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xkirshner/Dropbox/04 - Creation/03 - Programming/04 - vibe coding/personal website/personal-website/content export/strava/"/>
    </mc:Choice>
  </mc:AlternateContent>
  <xr:revisionPtr revIDLastSave="0" documentId="13_ncr:1_{81A46A51-CF43-E14B-B3F5-A1DF08E19068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activities" sheetId="1" r:id="rId1"/>
    <sheet name="Sheet1" sheetId="23" r:id="rId2"/>
    <sheet name="Sheet2" sheetId="25" r:id="rId3"/>
    <sheet name="Key" sheetId="11" r:id="rId4"/>
  </sheets>
  <definedNames>
    <definedName name="_xlnm._FilterDatabase" localSheetId="0" hidden="1">activities!$A$5:$T$2475</definedName>
  </definedName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85" i="1" l="1"/>
  <c r="R2585" i="1"/>
  <c r="S2585" i="1"/>
  <c r="Q2586" i="1"/>
  <c r="R2586" i="1"/>
  <c r="S2586" i="1"/>
  <c r="Q2587" i="1"/>
  <c r="R2587" i="1"/>
  <c r="S2587" i="1"/>
  <c r="Q2588" i="1"/>
  <c r="R2588" i="1"/>
  <c r="S2588" i="1"/>
  <c r="Q2589" i="1"/>
  <c r="R2589" i="1"/>
  <c r="S2589" i="1"/>
  <c r="Q2590" i="1"/>
  <c r="R2590" i="1"/>
  <c r="S2590" i="1"/>
  <c r="Q2591" i="1"/>
  <c r="R2591" i="1"/>
  <c r="S2591" i="1"/>
  <c r="Q2592" i="1"/>
  <c r="R2592" i="1"/>
  <c r="S2592" i="1"/>
  <c r="Q2593" i="1"/>
  <c r="R2593" i="1"/>
  <c r="S2593" i="1"/>
  <c r="Q2594" i="1"/>
  <c r="R2594" i="1"/>
  <c r="S2594" i="1"/>
  <c r="Q2595" i="1"/>
  <c r="R2595" i="1"/>
  <c r="S2595" i="1"/>
  <c r="Q2596" i="1"/>
  <c r="R2596" i="1"/>
  <c r="S2596" i="1"/>
  <c r="Q2597" i="1"/>
  <c r="R2597" i="1"/>
  <c r="S2597" i="1"/>
  <c r="Q2598" i="1"/>
  <c r="R2598" i="1"/>
  <c r="S2598" i="1"/>
  <c r="Q2599" i="1"/>
  <c r="R2599" i="1"/>
  <c r="S2599" i="1"/>
  <c r="Q2600" i="1"/>
  <c r="R2600" i="1"/>
  <c r="S2600" i="1"/>
  <c r="Q2601" i="1"/>
  <c r="R2601" i="1"/>
  <c r="S2601" i="1"/>
  <c r="Q2602" i="1"/>
  <c r="R2602" i="1"/>
  <c r="S2602" i="1"/>
  <c r="Q2603" i="1"/>
  <c r="R2603" i="1"/>
  <c r="S2603" i="1"/>
  <c r="Q2604" i="1"/>
  <c r="R2604" i="1"/>
  <c r="S2604" i="1"/>
  <c r="Q2605" i="1"/>
  <c r="R2605" i="1"/>
  <c r="S2605" i="1"/>
  <c r="Q2606" i="1"/>
  <c r="R2606" i="1"/>
  <c r="S2606" i="1"/>
  <c r="Q2607" i="1"/>
  <c r="R2607" i="1"/>
  <c r="S2607" i="1"/>
  <c r="Q2608" i="1"/>
  <c r="R2608" i="1"/>
  <c r="S2608" i="1"/>
  <c r="Q2609" i="1"/>
  <c r="R2609" i="1"/>
  <c r="S2609" i="1"/>
  <c r="Q2610" i="1"/>
  <c r="R2610" i="1"/>
  <c r="S2610" i="1"/>
  <c r="Q2611" i="1"/>
  <c r="R2611" i="1"/>
  <c r="S2611" i="1"/>
  <c r="Q2612" i="1"/>
  <c r="R2612" i="1"/>
  <c r="S2612" i="1"/>
  <c r="Q2613" i="1"/>
  <c r="R2613" i="1"/>
  <c r="S2613" i="1"/>
  <c r="Q2614" i="1"/>
  <c r="R2614" i="1"/>
  <c r="S2614" i="1"/>
  <c r="Q2615" i="1"/>
  <c r="R2615" i="1"/>
  <c r="S2615" i="1"/>
  <c r="Q2616" i="1"/>
  <c r="R2616" i="1"/>
  <c r="S2616" i="1"/>
  <c r="Q2617" i="1"/>
  <c r="R2617" i="1"/>
  <c r="S2617" i="1"/>
  <c r="Q2618" i="1"/>
  <c r="R2618" i="1"/>
  <c r="S2618" i="1"/>
  <c r="Q2619" i="1"/>
  <c r="R2619" i="1"/>
  <c r="S2619" i="1"/>
  <c r="Q2620" i="1"/>
  <c r="R2620" i="1"/>
  <c r="S2620" i="1"/>
  <c r="Q2621" i="1"/>
  <c r="R2621" i="1"/>
  <c r="S2621" i="1"/>
  <c r="Q2622" i="1"/>
  <c r="R2622" i="1"/>
  <c r="S2622" i="1"/>
  <c r="Q2623" i="1"/>
  <c r="R2623" i="1"/>
  <c r="S2623" i="1"/>
  <c r="Q2624" i="1"/>
  <c r="R2624" i="1"/>
  <c r="S2624" i="1"/>
  <c r="Q2625" i="1"/>
  <c r="R2625" i="1"/>
  <c r="S2625" i="1"/>
  <c r="Q2626" i="1"/>
  <c r="R2626" i="1"/>
  <c r="S2626" i="1"/>
  <c r="Q2627" i="1"/>
  <c r="R2627" i="1"/>
  <c r="S2627" i="1"/>
  <c r="Q2628" i="1"/>
  <c r="R2628" i="1"/>
  <c r="S2628" i="1"/>
  <c r="Q2629" i="1"/>
  <c r="R2629" i="1"/>
  <c r="S2629" i="1"/>
  <c r="Q2630" i="1"/>
  <c r="R2630" i="1"/>
  <c r="S2630" i="1"/>
  <c r="Q2631" i="1"/>
  <c r="R2631" i="1"/>
  <c r="S2631" i="1"/>
  <c r="Q2632" i="1"/>
  <c r="R2632" i="1"/>
  <c r="S2632" i="1"/>
  <c r="Q2633" i="1"/>
  <c r="R2633" i="1"/>
  <c r="S2633" i="1"/>
  <c r="Q2634" i="1"/>
  <c r="R2634" i="1"/>
  <c r="S2634" i="1"/>
  <c r="Q2635" i="1"/>
  <c r="R2635" i="1"/>
  <c r="S2635" i="1"/>
  <c r="Q2636" i="1"/>
  <c r="R2636" i="1"/>
  <c r="S2636" i="1"/>
  <c r="Q2637" i="1"/>
  <c r="R2637" i="1"/>
  <c r="S2637" i="1"/>
  <c r="Q2638" i="1"/>
  <c r="R2638" i="1"/>
  <c r="S2638" i="1"/>
  <c r="Q2639" i="1"/>
  <c r="R2639" i="1"/>
  <c r="S2639" i="1"/>
  <c r="Q2640" i="1"/>
  <c r="R2640" i="1"/>
  <c r="S2640" i="1"/>
  <c r="Q2641" i="1"/>
  <c r="R2641" i="1"/>
  <c r="S2641" i="1"/>
  <c r="Q2642" i="1"/>
  <c r="R2642" i="1"/>
  <c r="S2642" i="1"/>
  <c r="Q2643" i="1"/>
  <c r="R2643" i="1"/>
  <c r="S2643" i="1"/>
  <c r="Q2644" i="1"/>
  <c r="R2644" i="1"/>
  <c r="S2644" i="1"/>
  <c r="Q2645" i="1"/>
  <c r="R2645" i="1"/>
  <c r="S2645" i="1"/>
  <c r="Q2646" i="1"/>
  <c r="R2646" i="1"/>
  <c r="S2646" i="1"/>
  <c r="Q2647" i="1"/>
  <c r="R2647" i="1"/>
  <c r="S2647" i="1"/>
  <c r="Q2648" i="1"/>
  <c r="R2648" i="1"/>
  <c r="S2648" i="1"/>
  <c r="Q2649" i="1"/>
  <c r="R2649" i="1"/>
  <c r="S2649" i="1"/>
  <c r="Q2650" i="1"/>
  <c r="R2650" i="1"/>
  <c r="S2650" i="1"/>
  <c r="Q2651" i="1"/>
  <c r="R2651" i="1"/>
  <c r="S2651" i="1"/>
  <c r="Q2652" i="1"/>
  <c r="R2652" i="1"/>
  <c r="S2652" i="1"/>
  <c r="Q2653" i="1"/>
  <c r="R2653" i="1"/>
  <c r="S2653" i="1"/>
  <c r="Q2654" i="1"/>
  <c r="R2654" i="1"/>
  <c r="S2654" i="1"/>
  <c r="Q2655" i="1"/>
  <c r="R2655" i="1"/>
  <c r="S2655" i="1"/>
  <c r="Q2656" i="1"/>
  <c r="R2656" i="1"/>
  <c r="S2656" i="1"/>
  <c r="Q2657" i="1"/>
  <c r="R2657" i="1"/>
  <c r="S2657" i="1"/>
  <c r="Q2658" i="1"/>
  <c r="R2658" i="1"/>
  <c r="S2658" i="1"/>
  <c r="Q2659" i="1"/>
  <c r="R2659" i="1"/>
  <c r="S2659" i="1"/>
  <c r="Q2660" i="1"/>
  <c r="R2660" i="1"/>
  <c r="S2660" i="1"/>
  <c r="Q2661" i="1"/>
  <c r="R2661" i="1"/>
  <c r="S2661" i="1"/>
  <c r="Q2662" i="1"/>
  <c r="R2662" i="1"/>
  <c r="S2662" i="1"/>
  <c r="Q2663" i="1"/>
  <c r="R2663" i="1"/>
  <c r="S2663" i="1"/>
  <c r="Q2664" i="1"/>
  <c r="R2664" i="1"/>
  <c r="S2664" i="1"/>
  <c r="Q2665" i="1"/>
  <c r="R2665" i="1"/>
  <c r="S2665" i="1"/>
  <c r="Q2666" i="1"/>
  <c r="R2666" i="1"/>
  <c r="S2666" i="1"/>
  <c r="Q2667" i="1"/>
  <c r="R2667" i="1"/>
  <c r="S2667" i="1"/>
  <c r="Q2668" i="1"/>
  <c r="R2668" i="1"/>
  <c r="S2668" i="1"/>
  <c r="Q2669" i="1"/>
  <c r="R2669" i="1"/>
  <c r="S2669" i="1"/>
  <c r="Q2670" i="1"/>
  <c r="R2670" i="1"/>
  <c r="S2670" i="1"/>
  <c r="Q2671" i="1"/>
  <c r="R2671" i="1"/>
  <c r="S2671" i="1"/>
  <c r="Q2672" i="1"/>
  <c r="R2672" i="1"/>
  <c r="S2672" i="1"/>
  <c r="Q2673" i="1"/>
  <c r="R2673" i="1"/>
  <c r="S2673" i="1"/>
  <c r="Q2674" i="1"/>
  <c r="R2674" i="1"/>
  <c r="S2674" i="1"/>
  <c r="Q2675" i="1"/>
  <c r="R2675" i="1"/>
  <c r="S2675" i="1"/>
  <c r="Q2676" i="1"/>
  <c r="R2676" i="1"/>
  <c r="S2676" i="1"/>
  <c r="Q2677" i="1"/>
  <c r="R2677" i="1"/>
  <c r="S2677" i="1"/>
  <c r="Q2678" i="1"/>
  <c r="R2678" i="1"/>
  <c r="S2678" i="1"/>
  <c r="Q2679" i="1"/>
  <c r="R2679" i="1"/>
  <c r="S2679" i="1"/>
  <c r="Q2680" i="1"/>
  <c r="R2680" i="1"/>
  <c r="S2680" i="1"/>
  <c r="Q2681" i="1"/>
  <c r="R2681" i="1"/>
  <c r="S2681" i="1"/>
  <c r="Q2682" i="1"/>
  <c r="R2682" i="1"/>
  <c r="S2682" i="1"/>
  <c r="Q2683" i="1"/>
  <c r="R2683" i="1"/>
  <c r="S2683" i="1"/>
  <c r="Q2684" i="1"/>
  <c r="R2684" i="1"/>
  <c r="S2684" i="1"/>
  <c r="Q2685" i="1"/>
  <c r="R2685" i="1"/>
  <c r="S2685" i="1"/>
  <c r="Q2686" i="1"/>
  <c r="R2686" i="1"/>
  <c r="S2686" i="1"/>
  <c r="Q2687" i="1"/>
  <c r="R2687" i="1"/>
  <c r="S2687" i="1"/>
  <c r="Q2688" i="1"/>
  <c r="R2688" i="1"/>
  <c r="S2688" i="1"/>
  <c r="Q2689" i="1"/>
  <c r="R2689" i="1"/>
  <c r="S2689" i="1"/>
  <c r="Q2690" i="1"/>
  <c r="R2690" i="1"/>
  <c r="S2690" i="1"/>
  <c r="Q2691" i="1"/>
  <c r="R2691" i="1"/>
  <c r="S2691" i="1"/>
  <c r="Q2692" i="1"/>
  <c r="R2692" i="1"/>
  <c r="S2692" i="1"/>
  <c r="Q2693" i="1"/>
  <c r="R2693" i="1"/>
  <c r="S2693" i="1"/>
  <c r="Q2694" i="1"/>
  <c r="R2694" i="1"/>
  <c r="S2694" i="1"/>
  <c r="Q2695" i="1"/>
  <c r="R2695" i="1"/>
  <c r="S2695" i="1"/>
  <c r="Q2696" i="1"/>
  <c r="R2696" i="1"/>
  <c r="S2696" i="1"/>
  <c r="Q2697" i="1"/>
  <c r="R2697" i="1"/>
  <c r="S2697" i="1"/>
  <c r="Q2698" i="1"/>
  <c r="R2698" i="1"/>
  <c r="S2698" i="1"/>
  <c r="Q2699" i="1"/>
  <c r="R2699" i="1"/>
  <c r="S2699" i="1"/>
  <c r="Q2700" i="1"/>
  <c r="R2700" i="1"/>
  <c r="S2700" i="1"/>
  <c r="Q2701" i="1"/>
  <c r="R2701" i="1"/>
  <c r="S2701" i="1"/>
  <c r="Q2702" i="1"/>
  <c r="R2702" i="1"/>
  <c r="S2702" i="1"/>
  <c r="Q2703" i="1"/>
  <c r="R2703" i="1"/>
  <c r="S2703" i="1"/>
  <c r="Q2704" i="1"/>
  <c r="R2704" i="1"/>
  <c r="S2704" i="1"/>
  <c r="Q2705" i="1"/>
  <c r="R2705" i="1"/>
  <c r="S2705" i="1"/>
  <c r="Q2706" i="1"/>
  <c r="R2706" i="1"/>
  <c r="S2706" i="1"/>
  <c r="Q2707" i="1"/>
  <c r="R2707" i="1"/>
  <c r="S2707" i="1"/>
  <c r="Q2708" i="1"/>
  <c r="R2708" i="1"/>
  <c r="S2708" i="1"/>
  <c r="Q2709" i="1"/>
  <c r="R2709" i="1"/>
  <c r="S2709" i="1"/>
  <c r="Q2710" i="1"/>
  <c r="R2710" i="1"/>
  <c r="S2710" i="1"/>
  <c r="Q2711" i="1"/>
  <c r="R2711" i="1"/>
  <c r="S2711" i="1"/>
  <c r="Q2712" i="1"/>
  <c r="R2712" i="1"/>
  <c r="S2712" i="1"/>
  <c r="Q2713" i="1"/>
  <c r="R2713" i="1"/>
  <c r="S2713" i="1"/>
  <c r="Q2714" i="1"/>
  <c r="R2714" i="1"/>
  <c r="S2714" i="1"/>
  <c r="Q2715" i="1"/>
  <c r="R2715" i="1"/>
  <c r="S2715" i="1"/>
  <c r="Q2716" i="1"/>
  <c r="R2716" i="1"/>
  <c r="S2716" i="1"/>
  <c r="Q2717" i="1"/>
  <c r="R2717" i="1"/>
  <c r="S2717" i="1"/>
  <c r="Q2718" i="1"/>
  <c r="R2718" i="1"/>
  <c r="S2718" i="1"/>
  <c r="Q2719" i="1"/>
  <c r="R2719" i="1"/>
  <c r="S2719" i="1"/>
  <c r="Q2720" i="1"/>
  <c r="R2720" i="1"/>
  <c r="S2720" i="1"/>
  <c r="Q2721" i="1"/>
  <c r="R2721" i="1"/>
  <c r="S2721" i="1"/>
  <c r="Q2722" i="1"/>
  <c r="R2722" i="1"/>
  <c r="S2722" i="1"/>
  <c r="Q2723" i="1"/>
  <c r="R2723" i="1"/>
  <c r="S2723" i="1"/>
  <c r="Q2724" i="1"/>
  <c r="R2724" i="1"/>
  <c r="S2724" i="1"/>
  <c r="Q2725" i="1"/>
  <c r="R2725" i="1"/>
  <c r="S2725" i="1"/>
  <c r="Q2726" i="1"/>
  <c r="R2726" i="1"/>
  <c r="S2726" i="1"/>
  <c r="Q2727" i="1"/>
  <c r="R2727" i="1"/>
  <c r="S2727" i="1"/>
  <c r="Q2728" i="1"/>
  <c r="R2728" i="1"/>
  <c r="S2728" i="1"/>
  <c r="Q2729" i="1"/>
  <c r="R2729" i="1"/>
  <c r="S2729" i="1"/>
  <c r="Q2730" i="1"/>
  <c r="R2730" i="1"/>
  <c r="S2730" i="1"/>
  <c r="Q2731" i="1"/>
  <c r="R2731" i="1"/>
  <c r="S2731" i="1"/>
  <c r="Q2732" i="1"/>
  <c r="R2732" i="1"/>
  <c r="S2732" i="1"/>
  <c r="Q2733" i="1"/>
  <c r="R2733" i="1"/>
  <c r="S2733" i="1"/>
  <c r="Q2734" i="1"/>
  <c r="R2734" i="1"/>
  <c r="S2734" i="1"/>
  <c r="Q2735" i="1"/>
  <c r="R2735" i="1"/>
  <c r="S2735" i="1"/>
  <c r="Q2736" i="1"/>
  <c r="R2736" i="1"/>
  <c r="S2736" i="1"/>
  <c r="Q2737" i="1"/>
  <c r="R2737" i="1"/>
  <c r="S2737" i="1"/>
  <c r="Q2738" i="1"/>
  <c r="R2738" i="1"/>
  <c r="S2738" i="1"/>
  <c r="Q2739" i="1"/>
  <c r="R2739" i="1"/>
  <c r="S2739" i="1"/>
  <c r="Q2740" i="1"/>
  <c r="R2740" i="1"/>
  <c r="S2740" i="1"/>
  <c r="Q2741" i="1"/>
  <c r="R2741" i="1"/>
  <c r="S2741" i="1"/>
  <c r="Q2742" i="1"/>
  <c r="R2742" i="1"/>
  <c r="S2742" i="1"/>
  <c r="Q2743" i="1"/>
  <c r="R2743" i="1"/>
  <c r="S2743" i="1"/>
  <c r="Q2744" i="1"/>
  <c r="R2744" i="1"/>
  <c r="S2744" i="1"/>
  <c r="Q2745" i="1"/>
  <c r="R2745" i="1"/>
  <c r="S2745" i="1"/>
  <c r="Q2746" i="1"/>
  <c r="R2746" i="1"/>
  <c r="S2746" i="1"/>
  <c r="Q2747" i="1"/>
  <c r="R2747" i="1"/>
  <c r="S2747" i="1"/>
  <c r="Q2748" i="1"/>
  <c r="R2748" i="1"/>
  <c r="S2748" i="1"/>
  <c r="Q2749" i="1"/>
  <c r="R2749" i="1"/>
  <c r="S2749" i="1"/>
  <c r="Q2750" i="1"/>
  <c r="R2750" i="1"/>
  <c r="S2750" i="1"/>
  <c r="Q2751" i="1"/>
  <c r="R2751" i="1"/>
  <c r="S2751" i="1"/>
  <c r="Q2752" i="1"/>
  <c r="R2752" i="1"/>
  <c r="S2752" i="1"/>
  <c r="Q2753" i="1"/>
  <c r="R2753" i="1"/>
  <c r="S2753" i="1"/>
  <c r="Q2754" i="1"/>
  <c r="R2754" i="1"/>
  <c r="S2754" i="1"/>
  <c r="Q2755" i="1"/>
  <c r="R2755" i="1"/>
  <c r="S2755" i="1"/>
  <c r="Q2756" i="1"/>
  <c r="R2756" i="1"/>
  <c r="S2756" i="1"/>
  <c r="Q2757" i="1"/>
  <c r="R2757" i="1"/>
  <c r="S2757" i="1"/>
  <c r="Q2758" i="1"/>
  <c r="R2758" i="1"/>
  <c r="S2758" i="1"/>
  <c r="Q2759" i="1"/>
  <c r="R2759" i="1"/>
  <c r="S2759" i="1"/>
  <c r="Q2760" i="1"/>
  <c r="R2760" i="1"/>
  <c r="S2760" i="1"/>
  <c r="Q2761" i="1"/>
  <c r="R2761" i="1"/>
  <c r="S2761" i="1"/>
  <c r="Q2762" i="1"/>
  <c r="R2762" i="1"/>
  <c r="S2762" i="1"/>
  <c r="Q2763" i="1"/>
  <c r="R2763" i="1"/>
  <c r="S2763" i="1"/>
  <c r="Q2764" i="1"/>
  <c r="R2764" i="1"/>
  <c r="S2764" i="1"/>
  <c r="Q2765" i="1"/>
  <c r="R2765" i="1"/>
  <c r="S2765" i="1"/>
  <c r="Q2766" i="1"/>
  <c r="R2766" i="1"/>
  <c r="S2766" i="1"/>
  <c r="Q2767" i="1"/>
  <c r="R2767" i="1"/>
  <c r="S2767" i="1"/>
  <c r="Q2768" i="1"/>
  <c r="R2768" i="1"/>
  <c r="S2768" i="1"/>
  <c r="Q2769" i="1"/>
  <c r="R2769" i="1"/>
  <c r="S2769" i="1"/>
  <c r="Q2770" i="1"/>
  <c r="R2770" i="1"/>
  <c r="S2770" i="1"/>
  <c r="Q2771" i="1"/>
  <c r="R2771" i="1"/>
  <c r="S2771" i="1"/>
  <c r="Q2772" i="1"/>
  <c r="R2772" i="1"/>
  <c r="S2772" i="1"/>
  <c r="Q2773" i="1"/>
  <c r="R2773" i="1"/>
  <c r="S2773" i="1"/>
  <c r="Q2774" i="1"/>
  <c r="R2774" i="1"/>
  <c r="S2774" i="1"/>
  <c r="Q2775" i="1"/>
  <c r="R2775" i="1"/>
  <c r="S2775" i="1"/>
  <c r="Q2776" i="1"/>
  <c r="R2776" i="1"/>
  <c r="S2776" i="1"/>
  <c r="Q2777" i="1"/>
  <c r="R2777" i="1"/>
  <c r="S2777" i="1"/>
  <c r="Q2778" i="1"/>
  <c r="R2778" i="1"/>
  <c r="S2778" i="1"/>
  <c r="Q2779" i="1"/>
  <c r="R2779" i="1"/>
  <c r="S2779" i="1"/>
  <c r="Q2780" i="1"/>
  <c r="R2780" i="1"/>
  <c r="S2780" i="1"/>
  <c r="Q2781" i="1"/>
  <c r="R2781" i="1"/>
  <c r="S2781" i="1"/>
  <c r="Q2782" i="1"/>
  <c r="R2782" i="1"/>
  <c r="S2782" i="1"/>
  <c r="Q2783" i="1"/>
  <c r="R2783" i="1"/>
  <c r="S2783" i="1"/>
  <c r="Q2784" i="1"/>
  <c r="R2784" i="1"/>
  <c r="S2784" i="1"/>
  <c r="Q2785" i="1"/>
  <c r="R2785" i="1"/>
  <c r="S2785" i="1"/>
  <c r="Q2786" i="1"/>
  <c r="R2786" i="1"/>
  <c r="S2786" i="1"/>
  <c r="Q2787" i="1"/>
  <c r="R2787" i="1"/>
  <c r="S2787" i="1"/>
  <c r="Q2788" i="1"/>
  <c r="R2788" i="1"/>
  <c r="S2788" i="1"/>
  <c r="Q2789" i="1"/>
  <c r="R2789" i="1"/>
  <c r="S2789" i="1"/>
  <c r="Q2790" i="1"/>
  <c r="R2790" i="1"/>
  <c r="S2790" i="1"/>
  <c r="Q2791" i="1"/>
  <c r="R2791" i="1"/>
  <c r="S2791" i="1"/>
  <c r="Q2792" i="1"/>
  <c r="R2792" i="1"/>
  <c r="S2792" i="1"/>
  <c r="Q2793" i="1"/>
  <c r="R2793" i="1"/>
  <c r="S2793" i="1"/>
  <c r="Q2794" i="1"/>
  <c r="R2794" i="1"/>
  <c r="S2794" i="1"/>
  <c r="Q2795" i="1"/>
  <c r="R2795" i="1"/>
  <c r="S2795" i="1"/>
  <c r="Q2796" i="1"/>
  <c r="R2796" i="1"/>
  <c r="S2796" i="1"/>
  <c r="Q2797" i="1"/>
  <c r="R2797" i="1"/>
  <c r="S2797" i="1"/>
  <c r="Q2798" i="1"/>
  <c r="R2798" i="1"/>
  <c r="S2798" i="1"/>
  <c r="Q2799" i="1"/>
  <c r="R2799" i="1"/>
  <c r="S2799" i="1"/>
  <c r="Q2800" i="1"/>
  <c r="R2800" i="1"/>
  <c r="S2800" i="1"/>
  <c r="Q2801" i="1"/>
  <c r="R2801" i="1"/>
  <c r="S2801" i="1"/>
  <c r="Q2802" i="1"/>
  <c r="R2802" i="1"/>
  <c r="S2802" i="1"/>
  <c r="Q2803" i="1"/>
  <c r="R2803" i="1"/>
  <c r="S2803" i="1"/>
  <c r="Q2804" i="1"/>
  <c r="R2804" i="1"/>
  <c r="S2804" i="1"/>
  <c r="Q2805" i="1"/>
  <c r="R2805" i="1"/>
  <c r="S2805" i="1"/>
  <c r="Q2806" i="1"/>
  <c r="R2806" i="1"/>
  <c r="S2806" i="1"/>
  <c r="Q2807" i="1"/>
  <c r="R2807" i="1"/>
  <c r="S2807" i="1"/>
  <c r="Q2808" i="1"/>
  <c r="R2808" i="1"/>
  <c r="S2808" i="1"/>
  <c r="Q2809" i="1"/>
  <c r="R2809" i="1"/>
  <c r="S2809" i="1"/>
  <c r="Q2810" i="1"/>
  <c r="R2810" i="1"/>
  <c r="S2810" i="1"/>
  <c r="Q2811" i="1"/>
  <c r="R2811" i="1"/>
  <c r="S2811" i="1"/>
  <c r="Q2812" i="1"/>
  <c r="R2812" i="1"/>
  <c r="S2812" i="1"/>
  <c r="Q2813" i="1"/>
  <c r="R2813" i="1"/>
  <c r="S2813" i="1"/>
  <c r="Q2814" i="1"/>
  <c r="R2814" i="1"/>
  <c r="S2814" i="1"/>
  <c r="Q2815" i="1"/>
  <c r="R2815" i="1"/>
  <c r="S2815" i="1"/>
  <c r="Q2816" i="1"/>
  <c r="R2816" i="1"/>
  <c r="S2816" i="1"/>
  <c r="Q2817" i="1"/>
  <c r="R2817" i="1"/>
  <c r="S2817" i="1"/>
  <c r="Q2818" i="1"/>
  <c r="R2818" i="1"/>
  <c r="S2818" i="1"/>
  <c r="Q2819" i="1"/>
  <c r="R2819" i="1"/>
  <c r="S2819" i="1"/>
  <c r="Q2820" i="1"/>
  <c r="R2820" i="1"/>
  <c r="S2820" i="1"/>
  <c r="Q2821" i="1"/>
  <c r="R2821" i="1"/>
  <c r="S2821" i="1"/>
  <c r="Q2822" i="1"/>
  <c r="R2822" i="1"/>
  <c r="S2822" i="1"/>
  <c r="Q2823" i="1"/>
  <c r="R2823" i="1"/>
  <c r="S2823" i="1"/>
  <c r="Q2824" i="1"/>
  <c r="R2824" i="1"/>
  <c r="S2824" i="1"/>
  <c r="Q2825" i="1"/>
  <c r="R2825" i="1"/>
  <c r="S2825" i="1"/>
  <c r="Q2826" i="1"/>
  <c r="R2826" i="1"/>
  <c r="S2826" i="1"/>
  <c r="Q2827" i="1"/>
  <c r="R2827" i="1"/>
  <c r="S2827" i="1"/>
  <c r="Q2828" i="1"/>
  <c r="R2828" i="1"/>
  <c r="S2828" i="1"/>
  <c r="Q2829" i="1"/>
  <c r="R2829" i="1"/>
  <c r="S2829" i="1"/>
  <c r="Q2830" i="1"/>
  <c r="R2830" i="1"/>
  <c r="S2830" i="1"/>
  <c r="Q2831" i="1"/>
  <c r="R2831" i="1"/>
  <c r="S2831" i="1"/>
  <c r="Q2832" i="1"/>
  <c r="R2832" i="1"/>
  <c r="S2832" i="1"/>
  <c r="Q2833" i="1"/>
  <c r="R2833" i="1"/>
  <c r="S2833" i="1"/>
  <c r="S2584" i="1"/>
  <c r="R2584" i="1"/>
  <c r="Q2584" i="1"/>
  <c r="S2544" i="1"/>
  <c r="R2544" i="1"/>
  <c r="Q2544" i="1"/>
  <c r="S2543" i="1"/>
  <c r="R2543" i="1"/>
  <c r="Q2543" i="1"/>
  <c r="S2542" i="1"/>
  <c r="R2542" i="1"/>
  <c r="Q2542" i="1"/>
  <c r="Q2510" i="1"/>
  <c r="R2510" i="1"/>
  <c r="S2510" i="1"/>
  <c r="Q2511" i="1"/>
  <c r="R2511" i="1"/>
  <c r="S2511" i="1"/>
  <c r="Q2512" i="1"/>
  <c r="R2512" i="1"/>
  <c r="S2512" i="1"/>
  <c r="Q2513" i="1"/>
  <c r="R2513" i="1"/>
  <c r="S2513" i="1"/>
  <c r="Q2514" i="1"/>
  <c r="R2514" i="1"/>
  <c r="S2514" i="1"/>
  <c r="Q2515" i="1"/>
  <c r="R2515" i="1"/>
  <c r="S2515" i="1"/>
  <c r="Q2516" i="1"/>
  <c r="R2516" i="1"/>
  <c r="S2516" i="1"/>
  <c r="Q2517" i="1"/>
  <c r="R2517" i="1"/>
  <c r="S2517" i="1"/>
  <c r="Q2518" i="1"/>
  <c r="R2518" i="1"/>
  <c r="S2518" i="1"/>
  <c r="Q2519" i="1"/>
  <c r="R2519" i="1"/>
  <c r="S2519" i="1"/>
  <c r="Q2520" i="1"/>
  <c r="R2520" i="1"/>
  <c r="S2520" i="1"/>
  <c r="Q2521" i="1"/>
  <c r="R2521" i="1"/>
  <c r="S2521" i="1"/>
  <c r="Q2522" i="1"/>
  <c r="R2522" i="1"/>
  <c r="S2522" i="1"/>
  <c r="Q2523" i="1"/>
  <c r="R2523" i="1"/>
  <c r="S2523" i="1"/>
  <c r="Q2524" i="1"/>
  <c r="R2524" i="1"/>
  <c r="S2524" i="1"/>
  <c r="Q2525" i="1"/>
  <c r="R2525" i="1"/>
  <c r="S2525" i="1"/>
  <c r="Q2526" i="1"/>
  <c r="R2526" i="1"/>
  <c r="S2526" i="1"/>
  <c r="Q2527" i="1"/>
  <c r="R2527" i="1"/>
  <c r="S2527" i="1"/>
  <c r="Q2528" i="1"/>
  <c r="R2528" i="1"/>
  <c r="S2528" i="1"/>
  <c r="Q2529" i="1"/>
  <c r="R2529" i="1"/>
  <c r="S2529" i="1"/>
  <c r="Q2530" i="1"/>
  <c r="R2530" i="1"/>
  <c r="S2530" i="1"/>
  <c r="Q2531" i="1"/>
  <c r="R2531" i="1"/>
  <c r="S2531" i="1"/>
  <c r="Q2532" i="1"/>
  <c r="R2532" i="1"/>
  <c r="S2532" i="1"/>
  <c r="Q2533" i="1"/>
  <c r="R2533" i="1"/>
  <c r="S2533" i="1"/>
  <c r="Q2534" i="1"/>
  <c r="R2534" i="1"/>
  <c r="S2534" i="1"/>
  <c r="Q2535" i="1"/>
  <c r="R2535" i="1"/>
  <c r="S2535" i="1"/>
  <c r="Q2536" i="1"/>
  <c r="R2536" i="1"/>
  <c r="S2536" i="1"/>
  <c r="Q2537" i="1"/>
  <c r="R2537" i="1"/>
  <c r="S2537" i="1"/>
  <c r="Q2538" i="1"/>
  <c r="R2538" i="1"/>
  <c r="S2538" i="1"/>
  <c r="Q2539" i="1"/>
  <c r="R2539" i="1"/>
  <c r="S2539" i="1"/>
  <c r="Q2540" i="1"/>
  <c r="R2540" i="1"/>
  <c r="S2540" i="1"/>
  <c r="Q2541" i="1"/>
  <c r="R2541" i="1"/>
  <c r="S2541" i="1"/>
  <c r="Q2555" i="1"/>
  <c r="R2555" i="1"/>
  <c r="S2555" i="1"/>
  <c r="Q2556" i="1"/>
  <c r="R2556" i="1"/>
  <c r="S2556" i="1"/>
  <c r="Q2557" i="1"/>
  <c r="R2557" i="1"/>
  <c r="S2557" i="1"/>
  <c r="Q2558" i="1"/>
  <c r="R2558" i="1"/>
  <c r="S2558" i="1"/>
  <c r="Q2559" i="1"/>
  <c r="R2559" i="1"/>
  <c r="S2559" i="1"/>
  <c r="Q2560" i="1"/>
  <c r="R2560" i="1"/>
  <c r="S2560" i="1"/>
  <c r="Q2561" i="1"/>
  <c r="R2561" i="1"/>
  <c r="S2561" i="1"/>
  <c r="Q2562" i="1"/>
  <c r="R2562" i="1"/>
  <c r="S2562" i="1"/>
  <c r="Q2563" i="1"/>
  <c r="R2563" i="1"/>
  <c r="S2563" i="1"/>
  <c r="Q2564" i="1"/>
  <c r="R2564" i="1"/>
  <c r="S2564" i="1"/>
  <c r="Q2565" i="1"/>
  <c r="R2565" i="1"/>
  <c r="S2565" i="1"/>
  <c r="Q2566" i="1"/>
  <c r="R2566" i="1"/>
  <c r="S2566" i="1"/>
  <c r="Q2567" i="1"/>
  <c r="R2567" i="1"/>
  <c r="S2567" i="1"/>
  <c r="Q2568" i="1"/>
  <c r="R2568" i="1"/>
  <c r="S2568" i="1"/>
  <c r="Q2569" i="1"/>
  <c r="R2569" i="1"/>
  <c r="S2569" i="1"/>
  <c r="Q2570" i="1"/>
  <c r="R2570" i="1"/>
  <c r="S2570" i="1"/>
  <c r="Q2571" i="1"/>
  <c r="R2571" i="1"/>
  <c r="S2571" i="1"/>
  <c r="Q2572" i="1"/>
  <c r="R2572" i="1"/>
  <c r="S2572" i="1"/>
  <c r="Q2573" i="1"/>
  <c r="R2573" i="1"/>
  <c r="S2573" i="1"/>
  <c r="Q2574" i="1"/>
  <c r="R2574" i="1"/>
  <c r="S2574" i="1"/>
  <c r="Q2575" i="1"/>
  <c r="R2575" i="1"/>
  <c r="S2575" i="1"/>
  <c r="Q2576" i="1"/>
  <c r="R2576" i="1"/>
  <c r="S2576" i="1"/>
  <c r="Q2577" i="1"/>
  <c r="R2577" i="1"/>
  <c r="S2577" i="1"/>
  <c r="Q2578" i="1"/>
  <c r="R2578" i="1"/>
  <c r="S2578" i="1"/>
  <c r="Q2579" i="1"/>
  <c r="R2579" i="1"/>
  <c r="S2579" i="1"/>
  <c r="Q2580" i="1"/>
  <c r="R2580" i="1"/>
  <c r="S2580" i="1"/>
  <c r="Q2581" i="1"/>
  <c r="R2581" i="1"/>
  <c r="S2581" i="1"/>
  <c r="Q2582" i="1"/>
  <c r="R2582" i="1"/>
  <c r="S2582" i="1"/>
  <c r="Q2583" i="1"/>
  <c r="R2583" i="1"/>
  <c r="S2583" i="1"/>
  <c r="Q2495" i="1"/>
  <c r="R2495" i="1"/>
  <c r="S2495" i="1"/>
  <c r="Q2496" i="1"/>
  <c r="R2496" i="1"/>
  <c r="S2496" i="1"/>
  <c r="Q2497" i="1"/>
  <c r="R2497" i="1"/>
  <c r="S2497" i="1"/>
  <c r="Q2498" i="1"/>
  <c r="R2498" i="1"/>
  <c r="S2498" i="1"/>
  <c r="Q2499" i="1"/>
  <c r="R2499" i="1"/>
  <c r="S2499" i="1"/>
  <c r="Q2500" i="1"/>
  <c r="R2500" i="1"/>
  <c r="S2500" i="1"/>
  <c r="Q2501" i="1"/>
  <c r="R2501" i="1"/>
  <c r="S2501" i="1"/>
  <c r="Q2502" i="1"/>
  <c r="R2502" i="1"/>
  <c r="S2502" i="1"/>
  <c r="Q2503" i="1"/>
  <c r="R2503" i="1"/>
  <c r="S2503" i="1"/>
  <c r="Q2504" i="1"/>
  <c r="R2504" i="1"/>
  <c r="S2504" i="1"/>
  <c r="Q2505" i="1"/>
  <c r="R2505" i="1"/>
  <c r="S2505" i="1"/>
  <c r="Q2506" i="1"/>
  <c r="R2506" i="1"/>
  <c r="S2506" i="1"/>
  <c r="Q2507" i="1"/>
  <c r="R2507" i="1"/>
  <c r="S2507" i="1"/>
  <c r="Q2508" i="1"/>
  <c r="R2508" i="1"/>
  <c r="S2508" i="1"/>
  <c r="Q2509" i="1"/>
  <c r="R2509" i="1"/>
  <c r="S2509" i="1"/>
  <c r="S2494" i="1"/>
  <c r="R2494" i="1"/>
  <c r="Q2494" i="1"/>
  <c r="S2493" i="1"/>
  <c r="R2493" i="1"/>
  <c r="Q2493" i="1"/>
  <c r="S2492" i="1"/>
  <c r="R2492" i="1"/>
  <c r="Q2492" i="1"/>
  <c r="S2491" i="1"/>
  <c r="R2491" i="1"/>
  <c r="Q2491" i="1"/>
  <c r="S2490" i="1"/>
  <c r="R2490" i="1"/>
  <c r="Q2490" i="1"/>
  <c r="S2489" i="1"/>
  <c r="R2489" i="1"/>
  <c r="Q2489" i="1"/>
  <c r="S2488" i="1"/>
  <c r="R2488" i="1"/>
  <c r="Q2488" i="1"/>
  <c r="S2487" i="1"/>
  <c r="R2487" i="1"/>
  <c r="Q2487" i="1"/>
  <c r="S2486" i="1"/>
  <c r="R2486" i="1"/>
  <c r="Q2486" i="1"/>
  <c r="S2485" i="1"/>
  <c r="R2485" i="1"/>
  <c r="Q2485" i="1"/>
  <c r="S2484" i="1"/>
  <c r="R2484" i="1"/>
  <c r="Q2484" i="1"/>
  <c r="S2483" i="1"/>
  <c r="R2483" i="1"/>
  <c r="Q2483" i="1"/>
  <c r="S2482" i="1"/>
  <c r="R2482" i="1"/>
  <c r="Q2482" i="1"/>
  <c r="S2481" i="1"/>
  <c r="R2481" i="1"/>
  <c r="Q2481" i="1"/>
  <c r="S2477" i="1"/>
  <c r="R2477" i="1"/>
  <c r="Q2477" i="1"/>
  <c r="S2476" i="1"/>
  <c r="R2476" i="1"/>
  <c r="Q2476" i="1"/>
  <c r="U2461" i="1"/>
  <c r="U2462" i="1"/>
  <c r="U2463" i="1" s="1"/>
  <c r="U2464" i="1" s="1"/>
  <c r="U2465" i="1" s="1"/>
  <c r="U2466" i="1" s="1"/>
  <c r="U2467" i="1" s="1"/>
  <c r="U2468" i="1" s="1"/>
  <c r="U2469" i="1" s="1"/>
  <c r="U2470" i="1" s="1"/>
  <c r="U2471" i="1" s="1"/>
  <c r="U2472" i="1" s="1"/>
  <c r="U2473" i="1" s="1"/>
  <c r="U2474" i="1" s="1"/>
  <c r="U2475" i="1" s="1"/>
  <c r="U2476" i="1" s="1"/>
  <c r="U2477" i="1" s="1"/>
  <c r="U2478" i="1" s="1"/>
  <c r="U2479" i="1" s="1"/>
  <c r="U2480" i="1" s="1"/>
  <c r="U2481" i="1" s="1"/>
  <c r="U2482" i="1" s="1"/>
  <c r="U2483" i="1" s="1"/>
  <c r="U2484" i="1" s="1"/>
  <c r="U2485" i="1" s="1"/>
  <c r="U2486" i="1" s="1"/>
  <c r="U2487" i="1" s="1"/>
  <c r="U2488" i="1" s="1"/>
  <c r="U2489" i="1" s="1"/>
  <c r="U2490" i="1" s="1"/>
  <c r="U2491" i="1" s="1"/>
  <c r="U2492" i="1" s="1"/>
  <c r="U2493" i="1" s="1"/>
  <c r="U2494" i="1" s="1"/>
  <c r="U2495" i="1" s="1"/>
  <c r="U2496" i="1" s="1"/>
  <c r="U2497" i="1" s="1"/>
  <c r="U2498" i="1" s="1"/>
  <c r="U2499" i="1" s="1"/>
  <c r="U2500" i="1" s="1"/>
  <c r="U2501" i="1" s="1"/>
  <c r="U2502" i="1" s="1"/>
  <c r="U2503" i="1" s="1"/>
  <c r="U2504" i="1" s="1"/>
  <c r="U2505" i="1" s="1"/>
  <c r="U2506" i="1" s="1"/>
  <c r="U2507" i="1" s="1"/>
  <c r="U2508" i="1" s="1"/>
  <c r="U2509" i="1" s="1"/>
  <c r="U2510" i="1" s="1"/>
  <c r="U2511" i="1" s="1"/>
  <c r="U2512" i="1" s="1"/>
  <c r="U2513" i="1" s="1"/>
  <c r="U2514" i="1" s="1"/>
  <c r="U2515" i="1" s="1"/>
  <c r="U2516" i="1" s="1"/>
  <c r="U2517" i="1" s="1"/>
  <c r="U2518" i="1" s="1"/>
  <c r="U2519" i="1" s="1"/>
  <c r="U2520" i="1" s="1"/>
  <c r="U2521" i="1" s="1"/>
  <c r="U2522" i="1" s="1"/>
  <c r="U2523" i="1" s="1"/>
  <c r="U2524" i="1" s="1"/>
  <c r="U2525" i="1" s="1"/>
  <c r="U2526" i="1" s="1"/>
  <c r="U2527" i="1" s="1"/>
  <c r="U2528" i="1" s="1"/>
  <c r="U2529" i="1" s="1"/>
  <c r="U2530" i="1" s="1"/>
  <c r="U2531" i="1" s="1"/>
  <c r="U2532" i="1" s="1"/>
  <c r="U2533" i="1" s="1"/>
  <c r="U2534" i="1" s="1"/>
  <c r="U2535" i="1" s="1"/>
  <c r="U2536" i="1" s="1"/>
  <c r="U2537" i="1" s="1"/>
  <c r="U2538" i="1" s="1"/>
  <c r="U2539" i="1" s="1"/>
  <c r="U2540" i="1" s="1"/>
  <c r="U2541" i="1" s="1"/>
  <c r="U2542" i="1" s="1"/>
  <c r="U2543" i="1" s="1"/>
  <c r="U2544" i="1" s="1"/>
  <c r="U2545" i="1" s="1"/>
  <c r="U2546" i="1" s="1"/>
  <c r="U2547" i="1" s="1"/>
  <c r="U2548" i="1" s="1"/>
  <c r="U2549" i="1" s="1"/>
  <c r="U2550" i="1" s="1"/>
  <c r="U2551" i="1" s="1"/>
  <c r="U2552" i="1" s="1"/>
  <c r="U2553" i="1" s="1"/>
  <c r="U2554" i="1" s="1"/>
  <c r="U2555" i="1" s="1"/>
  <c r="U2556" i="1" s="1"/>
  <c r="U2557" i="1" s="1"/>
  <c r="U2558" i="1" s="1"/>
  <c r="U2559" i="1" s="1"/>
  <c r="U2560" i="1" s="1"/>
  <c r="U2561" i="1" s="1"/>
  <c r="U2562" i="1" s="1"/>
  <c r="U2563" i="1" s="1"/>
  <c r="U2564" i="1" s="1"/>
  <c r="U2565" i="1" s="1"/>
  <c r="U2566" i="1" s="1"/>
  <c r="U2567" i="1" s="1"/>
  <c r="U2568" i="1" s="1"/>
  <c r="U2569" i="1" s="1"/>
  <c r="U2570" i="1" s="1"/>
  <c r="U2571" i="1" s="1"/>
  <c r="U2572" i="1" s="1"/>
  <c r="U2573" i="1" s="1"/>
  <c r="U2574" i="1" s="1"/>
  <c r="U2575" i="1" s="1"/>
  <c r="U2576" i="1" s="1"/>
  <c r="U2577" i="1" s="1"/>
  <c r="U2578" i="1" s="1"/>
  <c r="U2579" i="1" s="1"/>
  <c r="U2580" i="1" s="1"/>
  <c r="U2581" i="1" s="1"/>
  <c r="U2582" i="1" s="1"/>
  <c r="U2583" i="1" s="1"/>
  <c r="U2584" i="1" s="1"/>
  <c r="U2585" i="1" s="1"/>
  <c r="U2586" i="1" s="1"/>
  <c r="U2587" i="1" s="1"/>
  <c r="U2588" i="1" s="1"/>
  <c r="U2589" i="1" s="1"/>
  <c r="U2590" i="1" s="1"/>
  <c r="U2591" i="1" s="1"/>
  <c r="U2592" i="1" s="1"/>
  <c r="U2593" i="1" s="1"/>
  <c r="U2594" i="1" s="1"/>
  <c r="U2595" i="1" s="1"/>
  <c r="U2596" i="1" s="1"/>
  <c r="U2597" i="1" s="1"/>
  <c r="U2598" i="1" s="1"/>
  <c r="U2599" i="1" s="1"/>
  <c r="U2600" i="1" s="1"/>
  <c r="U2601" i="1" s="1"/>
  <c r="U2602" i="1" s="1"/>
  <c r="U2603" i="1" s="1"/>
  <c r="U2604" i="1" s="1"/>
  <c r="U2605" i="1" s="1"/>
  <c r="U2606" i="1" s="1"/>
  <c r="U2607" i="1" s="1"/>
  <c r="U2608" i="1" s="1"/>
  <c r="U2609" i="1" s="1"/>
  <c r="U2610" i="1" s="1"/>
  <c r="U2611" i="1" s="1"/>
  <c r="U2612" i="1" s="1"/>
  <c r="U2613" i="1" s="1"/>
  <c r="U2614" i="1" s="1"/>
  <c r="U2615" i="1" s="1"/>
  <c r="U2616" i="1" s="1"/>
  <c r="U2617" i="1" s="1"/>
  <c r="U2618" i="1" s="1"/>
  <c r="U2619" i="1" s="1"/>
  <c r="U2620" i="1" s="1"/>
  <c r="U2621" i="1" s="1"/>
  <c r="U2622" i="1" s="1"/>
  <c r="U2623" i="1" s="1"/>
  <c r="U2624" i="1" s="1"/>
  <c r="U2625" i="1" s="1"/>
  <c r="U2626" i="1" s="1"/>
  <c r="U2627" i="1" s="1"/>
  <c r="U2628" i="1" s="1"/>
  <c r="U2629" i="1" s="1"/>
  <c r="U2630" i="1" s="1"/>
  <c r="U2631" i="1" s="1"/>
  <c r="U2632" i="1" s="1"/>
  <c r="U2633" i="1" s="1"/>
  <c r="U2634" i="1" s="1"/>
  <c r="U2635" i="1" s="1"/>
  <c r="U2636" i="1" s="1"/>
  <c r="U2637" i="1" s="1"/>
  <c r="U2638" i="1" s="1"/>
  <c r="U2639" i="1" s="1"/>
  <c r="U2640" i="1" s="1"/>
  <c r="U2641" i="1" s="1"/>
  <c r="U2642" i="1" s="1"/>
  <c r="U2643" i="1" s="1"/>
  <c r="U2644" i="1" s="1"/>
  <c r="U2645" i="1" s="1"/>
  <c r="U2646" i="1" s="1"/>
  <c r="U2647" i="1" s="1"/>
  <c r="U2648" i="1" s="1"/>
  <c r="U2649" i="1" s="1"/>
  <c r="U2650" i="1" s="1"/>
  <c r="U2651" i="1" s="1"/>
  <c r="U2652" i="1" s="1"/>
  <c r="U2653" i="1" s="1"/>
  <c r="U2654" i="1" s="1"/>
  <c r="U2655" i="1" s="1"/>
  <c r="U2656" i="1" s="1"/>
  <c r="U2657" i="1" s="1"/>
  <c r="U2658" i="1" s="1"/>
  <c r="U2659" i="1" s="1"/>
  <c r="U2660" i="1" s="1"/>
  <c r="U2661" i="1" s="1"/>
  <c r="U2662" i="1" s="1"/>
  <c r="U2663" i="1" s="1"/>
  <c r="U2664" i="1" s="1"/>
  <c r="U2665" i="1" s="1"/>
  <c r="U2666" i="1" s="1"/>
  <c r="U2667" i="1" s="1"/>
  <c r="U2668" i="1" s="1"/>
  <c r="U2669" i="1" s="1"/>
  <c r="U2670" i="1" s="1"/>
  <c r="U2671" i="1" s="1"/>
  <c r="U2672" i="1" s="1"/>
  <c r="U2673" i="1" s="1"/>
  <c r="U2674" i="1" s="1"/>
  <c r="U2675" i="1" s="1"/>
  <c r="U2676" i="1" s="1"/>
  <c r="U2677" i="1" s="1"/>
  <c r="U2678" i="1" s="1"/>
  <c r="U2679" i="1" s="1"/>
  <c r="U2680" i="1" s="1"/>
  <c r="U2681" i="1" s="1"/>
  <c r="U2682" i="1" s="1"/>
  <c r="U2683" i="1" s="1"/>
  <c r="U2684" i="1" s="1"/>
  <c r="U2685" i="1" s="1"/>
  <c r="U2686" i="1" s="1"/>
  <c r="U2687" i="1" s="1"/>
  <c r="U2688" i="1" s="1"/>
  <c r="U2689" i="1" s="1"/>
  <c r="U2690" i="1" s="1"/>
  <c r="U2691" i="1" s="1"/>
  <c r="U2692" i="1" s="1"/>
  <c r="U2693" i="1" s="1"/>
  <c r="U2694" i="1" s="1"/>
  <c r="U2695" i="1" s="1"/>
  <c r="U2696" i="1" s="1"/>
  <c r="U2697" i="1" s="1"/>
  <c r="U2698" i="1" s="1"/>
  <c r="U2699" i="1" s="1"/>
  <c r="U2700" i="1" s="1"/>
  <c r="U2701" i="1" s="1"/>
  <c r="U2702" i="1" s="1"/>
  <c r="U2703" i="1" s="1"/>
  <c r="U2704" i="1" s="1"/>
  <c r="U2705" i="1" s="1"/>
  <c r="U2706" i="1" s="1"/>
  <c r="U2707" i="1" s="1"/>
  <c r="U2708" i="1" s="1"/>
  <c r="U2709" i="1" s="1"/>
  <c r="U2710" i="1" s="1"/>
  <c r="U2711" i="1" s="1"/>
  <c r="U2712" i="1" s="1"/>
  <c r="U2713" i="1" s="1"/>
  <c r="U2714" i="1" s="1"/>
  <c r="U2715" i="1" s="1"/>
  <c r="U2716" i="1" s="1"/>
  <c r="U2717" i="1" s="1"/>
  <c r="U2718" i="1" s="1"/>
  <c r="U2719" i="1" s="1"/>
  <c r="U2720" i="1" s="1"/>
  <c r="U2721" i="1" s="1"/>
  <c r="U2722" i="1" s="1"/>
  <c r="U2723" i="1" s="1"/>
  <c r="U2724" i="1" s="1"/>
  <c r="U2725" i="1" s="1"/>
  <c r="U2726" i="1" s="1"/>
  <c r="U2727" i="1" s="1"/>
  <c r="U2728" i="1" s="1"/>
  <c r="U2729" i="1" s="1"/>
  <c r="U2730" i="1" s="1"/>
  <c r="U2731" i="1" s="1"/>
  <c r="U2732" i="1" s="1"/>
  <c r="U2733" i="1" s="1"/>
  <c r="U2734" i="1" s="1"/>
  <c r="U2735" i="1" s="1"/>
  <c r="U2736" i="1" s="1"/>
  <c r="U2737" i="1" s="1"/>
  <c r="U2738" i="1" s="1"/>
  <c r="U2739" i="1" s="1"/>
  <c r="U2740" i="1" s="1"/>
  <c r="U2741" i="1" s="1"/>
  <c r="U2742" i="1" s="1"/>
  <c r="U2743" i="1" s="1"/>
  <c r="U2744" i="1" s="1"/>
  <c r="U2745" i="1" s="1"/>
  <c r="U2746" i="1" s="1"/>
  <c r="U2747" i="1" s="1"/>
  <c r="U2748" i="1" s="1"/>
  <c r="U2749" i="1" s="1"/>
  <c r="U2750" i="1" s="1"/>
  <c r="U2751" i="1" s="1"/>
  <c r="U2752" i="1" s="1"/>
  <c r="U2753" i="1" s="1"/>
  <c r="U2754" i="1" s="1"/>
  <c r="U2755" i="1" s="1"/>
  <c r="U2756" i="1" s="1"/>
  <c r="U2757" i="1" s="1"/>
  <c r="U2758" i="1" s="1"/>
  <c r="U2759" i="1" s="1"/>
  <c r="U2760" i="1" s="1"/>
  <c r="U2761" i="1" s="1"/>
  <c r="U2762" i="1" s="1"/>
  <c r="U2763" i="1" s="1"/>
  <c r="U2764" i="1" s="1"/>
  <c r="U2765" i="1" s="1"/>
  <c r="U2766" i="1" s="1"/>
  <c r="U2767" i="1" s="1"/>
  <c r="U2768" i="1" s="1"/>
  <c r="U2769" i="1" s="1"/>
  <c r="U2770" i="1" s="1"/>
  <c r="U2771" i="1" s="1"/>
  <c r="U2772" i="1" s="1"/>
  <c r="U2773" i="1" s="1"/>
  <c r="U2774" i="1" s="1"/>
  <c r="U2775" i="1" s="1"/>
  <c r="U2776" i="1" s="1"/>
  <c r="U2777" i="1" s="1"/>
  <c r="U2778" i="1" s="1"/>
  <c r="U2779" i="1" s="1"/>
  <c r="U2780" i="1" s="1"/>
  <c r="U2781" i="1" s="1"/>
  <c r="U2782" i="1" s="1"/>
  <c r="U2783" i="1" s="1"/>
  <c r="U2784" i="1" s="1"/>
  <c r="U2785" i="1" s="1"/>
  <c r="U2786" i="1" s="1"/>
  <c r="U2787" i="1" s="1"/>
  <c r="U2788" i="1" s="1"/>
  <c r="U2789" i="1" s="1"/>
  <c r="U2790" i="1" s="1"/>
  <c r="U2791" i="1" s="1"/>
  <c r="U2792" i="1" s="1"/>
  <c r="U2793" i="1" s="1"/>
  <c r="U2794" i="1" s="1"/>
  <c r="U2795" i="1" s="1"/>
  <c r="U2796" i="1" s="1"/>
  <c r="U2797" i="1" s="1"/>
  <c r="U2798" i="1" s="1"/>
  <c r="U2799" i="1" s="1"/>
  <c r="U2800" i="1" s="1"/>
  <c r="U2801" i="1" s="1"/>
  <c r="U2802" i="1" s="1"/>
  <c r="U2803" i="1" s="1"/>
  <c r="U2804" i="1" s="1"/>
  <c r="U2805" i="1" s="1"/>
  <c r="U2806" i="1" s="1"/>
  <c r="U2807" i="1" s="1"/>
  <c r="U2808" i="1" s="1"/>
  <c r="U2809" i="1" s="1"/>
  <c r="U2810" i="1" s="1"/>
  <c r="U2811" i="1" s="1"/>
  <c r="U2812" i="1" s="1"/>
  <c r="U2813" i="1" s="1"/>
  <c r="U2814" i="1" s="1"/>
  <c r="U2815" i="1" s="1"/>
  <c r="U2816" i="1" s="1"/>
  <c r="U2817" i="1" s="1"/>
  <c r="U2818" i="1" s="1"/>
  <c r="U2819" i="1" s="1"/>
  <c r="U2820" i="1" s="1"/>
  <c r="U2821" i="1" s="1"/>
  <c r="U2822" i="1" s="1"/>
  <c r="U2823" i="1" s="1"/>
  <c r="U2824" i="1" s="1"/>
  <c r="U2825" i="1" s="1"/>
  <c r="U2826" i="1" s="1"/>
  <c r="U2827" i="1" s="1"/>
  <c r="U2828" i="1" s="1"/>
  <c r="U2829" i="1" s="1"/>
  <c r="U2830" i="1" s="1"/>
  <c r="U2831" i="1" s="1"/>
  <c r="U2832" i="1" s="1"/>
  <c r="U2833" i="1" s="1"/>
  <c r="S2480" i="1"/>
  <c r="R2480" i="1"/>
  <c r="Q2480" i="1"/>
  <c r="S2479" i="1"/>
  <c r="R2479" i="1"/>
  <c r="Q2479" i="1"/>
  <c r="S2478" i="1"/>
  <c r="R2478" i="1"/>
  <c r="Q2478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G2829" i="1"/>
  <c r="H2829" i="1"/>
  <c r="I2829" i="1"/>
  <c r="F2829" i="1" s="1"/>
  <c r="F2830" i="1"/>
  <c r="G2830" i="1"/>
  <c r="H2830" i="1"/>
  <c r="I2830" i="1"/>
  <c r="G2831" i="1"/>
  <c r="H2831" i="1"/>
  <c r="I2831" i="1"/>
  <c r="F2831" i="1" s="1"/>
  <c r="G2832" i="1"/>
  <c r="F2832" i="1" s="1"/>
  <c r="H2832" i="1"/>
  <c r="I2832" i="1"/>
  <c r="G2833" i="1"/>
  <c r="H2833" i="1"/>
  <c r="I2833" i="1"/>
  <c r="F2833" i="1" s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F2483" i="1" s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F2493" i="1" s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F2503" i="1" s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F2513" i="1" s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F2536" i="1" s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F2556" i="1" s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F2566" i="1" s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F2586" i="1" s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F2594" i="1" s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F2604" i="1" s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F2614" i="1" s="1"/>
  <c r="G2615" i="1"/>
  <c r="H2615" i="1"/>
  <c r="I2615" i="1"/>
  <c r="G2616" i="1"/>
  <c r="H2616" i="1"/>
  <c r="I2616" i="1"/>
  <c r="F2616" i="1" s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F2624" i="1" s="1"/>
  <c r="G2625" i="1"/>
  <c r="H2625" i="1"/>
  <c r="I2625" i="1"/>
  <c r="G2626" i="1"/>
  <c r="H2626" i="1"/>
  <c r="I2626" i="1"/>
  <c r="F2626" i="1" s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F2666" i="1" s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F2674" i="1" s="1"/>
  <c r="G2675" i="1"/>
  <c r="H2675" i="1"/>
  <c r="I2675" i="1"/>
  <c r="G2676" i="1"/>
  <c r="H2676" i="1"/>
  <c r="I2676" i="1"/>
  <c r="F2676" i="1" s="1"/>
  <c r="G2677" i="1"/>
  <c r="H2677" i="1"/>
  <c r="I2677" i="1"/>
  <c r="G2678" i="1"/>
  <c r="H2678" i="1"/>
  <c r="I2678" i="1"/>
  <c r="G2679" i="1"/>
  <c r="H2679" i="1"/>
  <c r="I2679" i="1"/>
  <c r="F2679" i="1" s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F2684" i="1" s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F2694" i="1" s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F2716" i="1" s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F2726" i="1" s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F2744" i="1" s="1"/>
  <c r="G2745" i="1"/>
  <c r="H2745" i="1"/>
  <c r="I2745" i="1"/>
  <c r="G2746" i="1"/>
  <c r="H2746" i="1"/>
  <c r="I2746" i="1"/>
  <c r="F2746" i="1" s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F2754" i="1" s="1"/>
  <c r="G2755" i="1"/>
  <c r="H2755" i="1"/>
  <c r="I2755" i="1"/>
  <c r="G2756" i="1"/>
  <c r="H2756" i="1"/>
  <c r="I2756" i="1"/>
  <c r="F2756" i="1" s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F2764" i="1" s="1"/>
  <c r="G2765" i="1"/>
  <c r="H2765" i="1"/>
  <c r="I2765" i="1"/>
  <c r="G2766" i="1"/>
  <c r="H2766" i="1"/>
  <c r="I2766" i="1"/>
  <c r="F2766" i="1" s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F2774" i="1" s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F2799" i="1" s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F2826" i="1" s="1"/>
  <c r="G2827" i="1"/>
  <c r="H2827" i="1"/>
  <c r="I2827" i="1"/>
  <c r="G2828" i="1"/>
  <c r="H2828" i="1"/>
  <c r="I2828" i="1"/>
  <c r="S9" i="23"/>
  <c r="P10" i="23"/>
  <c r="P9" i="23"/>
  <c r="Q8" i="23"/>
  <c r="P8" i="23"/>
  <c r="Q7" i="23"/>
  <c r="P7" i="23"/>
  <c r="M18" i="23"/>
  <c r="L18" i="23"/>
  <c r="K9" i="23"/>
  <c r="K8" i="23"/>
  <c r="M8" i="23"/>
  <c r="Q2461" i="1"/>
  <c r="R2461" i="1"/>
  <c r="S2461" i="1"/>
  <c r="Q2462" i="1"/>
  <c r="R2462" i="1"/>
  <c r="S2462" i="1"/>
  <c r="Q2463" i="1"/>
  <c r="R2463" i="1"/>
  <c r="S2463" i="1"/>
  <c r="Q2464" i="1"/>
  <c r="R2464" i="1"/>
  <c r="S2464" i="1"/>
  <c r="Q2465" i="1"/>
  <c r="R2465" i="1"/>
  <c r="S2465" i="1"/>
  <c r="Q2466" i="1"/>
  <c r="R2466" i="1"/>
  <c r="S2466" i="1"/>
  <c r="Q2467" i="1"/>
  <c r="R2467" i="1"/>
  <c r="S2467" i="1"/>
  <c r="Q2468" i="1"/>
  <c r="R2468" i="1"/>
  <c r="S2468" i="1"/>
  <c r="Q2469" i="1"/>
  <c r="R2469" i="1"/>
  <c r="S2469" i="1"/>
  <c r="Q2470" i="1"/>
  <c r="R2470" i="1"/>
  <c r="S2470" i="1"/>
  <c r="Q2471" i="1"/>
  <c r="R2471" i="1"/>
  <c r="S2471" i="1"/>
  <c r="Q2472" i="1"/>
  <c r="R2472" i="1"/>
  <c r="S2472" i="1"/>
  <c r="Q2473" i="1"/>
  <c r="R2473" i="1"/>
  <c r="S2473" i="1"/>
  <c r="Q2474" i="1"/>
  <c r="R2474" i="1"/>
  <c r="S2474" i="1"/>
  <c r="Q2475" i="1"/>
  <c r="R2475" i="1"/>
  <c r="S2475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N2461" i="1"/>
  <c r="O2461" i="1"/>
  <c r="N2462" i="1"/>
  <c r="O2462" i="1"/>
  <c r="N2463" i="1"/>
  <c r="O2463" i="1"/>
  <c r="N2464" i="1"/>
  <c r="O2464" i="1"/>
  <c r="N2465" i="1"/>
  <c r="O2465" i="1"/>
  <c r="N2466" i="1"/>
  <c r="O2466" i="1"/>
  <c r="N2467" i="1"/>
  <c r="O2467" i="1"/>
  <c r="N2468" i="1"/>
  <c r="O2468" i="1"/>
  <c r="N2469" i="1"/>
  <c r="O2469" i="1"/>
  <c r="N2470" i="1"/>
  <c r="O2470" i="1"/>
  <c r="N2471" i="1"/>
  <c r="O2471" i="1"/>
  <c r="N2472" i="1"/>
  <c r="O2472" i="1"/>
  <c r="N2473" i="1"/>
  <c r="O2473" i="1"/>
  <c r="N2474" i="1"/>
  <c r="O2474" i="1"/>
  <c r="N2475" i="1"/>
  <c r="O2475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Q79" i="1"/>
  <c r="R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Q127" i="1"/>
  <c r="R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Q178" i="1"/>
  <c r="R178" i="1"/>
  <c r="Q179" i="1"/>
  <c r="R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Q1078" i="1"/>
  <c r="R1078" i="1"/>
  <c r="S1078" i="1"/>
  <c r="Q1079" i="1"/>
  <c r="R1079" i="1"/>
  <c r="S1079" i="1"/>
  <c r="Q1080" i="1"/>
  <c r="R1080" i="1"/>
  <c r="S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S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Q1175" i="1"/>
  <c r="R1175" i="1"/>
  <c r="S1175" i="1"/>
  <c r="Q1176" i="1"/>
  <c r="R1176" i="1"/>
  <c r="S1176" i="1"/>
  <c r="Q1177" i="1"/>
  <c r="R1177" i="1"/>
  <c r="S1177" i="1"/>
  <c r="Q1178" i="1"/>
  <c r="R1178" i="1"/>
  <c r="S1178" i="1"/>
  <c r="Q1179" i="1"/>
  <c r="R1179" i="1"/>
  <c r="S1179" i="1"/>
  <c r="Q1180" i="1"/>
  <c r="R1180" i="1"/>
  <c r="S1180" i="1"/>
  <c r="Q1181" i="1"/>
  <c r="R1181" i="1"/>
  <c r="S1181" i="1"/>
  <c r="Q1182" i="1"/>
  <c r="R1182" i="1"/>
  <c r="S1182" i="1"/>
  <c r="Q1183" i="1"/>
  <c r="R1183" i="1"/>
  <c r="S1183" i="1"/>
  <c r="Q1184" i="1"/>
  <c r="R1184" i="1"/>
  <c r="S1184" i="1"/>
  <c r="Q1185" i="1"/>
  <c r="R1185" i="1"/>
  <c r="S1185" i="1"/>
  <c r="Q1186" i="1"/>
  <c r="R1186" i="1"/>
  <c r="S1186" i="1"/>
  <c r="Q1187" i="1"/>
  <c r="R1187" i="1"/>
  <c r="S1187" i="1"/>
  <c r="Q1188" i="1"/>
  <c r="R1188" i="1"/>
  <c r="S1188" i="1"/>
  <c r="Q1189" i="1"/>
  <c r="R1189" i="1"/>
  <c r="S1189" i="1"/>
  <c r="Q1190" i="1"/>
  <c r="R1190" i="1"/>
  <c r="S1190" i="1"/>
  <c r="Q1191" i="1"/>
  <c r="R1191" i="1"/>
  <c r="S1191" i="1"/>
  <c r="Q1192" i="1"/>
  <c r="R1192" i="1"/>
  <c r="S1192" i="1"/>
  <c r="Q1193" i="1"/>
  <c r="R1193" i="1"/>
  <c r="S1193" i="1"/>
  <c r="Q1194" i="1"/>
  <c r="R1194" i="1"/>
  <c r="S1194" i="1"/>
  <c r="Q1195" i="1"/>
  <c r="R1195" i="1"/>
  <c r="S1195" i="1"/>
  <c r="Q1196" i="1"/>
  <c r="R1196" i="1"/>
  <c r="S1196" i="1"/>
  <c r="Q1197" i="1"/>
  <c r="R1197" i="1"/>
  <c r="S1197" i="1"/>
  <c r="Q1198" i="1"/>
  <c r="R1198" i="1"/>
  <c r="S1198" i="1"/>
  <c r="Q1199" i="1"/>
  <c r="R1199" i="1"/>
  <c r="S1199" i="1"/>
  <c r="Q1200" i="1"/>
  <c r="R1200" i="1"/>
  <c r="S1200" i="1"/>
  <c r="Q1201" i="1"/>
  <c r="R1201" i="1"/>
  <c r="S1201" i="1"/>
  <c r="Q1202" i="1"/>
  <c r="R1202" i="1"/>
  <c r="S1202" i="1"/>
  <c r="Q1203" i="1"/>
  <c r="R1203" i="1"/>
  <c r="S1203" i="1"/>
  <c r="Q1204" i="1"/>
  <c r="R1204" i="1"/>
  <c r="S1204" i="1"/>
  <c r="Q1205" i="1"/>
  <c r="R1205" i="1"/>
  <c r="S1205" i="1"/>
  <c r="Q1206" i="1"/>
  <c r="R1206" i="1"/>
  <c r="S1206" i="1"/>
  <c r="Q1207" i="1"/>
  <c r="R1207" i="1"/>
  <c r="S1207" i="1"/>
  <c r="Q1208" i="1"/>
  <c r="R1208" i="1"/>
  <c r="S1208" i="1"/>
  <c r="Q1209" i="1"/>
  <c r="R1209" i="1"/>
  <c r="S1209" i="1"/>
  <c r="Q1210" i="1"/>
  <c r="R1210" i="1"/>
  <c r="S1210" i="1"/>
  <c r="Q1211" i="1"/>
  <c r="R1211" i="1"/>
  <c r="S1211" i="1"/>
  <c r="Q1212" i="1"/>
  <c r="R1212" i="1"/>
  <c r="S1212" i="1"/>
  <c r="Q1213" i="1"/>
  <c r="R1213" i="1"/>
  <c r="S1213" i="1"/>
  <c r="Q1214" i="1"/>
  <c r="R1214" i="1"/>
  <c r="S1214" i="1"/>
  <c r="Q1215" i="1"/>
  <c r="R1215" i="1"/>
  <c r="S1215" i="1"/>
  <c r="Q1216" i="1"/>
  <c r="R1216" i="1"/>
  <c r="S1216" i="1"/>
  <c r="Q1217" i="1"/>
  <c r="R1217" i="1"/>
  <c r="S1217" i="1"/>
  <c r="Q1218" i="1"/>
  <c r="R1218" i="1"/>
  <c r="S1218" i="1"/>
  <c r="Q1219" i="1"/>
  <c r="R1219" i="1"/>
  <c r="S1219" i="1"/>
  <c r="Q1220" i="1"/>
  <c r="R1220" i="1"/>
  <c r="S1220" i="1"/>
  <c r="Q1221" i="1"/>
  <c r="R1221" i="1"/>
  <c r="S1221" i="1"/>
  <c r="Q1222" i="1"/>
  <c r="R1222" i="1"/>
  <c r="S1222" i="1"/>
  <c r="Q1223" i="1"/>
  <c r="R1223" i="1"/>
  <c r="S1223" i="1"/>
  <c r="Q1224" i="1"/>
  <c r="R1224" i="1"/>
  <c r="S1224" i="1"/>
  <c r="Q1225" i="1"/>
  <c r="R1225" i="1"/>
  <c r="S1225" i="1"/>
  <c r="Q1226" i="1"/>
  <c r="R1226" i="1"/>
  <c r="S1226" i="1"/>
  <c r="Q1227" i="1"/>
  <c r="R1227" i="1"/>
  <c r="S1227" i="1"/>
  <c r="Q1228" i="1"/>
  <c r="R1228" i="1"/>
  <c r="S1228" i="1"/>
  <c r="Q1229" i="1"/>
  <c r="R1229" i="1"/>
  <c r="S1229" i="1"/>
  <c r="Q1230" i="1"/>
  <c r="R1230" i="1"/>
  <c r="S1230" i="1"/>
  <c r="Q1231" i="1"/>
  <c r="R1231" i="1"/>
  <c r="S1231" i="1"/>
  <c r="Q1232" i="1"/>
  <c r="R1232" i="1"/>
  <c r="S1232" i="1"/>
  <c r="Q1233" i="1"/>
  <c r="R1233" i="1"/>
  <c r="S1233" i="1"/>
  <c r="Q1234" i="1"/>
  <c r="R1234" i="1"/>
  <c r="S1234" i="1"/>
  <c r="Q1235" i="1"/>
  <c r="R1235" i="1"/>
  <c r="S1235" i="1"/>
  <c r="Q1236" i="1"/>
  <c r="R1236" i="1"/>
  <c r="S1236" i="1"/>
  <c r="Q1237" i="1"/>
  <c r="R1237" i="1"/>
  <c r="S1237" i="1"/>
  <c r="Q1238" i="1"/>
  <c r="R1238" i="1"/>
  <c r="S1238" i="1"/>
  <c r="Q1239" i="1"/>
  <c r="R1239" i="1"/>
  <c r="S1239" i="1"/>
  <c r="Q1240" i="1"/>
  <c r="R1240" i="1"/>
  <c r="S1240" i="1"/>
  <c r="Q1241" i="1"/>
  <c r="R1241" i="1"/>
  <c r="S1241" i="1"/>
  <c r="Q1242" i="1"/>
  <c r="R1242" i="1"/>
  <c r="S1242" i="1"/>
  <c r="Q1243" i="1"/>
  <c r="R1243" i="1"/>
  <c r="S1243" i="1"/>
  <c r="Q1244" i="1"/>
  <c r="R1244" i="1"/>
  <c r="S1244" i="1"/>
  <c r="Q1245" i="1"/>
  <c r="R1245" i="1"/>
  <c r="S1245" i="1"/>
  <c r="Q1246" i="1"/>
  <c r="R1246" i="1"/>
  <c r="S1246" i="1"/>
  <c r="Q1247" i="1"/>
  <c r="R1247" i="1"/>
  <c r="S1247" i="1"/>
  <c r="Q1248" i="1"/>
  <c r="R1248" i="1"/>
  <c r="S1248" i="1"/>
  <c r="Q1249" i="1"/>
  <c r="R1249" i="1"/>
  <c r="S1249" i="1"/>
  <c r="Q1250" i="1"/>
  <c r="R1250" i="1"/>
  <c r="S1250" i="1"/>
  <c r="Q1251" i="1"/>
  <c r="R1251" i="1"/>
  <c r="S1251" i="1"/>
  <c r="Q1252" i="1"/>
  <c r="R1252" i="1"/>
  <c r="S1252" i="1"/>
  <c r="Q1253" i="1"/>
  <c r="R1253" i="1"/>
  <c r="S1253" i="1"/>
  <c r="Q1254" i="1"/>
  <c r="R1254" i="1"/>
  <c r="S1254" i="1"/>
  <c r="Q1255" i="1"/>
  <c r="R1255" i="1"/>
  <c r="S1255" i="1"/>
  <c r="Q1256" i="1"/>
  <c r="R1256" i="1"/>
  <c r="S1256" i="1"/>
  <c r="Q1257" i="1"/>
  <c r="R1257" i="1"/>
  <c r="S1257" i="1"/>
  <c r="Q1258" i="1"/>
  <c r="R1258" i="1"/>
  <c r="S1258" i="1"/>
  <c r="Q1259" i="1"/>
  <c r="R1259" i="1"/>
  <c r="S1259" i="1"/>
  <c r="Q1260" i="1"/>
  <c r="R1260" i="1"/>
  <c r="S1260" i="1"/>
  <c r="Q1261" i="1"/>
  <c r="R1261" i="1"/>
  <c r="S1261" i="1"/>
  <c r="Q1262" i="1"/>
  <c r="R1262" i="1"/>
  <c r="S1262" i="1"/>
  <c r="Q1263" i="1"/>
  <c r="R1263" i="1"/>
  <c r="S1263" i="1"/>
  <c r="Q1264" i="1"/>
  <c r="R1264" i="1"/>
  <c r="S1264" i="1"/>
  <c r="Q1265" i="1"/>
  <c r="R1265" i="1"/>
  <c r="S1265" i="1"/>
  <c r="Q1266" i="1"/>
  <c r="R1266" i="1"/>
  <c r="S1266" i="1"/>
  <c r="Q1267" i="1"/>
  <c r="R1267" i="1"/>
  <c r="S1267" i="1"/>
  <c r="Q1268" i="1"/>
  <c r="R1268" i="1"/>
  <c r="S1268" i="1"/>
  <c r="Q1269" i="1"/>
  <c r="R1269" i="1"/>
  <c r="S1269" i="1"/>
  <c r="Q1270" i="1"/>
  <c r="R1270" i="1"/>
  <c r="S1270" i="1"/>
  <c r="Q1271" i="1"/>
  <c r="R1271" i="1"/>
  <c r="S1271" i="1"/>
  <c r="Q1272" i="1"/>
  <c r="R1272" i="1"/>
  <c r="S1272" i="1"/>
  <c r="Q1273" i="1"/>
  <c r="R1273" i="1"/>
  <c r="S1273" i="1"/>
  <c r="Q1274" i="1"/>
  <c r="R1274" i="1"/>
  <c r="S1274" i="1"/>
  <c r="Q1275" i="1"/>
  <c r="R1275" i="1"/>
  <c r="S1275" i="1"/>
  <c r="Q1276" i="1"/>
  <c r="R1276" i="1"/>
  <c r="S1276" i="1"/>
  <c r="Q1277" i="1"/>
  <c r="R1277" i="1"/>
  <c r="S1277" i="1"/>
  <c r="Q1278" i="1"/>
  <c r="R1278" i="1"/>
  <c r="S1278" i="1"/>
  <c r="Q1279" i="1"/>
  <c r="R1279" i="1"/>
  <c r="S1279" i="1"/>
  <c r="Q1280" i="1"/>
  <c r="R1280" i="1"/>
  <c r="S1280" i="1"/>
  <c r="Q1281" i="1"/>
  <c r="R1281" i="1"/>
  <c r="S1281" i="1"/>
  <c r="Q1282" i="1"/>
  <c r="R1282" i="1"/>
  <c r="S1282" i="1"/>
  <c r="Q1283" i="1"/>
  <c r="R1283" i="1"/>
  <c r="S1283" i="1"/>
  <c r="Q1284" i="1"/>
  <c r="R1284" i="1"/>
  <c r="S1284" i="1"/>
  <c r="Q1285" i="1"/>
  <c r="R1285" i="1"/>
  <c r="S1285" i="1"/>
  <c r="Q1286" i="1"/>
  <c r="R1286" i="1"/>
  <c r="S1286" i="1"/>
  <c r="Q1287" i="1"/>
  <c r="R1287" i="1"/>
  <c r="S1287" i="1"/>
  <c r="Q1288" i="1"/>
  <c r="R1288" i="1"/>
  <c r="S1288" i="1"/>
  <c r="Q1289" i="1"/>
  <c r="R1289" i="1"/>
  <c r="S1289" i="1"/>
  <c r="Q1290" i="1"/>
  <c r="R1290" i="1"/>
  <c r="S1290" i="1"/>
  <c r="Q1291" i="1"/>
  <c r="R1291" i="1"/>
  <c r="S1291" i="1"/>
  <c r="Q1292" i="1"/>
  <c r="R1292" i="1"/>
  <c r="S1292" i="1"/>
  <c r="Q1293" i="1"/>
  <c r="R1293" i="1"/>
  <c r="S1293" i="1"/>
  <c r="Q1294" i="1"/>
  <c r="R1294" i="1"/>
  <c r="S1294" i="1"/>
  <c r="Q1295" i="1"/>
  <c r="R1295" i="1"/>
  <c r="S1295" i="1"/>
  <c r="Q1296" i="1"/>
  <c r="R1296" i="1"/>
  <c r="S1296" i="1"/>
  <c r="Q1297" i="1"/>
  <c r="R1297" i="1"/>
  <c r="S1297" i="1"/>
  <c r="Q1298" i="1"/>
  <c r="R1298" i="1"/>
  <c r="S1298" i="1"/>
  <c r="Q1299" i="1"/>
  <c r="R1299" i="1"/>
  <c r="S1299" i="1"/>
  <c r="Q1300" i="1"/>
  <c r="R1300" i="1"/>
  <c r="S1300" i="1"/>
  <c r="Q1301" i="1"/>
  <c r="R1301" i="1"/>
  <c r="S1301" i="1"/>
  <c r="Q1302" i="1"/>
  <c r="R1302" i="1"/>
  <c r="S1302" i="1"/>
  <c r="Q1303" i="1"/>
  <c r="R1303" i="1"/>
  <c r="S1303" i="1"/>
  <c r="Q1304" i="1"/>
  <c r="R1304" i="1"/>
  <c r="S1304" i="1"/>
  <c r="Q1305" i="1"/>
  <c r="R1305" i="1"/>
  <c r="S1305" i="1"/>
  <c r="Q1306" i="1"/>
  <c r="R1306" i="1"/>
  <c r="S1306" i="1"/>
  <c r="Q1307" i="1"/>
  <c r="R1307" i="1"/>
  <c r="S1307" i="1"/>
  <c r="Q1308" i="1"/>
  <c r="R1308" i="1"/>
  <c r="S1308" i="1"/>
  <c r="Q1309" i="1"/>
  <c r="R1309" i="1"/>
  <c r="S1309" i="1"/>
  <c r="Q1310" i="1"/>
  <c r="R1310" i="1"/>
  <c r="S1310" i="1"/>
  <c r="Q1311" i="1"/>
  <c r="R1311" i="1"/>
  <c r="S1311" i="1"/>
  <c r="Q1312" i="1"/>
  <c r="R1312" i="1"/>
  <c r="S1312" i="1"/>
  <c r="Q1313" i="1"/>
  <c r="R1313" i="1"/>
  <c r="S1313" i="1"/>
  <c r="Q1314" i="1"/>
  <c r="R1314" i="1"/>
  <c r="S1314" i="1"/>
  <c r="Q1315" i="1"/>
  <c r="R1315" i="1"/>
  <c r="S1315" i="1"/>
  <c r="Q1316" i="1"/>
  <c r="R1316" i="1"/>
  <c r="S1316" i="1"/>
  <c r="Q1317" i="1"/>
  <c r="R1317" i="1"/>
  <c r="S1317" i="1"/>
  <c r="Q1318" i="1"/>
  <c r="R1318" i="1"/>
  <c r="S1318" i="1"/>
  <c r="Q1319" i="1"/>
  <c r="R1319" i="1"/>
  <c r="S1319" i="1"/>
  <c r="Q1320" i="1"/>
  <c r="R1320" i="1"/>
  <c r="S1320" i="1"/>
  <c r="Q1321" i="1"/>
  <c r="R1321" i="1"/>
  <c r="S1321" i="1"/>
  <c r="Q1322" i="1"/>
  <c r="R1322" i="1"/>
  <c r="S1322" i="1"/>
  <c r="Q1323" i="1"/>
  <c r="R1323" i="1"/>
  <c r="S1323" i="1"/>
  <c r="Q1324" i="1"/>
  <c r="R1324" i="1"/>
  <c r="S1324" i="1"/>
  <c r="Q1325" i="1"/>
  <c r="R1325" i="1"/>
  <c r="S1325" i="1"/>
  <c r="Q1326" i="1"/>
  <c r="R1326" i="1"/>
  <c r="S1326" i="1"/>
  <c r="Q1327" i="1"/>
  <c r="R1327" i="1"/>
  <c r="S1327" i="1"/>
  <c r="Q1328" i="1"/>
  <c r="R1328" i="1"/>
  <c r="S1328" i="1"/>
  <c r="Q1329" i="1"/>
  <c r="R1329" i="1"/>
  <c r="S1329" i="1"/>
  <c r="Q1330" i="1"/>
  <c r="R1330" i="1"/>
  <c r="S1330" i="1"/>
  <c r="Q1331" i="1"/>
  <c r="R1331" i="1"/>
  <c r="S1331" i="1"/>
  <c r="Q1332" i="1"/>
  <c r="R1332" i="1"/>
  <c r="S1332" i="1"/>
  <c r="Q1333" i="1"/>
  <c r="R1333" i="1"/>
  <c r="S1333" i="1"/>
  <c r="Q1334" i="1"/>
  <c r="R1334" i="1"/>
  <c r="S1334" i="1"/>
  <c r="Q1335" i="1"/>
  <c r="R1335" i="1"/>
  <c r="S1335" i="1"/>
  <c r="Q1336" i="1"/>
  <c r="R1336" i="1"/>
  <c r="S1336" i="1"/>
  <c r="Q1337" i="1"/>
  <c r="R1337" i="1"/>
  <c r="S1337" i="1"/>
  <c r="Q1338" i="1"/>
  <c r="R1338" i="1"/>
  <c r="S1338" i="1"/>
  <c r="Q1339" i="1"/>
  <c r="R1339" i="1"/>
  <c r="S1339" i="1"/>
  <c r="Q1340" i="1"/>
  <c r="R1340" i="1"/>
  <c r="S1340" i="1"/>
  <c r="Q1341" i="1"/>
  <c r="R1341" i="1"/>
  <c r="S1341" i="1"/>
  <c r="Q1342" i="1"/>
  <c r="R1342" i="1"/>
  <c r="S1342" i="1"/>
  <c r="Q1343" i="1"/>
  <c r="R1343" i="1"/>
  <c r="S1343" i="1"/>
  <c r="Q1344" i="1"/>
  <c r="R1344" i="1"/>
  <c r="S1344" i="1"/>
  <c r="Q1345" i="1"/>
  <c r="R1345" i="1"/>
  <c r="S1345" i="1"/>
  <c r="Q1346" i="1"/>
  <c r="R1346" i="1"/>
  <c r="S1346" i="1"/>
  <c r="Q1347" i="1"/>
  <c r="R1347" i="1"/>
  <c r="S1347" i="1"/>
  <c r="Q1348" i="1"/>
  <c r="R1348" i="1"/>
  <c r="S1348" i="1"/>
  <c r="Q1349" i="1"/>
  <c r="R1349" i="1"/>
  <c r="S1349" i="1"/>
  <c r="Q1350" i="1"/>
  <c r="R1350" i="1"/>
  <c r="S1350" i="1"/>
  <c r="Q1351" i="1"/>
  <c r="R1351" i="1"/>
  <c r="S1351" i="1"/>
  <c r="Q1352" i="1"/>
  <c r="R1352" i="1"/>
  <c r="S1352" i="1"/>
  <c r="Q1353" i="1"/>
  <c r="R1353" i="1"/>
  <c r="S1353" i="1"/>
  <c r="Q1354" i="1"/>
  <c r="R1354" i="1"/>
  <c r="S1354" i="1"/>
  <c r="Q1355" i="1"/>
  <c r="R1355" i="1"/>
  <c r="S1355" i="1"/>
  <c r="Q1356" i="1"/>
  <c r="R1356" i="1"/>
  <c r="S1356" i="1"/>
  <c r="Q1357" i="1"/>
  <c r="R1357" i="1"/>
  <c r="S1357" i="1"/>
  <c r="Q1358" i="1"/>
  <c r="R1358" i="1"/>
  <c r="S1358" i="1"/>
  <c r="Q1359" i="1"/>
  <c r="R1359" i="1"/>
  <c r="S1359" i="1"/>
  <c r="Q1360" i="1"/>
  <c r="R1360" i="1"/>
  <c r="S1360" i="1"/>
  <c r="Q1361" i="1"/>
  <c r="R1361" i="1"/>
  <c r="S1361" i="1"/>
  <c r="Q1362" i="1"/>
  <c r="R1362" i="1"/>
  <c r="S1362" i="1"/>
  <c r="Q1363" i="1"/>
  <c r="R1363" i="1"/>
  <c r="S1363" i="1"/>
  <c r="Q1364" i="1"/>
  <c r="R1364" i="1"/>
  <c r="S1364" i="1"/>
  <c r="Q1365" i="1"/>
  <c r="R1365" i="1"/>
  <c r="S1365" i="1"/>
  <c r="Q1366" i="1"/>
  <c r="R1366" i="1"/>
  <c r="S1366" i="1"/>
  <c r="Q1367" i="1"/>
  <c r="R1367" i="1"/>
  <c r="S1367" i="1"/>
  <c r="Q1368" i="1"/>
  <c r="R1368" i="1"/>
  <c r="S1368" i="1"/>
  <c r="Q1369" i="1"/>
  <c r="R1369" i="1"/>
  <c r="S1369" i="1"/>
  <c r="Q1370" i="1"/>
  <c r="R1370" i="1"/>
  <c r="S1370" i="1"/>
  <c r="Q1371" i="1"/>
  <c r="R1371" i="1"/>
  <c r="S1371" i="1"/>
  <c r="Q1372" i="1"/>
  <c r="R1372" i="1"/>
  <c r="S1372" i="1"/>
  <c r="Q1373" i="1"/>
  <c r="R1373" i="1"/>
  <c r="S1373" i="1"/>
  <c r="Q1374" i="1"/>
  <c r="R1374" i="1"/>
  <c r="S1374" i="1"/>
  <c r="Q1375" i="1"/>
  <c r="R1375" i="1"/>
  <c r="S1375" i="1"/>
  <c r="Q1376" i="1"/>
  <c r="R1376" i="1"/>
  <c r="S1376" i="1"/>
  <c r="Q1377" i="1"/>
  <c r="R1377" i="1"/>
  <c r="S1377" i="1"/>
  <c r="Q1378" i="1"/>
  <c r="R1378" i="1"/>
  <c r="S1378" i="1"/>
  <c r="Q1379" i="1"/>
  <c r="R1379" i="1"/>
  <c r="S1379" i="1"/>
  <c r="Q1380" i="1"/>
  <c r="R1380" i="1"/>
  <c r="S1380" i="1"/>
  <c r="Q1381" i="1"/>
  <c r="R1381" i="1"/>
  <c r="S1381" i="1"/>
  <c r="Q1382" i="1"/>
  <c r="R1382" i="1"/>
  <c r="S1382" i="1"/>
  <c r="Q1383" i="1"/>
  <c r="R1383" i="1"/>
  <c r="S1383" i="1"/>
  <c r="Q1384" i="1"/>
  <c r="R1384" i="1"/>
  <c r="S1384" i="1"/>
  <c r="Q1385" i="1"/>
  <c r="R1385" i="1"/>
  <c r="S1385" i="1"/>
  <c r="Q1386" i="1"/>
  <c r="R1386" i="1"/>
  <c r="S1386" i="1"/>
  <c r="Q1387" i="1"/>
  <c r="R1387" i="1"/>
  <c r="S1387" i="1"/>
  <c r="Q1388" i="1"/>
  <c r="R1388" i="1"/>
  <c r="S1388" i="1"/>
  <c r="Q1389" i="1"/>
  <c r="R1389" i="1"/>
  <c r="S1389" i="1"/>
  <c r="Q1390" i="1"/>
  <c r="R1390" i="1"/>
  <c r="S1390" i="1"/>
  <c r="Q1391" i="1"/>
  <c r="R1391" i="1"/>
  <c r="S1391" i="1"/>
  <c r="Q1392" i="1"/>
  <c r="R1392" i="1"/>
  <c r="S1392" i="1"/>
  <c r="Q1393" i="1"/>
  <c r="R1393" i="1"/>
  <c r="S1393" i="1"/>
  <c r="Q1394" i="1"/>
  <c r="R1394" i="1"/>
  <c r="S1394" i="1"/>
  <c r="Q1395" i="1"/>
  <c r="R1395" i="1"/>
  <c r="S1395" i="1"/>
  <c r="Q1396" i="1"/>
  <c r="R1396" i="1"/>
  <c r="S1396" i="1"/>
  <c r="Q1397" i="1"/>
  <c r="R1397" i="1"/>
  <c r="S1397" i="1"/>
  <c r="Q1398" i="1"/>
  <c r="R1398" i="1"/>
  <c r="S1398" i="1"/>
  <c r="Q1399" i="1"/>
  <c r="R1399" i="1"/>
  <c r="S1399" i="1"/>
  <c r="Q1400" i="1"/>
  <c r="R1400" i="1"/>
  <c r="S1400" i="1"/>
  <c r="Q1401" i="1"/>
  <c r="R1401" i="1"/>
  <c r="S1401" i="1"/>
  <c r="Q1402" i="1"/>
  <c r="R1402" i="1"/>
  <c r="S1402" i="1"/>
  <c r="Q1403" i="1"/>
  <c r="R1403" i="1"/>
  <c r="S1403" i="1"/>
  <c r="Q1404" i="1"/>
  <c r="R1404" i="1"/>
  <c r="S1404" i="1"/>
  <c r="Q1405" i="1"/>
  <c r="R1405" i="1"/>
  <c r="S1405" i="1"/>
  <c r="Q1406" i="1"/>
  <c r="R1406" i="1"/>
  <c r="S1406" i="1"/>
  <c r="Q1407" i="1"/>
  <c r="R1407" i="1"/>
  <c r="S1407" i="1"/>
  <c r="Q1408" i="1"/>
  <c r="R1408" i="1"/>
  <c r="S1408" i="1"/>
  <c r="Q1409" i="1"/>
  <c r="R1409" i="1"/>
  <c r="S1409" i="1"/>
  <c r="Q1410" i="1"/>
  <c r="R1410" i="1"/>
  <c r="S1410" i="1"/>
  <c r="Q1411" i="1"/>
  <c r="R1411" i="1"/>
  <c r="S1411" i="1"/>
  <c r="Q1412" i="1"/>
  <c r="R1412" i="1"/>
  <c r="S1412" i="1"/>
  <c r="Q1413" i="1"/>
  <c r="R1413" i="1"/>
  <c r="S1413" i="1"/>
  <c r="Q1414" i="1"/>
  <c r="R1414" i="1"/>
  <c r="S1414" i="1"/>
  <c r="Q1415" i="1"/>
  <c r="R1415" i="1"/>
  <c r="S1415" i="1"/>
  <c r="Q1416" i="1"/>
  <c r="R1416" i="1"/>
  <c r="S1416" i="1"/>
  <c r="Q1417" i="1"/>
  <c r="R1417" i="1"/>
  <c r="S1417" i="1"/>
  <c r="Q1418" i="1"/>
  <c r="R1418" i="1"/>
  <c r="S1418" i="1"/>
  <c r="Q1419" i="1"/>
  <c r="R1419" i="1"/>
  <c r="S1419" i="1"/>
  <c r="Q1420" i="1"/>
  <c r="R1420" i="1"/>
  <c r="S1420" i="1"/>
  <c r="Q1421" i="1"/>
  <c r="R1421" i="1"/>
  <c r="S1421" i="1"/>
  <c r="Q1422" i="1"/>
  <c r="R1422" i="1"/>
  <c r="S1422" i="1"/>
  <c r="Q1423" i="1"/>
  <c r="R1423" i="1"/>
  <c r="S1423" i="1"/>
  <c r="Q1424" i="1"/>
  <c r="R1424" i="1"/>
  <c r="S1424" i="1"/>
  <c r="Q1425" i="1"/>
  <c r="R1425" i="1"/>
  <c r="S1425" i="1"/>
  <c r="Q1426" i="1"/>
  <c r="R1426" i="1"/>
  <c r="S1426" i="1"/>
  <c r="Q1427" i="1"/>
  <c r="R1427" i="1"/>
  <c r="S1427" i="1"/>
  <c r="Q1428" i="1"/>
  <c r="R1428" i="1"/>
  <c r="S1428" i="1"/>
  <c r="Q1429" i="1"/>
  <c r="R1429" i="1"/>
  <c r="S1429" i="1"/>
  <c r="Q1430" i="1"/>
  <c r="R1430" i="1"/>
  <c r="S1430" i="1"/>
  <c r="Q1431" i="1"/>
  <c r="R1431" i="1"/>
  <c r="S1431" i="1"/>
  <c r="Q1432" i="1"/>
  <c r="R1432" i="1"/>
  <c r="S1432" i="1"/>
  <c r="Q1433" i="1"/>
  <c r="R1433" i="1"/>
  <c r="S1433" i="1"/>
  <c r="Q1434" i="1"/>
  <c r="R1434" i="1"/>
  <c r="S1434" i="1"/>
  <c r="Q1435" i="1"/>
  <c r="R1435" i="1"/>
  <c r="S1435" i="1"/>
  <c r="Q1436" i="1"/>
  <c r="R1436" i="1"/>
  <c r="S1436" i="1"/>
  <c r="Q1437" i="1"/>
  <c r="R1437" i="1"/>
  <c r="S1437" i="1"/>
  <c r="Q1438" i="1"/>
  <c r="R1438" i="1"/>
  <c r="S1438" i="1"/>
  <c r="Q1439" i="1"/>
  <c r="R1439" i="1"/>
  <c r="S1439" i="1"/>
  <c r="Q1440" i="1"/>
  <c r="R1440" i="1"/>
  <c r="S1440" i="1"/>
  <c r="Q1441" i="1"/>
  <c r="R1441" i="1"/>
  <c r="S1441" i="1"/>
  <c r="Q1442" i="1"/>
  <c r="R1442" i="1"/>
  <c r="S1442" i="1"/>
  <c r="Q1443" i="1"/>
  <c r="R1443" i="1"/>
  <c r="S1443" i="1"/>
  <c r="Q1444" i="1"/>
  <c r="R1444" i="1"/>
  <c r="S1444" i="1"/>
  <c r="Q1445" i="1"/>
  <c r="R1445" i="1"/>
  <c r="S1445" i="1"/>
  <c r="Q1446" i="1"/>
  <c r="R1446" i="1"/>
  <c r="S1446" i="1"/>
  <c r="Q1447" i="1"/>
  <c r="R1447" i="1"/>
  <c r="S1447" i="1"/>
  <c r="Q1448" i="1"/>
  <c r="R1448" i="1"/>
  <c r="S1448" i="1"/>
  <c r="Q1449" i="1"/>
  <c r="R1449" i="1"/>
  <c r="S1449" i="1"/>
  <c r="Q1450" i="1"/>
  <c r="R1450" i="1"/>
  <c r="S1450" i="1"/>
  <c r="Q1451" i="1"/>
  <c r="R1451" i="1"/>
  <c r="S1451" i="1"/>
  <c r="Q1452" i="1"/>
  <c r="R1452" i="1"/>
  <c r="S1452" i="1"/>
  <c r="Q1453" i="1"/>
  <c r="R1453" i="1"/>
  <c r="S1453" i="1"/>
  <c r="Q1454" i="1"/>
  <c r="R1454" i="1"/>
  <c r="S1454" i="1"/>
  <c r="Q1455" i="1"/>
  <c r="R1455" i="1"/>
  <c r="S1455" i="1"/>
  <c r="Q1456" i="1"/>
  <c r="R1456" i="1"/>
  <c r="S1456" i="1"/>
  <c r="Q1457" i="1"/>
  <c r="R1457" i="1"/>
  <c r="S1457" i="1"/>
  <c r="Q1458" i="1"/>
  <c r="R1458" i="1"/>
  <c r="S1458" i="1"/>
  <c r="Q1459" i="1"/>
  <c r="R1459" i="1"/>
  <c r="S1459" i="1"/>
  <c r="Q1460" i="1"/>
  <c r="R1460" i="1"/>
  <c r="S1460" i="1"/>
  <c r="Q1461" i="1"/>
  <c r="R1461" i="1"/>
  <c r="S1461" i="1"/>
  <c r="Q1462" i="1"/>
  <c r="R1462" i="1"/>
  <c r="S1462" i="1"/>
  <c r="Q1463" i="1"/>
  <c r="R1463" i="1"/>
  <c r="S1463" i="1"/>
  <c r="Q1464" i="1"/>
  <c r="R1464" i="1"/>
  <c r="S1464" i="1"/>
  <c r="Q1465" i="1"/>
  <c r="R1465" i="1"/>
  <c r="S1465" i="1"/>
  <c r="Q1466" i="1"/>
  <c r="R1466" i="1"/>
  <c r="S1466" i="1"/>
  <c r="Q1467" i="1"/>
  <c r="R1467" i="1"/>
  <c r="S1467" i="1"/>
  <c r="Q1468" i="1"/>
  <c r="R1468" i="1"/>
  <c r="S1468" i="1"/>
  <c r="Q1469" i="1"/>
  <c r="R1469" i="1"/>
  <c r="S1469" i="1"/>
  <c r="Q1470" i="1"/>
  <c r="R1470" i="1"/>
  <c r="S1470" i="1"/>
  <c r="Q1471" i="1"/>
  <c r="R1471" i="1"/>
  <c r="S1471" i="1"/>
  <c r="Q1472" i="1"/>
  <c r="R1472" i="1"/>
  <c r="S1472" i="1"/>
  <c r="Q1473" i="1"/>
  <c r="R1473" i="1"/>
  <c r="S1473" i="1"/>
  <c r="Q1474" i="1"/>
  <c r="R1474" i="1"/>
  <c r="S1474" i="1"/>
  <c r="Q1475" i="1"/>
  <c r="R1475" i="1"/>
  <c r="S1475" i="1"/>
  <c r="Q1476" i="1"/>
  <c r="R1476" i="1"/>
  <c r="S1476" i="1"/>
  <c r="Q1477" i="1"/>
  <c r="R1477" i="1"/>
  <c r="S1477" i="1"/>
  <c r="Q1478" i="1"/>
  <c r="R1478" i="1"/>
  <c r="S1478" i="1"/>
  <c r="Q1479" i="1"/>
  <c r="R1479" i="1"/>
  <c r="S1479" i="1"/>
  <c r="Q1480" i="1"/>
  <c r="R1480" i="1"/>
  <c r="S1480" i="1"/>
  <c r="Q1481" i="1"/>
  <c r="R1481" i="1"/>
  <c r="S1481" i="1"/>
  <c r="Q1482" i="1"/>
  <c r="R1482" i="1"/>
  <c r="S1482" i="1"/>
  <c r="Q1483" i="1"/>
  <c r="R1483" i="1"/>
  <c r="S1483" i="1"/>
  <c r="Q1484" i="1"/>
  <c r="R1484" i="1"/>
  <c r="S1484" i="1"/>
  <c r="Q1485" i="1"/>
  <c r="R1485" i="1"/>
  <c r="S1485" i="1"/>
  <c r="Q1486" i="1"/>
  <c r="R1486" i="1"/>
  <c r="S1486" i="1"/>
  <c r="Q1487" i="1"/>
  <c r="R1487" i="1"/>
  <c r="S1487" i="1"/>
  <c r="Q1488" i="1"/>
  <c r="R1488" i="1"/>
  <c r="S1488" i="1"/>
  <c r="Q1489" i="1"/>
  <c r="R1489" i="1"/>
  <c r="S1489" i="1"/>
  <c r="Q1490" i="1"/>
  <c r="R1490" i="1"/>
  <c r="S1490" i="1"/>
  <c r="Q1491" i="1"/>
  <c r="R1491" i="1"/>
  <c r="S1491" i="1"/>
  <c r="Q1492" i="1"/>
  <c r="R1492" i="1"/>
  <c r="S1492" i="1"/>
  <c r="Q1493" i="1"/>
  <c r="R1493" i="1"/>
  <c r="S1493" i="1"/>
  <c r="Q1494" i="1"/>
  <c r="R1494" i="1"/>
  <c r="S1494" i="1"/>
  <c r="Q1495" i="1"/>
  <c r="R1495" i="1"/>
  <c r="S1495" i="1"/>
  <c r="Q1496" i="1"/>
  <c r="R1496" i="1"/>
  <c r="S1496" i="1"/>
  <c r="Q1497" i="1"/>
  <c r="R1497" i="1"/>
  <c r="S1497" i="1"/>
  <c r="Q1498" i="1"/>
  <c r="R1498" i="1"/>
  <c r="S1498" i="1"/>
  <c r="Q1499" i="1"/>
  <c r="R1499" i="1"/>
  <c r="S1499" i="1"/>
  <c r="Q1500" i="1"/>
  <c r="R1500" i="1"/>
  <c r="S1500" i="1"/>
  <c r="Q1501" i="1"/>
  <c r="R1501" i="1"/>
  <c r="S1501" i="1"/>
  <c r="Q1502" i="1"/>
  <c r="R1502" i="1"/>
  <c r="S1502" i="1"/>
  <c r="Q1503" i="1"/>
  <c r="R1503" i="1"/>
  <c r="S1503" i="1"/>
  <c r="Q1504" i="1"/>
  <c r="R1504" i="1"/>
  <c r="S1504" i="1"/>
  <c r="Q1505" i="1"/>
  <c r="R1505" i="1"/>
  <c r="S1505" i="1"/>
  <c r="Q1506" i="1"/>
  <c r="R1506" i="1"/>
  <c r="S1506" i="1"/>
  <c r="Q1507" i="1"/>
  <c r="R1507" i="1"/>
  <c r="S1507" i="1"/>
  <c r="Q1508" i="1"/>
  <c r="R1508" i="1"/>
  <c r="S1508" i="1"/>
  <c r="Q1509" i="1"/>
  <c r="R1509" i="1"/>
  <c r="S1509" i="1"/>
  <c r="Q1510" i="1"/>
  <c r="R1510" i="1"/>
  <c r="S1510" i="1"/>
  <c r="Q1511" i="1"/>
  <c r="R1511" i="1"/>
  <c r="S1511" i="1"/>
  <c r="Q1512" i="1"/>
  <c r="R1512" i="1"/>
  <c r="S1512" i="1"/>
  <c r="Q1513" i="1"/>
  <c r="R1513" i="1"/>
  <c r="S1513" i="1"/>
  <c r="Q1514" i="1"/>
  <c r="R1514" i="1"/>
  <c r="S1514" i="1"/>
  <c r="Q1515" i="1"/>
  <c r="R1515" i="1"/>
  <c r="S1515" i="1"/>
  <c r="Q1516" i="1"/>
  <c r="R1516" i="1"/>
  <c r="S1516" i="1"/>
  <c r="Q1517" i="1"/>
  <c r="R1517" i="1"/>
  <c r="S1517" i="1"/>
  <c r="Q1518" i="1"/>
  <c r="R1518" i="1"/>
  <c r="S1518" i="1"/>
  <c r="Q1519" i="1"/>
  <c r="R1519" i="1"/>
  <c r="S1519" i="1"/>
  <c r="Q1520" i="1"/>
  <c r="R1520" i="1"/>
  <c r="S1520" i="1"/>
  <c r="Q1521" i="1"/>
  <c r="R1521" i="1"/>
  <c r="S1521" i="1"/>
  <c r="Q1522" i="1"/>
  <c r="R1522" i="1"/>
  <c r="S1522" i="1"/>
  <c r="Q1523" i="1"/>
  <c r="R1523" i="1"/>
  <c r="S1523" i="1"/>
  <c r="Q1524" i="1"/>
  <c r="R1524" i="1"/>
  <c r="S1524" i="1"/>
  <c r="Q1525" i="1"/>
  <c r="R1525" i="1"/>
  <c r="S1525" i="1"/>
  <c r="Q1526" i="1"/>
  <c r="R1526" i="1"/>
  <c r="S1526" i="1"/>
  <c r="Q1527" i="1"/>
  <c r="R1527" i="1"/>
  <c r="S1527" i="1"/>
  <c r="Q1528" i="1"/>
  <c r="R1528" i="1"/>
  <c r="S1528" i="1"/>
  <c r="Q1529" i="1"/>
  <c r="R1529" i="1"/>
  <c r="S1529" i="1"/>
  <c r="Q1530" i="1"/>
  <c r="R1530" i="1"/>
  <c r="S1530" i="1"/>
  <c r="Q1531" i="1"/>
  <c r="R1531" i="1"/>
  <c r="S1531" i="1"/>
  <c r="Q1532" i="1"/>
  <c r="R1532" i="1"/>
  <c r="S1532" i="1"/>
  <c r="Q1533" i="1"/>
  <c r="R1533" i="1"/>
  <c r="S1533" i="1"/>
  <c r="Q1534" i="1"/>
  <c r="R1534" i="1"/>
  <c r="S1534" i="1"/>
  <c r="Q1535" i="1"/>
  <c r="R1535" i="1"/>
  <c r="S1535" i="1"/>
  <c r="Q1536" i="1"/>
  <c r="R1536" i="1"/>
  <c r="S1536" i="1"/>
  <c r="Q1537" i="1"/>
  <c r="R1537" i="1"/>
  <c r="S1537" i="1"/>
  <c r="Q1538" i="1"/>
  <c r="R1538" i="1"/>
  <c r="S1538" i="1"/>
  <c r="Q1539" i="1"/>
  <c r="R1539" i="1"/>
  <c r="S1539" i="1"/>
  <c r="Q1540" i="1"/>
  <c r="R1540" i="1"/>
  <c r="S1540" i="1"/>
  <c r="Q1541" i="1"/>
  <c r="R1541" i="1"/>
  <c r="S1541" i="1"/>
  <c r="Q1542" i="1"/>
  <c r="R1542" i="1"/>
  <c r="S1542" i="1"/>
  <c r="Q1543" i="1"/>
  <c r="R1543" i="1"/>
  <c r="S1543" i="1"/>
  <c r="Q1544" i="1"/>
  <c r="R1544" i="1"/>
  <c r="S1544" i="1"/>
  <c r="Q1545" i="1"/>
  <c r="R1545" i="1"/>
  <c r="S1545" i="1"/>
  <c r="Q1546" i="1"/>
  <c r="R1546" i="1"/>
  <c r="S1546" i="1"/>
  <c r="Q1547" i="1"/>
  <c r="R1547" i="1"/>
  <c r="S1547" i="1"/>
  <c r="Q1548" i="1"/>
  <c r="R1548" i="1"/>
  <c r="S1548" i="1"/>
  <c r="Q1549" i="1"/>
  <c r="R1549" i="1"/>
  <c r="S1549" i="1"/>
  <c r="Q1550" i="1"/>
  <c r="R1550" i="1"/>
  <c r="S1550" i="1"/>
  <c r="Q1551" i="1"/>
  <c r="R1551" i="1"/>
  <c r="S1551" i="1"/>
  <c r="Q1552" i="1"/>
  <c r="R1552" i="1"/>
  <c r="S1552" i="1"/>
  <c r="Q1553" i="1"/>
  <c r="R1553" i="1"/>
  <c r="S1553" i="1"/>
  <c r="Q1554" i="1"/>
  <c r="R1554" i="1"/>
  <c r="S1554" i="1"/>
  <c r="Q1555" i="1"/>
  <c r="R1555" i="1"/>
  <c r="S1555" i="1"/>
  <c r="Q1556" i="1"/>
  <c r="R1556" i="1"/>
  <c r="S1556" i="1"/>
  <c r="Q1557" i="1"/>
  <c r="R1557" i="1"/>
  <c r="S1557" i="1"/>
  <c r="Q1558" i="1"/>
  <c r="R1558" i="1"/>
  <c r="S1558" i="1"/>
  <c r="Q1559" i="1"/>
  <c r="R1559" i="1"/>
  <c r="S1559" i="1"/>
  <c r="Q1560" i="1"/>
  <c r="R1560" i="1"/>
  <c r="S1560" i="1"/>
  <c r="Q1561" i="1"/>
  <c r="R1561" i="1"/>
  <c r="S1561" i="1"/>
  <c r="Q1562" i="1"/>
  <c r="R1562" i="1"/>
  <c r="S1562" i="1"/>
  <c r="Q1563" i="1"/>
  <c r="R1563" i="1"/>
  <c r="S1563" i="1"/>
  <c r="Q1564" i="1"/>
  <c r="R1564" i="1"/>
  <c r="S1564" i="1"/>
  <c r="Q1565" i="1"/>
  <c r="R1565" i="1"/>
  <c r="S1565" i="1"/>
  <c r="Q1566" i="1"/>
  <c r="R1566" i="1"/>
  <c r="S1566" i="1"/>
  <c r="Q1567" i="1"/>
  <c r="R1567" i="1"/>
  <c r="S1567" i="1"/>
  <c r="Q1568" i="1"/>
  <c r="R1568" i="1"/>
  <c r="S1568" i="1"/>
  <c r="Q1569" i="1"/>
  <c r="R1569" i="1"/>
  <c r="S1569" i="1"/>
  <c r="Q1570" i="1"/>
  <c r="R1570" i="1"/>
  <c r="S1570" i="1"/>
  <c r="Q1571" i="1"/>
  <c r="R1571" i="1"/>
  <c r="S1571" i="1"/>
  <c r="Q1572" i="1"/>
  <c r="R1572" i="1"/>
  <c r="S1572" i="1"/>
  <c r="Q1573" i="1"/>
  <c r="R1573" i="1"/>
  <c r="S1573" i="1"/>
  <c r="Q1574" i="1"/>
  <c r="R1574" i="1"/>
  <c r="S1574" i="1"/>
  <c r="Q1575" i="1"/>
  <c r="R1575" i="1"/>
  <c r="S1575" i="1"/>
  <c r="Q1576" i="1"/>
  <c r="R1576" i="1"/>
  <c r="S1576" i="1"/>
  <c r="Q1577" i="1"/>
  <c r="R1577" i="1"/>
  <c r="S1577" i="1"/>
  <c r="Q1578" i="1"/>
  <c r="R1578" i="1"/>
  <c r="S1578" i="1"/>
  <c r="Q1579" i="1"/>
  <c r="R1579" i="1"/>
  <c r="S1579" i="1"/>
  <c r="Q1580" i="1"/>
  <c r="R1580" i="1"/>
  <c r="S1580" i="1"/>
  <c r="Q1581" i="1"/>
  <c r="R1581" i="1"/>
  <c r="S1581" i="1"/>
  <c r="Q1582" i="1"/>
  <c r="R1582" i="1"/>
  <c r="S1582" i="1"/>
  <c r="Q1583" i="1"/>
  <c r="R1583" i="1"/>
  <c r="S1583" i="1"/>
  <c r="Q1584" i="1"/>
  <c r="R1584" i="1"/>
  <c r="S1584" i="1"/>
  <c r="Q1585" i="1"/>
  <c r="R1585" i="1"/>
  <c r="S1585" i="1"/>
  <c r="Q1586" i="1"/>
  <c r="R1586" i="1"/>
  <c r="S1586" i="1"/>
  <c r="Q1587" i="1"/>
  <c r="R1587" i="1"/>
  <c r="S1587" i="1"/>
  <c r="Q1588" i="1"/>
  <c r="R1588" i="1"/>
  <c r="S1588" i="1"/>
  <c r="Q1589" i="1"/>
  <c r="R1589" i="1"/>
  <c r="S1589" i="1"/>
  <c r="Q1590" i="1"/>
  <c r="R1590" i="1"/>
  <c r="S1590" i="1"/>
  <c r="Q1591" i="1"/>
  <c r="R1591" i="1"/>
  <c r="S1591" i="1"/>
  <c r="Q1592" i="1"/>
  <c r="R1592" i="1"/>
  <c r="S1592" i="1"/>
  <c r="Q1593" i="1"/>
  <c r="R1593" i="1"/>
  <c r="S1593" i="1"/>
  <c r="Q1594" i="1"/>
  <c r="R1594" i="1"/>
  <c r="S1594" i="1"/>
  <c r="Q1595" i="1"/>
  <c r="R1595" i="1"/>
  <c r="S1595" i="1"/>
  <c r="Q1596" i="1"/>
  <c r="R1596" i="1"/>
  <c r="S1596" i="1"/>
  <c r="Q1597" i="1"/>
  <c r="R1597" i="1"/>
  <c r="S1597" i="1"/>
  <c r="Q1598" i="1"/>
  <c r="R1598" i="1"/>
  <c r="S1598" i="1"/>
  <c r="Q1599" i="1"/>
  <c r="R1599" i="1"/>
  <c r="S1599" i="1"/>
  <c r="Q1600" i="1"/>
  <c r="R1600" i="1"/>
  <c r="S1600" i="1"/>
  <c r="Q1601" i="1"/>
  <c r="R1601" i="1"/>
  <c r="S1601" i="1"/>
  <c r="Q1602" i="1"/>
  <c r="R1602" i="1"/>
  <c r="S1602" i="1"/>
  <c r="Q1603" i="1"/>
  <c r="R1603" i="1"/>
  <c r="S1603" i="1"/>
  <c r="Q1604" i="1"/>
  <c r="R1604" i="1"/>
  <c r="S1604" i="1"/>
  <c r="Q1605" i="1"/>
  <c r="R1605" i="1"/>
  <c r="S1605" i="1"/>
  <c r="Q1606" i="1"/>
  <c r="R1606" i="1"/>
  <c r="S1606" i="1"/>
  <c r="Q1607" i="1"/>
  <c r="R1607" i="1"/>
  <c r="S1607" i="1"/>
  <c r="Q1608" i="1"/>
  <c r="R1608" i="1"/>
  <c r="S1608" i="1"/>
  <c r="Q1609" i="1"/>
  <c r="R1609" i="1"/>
  <c r="S1609" i="1"/>
  <c r="Q1610" i="1"/>
  <c r="R1610" i="1"/>
  <c r="S1610" i="1"/>
  <c r="Q1611" i="1"/>
  <c r="R1611" i="1"/>
  <c r="S1611" i="1"/>
  <c r="Q1612" i="1"/>
  <c r="R1612" i="1"/>
  <c r="S1612" i="1"/>
  <c r="Q1613" i="1"/>
  <c r="R1613" i="1"/>
  <c r="S1613" i="1"/>
  <c r="Q1614" i="1"/>
  <c r="R1614" i="1"/>
  <c r="S1614" i="1"/>
  <c r="Q1615" i="1"/>
  <c r="R1615" i="1"/>
  <c r="S1615" i="1"/>
  <c r="Q1616" i="1"/>
  <c r="R1616" i="1"/>
  <c r="S1616" i="1"/>
  <c r="Q1617" i="1"/>
  <c r="R1617" i="1"/>
  <c r="S1617" i="1"/>
  <c r="Q1618" i="1"/>
  <c r="R1618" i="1"/>
  <c r="S1618" i="1"/>
  <c r="Q1619" i="1"/>
  <c r="R1619" i="1"/>
  <c r="S1619" i="1"/>
  <c r="Q1620" i="1"/>
  <c r="R1620" i="1"/>
  <c r="S1620" i="1"/>
  <c r="Q1621" i="1"/>
  <c r="R1621" i="1"/>
  <c r="S1621" i="1"/>
  <c r="Q1622" i="1"/>
  <c r="R1622" i="1"/>
  <c r="S1622" i="1"/>
  <c r="Q1623" i="1"/>
  <c r="R1623" i="1"/>
  <c r="S1623" i="1"/>
  <c r="Q1624" i="1"/>
  <c r="R1624" i="1"/>
  <c r="S1624" i="1"/>
  <c r="Q1625" i="1"/>
  <c r="R1625" i="1"/>
  <c r="S1625" i="1"/>
  <c r="Q1626" i="1"/>
  <c r="R1626" i="1"/>
  <c r="S1626" i="1"/>
  <c r="Q1627" i="1"/>
  <c r="R1627" i="1"/>
  <c r="S1627" i="1"/>
  <c r="Q1628" i="1"/>
  <c r="R1628" i="1"/>
  <c r="S1628" i="1"/>
  <c r="Q1629" i="1"/>
  <c r="R1629" i="1"/>
  <c r="S1629" i="1"/>
  <c r="Q1630" i="1"/>
  <c r="R1630" i="1"/>
  <c r="S1630" i="1"/>
  <c r="Q1631" i="1"/>
  <c r="R1631" i="1"/>
  <c r="S1631" i="1"/>
  <c r="Q1632" i="1"/>
  <c r="R1632" i="1"/>
  <c r="S1632" i="1"/>
  <c r="Q1633" i="1"/>
  <c r="R1633" i="1"/>
  <c r="S1633" i="1"/>
  <c r="Q1634" i="1"/>
  <c r="R1634" i="1"/>
  <c r="S1634" i="1"/>
  <c r="Q1635" i="1"/>
  <c r="R1635" i="1"/>
  <c r="S1635" i="1"/>
  <c r="Q1636" i="1"/>
  <c r="R1636" i="1"/>
  <c r="S1636" i="1"/>
  <c r="Q1637" i="1"/>
  <c r="R1637" i="1"/>
  <c r="S1637" i="1"/>
  <c r="Q1638" i="1"/>
  <c r="R1638" i="1"/>
  <c r="S1638" i="1"/>
  <c r="Q1639" i="1"/>
  <c r="R1639" i="1"/>
  <c r="S1639" i="1"/>
  <c r="Q1640" i="1"/>
  <c r="R1640" i="1"/>
  <c r="S1640" i="1"/>
  <c r="Q1641" i="1"/>
  <c r="R1641" i="1"/>
  <c r="S1641" i="1"/>
  <c r="Q1642" i="1"/>
  <c r="R1642" i="1"/>
  <c r="S1642" i="1"/>
  <c r="Q1643" i="1"/>
  <c r="R1643" i="1"/>
  <c r="S1643" i="1"/>
  <c r="Q1644" i="1"/>
  <c r="R1644" i="1"/>
  <c r="S1644" i="1"/>
  <c r="Q1645" i="1"/>
  <c r="R1645" i="1"/>
  <c r="S1645" i="1"/>
  <c r="Q1646" i="1"/>
  <c r="R1646" i="1"/>
  <c r="S1646" i="1"/>
  <c r="Q1647" i="1"/>
  <c r="R1647" i="1"/>
  <c r="S1647" i="1"/>
  <c r="Q1648" i="1"/>
  <c r="R1648" i="1"/>
  <c r="S1648" i="1"/>
  <c r="Q1649" i="1"/>
  <c r="R1649" i="1"/>
  <c r="S1649" i="1"/>
  <c r="Q1650" i="1"/>
  <c r="R1650" i="1"/>
  <c r="S1650" i="1"/>
  <c r="Q1651" i="1"/>
  <c r="R1651" i="1"/>
  <c r="S1651" i="1"/>
  <c r="Q1652" i="1"/>
  <c r="R1652" i="1"/>
  <c r="S1652" i="1"/>
  <c r="Q1653" i="1"/>
  <c r="R1653" i="1"/>
  <c r="S1653" i="1"/>
  <c r="Q1654" i="1"/>
  <c r="R1654" i="1"/>
  <c r="S1654" i="1"/>
  <c r="Q1655" i="1"/>
  <c r="R1655" i="1"/>
  <c r="S1655" i="1"/>
  <c r="Q1656" i="1"/>
  <c r="R1656" i="1"/>
  <c r="S1656" i="1"/>
  <c r="Q1657" i="1"/>
  <c r="R1657" i="1"/>
  <c r="S1657" i="1"/>
  <c r="Q1658" i="1"/>
  <c r="R1658" i="1"/>
  <c r="S1658" i="1"/>
  <c r="Q1659" i="1"/>
  <c r="R1659" i="1"/>
  <c r="S1659" i="1"/>
  <c r="Q1660" i="1"/>
  <c r="R1660" i="1"/>
  <c r="S1660" i="1"/>
  <c r="Q1661" i="1"/>
  <c r="R1661" i="1"/>
  <c r="S1661" i="1"/>
  <c r="Q1662" i="1"/>
  <c r="R1662" i="1"/>
  <c r="S1662" i="1"/>
  <c r="Q1663" i="1"/>
  <c r="R1663" i="1"/>
  <c r="S1663" i="1"/>
  <c r="Q1664" i="1"/>
  <c r="R1664" i="1"/>
  <c r="S1664" i="1"/>
  <c r="Q1665" i="1"/>
  <c r="R1665" i="1"/>
  <c r="S1665" i="1"/>
  <c r="Q1666" i="1"/>
  <c r="R1666" i="1"/>
  <c r="S1666" i="1"/>
  <c r="Q1667" i="1"/>
  <c r="R1667" i="1"/>
  <c r="S1667" i="1"/>
  <c r="Q1668" i="1"/>
  <c r="R1668" i="1"/>
  <c r="S1668" i="1"/>
  <c r="Q1669" i="1"/>
  <c r="R1669" i="1"/>
  <c r="S1669" i="1"/>
  <c r="Q1670" i="1"/>
  <c r="R1670" i="1"/>
  <c r="S1670" i="1"/>
  <c r="Q1671" i="1"/>
  <c r="R1671" i="1"/>
  <c r="S1671" i="1"/>
  <c r="Q1672" i="1"/>
  <c r="R1672" i="1"/>
  <c r="S1672" i="1"/>
  <c r="Q1673" i="1"/>
  <c r="R1673" i="1"/>
  <c r="S1673" i="1"/>
  <c r="Q1674" i="1"/>
  <c r="R1674" i="1"/>
  <c r="S1674" i="1"/>
  <c r="Q1675" i="1"/>
  <c r="R1675" i="1"/>
  <c r="S1675" i="1"/>
  <c r="Q1676" i="1"/>
  <c r="R1676" i="1"/>
  <c r="S1676" i="1"/>
  <c r="Q1677" i="1"/>
  <c r="R1677" i="1"/>
  <c r="S1677" i="1"/>
  <c r="Q1678" i="1"/>
  <c r="R1678" i="1"/>
  <c r="S1678" i="1"/>
  <c r="Q1679" i="1"/>
  <c r="R1679" i="1"/>
  <c r="S1679" i="1"/>
  <c r="Q1680" i="1"/>
  <c r="R1680" i="1"/>
  <c r="S1680" i="1"/>
  <c r="Q1681" i="1"/>
  <c r="R1681" i="1"/>
  <c r="S1681" i="1"/>
  <c r="Q1682" i="1"/>
  <c r="R1682" i="1"/>
  <c r="S1682" i="1"/>
  <c r="Q1683" i="1"/>
  <c r="R1683" i="1"/>
  <c r="S1683" i="1"/>
  <c r="Q1684" i="1"/>
  <c r="R1684" i="1"/>
  <c r="S1684" i="1"/>
  <c r="Q1685" i="1"/>
  <c r="R1685" i="1"/>
  <c r="S1685" i="1"/>
  <c r="Q1686" i="1"/>
  <c r="R1686" i="1"/>
  <c r="S1686" i="1"/>
  <c r="Q1687" i="1"/>
  <c r="R1687" i="1"/>
  <c r="S1687" i="1"/>
  <c r="Q1688" i="1"/>
  <c r="R1688" i="1"/>
  <c r="S1688" i="1"/>
  <c r="Q1689" i="1"/>
  <c r="R1689" i="1"/>
  <c r="S1689" i="1"/>
  <c r="Q1690" i="1"/>
  <c r="R1690" i="1"/>
  <c r="S1690" i="1"/>
  <c r="Q1691" i="1"/>
  <c r="R1691" i="1"/>
  <c r="S1691" i="1"/>
  <c r="Q1692" i="1"/>
  <c r="R1692" i="1"/>
  <c r="S1692" i="1"/>
  <c r="Q1693" i="1"/>
  <c r="R1693" i="1"/>
  <c r="S1693" i="1"/>
  <c r="Q1694" i="1"/>
  <c r="R1694" i="1"/>
  <c r="S1694" i="1"/>
  <c r="Q1695" i="1"/>
  <c r="R1695" i="1"/>
  <c r="S1695" i="1"/>
  <c r="Q1696" i="1"/>
  <c r="R1696" i="1"/>
  <c r="S1696" i="1"/>
  <c r="Q1697" i="1"/>
  <c r="R1697" i="1"/>
  <c r="S1697" i="1"/>
  <c r="Q1698" i="1"/>
  <c r="R1698" i="1"/>
  <c r="S1698" i="1"/>
  <c r="Q1699" i="1"/>
  <c r="R1699" i="1"/>
  <c r="S1699" i="1"/>
  <c r="Q1700" i="1"/>
  <c r="R1700" i="1"/>
  <c r="S1700" i="1"/>
  <c r="Q1701" i="1"/>
  <c r="R1701" i="1"/>
  <c r="S1701" i="1"/>
  <c r="Q1702" i="1"/>
  <c r="R1702" i="1"/>
  <c r="S1702" i="1"/>
  <c r="Q1703" i="1"/>
  <c r="R1703" i="1"/>
  <c r="S1703" i="1"/>
  <c r="Q1704" i="1"/>
  <c r="R1704" i="1"/>
  <c r="S1704" i="1"/>
  <c r="Q1705" i="1"/>
  <c r="R1705" i="1"/>
  <c r="S1705" i="1"/>
  <c r="Q1706" i="1"/>
  <c r="R1706" i="1"/>
  <c r="S1706" i="1"/>
  <c r="Q1707" i="1"/>
  <c r="R1707" i="1"/>
  <c r="S1707" i="1"/>
  <c r="Q1708" i="1"/>
  <c r="R1708" i="1"/>
  <c r="S1708" i="1"/>
  <c r="Q1709" i="1"/>
  <c r="R1709" i="1"/>
  <c r="S1709" i="1"/>
  <c r="Q1710" i="1"/>
  <c r="R1710" i="1"/>
  <c r="S1710" i="1"/>
  <c r="Q1711" i="1"/>
  <c r="R1711" i="1"/>
  <c r="S1711" i="1"/>
  <c r="Q1712" i="1"/>
  <c r="R1712" i="1"/>
  <c r="S1712" i="1"/>
  <c r="Q1713" i="1"/>
  <c r="R1713" i="1"/>
  <c r="S1713" i="1"/>
  <c r="Q1714" i="1"/>
  <c r="R1714" i="1"/>
  <c r="S1714" i="1"/>
  <c r="Q1715" i="1"/>
  <c r="R1715" i="1"/>
  <c r="S1715" i="1"/>
  <c r="Q1716" i="1"/>
  <c r="R1716" i="1"/>
  <c r="S1716" i="1"/>
  <c r="Q1717" i="1"/>
  <c r="R1717" i="1"/>
  <c r="S1717" i="1"/>
  <c r="Q1718" i="1"/>
  <c r="R1718" i="1"/>
  <c r="S1718" i="1"/>
  <c r="Q1719" i="1"/>
  <c r="R1719" i="1"/>
  <c r="S1719" i="1"/>
  <c r="Q1720" i="1"/>
  <c r="R1720" i="1"/>
  <c r="S1720" i="1"/>
  <c r="Q1721" i="1"/>
  <c r="R1721" i="1"/>
  <c r="S1721" i="1"/>
  <c r="Q1722" i="1"/>
  <c r="R1722" i="1"/>
  <c r="S1722" i="1"/>
  <c r="Q1723" i="1"/>
  <c r="R1723" i="1"/>
  <c r="S1723" i="1"/>
  <c r="Q1724" i="1"/>
  <c r="R1724" i="1"/>
  <c r="S1724" i="1"/>
  <c r="Q1725" i="1"/>
  <c r="R1725" i="1"/>
  <c r="S1725" i="1"/>
  <c r="Q1726" i="1"/>
  <c r="R1726" i="1"/>
  <c r="S1726" i="1"/>
  <c r="Q1727" i="1"/>
  <c r="R1727" i="1"/>
  <c r="S1727" i="1"/>
  <c r="Q1728" i="1"/>
  <c r="R1728" i="1"/>
  <c r="S1728" i="1"/>
  <c r="Q1729" i="1"/>
  <c r="R1729" i="1"/>
  <c r="S1729" i="1"/>
  <c r="Q1730" i="1"/>
  <c r="R1730" i="1"/>
  <c r="S1730" i="1"/>
  <c r="Q1731" i="1"/>
  <c r="R1731" i="1"/>
  <c r="S1731" i="1"/>
  <c r="Q1732" i="1"/>
  <c r="R1732" i="1"/>
  <c r="S1732" i="1"/>
  <c r="Q1733" i="1"/>
  <c r="R1733" i="1"/>
  <c r="S1733" i="1"/>
  <c r="Q1734" i="1"/>
  <c r="R1734" i="1"/>
  <c r="S1734" i="1"/>
  <c r="Q1735" i="1"/>
  <c r="R1735" i="1"/>
  <c r="S1735" i="1"/>
  <c r="Q1736" i="1"/>
  <c r="R1736" i="1"/>
  <c r="S1736" i="1"/>
  <c r="Q1737" i="1"/>
  <c r="R1737" i="1"/>
  <c r="S1737" i="1"/>
  <c r="Q1738" i="1"/>
  <c r="R1738" i="1"/>
  <c r="S1738" i="1"/>
  <c r="Q1739" i="1"/>
  <c r="R1739" i="1"/>
  <c r="S1739" i="1"/>
  <c r="Q1740" i="1"/>
  <c r="R1740" i="1"/>
  <c r="S1740" i="1"/>
  <c r="Q1741" i="1"/>
  <c r="R1741" i="1"/>
  <c r="S1741" i="1"/>
  <c r="Q1742" i="1"/>
  <c r="R1742" i="1"/>
  <c r="S1742" i="1"/>
  <c r="Q1743" i="1"/>
  <c r="R1743" i="1"/>
  <c r="S1743" i="1"/>
  <c r="Q1744" i="1"/>
  <c r="R1744" i="1"/>
  <c r="S1744" i="1"/>
  <c r="Q1745" i="1"/>
  <c r="R1745" i="1"/>
  <c r="S1745" i="1"/>
  <c r="Q1746" i="1"/>
  <c r="R1746" i="1"/>
  <c r="S1746" i="1"/>
  <c r="Q1747" i="1"/>
  <c r="R1747" i="1"/>
  <c r="S1747" i="1"/>
  <c r="Q1748" i="1"/>
  <c r="R1748" i="1"/>
  <c r="S1748" i="1"/>
  <c r="Q1749" i="1"/>
  <c r="R1749" i="1"/>
  <c r="S1749" i="1"/>
  <c r="Q1750" i="1"/>
  <c r="R1750" i="1"/>
  <c r="S1750" i="1"/>
  <c r="Q1751" i="1"/>
  <c r="R1751" i="1"/>
  <c r="S1751" i="1"/>
  <c r="Q1752" i="1"/>
  <c r="R1752" i="1"/>
  <c r="S1752" i="1"/>
  <c r="Q1753" i="1"/>
  <c r="R1753" i="1"/>
  <c r="S1753" i="1"/>
  <c r="Q1754" i="1"/>
  <c r="R1754" i="1"/>
  <c r="S1754" i="1"/>
  <c r="Q1755" i="1"/>
  <c r="R1755" i="1"/>
  <c r="S1755" i="1"/>
  <c r="Q1756" i="1"/>
  <c r="R1756" i="1"/>
  <c r="S1756" i="1"/>
  <c r="Q1757" i="1"/>
  <c r="R1757" i="1"/>
  <c r="S1757" i="1"/>
  <c r="Q1758" i="1"/>
  <c r="R1758" i="1"/>
  <c r="S1758" i="1"/>
  <c r="Q1759" i="1"/>
  <c r="R1759" i="1"/>
  <c r="S1759" i="1"/>
  <c r="Q1760" i="1"/>
  <c r="R1760" i="1"/>
  <c r="S1760" i="1"/>
  <c r="Q1761" i="1"/>
  <c r="R1761" i="1"/>
  <c r="S1761" i="1"/>
  <c r="Q1762" i="1"/>
  <c r="R1762" i="1"/>
  <c r="S1762" i="1"/>
  <c r="Q1763" i="1"/>
  <c r="R1763" i="1"/>
  <c r="S1763" i="1"/>
  <c r="Q1764" i="1"/>
  <c r="R1764" i="1"/>
  <c r="S1764" i="1"/>
  <c r="Q1765" i="1"/>
  <c r="R1765" i="1"/>
  <c r="S1765" i="1"/>
  <c r="Q1766" i="1"/>
  <c r="R1766" i="1"/>
  <c r="S1766" i="1"/>
  <c r="Q1767" i="1"/>
  <c r="R1767" i="1"/>
  <c r="S1767" i="1"/>
  <c r="Q1768" i="1"/>
  <c r="R1768" i="1"/>
  <c r="S1768" i="1"/>
  <c r="Q1769" i="1"/>
  <c r="R1769" i="1"/>
  <c r="S1769" i="1"/>
  <c r="Q1770" i="1"/>
  <c r="R1770" i="1"/>
  <c r="S1770" i="1"/>
  <c r="Q1771" i="1"/>
  <c r="R1771" i="1"/>
  <c r="S1771" i="1"/>
  <c r="Q1772" i="1"/>
  <c r="R1772" i="1"/>
  <c r="S1772" i="1"/>
  <c r="Q1773" i="1"/>
  <c r="R1773" i="1"/>
  <c r="S1773" i="1"/>
  <c r="Q1774" i="1"/>
  <c r="R1774" i="1"/>
  <c r="S1774" i="1"/>
  <c r="Q1775" i="1"/>
  <c r="R1775" i="1"/>
  <c r="S1775" i="1"/>
  <c r="Q1776" i="1"/>
  <c r="R1776" i="1"/>
  <c r="S1776" i="1"/>
  <c r="Q1777" i="1"/>
  <c r="R1777" i="1"/>
  <c r="S1777" i="1"/>
  <c r="Q1778" i="1"/>
  <c r="R1778" i="1"/>
  <c r="S1778" i="1"/>
  <c r="Q1779" i="1"/>
  <c r="R1779" i="1"/>
  <c r="S1779" i="1"/>
  <c r="Q1780" i="1"/>
  <c r="R1780" i="1"/>
  <c r="S1780" i="1"/>
  <c r="Q1781" i="1"/>
  <c r="R1781" i="1"/>
  <c r="S1781" i="1"/>
  <c r="Q1782" i="1"/>
  <c r="R1782" i="1"/>
  <c r="S1782" i="1"/>
  <c r="Q1783" i="1"/>
  <c r="R1783" i="1"/>
  <c r="S1783" i="1"/>
  <c r="Q1784" i="1"/>
  <c r="R1784" i="1"/>
  <c r="S1784" i="1"/>
  <c r="Q1785" i="1"/>
  <c r="R1785" i="1"/>
  <c r="S1785" i="1"/>
  <c r="Q1786" i="1"/>
  <c r="R1786" i="1"/>
  <c r="S1786" i="1"/>
  <c r="Q1787" i="1"/>
  <c r="R1787" i="1"/>
  <c r="S1787" i="1"/>
  <c r="Q1788" i="1"/>
  <c r="R1788" i="1"/>
  <c r="S1788" i="1"/>
  <c r="Q1789" i="1"/>
  <c r="R1789" i="1"/>
  <c r="S1789" i="1"/>
  <c r="Q1790" i="1"/>
  <c r="R1790" i="1"/>
  <c r="S1790" i="1"/>
  <c r="Q1791" i="1"/>
  <c r="R1791" i="1"/>
  <c r="S1791" i="1"/>
  <c r="Q1792" i="1"/>
  <c r="R1792" i="1"/>
  <c r="S1792" i="1"/>
  <c r="Q1793" i="1"/>
  <c r="R1793" i="1"/>
  <c r="S1793" i="1"/>
  <c r="Q1794" i="1"/>
  <c r="R1794" i="1"/>
  <c r="S1794" i="1"/>
  <c r="Q1795" i="1"/>
  <c r="R1795" i="1"/>
  <c r="S1795" i="1"/>
  <c r="Q1796" i="1"/>
  <c r="R1796" i="1"/>
  <c r="S1796" i="1"/>
  <c r="Q1797" i="1"/>
  <c r="R1797" i="1"/>
  <c r="S1797" i="1"/>
  <c r="Q1798" i="1"/>
  <c r="R1798" i="1"/>
  <c r="S1798" i="1"/>
  <c r="Q1799" i="1"/>
  <c r="R1799" i="1"/>
  <c r="S1799" i="1"/>
  <c r="Q1800" i="1"/>
  <c r="R1800" i="1"/>
  <c r="S1800" i="1"/>
  <c r="Q1801" i="1"/>
  <c r="R1801" i="1"/>
  <c r="S1801" i="1"/>
  <c r="Q1802" i="1"/>
  <c r="R1802" i="1"/>
  <c r="S1802" i="1"/>
  <c r="Q1803" i="1"/>
  <c r="R1803" i="1"/>
  <c r="S1803" i="1"/>
  <c r="Q1804" i="1"/>
  <c r="R1804" i="1"/>
  <c r="S1804" i="1"/>
  <c r="Q1805" i="1"/>
  <c r="R1805" i="1"/>
  <c r="S1805" i="1"/>
  <c r="Q1806" i="1"/>
  <c r="R1806" i="1"/>
  <c r="S1806" i="1"/>
  <c r="Q1807" i="1"/>
  <c r="R1807" i="1"/>
  <c r="S1807" i="1"/>
  <c r="Q1808" i="1"/>
  <c r="R1808" i="1"/>
  <c r="S1808" i="1"/>
  <c r="Q1809" i="1"/>
  <c r="R1809" i="1"/>
  <c r="S1809" i="1"/>
  <c r="Q1810" i="1"/>
  <c r="R1810" i="1"/>
  <c r="S1810" i="1"/>
  <c r="Q1811" i="1"/>
  <c r="R1811" i="1"/>
  <c r="S1811" i="1"/>
  <c r="Q1812" i="1"/>
  <c r="R1812" i="1"/>
  <c r="S1812" i="1"/>
  <c r="Q1813" i="1"/>
  <c r="R1813" i="1"/>
  <c r="S1813" i="1"/>
  <c r="Q1814" i="1"/>
  <c r="R1814" i="1"/>
  <c r="S1814" i="1"/>
  <c r="Q1815" i="1"/>
  <c r="R1815" i="1"/>
  <c r="S1815" i="1"/>
  <c r="Q1816" i="1"/>
  <c r="R1816" i="1"/>
  <c r="S1816" i="1"/>
  <c r="Q1817" i="1"/>
  <c r="R1817" i="1"/>
  <c r="S1817" i="1"/>
  <c r="Q1818" i="1"/>
  <c r="R1818" i="1"/>
  <c r="S1818" i="1"/>
  <c r="Q1819" i="1"/>
  <c r="R1819" i="1"/>
  <c r="S1819" i="1"/>
  <c r="Q1820" i="1"/>
  <c r="R1820" i="1"/>
  <c r="S1820" i="1"/>
  <c r="Q1821" i="1"/>
  <c r="R1821" i="1"/>
  <c r="S1821" i="1"/>
  <c r="Q1822" i="1"/>
  <c r="R1822" i="1"/>
  <c r="S1822" i="1"/>
  <c r="Q1823" i="1"/>
  <c r="R1823" i="1"/>
  <c r="S1823" i="1"/>
  <c r="Q1824" i="1"/>
  <c r="R1824" i="1"/>
  <c r="S1824" i="1"/>
  <c r="Q1825" i="1"/>
  <c r="R1825" i="1"/>
  <c r="S1825" i="1"/>
  <c r="Q1826" i="1"/>
  <c r="R1826" i="1"/>
  <c r="S1826" i="1"/>
  <c r="Q1827" i="1"/>
  <c r="R1827" i="1"/>
  <c r="S1827" i="1"/>
  <c r="Q1828" i="1"/>
  <c r="R1828" i="1"/>
  <c r="S1828" i="1"/>
  <c r="Q1829" i="1"/>
  <c r="R1829" i="1"/>
  <c r="S1829" i="1"/>
  <c r="Q1830" i="1"/>
  <c r="R1830" i="1"/>
  <c r="S1830" i="1"/>
  <c r="Q1831" i="1"/>
  <c r="R1831" i="1"/>
  <c r="S1831" i="1"/>
  <c r="Q1832" i="1"/>
  <c r="R1832" i="1"/>
  <c r="S1832" i="1"/>
  <c r="Q1833" i="1"/>
  <c r="R1833" i="1"/>
  <c r="S1833" i="1"/>
  <c r="Q1834" i="1"/>
  <c r="R1834" i="1"/>
  <c r="S1834" i="1"/>
  <c r="Q1835" i="1"/>
  <c r="R1835" i="1"/>
  <c r="S1835" i="1"/>
  <c r="Q1836" i="1"/>
  <c r="R1836" i="1"/>
  <c r="S1836" i="1"/>
  <c r="Q1837" i="1"/>
  <c r="R1837" i="1"/>
  <c r="S1837" i="1"/>
  <c r="Q1838" i="1"/>
  <c r="R1838" i="1"/>
  <c r="S1838" i="1"/>
  <c r="Q1839" i="1"/>
  <c r="R1839" i="1"/>
  <c r="S1839" i="1"/>
  <c r="Q1840" i="1"/>
  <c r="R1840" i="1"/>
  <c r="S1840" i="1"/>
  <c r="Q1841" i="1"/>
  <c r="R1841" i="1"/>
  <c r="S1841" i="1"/>
  <c r="Q1842" i="1"/>
  <c r="R1842" i="1"/>
  <c r="S1842" i="1"/>
  <c r="Q1843" i="1"/>
  <c r="R1843" i="1"/>
  <c r="S1843" i="1"/>
  <c r="Q1844" i="1"/>
  <c r="R1844" i="1"/>
  <c r="S1844" i="1"/>
  <c r="Q1845" i="1"/>
  <c r="R1845" i="1"/>
  <c r="S1845" i="1"/>
  <c r="Q1846" i="1"/>
  <c r="R1846" i="1"/>
  <c r="S1846" i="1"/>
  <c r="Q1847" i="1"/>
  <c r="R1847" i="1"/>
  <c r="S1847" i="1"/>
  <c r="Q1848" i="1"/>
  <c r="R1848" i="1"/>
  <c r="S1848" i="1"/>
  <c r="Q1849" i="1"/>
  <c r="R1849" i="1"/>
  <c r="S1849" i="1"/>
  <c r="Q1850" i="1"/>
  <c r="R1850" i="1"/>
  <c r="S1850" i="1"/>
  <c r="Q1851" i="1"/>
  <c r="R1851" i="1"/>
  <c r="S1851" i="1"/>
  <c r="Q1852" i="1"/>
  <c r="R1852" i="1"/>
  <c r="S1852" i="1"/>
  <c r="Q1853" i="1"/>
  <c r="R1853" i="1"/>
  <c r="S1853" i="1"/>
  <c r="Q1854" i="1"/>
  <c r="R1854" i="1"/>
  <c r="S1854" i="1"/>
  <c r="Q1855" i="1"/>
  <c r="R1855" i="1"/>
  <c r="S1855" i="1"/>
  <c r="Q1856" i="1"/>
  <c r="R1856" i="1"/>
  <c r="S1856" i="1"/>
  <c r="Q1857" i="1"/>
  <c r="R1857" i="1"/>
  <c r="S1857" i="1"/>
  <c r="Q1858" i="1"/>
  <c r="R1858" i="1"/>
  <c r="S1858" i="1"/>
  <c r="Q1859" i="1"/>
  <c r="R1859" i="1"/>
  <c r="S1859" i="1"/>
  <c r="Q1860" i="1"/>
  <c r="R1860" i="1"/>
  <c r="S1860" i="1"/>
  <c r="Q1861" i="1"/>
  <c r="R1861" i="1"/>
  <c r="S1861" i="1"/>
  <c r="Q1862" i="1"/>
  <c r="R1862" i="1"/>
  <c r="S1862" i="1"/>
  <c r="Q1863" i="1"/>
  <c r="R1863" i="1"/>
  <c r="S1863" i="1"/>
  <c r="Q1864" i="1"/>
  <c r="R1864" i="1"/>
  <c r="S1864" i="1"/>
  <c r="Q1865" i="1"/>
  <c r="R1865" i="1"/>
  <c r="S1865" i="1"/>
  <c r="Q1866" i="1"/>
  <c r="R1866" i="1"/>
  <c r="S1866" i="1"/>
  <c r="Q1867" i="1"/>
  <c r="R1867" i="1"/>
  <c r="S1867" i="1"/>
  <c r="Q1868" i="1"/>
  <c r="R1868" i="1"/>
  <c r="S1868" i="1"/>
  <c r="Q1869" i="1"/>
  <c r="R1869" i="1"/>
  <c r="S1869" i="1"/>
  <c r="Q1870" i="1"/>
  <c r="R1870" i="1"/>
  <c r="S1870" i="1"/>
  <c r="Q1871" i="1"/>
  <c r="R1871" i="1"/>
  <c r="S1871" i="1"/>
  <c r="Q1872" i="1"/>
  <c r="R1872" i="1"/>
  <c r="S1872" i="1"/>
  <c r="Q1873" i="1"/>
  <c r="R1873" i="1"/>
  <c r="S1873" i="1"/>
  <c r="Q1874" i="1"/>
  <c r="R1874" i="1"/>
  <c r="S1874" i="1"/>
  <c r="Q1875" i="1"/>
  <c r="R1875" i="1"/>
  <c r="S1875" i="1"/>
  <c r="Q1876" i="1"/>
  <c r="R1876" i="1"/>
  <c r="S1876" i="1"/>
  <c r="Q1877" i="1"/>
  <c r="R1877" i="1"/>
  <c r="S1877" i="1"/>
  <c r="Q1878" i="1"/>
  <c r="R1878" i="1"/>
  <c r="S1878" i="1"/>
  <c r="Q1879" i="1"/>
  <c r="R1879" i="1"/>
  <c r="S1879" i="1"/>
  <c r="Q1880" i="1"/>
  <c r="R1880" i="1"/>
  <c r="S1880" i="1"/>
  <c r="Q1881" i="1"/>
  <c r="R1881" i="1"/>
  <c r="S1881" i="1"/>
  <c r="Q1882" i="1"/>
  <c r="R1882" i="1"/>
  <c r="S1882" i="1"/>
  <c r="Q1883" i="1"/>
  <c r="R1883" i="1"/>
  <c r="S1883" i="1"/>
  <c r="Q1884" i="1"/>
  <c r="R1884" i="1"/>
  <c r="S1884" i="1"/>
  <c r="Q1885" i="1"/>
  <c r="R1885" i="1"/>
  <c r="S1885" i="1"/>
  <c r="Q1886" i="1"/>
  <c r="R1886" i="1"/>
  <c r="S1886" i="1"/>
  <c r="Q1887" i="1"/>
  <c r="R1887" i="1"/>
  <c r="S1887" i="1"/>
  <c r="Q1888" i="1"/>
  <c r="R1888" i="1"/>
  <c r="S1888" i="1"/>
  <c r="Q1889" i="1"/>
  <c r="R1889" i="1"/>
  <c r="S1889" i="1"/>
  <c r="Q1890" i="1"/>
  <c r="R1890" i="1"/>
  <c r="S1890" i="1"/>
  <c r="Q1891" i="1"/>
  <c r="R1891" i="1"/>
  <c r="S1891" i="1"/>
  <c r="Q1892" i="1"/>
  <c r="R1892" i="1"/>
  <c r="S1892" i="1"/>
  <c r="Q1893" i="1"/>
  <c r="R1893" i="1"/>
  <c r="S1893" i="1"/>
  <c r="Q1894" i="1"/>
  <c r="R1894" i="1"/>
  <c r="S1894" i="1"/>
  <c r="Q1895" i="1"/>
  <c r="R1895" i="1"/>
  <c r="S1895" i="1"/>
  <c r="Q1896" i="1"/>
  <c r="R1896" i="1"/>
  <c r="S1896" i="1"/>
  <c r="Q1897" i="1"/>
  <c r="R1897" i="1"/>
  <c r="S1897" i="1"/>
  <c r="Q1898" i="1"/>
  <c r="R1898" i="1"/>
  <c r="S1898" i="1"/>
  <c r="Q1899" i="1"/>
  <c r="R1899" i="1"/>
  <c r="S1899" i="1"/>
  <c r="Q1900" i="1"/>
  <c r="R1900" i="1"/>
  <c r="S1900" i="1"/>
  <c r="Q1901" i="1"/>
  <c r="R1901" i="1"/>
  <c r="S1901" i="1"/>
  <c r="Q1902" i="1"/>
  <c r="R1902" i="1"/>
  <c r="S1902" i="1"/>
  <c r="Q1903" i="1"/>
  <c r="R1903" i="1"/>
  <c r="S1903" i="1"/>
  <c r="Q1904" i="1"/>
  <c r="R1904" i="1"/>
  <c r="S1904" i="1"/>
  <c r="Q1905" i="1"/>
  <c r="R1905" i="1"/>
  <c r="S1905" i="1"/>
  <c r="Q1906" i="1"/>
  <c r="R1906" i="1"/>
  <c r="S1906" i="1"/>
  <c r="Q1907" i="1"/>
  <c r="R1907" i="1"/>
  <c r="S1907" i="1"/>
  <c r="Q1908" i="1"/>
  <c r="R1908" i="1"/>
  <c r="S1908" i="1"/>
  <c r="Q1909" i="1"/>
  <c r="R1909" i="1"/>
  <c r="S1909" i="1"/>
  <c r="Q1910" i="1"/>
  <c r="R1910" i="1"/>
  <c r="S1910" i="1"/>
  <c r="Q1911" i="1"/>
  <c r="R1911" i="1"/>
  <c r="S1911" i="1"/>
  <c r="Q1912" i="1"/>
  <c r="R1912" i="1"/>
  <c r="S1912" i="1"/>
  <c r="Q1913" i="1"/>
  <c r="R1913" i="1"/>
  <c r="S1913" i="1"/>
  <c r="Q1914" i="1"/>
  <c r="R1914" i="1"/>
  <c r="S1914" i="1"/>
  <c r="Q1915" i="1"/>
  <c r="R1915" i="1"/>
  <c r="S1915" i="1"/>
  <c r="Q1916" i="1"/>
  <c r="R1916" i="1"/>
  <c r="S1916" i="1"/>
  <c r="Q1917" i="1"/>
  <c r="R1917" i="1"/>
  <c r="S1917" i="1"/>
  <c r="Q1918" i="1"/>
  <c r="R1918" i="1"/>
  <c r="S1918" i="1"/>
  <c r="Q1919" i="1"/>
  <c r="R1919" i="1"/>
  <c r="S1919" i="1"/>
  <c r="Q1920" i="1"/>
  <c r="R1920" i="1"/>
  <c r="S1920" i="1"/>
  <c r="Q1921" i="1"/>
  <c r="R1921" i="1"/>
  <c r="S1921" i="1"/>
  <c r="Q1922" i="1"/>
  <c r="R1922" i="1"/>
  <c r="S1922" i="1"/>
  <c r="Q1923" i="1"/>
  <c r="R1923" i="1"/>
  <c r="S1923" i="1"/>
  <c r="Q1924" i="1"/>
  <c r="R1924" i="1"/>
  <c r="S1924" i="1"/>
  <c r="Q1925" i="1"/>
  <c r="R1925" i="1"/>
  <c r="S1925" i="1"/>
  <c r="Q1926" i="1"/>
  <c r="R1926" i="1"/>
  <c r="S1926" i="1"/>
  <c r="Q1927" i="1"/>
  <c r="R1927" i="1"/>
  <c r="S1927" i="1"/>
  <c r="Q1928" i="1"/>
  <c r="R1928" i="1"/>
  <c r="S1928" i="1"/>
  <c r="Q1929" i="1"/>
  <c r="R1929" i="1"/>
  <c r="S1929" i="1"/>
  <c r="Q1930" i="1"/>
  <c r="R1930" i="1"/>
  <c r="S1930" i="1"/>
  <c r="Q1931" i="1"/>
  <c r="R1931" i="1"/>
  <c r="S1931" i="1"/>
  <c r="Q1932" i="1"/>
  <c r="R1932" i="1"/>
  <c r="S1932" i="1"/>
  <c r="Q1933" i="1"/>
  <c r="R1933" i="1"/>
  <c r="S1933" i="1"/>
  <c r="Q1934" i="1"/>
  <c r="R1934" i="1"/>
  <c r="S1934" i="1"/>
  <c r="Q1935" i="1"/>
  <c r="R1935" i="1"/>
  <c r="S1935" i="1"/>
  <c r="Q1936" i="1"/>
  <c r="R1936" i="1"/>
  <c r="S1936" i="1"/>
  <c r="Q1937" i="1"/>
  <c r="R1937" i="1"/>
  <c r="S1937" i="1"/>
  <c r="Q1938" i="1"/>
  <c r="R1938" i="1"/>
  <c r="Q1939" i="1"/>
  <c r="R1939" i="1"/>
  <c r="S1939" i="1"/>
  <c r="Q1940" i="1"/>
  <c r="R1940" i="1"/>
  <c r="S1940" i="1"/>
  <c r="Q1941" i="1"/>
  <c r="R1941" i="1"/>
  <c r="S1941" i="1"/>
  <c r="Q1942" i="1"/>
  <c r="R1942" i="1"/>
  <c r="S1942" i="1"/>
  <c r="Q1943" i="1"/>
  <c r="R1943" i="1"/>
  <c r="S1943" i="1"/>
  <c r="Q1944" i="1"/>
  <c r="R1944" i="1"/>
  <c r="S1944" i="1"/>
  <c r="Q1945" i="1"/>
  <c r="R1945" i="1"/>
  <c r="S1945" i="1"/>
  <c r="Q1946" i="1"/>
  <c r="R1946" i="1"/>
  <c r="S1946" i="1"/>
  <c r="Q1947" i="1"/>
  <c r="R1947" i="1"/>
  <c r="S1947" i="1"/>
  <c r="Q1948" i="1"/>
  <c r="R1948" i="1"/>
  <c r="S1948" i="1"/>
  <c r="Q1949" i="1"/>
  <c r="R1949" i="1"/>
  <c r="S1949" i="1"/>
  <c r="Q1950" i="1"/>
  <c r="R1950" i="1"/>
  <c r="S1950" i="1"/>
  <c r="Q1951" i="1"/>
  <c r="R1951" i="1"/>
  <c r="S1951" i="1"/>
  <c r="Q1952" i="1"/>
  <c r="R1952" i="1"/>
  <c r="S1952" i="1"/>
  <c r="Q1953" i="1"/>
  <c r="R1953" i="1"/>
  <c r="S1953" i="1"/>
  <c r="Q1954" i="1"/>
  <c r="R1954" i="1"/>
  <c r="S1954" i="1"/>
  <c r="Q1955" i="1"/>
  <c r="R1955" i="1"/>
  <c r="S1955" i="1"/>
  <c r="Q1956" i="1"/>
  <c r="R1956" i="1"/>
  <c r="S1956" i="1"/>
  <c r="Q1957" i="1"/>
  <c r="R1957" i="1"/>
  <c r="S1957" i="1"/>
  <c r="Q1958" i="1"/>
  <c r="R1958" i="1"/>
  <c r="S1958" i="1"/>
  <c r="Q1959" i="1"/>
  <c r="R1959" i="1"/>
  <c r="S1959" i="1"/>
  <c r="Q1960" i="1"/>
  <c r="R1960" i="1"/>
  <c r="S1960" i="1"/>
  <c r="Q1961" i="1"/>
  <c r="R1961" i="1"/>
  <c r="S1961" i="1"/>
  <c r="Q1962" i="1"/>
  <c r="R1962" i="1"/>
  <c r="S1962" i="1"/>
  <c r="Q1963" i="1"/>
  <c r="R1963" i="1"/>
  <c r="S1963" i="1"/>
  <c r="Q1964" i="1"/>
  <c r="R1964" i="1"/>
  <c r="S1964" i="1"/>
  <c r="Q1965" i="1"/>
  <c r="R1965" i="1"/>
  <c r="S1965" i="1"/>
  <c r="Q1966" i="1"/>
  <c r="R1966" i="1"/>
  <c r="S1966" i="1"/>
  <c r="Q1967" i="1"/>
  <c r="R1967" i="1"/>
  <c r="S1967" i="1"/>
  <c r="Q1968" i="1"/>
  <c r="R1968" i="1"/>
  <c r="S1968" i="1"/>
  <c r="Q1969" i="1"/>
  <c r="R1969" i="1"/>
  <c r="S1969" i="1"/>
  <c r="Q1970" i="1"/>
  <c r="R1970" i="1"/>
  <c r="S1970" i="1"/>
  <c r="Q1971" i="1"/>
  <c r="R1971" i="1"/>
  <c r="S1971" i="1"/>
  <c r="Q1972" i="1"/>
  <c r="R1972" i="1"/>
  <c r="S1972" i="1"/>
  <c r="Q1973" i="1"/>
  <c r="R1973" i="1"/>
  <c r="S1973" i="1"/>
  <c r="Q1974" i="1"/>
  <c r="R1974" i="1"/>
  <c r="S1974" i="1"/>
  <c r="Q1975" i="1"/>
  <c r="R1975" i="1"/>
  <c r="S1975" i="1"/>
  <c r="Q1976" i="1"/>
  <c r="R1976" i="1"/>
  <c r="S1976" i="1"/>
  <c r="Q1977" i="1"/>
  <c r="R1977" i="1"/>
  <c r="S1977" i="1"/>
  <c r="Q1978" i="1"/>
  <c r="R1978" i="1"/>
  <c r="S1978" i="1"/>
  <c r="Q1979" i="1"/>
  <c r="R1979" i="1"/>
  <c r="S1979" i="1"/>
  <c r="Q1980" i="1"/>
  <c r="R1980" i="1"/>
  <c r="S1980" i="1"/>
  <c r="Q1981" i="1"/>
  <c r="R1981" i="1"/>
  <c r="S1981" i="1"/>
  <c r="Q1982" i="1"/>
  <c r="R1982" i="1"/>
  <c r="S1982" i="1"/>
  <c r="Q1983" i="1"/>
  <c r="R1983" i="1"/>
  <c r="S1983" i="1"/>
  <c r="Q1984" i="1"/>
  <c r="R1984" i="1"/>
  <c r="S1984" i="1"/>
  <c r="Q1985" i="1"/>
  <c r="R1985" i="1"/>
  <c r="S1985" i="1"/>
  <c r="Q1986" i="1"/>
  <c r="R1986" i="1"/>
  <c r="S1986" i="1"/>
  <c r="Q1987" i="1"/>
  <c r="R1987" i="1"/>
  <c r="S1987" i="1"/>
  <c r="Q1988" i="1"/>
  <c r="R1988" i="1"/>
  <c r="S1988" i="1"/>
  <c r="Q1989" i="1"/>
  <c r="R1989" i="1"/>
  <c r="S1989" i="1"/>
  <c r="Q1990" i="1"/>
  <c r="R1990" i="1"/>
  <c r="S1990" i="1"/>
  <c r="Q1991" i="1"/>
  <c r="R1991" i="1"/>
  <c r="S1991" i="1"/>
  <c r="Q1992" i="1"/>
  <c r="R1992" i="1"/>
  <c r="S1992" i="1"/>
  <c r="Q1993" i="1"/>
  <c r="R1993" i="1"/>
  <c r="S1993" i="1"/>
  <c r="Q1994" i="1"/>
  <c r="R1994" i="1"/>
  <c r="S1994" i="1"/>
  <c r="Q1995" i="1"/>
  <c r="R1995" i="1"/>
  <c r="S1995" i="1"/>
  <c r="Q1996" i="1"/>
  <c r="R1996" i="1"/>
  <c r="S1996" i="1"/>
  <c r="Q1997" i="1"/>
  <c r="R1997" i="1"/>
  <c r="S1997" i="1"/>
  <c r="Q1998" i="1"/>
  <c r="R1998" i="1"/>
  <c r="S1998" i="1"/>
  <c r="Q1999" i="1"/>
  <c r="R1999" i="1"/>
  <c r="S1999" i="1"/>
  <c r="Q2000" i="1"/>
  <c r="R2000" i="1"/>
  <c r="S2000" i="1"/>
  <c r="Q2001" i="1"/>
  <c r="R2001" i="1"/>
  <c r="S2001" i="1"/>
  <c r="Q2002" i="1"/>
  <c r="R2002" i="1"/>
  <c r="S2002" i="1"/>
  <c r="Q2003" i="1"/>
  <c r="R2003" i="1"/>
  <c r="S2003" i="1"/>
  <c r="Q2004" i="1"/>
  <c r="R2004" i="1"/>
  <c r="S2004" i="1"/>
  <c r="Q2005" i="1"/>
  <c r="R2005" i="1"/>
  <c r="S2005" i="1"/>
  <c r="Q2006" i="1"/>
  <c r="R2006" i="1"/>
  <c r="S2006" i="1"/>
  <c r="Q2007" i="1"/>
  <c r="R2007" i="1"/>
  <c r="S2007" i="1"/>
  <c r="Q2008" i="1"/>
  <c r="R2008" i="1"/>
  <c r="S2008" i="1"/>
  <c r="Q2009" i="1"/>
  <c r="R2009" i="1"/>
  <c r="S2009" i="1"/>
  <c r="Q2010" i="1"/>
  <c r="R2010" i="1"/>
  <c r="S2010" i="1"/>
  <c r="Q2011" i="1"/>
  <c r="R2011" i="1"/>
  <c r="S2011" i="1"/>
  <c r="Q2012" i="1"/>
  <c r="R2012" i="1"/>
  <c r="S2012" i="1"/>
  <c r="Q2013" i="1"/>
  <c r="R2013" i="1"/>
  <c r="S2013" i="1"/>
  <c r="Q2014" i="1"/>
  <c r="R2014" i="1"/>
  <c r="S2014" i="1"/>
  <c r="Q2015" i="1"/>
  <c r="R2015" i="1"/>
  <c r="S2015" i="1"/>
  <c r="Q2016" i="1"/>
  <c r="R2016" i="1"/>
  <c r="S2016" i="1"/>
  <c r="Q2017" i="1"/>
  <c r="R2017" i="1"/>
  <c r="S2017" i="1"/>
  <c r="Q2018" i="1"/>
  <c r="R2018" i="1"/>
  <c r="S2018" i="1"/>
  <c r="Q2019" i="1"/>
  <c r="R2019" i="1"/>
  <c r="S2019" i="1"/>
  <c r="Q2020" i="1"/>
  <c r="R2020" i="1"/>
  <c r="S2020" i="1"/>
  <c r="Q2021" i="1"/>
  <c r="R2021" i="1"/>
  <c r="S2021" i="1"/>
  <c r="Q2022" i="1"/>
  <c r="R2022" i="1"/>
  <c r="S2022" i="1"/>
  <c r="Q2023" i="1"/>
  <c r="R2023" i="1"/>
  <c r="S2023" i="1"/>
  <c r="Q2024" i="1"/>
  <c r="R2024" i="1"/>
  <c r="S2024" i="1"/>
  <c r="Q2025" i="1"/>
  <c r="R2025" i="1"/>
  <c r="S2025" i="1"/>
  <c r="Q2026" i="1"/>
  <c r="R2026" i="1"/>
  <c r="S2026" i="1"/>
  <c r="Q2027" i="1"/>
  <c r="R2027" i="1"/>
  <c r="S2027" i="1"/>
  <c r="Q2028" i="1"/>
  <c r="R2028" i="1"/>
  <c r="S2028" i="1"/>
  <c r="Q2029" i="1"/>
  <c r="R2029" i="1"/>
  <c r="S2029" i="1"/>
  <c r="Q2030" i="1"/>
  <c r="R2030" i="1"/>
  <c r="S2030" i="1"/>
  <c r="Q2031" i="1"/>
  <c r="R2031" i="1"/>
  <c r="S2031" i="1"/>
  <c r="Q2032" i="1"/>
  <c r="R2032" i="1"/>
  <c r="S2032" i="1"/>
  <c r="Q2033" i="1"/>
  <c r="R2033" i="1"/>
  <c r="S2033" i="1"/>
  <c r="Q2034" i="1"/>
  <c r="R2034" i="1"/>
  <c r="S2034" i="1"/>
  <c r="Q2035" i="1"/>
  <c r="R2035" i="1"/>
  <c r="S2035" i="1"/>
  <c r="Q2036" i="1"/>
  <c r="R2036" i="1"/>
  <c r="S2036" i="1"/>
  <c r="Q2037" i="1"/>
  <c r="R2037" i="1"/>
  <c r="S2037" i="1"/>
  <c r="Q2038" i="1"/>
  <c r="R2038" i="1"/>
  <c r="S2038" i="1"/>
  <c r="Q2039" i="1"/>
  <c r="R2039" i="1"/>
  <c r="S2039" i="1"/>
  <c r="Q2040" i="1"/>
  <c r="R2040" i="1"/>
  <c r="S2040" i="1"/>
  <c r="Q2041" i="1"/>
  <c r="R2041" i="1"/>
  <c r="S2041" i="1"/>
  <c r="Q2042" i="1"/>
  <c r="R2042" i="1"/>
  <c r="S2042" i="1"/>
  <c r="Q2043" i="1"/>
  <c r="R2043" i="1"/>
  <c r="S2043" i="1"/>
  <c r="Q2044" i="1"/>
  <c r="R2044" i="1"/>
  <c r="S2044" i="1"/>
  <c r="Q2045" i="1"/>
  <c r="R2045" i="1"/>
  <c r="S2045" i="1"/>
  <c r="Q2046" i="1"/>
  <c r="R2046" i="1"/>
  <c r="S2046" i="1"/>
  <c r="Q2047" i="1"/>
  <c r="R2047" i="1"/>
  <c r="S2047" i="1"/>
  <c r="Q2048" i="1"/>
  <c r="R2048" i="1"/>
  <c r="S2048" i="1"/>
  <c r="Q2049" i="1"/>
  <c r="R2049" i="1"/>
  <c r="S2049" i="1"/>
  <c r="Q2050" i="1"/>
  <c r="R2050" i="1"/>
  <c r="S2050" i="1"/>
  <c r="Q2051" i="1"/>
  <c r="R2051" i="1"/>
  <c r="S2051" i="1"/>
  <c r="Q2052" i="1"/>
  <c r="R2052" i="1"/>
  <c r="S2052" i="1"/>
  <c r="Q2053" i="1"/>
  <c r="R2053" i="1"/>
  <c r="S2053" i="1"/>
  <c r="Q2054" i="1"/>
  <c r="R2054" i="1"/>
  <c r="S2054" i="1"/>
  <c r="Q2055" i="1"/>
  <c r="R2055" i="1"/>
  <c r="S2055" i="1"/>
  <c r="Q2056" i="1"/>
  <c r="R2056" i="1"/>
  <c r="S2056" i="1"/>
  <c r="Q2057" i="1"/>
  <c r="R2057" i="1"/>
  <c r="S2057" i="1"/>
  <c r="Q2058" i="1"/>
  <c r="R2058" i="1"/>
  <c r="S2058" i="1"/>
  <c r="Q2059" i="1"/>
  <c r="R2059" i="1"/>
  <c r="S2059" i="1"/>
  <c r="Q2060" i="1"/>
  <c r="R2060" i="1"/>
  <c r="S2060" i="1"/>
  <c r="Q2061" i="1"/>
  <c r="R2061" i="1"/>
  <c r="S2061" i="1"/>
  <c r="Q2062" i="1"/>
  <c r="R2062" i="1"/>
  <c r="S2062" i="1"/>
  <c r="Q2063" i="1"/>
  <c r="R2063" i="1"/>
  <c r="S2063" i="1"/>
  <c r="Q2064" i="1"/>
  <c r="R2064" i="1"/>
  <c r="S2064" i="1"/>
  <c r="Q2065" i="1"/>
  <c r="R2065" i="1"/>
  <c r="S2065" i="1"/>
  <c r="Q2066" i="1"/>
  <c r="R2066" i="1"/>
  <c r="S2066" i="1"/>
  <c r="Q2067" i="1"/>
  <c r="R2067" i="1"/>
  <c r="S2067" i="1"/>
  <c r="Q2068" i="1"/>
  <c r="R2068" i="1"/>
  <c r="S2068" i="1"/>
  <c r="Q2069" i="1"/>
  <c r="R2069" i="1"/>
  <c r="S2069" i="1"/>
  <c r="Q2070" i="1"/>
  <c r="R2070" i="1"/>
  <c r="S2070" i="1"/>
  <c r="Q2071" i="1"/>
  <c r="R2071" i="1"/>
  <c r="S2071" i="1"/>
  <c r="Q2072" i="1"/>
  <c r="R2072" i="1"/>
  <c r="S2072" i="1"/>
  <c r="Q2073" i="1"/>
  <c r="R2073" i="1"/>
  <c r="S2073" i="1"/>
  <c r="Q2074" i="1"/>
  <c r="R2074" i="1"/>
  <c r="S2074" i="1"/>
  <c r="Q2075" i="1"/>
  <c r="R2075" i="1"/>
  <c r="S2075" i="1"/>
  <c r="Q2076" i="1"/>
  <c r="R2076" i="1"/>
  <c r="S2076" i="1"/>
  <c r="Q2077" i="1"/>
  <c r="R2077" i="1"/>
  <c r="S2077" i="1"/>
  <c r="Q2078" i="1"/>
  <c r="R2078" i="1"/>
  <c r="S2078" i="1"/>
  <c r="Q2079" i="1"/>
  <c r="R2079" i="1"/>
  <c r="S2079" i="1"/>
  <c r="Q2080" i="1"/>
  <c r="R2080" i="1"/>
  <c r="S2080" i="1"/>
  <c r="Q2081" i="1"/>
  <c r="R2081" i="1"/>
  <c r="S2081" i="1"/>
  <c r="Q2082" i="1"/>
  <c r="R2082" i="1"/>
  <c r="S2082" i="1"/>
  <c r="Q2083" i="1"/>
  <c r="R2083" i="1"/>
  <c r="S2083" i="1"/>
  <c r="Q2084" i="1"/>
  <c r="R2084" i="1"/>
  <c r="S2084" i="1"/>
  <c r="Q2085" i="1"/>
  <c r="R2085" i="1"/>
  <c r="S2085" i="1"/>
  <c r="Q2086" i="1"/>
  <c r="R2086" i="1"/>
  <c r="S2086" i="1"/>
  <c r="Q2087" i="1"/>
  <c r="R2087" i="1"/>
  <c r="S2087" i="1"/>
  <c r="Q2088" i="1"/>
  <c r="R2088" i="1"/>
  <c r="S2088" i="1"/>
  <c r="Q2089" i="1"/>
  <c r="R2089" i="1"/>
  <c r="S2089" i="1"/>
  <c r="Q2090" i="1"/>
  <c r="R2090" i="1"/>
  <c r="S2090" i="1"/>
  <c r="Q2091" i="1"/>
  <c r="R2091" i="1"/>
  <c r="S2091" i="1"/>
  <c r="Q2092" i="1"/>
  <c r="R2092" i="1"/>
  <c r="S2092" i="1"/>
  <c r="Q2093" i="1"/>
  <c r="R2093" i="1"/>
  <c r="S2093" i="1"/>
  <c r="Q2094" i="1"/>
  <c r="R2094" i="1"/>
  <c r="S2094" i="1"/>
  <c r="Q2095" i="1"/>
  <c r="R2095" i="1"/>
  <c r="S2095" i="1"/>
  <c r="Q2096" i="1"/>
  <c r="R2096" i="1"/>
  <c r="S2096" i="1"/>
  <c r="Q2097" i="1"/>
  <c r="R2097" i="1"/>
  <c r="S2097" i="1"/>
  <c r="Q2098" i="1"/>
  <c r="R2098" i="1"/>
  <c r="S2098" i="1"/>
  <c r="Q2099" i="1"/>
  <c r="R2099" i="1"/>
  <c r="S2099" i="1"/>
  <c r="Q2100" i="1"/>
  <c r="R2100" i="1"/>
  <c r="S2100" i="1"/>
  <c r="Q2101" i="1"/>
  <c r="R2101" i="1"/>
  <c r="S2101" i="1"/>
  <c r="Q2102" i="1"/>
  <c r="R2102" i="1"/>
  <c r="S2102" i="1"/>
  <c r="Q2103" i="1"/>
  <c r="R2103" i="1"/>
  <c r="S2103" i="1"/>
  <c r="Q2104" i="1"/>
  <c r="R2104" i="1"/>
  <c r="S2104" i="1"/>
  <c r="Q2105" i="1"/>
  <c r="R2105" i="1"/>
  <c r="S2105" i="1"/>
  <c r="Q2106" i="1"/>
  <c r="R2106" i="1"/>
  <c r="S2106" i="1"/>
  <c r="Q2107" i="1"/>
  <c r="R2107" i="1"/>
  <c r="S2107" i="1"/>
  <c r="Q2108" i="1"/>
  <c r="R2108" i="1"/>
  <c r="S2108" i="1"/>
  <c r="Q2109" i="1"/>
  <c r="R2109" i="1"/>
  <c r="S2109" i="1"/>
  <c r="Q2110" i="1"/>
  <c r="R2110" i="1"/>
  <c r="S2110" i="1"/>
  <c r="Q2111" i="1"/>
  <c r="R2111" i="1"/>
  <c r="S2111" i="1"/>
  <c r="Q2112" i="1"/>
  <c r="R2112" i="1"/>
  <c r="S2112" i="1"/>
  <c r="Q2113" i="1"/>
  <c r="R2113" i="1"/>
  <c r="S2113" i="1"/>
  <c r="Q2114" i="1"/>
  <c r="R2114" i="1"/>
  <c r="S2114" i="1"/>
  <c r="Q2115" i="1"/>
  <c r="R2115" i="1"/>
  <c r="S2115" i="1"/>
  <c r="Q2116" i="1"/>
  <c r="R2116" i="1"/>
  <c r="S2116" i="1"/>
  <c r="Q2117" i="1"/>
  <c r="R2117" i="1"/>
  <c r="S2117" i="1"/>
  <c r="Q2118" i="1"/>
  <c r="R2118" i="1"/>
  <c r="S2118" i="1"/>
  <c r="Q2119" i="1"/>
  <c r="R2119" i="1"/>
  <c r="S2119" i="1"/>
  <c r="Q2120" i="1"/>
  <c r="R2120" i="1"/>
  <c r="S2120" i="1"/>
  <c r="Q2121" i="1"/>
  <c r="R2121" i="1"/>
  <c r="S2121" i="1"/>
  <c r="Q2122" i="1"/>
  <c r="R2122" i="1"/>
  <c r="S2122" i="1"/>
  <c r="Q2123" i="1"/>
  <c r="R2123" i="1"/>
  <c r="S2123" i="1"/>
  <c r="Q2124" i="1"/>
  <c r="R2124" i="1"/>
  <c r="S2124" i="1"/>
  <c r="Q2125" i="1"/>
  <c r="R2125" i="1"/>
  <c r="S2125" i="1"/>
  <c r="Q2126" i="1"/>
  <c r="R2126" i="1"/>
  <c r="S2126" i="1"/>
  <c r="Q2127" i="1"/>
  <c r="R2127" i="1"/>
  <c r="S2127" i="1"/>
  <c r="Q2128" i="1"/>
  <c r="R2128" i="1"/>
  <c r="S2128" i="1"/>
  <c r="Q2129" i="1"/>
  <c r="R2129" i="1"/>
  <c r="S2129" i="1"/>
  <c r="Q2130" i="1"/>
  <c r="R2130" i="1"/>
  <c r="S2130" i="1"/>
  <c r="Q2131" i="1"/>
  <c r="R2131" i="1"/>
  <c r="S2131" i="1"/>
  <c r="Q2132" i="1"/>
  <c r="R2132" i="1"/>
  <c r="S2132" i="1"/>
  <c r="Q2133" i="1"/>
  <c r="R2133" i="1"/>
  <c r="S2133" i="1"/>
  <c r="Q2134" i="1"/>
  <c r="R2134" i="1"/>
  <c r="S2134" i="1"/>
  <c r="Q2135" i="1"/>
  <c r="R2135" i="1"/>
  <c r="S2135" i="1"/>
  <c r="Q2136" i="1"/>
  <c r="R2136" i="1"/>
  <c r="S2136" i="1"/>
  <c r="Q2137" i="1"/>
  <c r="R2137" i="1"/>
  <c r="S2137" i="1"/>
  <c r="Q2138" i="1"/>
  <c r="R2138" i="1"/>
  <c r="S2138" i="1"/>
  <c r="Q2139" i="1"/>
  <c r="R2139" i="1"/>
  <c r="S2139" i="1"/>
  <c r="Q2140" i="1"/>
  <c r="R2140" i="1"/>
  <c r="S2140" i="1"/>
  <c r="Q2141" i="1"/>
  <c r="R2141" i="1"/>
  <c r="S2141" i="1"/>
  <c r="Q2142" i="1"/>
  <c r="R2142" i="1"/>
  <c r="S2142" i="1"/>
  <c r="Q2143" i="1"/>
  <c r="R2143" i="1"/>
  <c r="S2143" i="1"/>
  <c r="Q2144" i="1"/>
  <c r="R2144" i="1"/>
  <c r="S2144" i="1"/>
  <c r="Q2145" i="1"/>
  <c r="R2145" i="1"/>
  <c r="S2145" i="1"/>
  <c r="Q2146" i="1"/>
  <c r="R2146" i="1"/>
  <c r="S2146" i="1"/>
  <c r="Q2147" i="1"/>
  <c r="R2147" i="1"/>
  <c r="S2147" i="1"/>
  <c r="Q2148" i="1"/>
  <c r="R2148" i="1"/>
  <c r="S2148" i="1"/>
  <c r="Q2149" i="1"/>
  <c r="R2149" i="1"/>
  <c r="S2149" i="1"/>
  <c r="Q2150" i="1"/>
  <c r="R2150" i="1"/>
  <c r="S2150" i="1"/>
  <c r="Q2151" i="1"/>
  <c r="R2151" i="1"/>
  <c r="S2151" i="1"/>
  <c r="Q2152" i="1"/>
  <c r="R2152" i="1"/>
  <c r="S2152" i="1"/>
  <c r="Q2153" i="1"/>
  <c r="R2153" i="1"/>
  <c r="S2153" i="1"/>
  <c r="Q2154" i="1"/>
  <c r="R2154" i="1"/>
  <c r="S2154" i="1"/>
  <c r="Q2155" i="1"/>
  <c r="R2155" i="1"/>
  <c r="S2155" i="1"/>
  <c r="Q2156" i="1"/>
  <c r="R2156" i="1"/>
  <c r="S2156" i="1"/>
  <c r="Q2157" i="1"/>
  <c r="R2157" i="1"/>
  <c r="S2157" i="1"/>
  <c r="Q2158" i="1"/>
  <c r="R2158" i="1"/>
  <c r="S2158" i="1"/>
  <c r="Q2159" i="1"/>
  <c r="R2159" i="1"/>
  <c r="S2159" i="1"/>
  <c r="Q2160" i="1"/>
  <c r="R2160" i="1"/>
  <c r="S2160" i="1"/>
  <c r="Q2161" i="1"/>
  <c r="R2161" i="1"/>
  <c r="S2161" i="1"/>
  <c r="Q2162" i="1"/>
  <c r="R2162" i="1"/>
  <c r="S2162" i="1"/>
  <c r="Q2163" i="1"/>
  <c r="R2163" i="1"/>
  <c r="S2163" i="1"/>
  <c r="Q2164" i="1"/>
  <c r="R2164" i="1"/>
  <c r="S2164" i="1"/>
  <c r="Q2165" i="1"/>
  <c r="R2165" i="1"/>
  <c r="S2165" i="1"/>
  <c r="Q2166" i="1"/>
  <c r="R2166" i="1"/>
  <c r="S2166" i="1"/>
  <c r="Q2167" i="1"/>
  <c r="R2167" i="1"/>
  <c r="S2167" i="1"/>
  <c r="Q2168" i="1"/>
  <c r="R2168" i="1"/>
  <c r="S2168" i="1"/>
  <c r="Q2169" i="1"/>
  <c r="R2169" i="1"/>
  <c r="S2169" i="1"/>
  <c r="Q2170" i="1"/>
  <c r="R2170" i="1"/>
  <c r="S2170" i="1"/>
  <c r="Q2171" i="1"/>
  <c r="R2171" i="1"/>
  <c r="S2171" i="1"/>
  <c r="Q2172" i="1"/>
  <c r="R2172" i="1"/>
  <c r="S2172" i="1"/>
  <c r="Q2173" i="1"/>
  <c r="R2173" i="1"/>
  <c r="S2173" i="1"/>
  <c r="Q2174" i="1"/>
  <c r="R2174" i="1"/>
  <c r="S2174" i="1"/>
  <c r="Q2175" i="1"/>
  <c r="R2175" i="1"/>
  <c r="S2175" i="1"/>
  <c r="Q2176" i="1"/>
  <c r="R2176" i="1"/>
  <c r="S2176" i="1"/>
  <c r="Q2177" i="1"/>
  <c r="R2177" i="1"/>
  <c r="S2177" i="1"/>
  <c r="Q2178" i="1"/>
  <c r="R2178" i="1"/>
  <c r="S2178" i="1"/>
  <c r="Q2179" i="1"/>
  <c r="R2179" i="1"/>
  <c r="S2179" i="1"/>
  <c r="Q2180" i="1"/>
  <c r="R2180" i="1"/>
  <c r="S2180" i="1"/>
  <c r="Q2181" i="1"/>
  <c r="R2181" i="1"/>
  <c r="S2181" i="1"/>
  <c r="Q2182" i="1"/>
  <c r="R2182" i="1"/>
  <c r="S2182" i="1"/>
  <c r="Q2183" i="1"/>
  <c r="R2183" i="1"/>
  <c r="S2183" i="1"/>
  <c r="Q2184" i="1"/>
  <c r="R2184" i="1"/>
  <c r="S2184" i="1"/>
  <c r="Q2185" i="1"/>
  <c r="R2185" i="1"/>
  <c r="S2185" i="1"/>
  <c r="Q2186" i="1"/>
  <c r="R2186" i="1"/>
  <c r="S2186" i="1"/>
  <c r="Q2187" i="1"/>
  <c r="R2187" i="1"/>
  <c r="S2187" i="1"/>
  <c r="Q2188" i="1"/>
  <c r="R2188" i="1"/>
  <c r="S2188" i="1"/>
  <c r="Q2189" i="1"/>
  <c r="R2189" i="1"/>
  <c r="S2189" i="1"/>
  <c r="Q2190" i="1"/>
  <c r="R2190" i="1"/>
  <c r="S2190" i="1"/>
  <c r="Q2191" i="1"/>
  <c r="R2191" i="1"/>
  <c r="S2191" i="1"/>
  <c r="Q2192" i="1"/>
  <c r="R2192" i="1"/>
  <c r="S2192" i="1"/>
  <c r="Q2193" i="1"/>
  <c r="R2193" i="1"/>
  <c r="S2193" i="1"/>
  <c r="Q2194" i="1"/>
  <c r="R2194" i="1"/>
  <c r="S2194" i="1"/>
  <c r="Q2195" i="1"/>
  <c r="R2195" i="1"/>
  <c r="S2195" i="1"/>
  <c r="Q2196" i="1"/>
  <c r="R2196" i="1"/>
  <c r="S2196" i="1"/>
  <c r="Q2197" i="1"/>
  <c r="R2197" i="1"/>
  <c r="S2197" i="1"/>
  <c r="Q2198" i="1"/>
  <c r="R2198" i="1"/>
  <c r="S2198" i="1"/>
  <c r="Q2199" i="1"/>
  <c r="R2199" i="1"/>
  <c r="S2199" i="1"/>
  <c r="Q2200" i="1"/>
  <c r="R2200" i="1"/>
  <c r="S2200" i="1"/>
  <c r="Q2201" i="1"/>
  <c r="R2201" i="1"/>
  <c r="S2201" i="1"/>
  <c r="Q2202" i="1"/>
  <c r="R2202" i="1"/>
  <c r="S2202" i="1"/>
  <c r="Q2203" i="1"/>
  <c r="R2203" i="1"/>
  <c r="S2203" i="1"/>
  <c r="Q2204" i="1"/>
  <c r="R2204" i="1"/>
  <c r="S2204" i="1"/>
  <c r="Q2205" i="1"/>
  <c r="R2205" i="1"/>
  <c r="S2205" i="1"/>
  <c r="Q2206" i="1"/>
  <c r="R2206" i="1"/>
  <c r="S2206" i="1"/>
  <c r="Q2207" i="1"/>
  <c r="R2207" i="1"/>
  <c r="S2207" i="1"/>
  <c r="Q2208" i="1"/>
  <c r="R2208" i="1"/>
  <c r="S2208" i="1"/>
  <c r="Q2209" i="1"/>
  <c r="R2209" i="1"/>
  <c r="S2209" i="1"/>
  <c r="Q2210" i="1"/>
  <c r="R2210" i="1"/>
  <c r="S2210" i="1"/>
  <c r="Q2211" i="1"/>
  <c r="R2211" i="1"/>
  <c r="S2211" i="1"/>
  <c r="Q2212" i="1"/>
  <c r="R2212" i="1"/>
  <c r="S2212" i="1"/>
  <c r="Q2213" i="1"/>
  <c r="R2213" i="1"/>
  <c r="S2213" i="1"/>
  <c r="Q2214" i="1"/>
  <c r="R2214" i="1"/>
  <c r="S2214" i="1"/>
  <c r="Q2215" i="1"/>
  <c r="R2215" i="1"/>
  <c r="S2215" i="1"/>
  <c r="Q2216" i="1"/>
  <c r="R2216" i="1"/>
  <c r="S2216" i="1"/>
  <c r="Q2217" i="1"/>
  <c r="R2217" i="1"/>
  <c r="S2217" i="1"/>
  <c r="Q2218" i="1"/>
  <c r="R2218" i="1"/>
  <c r="S2218" i="1"/>
  <c r="Q2219" i="1"/>
  <c r="R2219" i="1"/>
  <c r="S2219" i="1"/>
  <c r="Q2220" i="1"/>
  <c r="R2220" i="1"/>
  <c r="S2220" i="1"/>
  <c r="Q2221" i="1"/>
  <c r="R2221" i="1"/>
  <c r="S2221" i="1"/>
  <c r="Q2222" i="1"/>
  <c r="R2222" i="1"/>
  <c r="S2222" i="1"/>
  <c r="Q2223" i="1"/>
  <c r="R2223" i="1"/>
  <c r="S2223" i="1"/>
  <c r="Q2224" i="1"/>
  <c r="R2224" i="1"/>
  <c r="S2224" i="1"/>
  <c r="Q2225" i="1"/>
  <c r="R2225" i="1"/>
  <c r="S2225" i="1"/>
  <c r="Q2226" i="1"/>
  <c r="R2226" i="1"/>
  <c r="S2226" i="1"/>
  <c r="Q2227" i="1"/>
  <c r="R2227" i="1"/>
  <c r="S2227" i="1"/>
  <c r="Q2228" i="1"/>
  <c r="R2228" i="1"/>
  <c r="S2228" i="1"/>
  <c r="Q2229" i="1"/>
  <c r="R2229" i="1"/>
  <c r="S2229" i="1"/>
  <c r="Q2230" i="1"/>
  <c r="R2230" i="1"/>
  <c r="S2230" i="1"/>
  <c r="Q2231" i="1"/>
  <c r="R2231" i="1"/>
  <c r="S2231" i="1"/>
  <c r="Q2232" i="1"/>
  <c r="R2232" i="1"/>
  <c r="S2232" i="1"/>
  <c r="Q2233" i="1"/>
  <c r="R2233" i="1"/>
  <c r="S2233" i="1"/>
  <c r="Q2234" i="1"/>
  <c r="R2234" i="1"/>
  <c r="S2234" i="1"/>
  <c r="Q2235" i="1"/>
  <c r="R2235" i="1"/>
  <c r="S2235" i="1"/>
  <c r="Q2236" i="1"/>
  <c r="R2236" i="1"/>
  <c r="S2236" i="1"/>
  <c r="Q2237" i="1"/>
  <c r="R2237" i="1"/>
  <c r="S2237" i="1"/>
  <c r="Q2238" i="1"/>
  <c r="R2238" i="1"/>
  <c r="S2238" i="1"/>
  <c r="Q2239" i="1"/>
  <c r="R2239" i="1"/>
  <c r="S2239" i="1"/>
  <c r="Q2240" i="1"/>
  <c r="R2240" i="1"/>
  <c r="S2240" i="1"/>
  <c r="Q2241" i="1"/>
  <c r="R2241" i="1"/>
  <c r="S2241" i="1"/>
  <c r="Q2242" i="1"/>
  <c r="R2242" i="1"/>
  <c r="S2242" i="1"/>
  <c r="Q2243" i="1"/>
  <c r="R2243" i="1"/>
  <c r="S2243" i="1"/>
  <c r="Q2244" i="1"/>
  <c r="R2244" i="1"/>
  <c r="S2244" i="1"/>
  <c r="Q2245" i="1"/>
  <c r="R2245" i="1"/>
  <c r="S2245" i="1"/>
  <c r="Q2246" i="1"/>
  <c r="R2246" i="1"/>
  <c r="S2246" i="1"/>
  <c r="Q2247" i="1"/>
  <c r="R2247" i="1"/>
  <c r="S2247" i="1"/>
  <c r="Q2248" i="1"/>
  <c r="R2248" i="1"/>
  <c r="S2248" i="1"/>
  <c r="Q2249" i="1"/>
  <c r="R2249" i="1"/>
  <c r="S2249" i="1"/>
  <c r="Q2250" i="1"/>
  <c r="R2250" i="1"/>
  <c r="S2250" i="1"/>
  <c r="Q2251" i="1"/>
  <c r="R2251" i="1"/>
  <c r="S2251" i="1"/>
  <c r="Q2252" i="1"/>
  <c r="R2252" i="1"/>
  <c r="S2252" i="1"/>
  <c r="Q2253" i="1"/>
  <c r="R2253" i="1"/>
  <c r="S2253" i="1"/>
  <c r="Q2254" i="1"/>
  <c r="R2254" i="1"/>
  <c r="S2254" i="1"/>
  <c r="Q2255" i="1"/>
  <c r="R2255" i="1"/>
  <c r="S2255" i="1"/>
  <c r="Q2256" i="1"/>
  <c r="R2256" i="1"/>
  <c r="S2256" i="1"/>
  <c r="Q2257" i="1"/>
  <c r="R2257" i="1"/>
  <c r="S2257" i="1"/>
  <c r="Q2258" i="1"/>
  <c r="R2258" i="1"/>
  <c r="S2258" i="1"/>
  <c r="Q2259" i="1"/>
  <c r="R2259" i="1"/>
  <c r="S2259" i="1"/>
  <c r="Q2260" i="1"/>
  <c r="R2260" i="1"/>
  <c r="S2260" i="1"/>
  <c r="Q2261" i="1"/>
  <c r="R2261" i="1"/>
  <c r="S2261" i="1"/>
  <c r="Q2262" i="1"/>
  <c r="R2262" i="1"/>
  <c r="S2262" i="1"/>
  <c r="Q2263" i="1"/>
  <c r="R2263" i="1"/>
  <c r="S2263" i="1"/>
  <c r="Q2264" i="1"/>
  <c r="R2264" i="1"/>
  <c r="S2264" i="1"/>
  <c r="Q2265" i="1"/>
  <c r="R2265" i="1"/>
  <c r="S2265" i="1"/>
  <c r="Q2266" i="1"/>
  <c r="R2266" i="1"/>
  <c r="S2266" i="1"/>
  <c r="Q2267" i="1"/>
  <c r="R2267" i="1"/>
  <c r="S2267" i="1"/>
  <c r="Q2268" i="1"/>
  <c r="R2268" i="1"/>
  <c r="S2268" i="1"/>
  <c r="Q2269" i="1"/>
  <c r="R2269" i="1"/>
  <c r="S2269" i="1"/>
  <c r="Q2270" i="1"/>
  <c r="R2270" i="1"/>
  <c r="S2270" i="1"/>
  <c r="Q2271" i="1"/>
  <c r="R2271" i="1"/>
  <c r="S2271" i="1"/>
  <c r="Q2272" i="1"/>
  <c r="R2272" i="1"/>
  <c r="S2272" i="1"/>
  <c r="Q2273" i="1"/>
  <c r="R2273" i="1"/>
  <c r="S2273" i="1"/>
  <c r="Q2274" i="1"/>
  <c r="R2274" i="1"/>
  <c r="S2274" i="1"/>
  <c r="Q2275" i="1"/>
  <c r="R2275" i="1"/>
  <c r="S2275" i="1"/>
  <c r="Q2276" i="1"/>
  <c r="R2276" i="1"/>
  <c r="S2276" i="1"/>
  <c r="Q2277" i="1"/>
  <c r="R2277" i="1"/>
  <c r="S2277" i="1"/>
  <c r="Q2278" i="1"/>
  <c r="R2278" i="1"/>
  <c r="S2278" i="1"/>
  <c r="Q2279" i="1"/>
  <c r="R2279" i="1"/>
  <c r="S2279" i="1"/>
  <c r="Q2280" i="1"/>
  <c r="R2280" i="1"/>
  <c r="S2280" i="1"/>
  <c r="Q2281" i="1"/>
  <c r="R2281" i="1"/>
  <c r="S2281" i="1"/>
  <c r="Q2282" i="1"/>
  <c r="R2282" i="1"/>
  <c r="S2282" i="1"/>
  <c r="Q2283" i="1"/>
  <c r="R2283" i="1"/>
  <c r="S2283" i="1"/>
  <c r="Q2284" i="1"/>
  <c r="R2284" i="1"/>
  <c r="S2284" i="1"/>
  <c r="Q2285" i="1"/>
  <c r="R2285" i="1"/>
  <c r="S2285" i="1"/>
  <c r="Q2286" i="1"/>
  <c r="R2286" i="1"/>
  <c r="S2286" i="1"/>
  <c r="Q2287" i="1"/>
  <c r="R2287" i="1"/>
  <c r="S2287" i="1"/>
  <c r="Q2288" i="1"/>
  <c r="R2288" i="1"/>
  <c r="S2288" i="1"/>
  <c r="Q2289" i="1"/>
  <c r="R2289" i="1"/>
  <c r="S2289" i="1"/>
  <c r="Q2290" i="1"/>
  <c r="R2290" i="1"/>
  <c r="S2290" i="1"/>
  <c r="Q2291" i="1"/>
  <c r="R2291" i="1"/>
  <c r="S2291" i="1"/>
  <c r="Q2292" i="1"/>
  <c r="R2292" i="1"/>
  <c r="S2292" i="1"/>
  <c r="Q2293" i="1"/>
  <c r="R2293" i="1"/>
  <c r="S2293" i="1"/>
  <c r="Q2294" i="1"/>
  <c r="R2294" i="1"/>
  <c r="S2294" i="1"/>
  <c r="Q2295" i="1"/>
  <c r="R2295" i="1"/>
  <c r="S2295" i="1"/>
  <c r="Q2296" i="1"/>
  <c r="R2296" i="1"/>
  <c r="S2296" i="1"/>
  <c r="Q2297" i="1"/>
  <c r="R2297" i="1"/>
  <c r="S2297" i="1"/>
  <c r="Q2298" i="1"/>
  <c r="R2298" i="1"/>
  <c r="S2298" i="1"/>
  <c r="Q2299" i="1"/>
  <c r="R2299" i="1"/>
  <c r="S2299" i="1"/>
  <c r="Q2300" i="1"/>
  <c r="R2300" i="1"/>
  <c r="S2300" i="1"/>
  <c r="Q2301" i="1"/>
  <c r="R2301" i="1"/>
  <c r="S2301" i="1"/>
  <c r="Q2302" i="1"/>
  <c r="R2302" i="1"/>
  <c r="S2302" i="1"/>
  <c r="Q2303" i="1"/>
  <c r="R2303" i="1"/>
  <c r="S2303" i="1"/>
  <c r="Q2304" i="1"/>
  <c r="R2304" i="1"/>
  <c r="S2304" i="1"/>
  <c r="Q2305" i="1"/>
  <c r="R2305" i="1"/>
  <c r="S2305" i="1"/>
  <c r="Q2306" i="1"/>
  <c r="R2306" i="1"/>
  <c r="S2306" i="1"/>
  <c r="Q2307" i="1"/>
  <c r="R2307" i="1"/>
  <c r="S2307" i="1"/>
  <c r="Q2308" i="1"/>
  <c r="R2308" i="1"/>
  <c r="S2308" i="1"/>
  <c r="Q2309" i="1"/>
  <c r="R2309" i="1"/>
  <c r="S2309" i="1"/>
  <c r="Q2310" i="1"/>
  <c r="R2310" i="1"/>
  <c r="S2310" i="1"/>
  <c r="Q2311" i="1"/>
  <c r="R2311" i="1"/>
  <c r="S2311" i="1"/>
  <c r="Q2312" i="1"/>
  <c r="R2312" i="1"/>
  <c r="S2312" i="1"/>
  <c r="Q2313" i="1"/>
  <c r="R2313" i="1"/>
  <c r="S2313" i="1"/>
  <c r="Q2314" i="1"/>
  <c r="R2314" i="1"/>
  <c r="S2314" i="1"/>
  <c r="Q2315" i="1"/>
  <c r="R2315" i="1"/>
  <c r="S2315" i="1"/>
  <c r="Q2316" i="1"/>
  <c r="R2316" i="1"/>
  <c r="S2316" i="1"/>
  <c r="Q2317" i="1"/>
  <c r="R2317" i="1"/>
  <c r="S2317" i="1"/>
  <c r="Q2318" i="1"/>
  <c r="R2318" i="1"/>
  <c r="S2318" i="1"/>
  <c r="Q2319" i="1"/>
  <c r="R2319" i="1"/>
  <c r="S2319" i="1"/>
  <c r="Q2320" i="1"/>
  <c r="R2320" i="1"/>
  <c r="S2320" i="1"/>
  <c r="Q2321" i="1"/>
  <c r="R2321" i="1"/>
  <c r="S2321" i="1"/>
  <c r="Q2322" i="1"/>
  <c r="R2322" i="1"/>
  <c r="S2322" i="1"/>
  <c r="Q2323" i="1"/>
  <c r="R2323" i="1"/>
  <c r="S2323" i="1"/>
  <c r="Q2324" i="1"/>
  <c r="R2324" i="1"/>
  <c r="S2324" i="1"/>
  <c r="Q2325" i="1"/>
  <c r="R2325" i="1"/>
  <c r="S2325" i="1"/>
  <c r="Q2326" i="1"/>
  <c r="R2326" i="1"/>
  <c r="S2326" i="1"/>
  <c r="Q2327" i="1"/>
  <c r="R2327" i="1"/>
  <c r="S2327" i="1"/>
  <c r="Q2328" i="1"/>
  <c r="R2328" i="1"/>
  <c r="S2328" i="1"/>
  <c r="Q2329" i="1"/>
  <c r="R2329" i="1"/>
  <c r="S2329" i="1"/>
  <c r="Q2330" i="1"/>
  <c r="R2330" i="1"/>
  <c r="S2330" i="1"/>
  <c r="Q2331" i="1"/>
  <c r="R2331" i="1"/>
  <c r="S2331" i="1"/>
  <c r="Q2332" i="1"/>
  <c r="R2332" i="1"/>
  <c r="S2332" i="1"/>
  <c r="Q2333" i="1"/>
  <c r="R2333" i="1"/>
  <c r="S2333" i="1"/>
  <c r="Q2334" i="1"/>
  <c r="R2334" i="1"/>
  <c r="S2334" i="1"/>
  <c r="Q2335" i="1"/>
  <c r="R2335" i="1"/>
  <c r="S2335" i="1"/>
  <c r="Q2336" i="1"/>
  <c r="R2336" i="1"/>
  <c r="S2336" i="1"/>
  <c r="Q2337" i="1"/>
  <c r="R2337" i="1"/>
  <c r="S2337" i="1"/>
  <c r="Q2338" i="1"/>
  <c r="R2338" i="1"/>
  <c r="S2338" i="1"/>
  <c r="Q2339" i="1"/>
  <c r="R2339" i="1"/>
  <c r="S2339" i="1"/>
  <c r="Q2340" i="1"/>
  <c r="R2340" i="1"/>
  <c r="S2340" i="1"/>
  <c r="Q2341" i="1"/>
  <c r="R2341" i="1"/>
  <c r="S2341" i="1"/>
  <c r="Q2342" i="1"/>
  <c r="R2342" i="1"/>
  <c r="S2342" i="1"/>
  <c r="Q2343" i="1"/>
  <c r="R2343" i="1"/>
  <c r="S2343" i="1"/>
  <c r="Q2344" i="1"/>
  <c r="R2344" i="1"/>
  <c r="S2344" i="1"/>
  <c r="Q2345" i="1"/>
  <c r="R2345" i="1"/>
  <c r="S2345" i="1"/>
  <c r="Q2346" i="1"/>
  <c r="R2346" i="1"/>
  <c r="S2346" i="1"/>
  <c r="Q2347" i="1"/>
  <c r="R2347" i="1"/>
  <c r="S2347" i="1"/>
  <c r="Q2348" i="1"/>
  <c r="R2348" i="1"/>
  <c r="S2348" i="1"/>
  <c r="Q2349" i="1"/>
  <c r="R2349" i="1"/>
  <c r="S2349" i="1"/>
  <c r="Q2350" i="1"/>
  <c r="R2350" i="1"/>
  <c r="S2350" i="1"/>
  <c r="Q2351" i="1"/>
  <c r="R2351" i="1"/>
  <c r="S2351" i="1"/>
  <c r="Q2352" i="1"/>
  <c r="R2352" i="1"/>
  <c r="S2352" i="1"/>
  <c r="Q2353" i="1"/>
  <c r="R2353" i="1"/>
  <c r="S2353" i="1"/>
  <c r="Q2354" i="1"/>
  <c r="R2354" i="1"/>
  <c r="S2354" i="1"/>
  <c r="Q2355" i="1"/>
  <c r="R2355" i="1"/>
  <c r="S2355" i="1"/>
  <c r="Q2356" i="1"/>
  <c r="R2356" i="1"/>
  <c r="S2356" i="1"/>
  <c r="Q2357" i="1"/>
  <c r="R2357" i="1"/>
  <c r="S2357" i="1"/>
  <c r="Q2358" i="1"/>
  <c r="R2358" i="1"/>
  <c r="S2358" i="1"/>
  <c r="Q2359" i="1"/>
  <c r="R2359" i="1"/>
  <c r="S2359" i="1"/>
  <c r="Q2360" i="1"/>
  <c r="R2360" i="1"/>
  <c r="S2360" i="1"/>
  <c r="Q2361" i="1"/>
  <c r="R2361" i="1"/>
  <c r="S2361" i="1"/>
  <c r="Q2362" i="1"/>
  <c r="R2362" i="1"/>
  <c r="S2362" i="1"/>
  <c r="Q2363" i="1"/>
  <c r="R2363" i="1"/>
  <c r="S2363" i="1"/>
  <c r="Q2364" i="1"/>
  <c r="R2364" i="1"/>
  <c r="S2364" i="1"/>
  <c r="Q2365" i="1"/>
  <c r="R2365" i="1"/>
  <c r="S2365" i="1"/>
  <c r="Q2366" i="1"/>
  <c r="R2366" i="1"/>
  <c r="S2366" i="1"/>
  <c r="Q2367" i="1"/>
  <c r="R2367" i="1"/>
  <c r="S2367" i="1"/>
  <c r="Q2368" i="1"/>
  <c r="R2368" i="1"/>
  <c r="S2368" i="1"/>
  <c r="Q2369" i="1"/>
  <c r="R2369" i="1"/>
  <c r="S2369" i="1"/>
  <c r="Q2370" i="1"/>
  <c r="R2370" i="1"/>
  <c r="S2370" i="1"/>
  <c r="Q2371" i="1"/>
  <c r="R2371" i="1"/>
  <c r="S2371" i="1"/>
  <c r="Q2372" i="1"/>
  <c r="R2372" i="1"/>
  <c r="S2372" i="1"/>
  <c r="Q2373" i="1"/>
  <c r="R2373" i="1"/>
  <c r="S2373" i="1"/>
  <c r="Q2374" i="1"/>
  <c r="R2374" i="1"/>
  <c r="S2374" i="1"/>
  <c r="Q2375" i="1"/>
  <c r="R2375" i="1"/>
  <c r="S2375" i="1"/>
  <c r="Q2376" i="1"/>
  <c r="R2376" i="1"/>
  <c r="S2376" i="1"/>
  <c r="Q2377" i="1"/>
  <c r="R2377" i="1"/>
  <c r="S2377" i="1"/>
  <c r="Q2378" i="1"/>
  <c r="R2378" i="1"/>
  <c r="S2378" i="1"/>
  <c r="Q2379" i="1"/>
  <c r="R2379" i="1"/>
  <c r="S2379" i="1"/>
  <c r="Q2380" i="1"/>
  <c r="R2380" i="1"/>
  <c r="S2380" i="1"/>
  <c r="Q2381" i="1"/>
  <c r="R2381" i="1"/>
  <c r="S2381" i="1"/>
  <c r="Q2382" i="1"/>
  <c r="R2382" i="1"/>
  <c r="S2382" i="1"/>
  <c r="Q2383" i="1"/>
  <c r="R2383" i="1"/>
  <c r="S2383" i="1"/>
  <c r="Q2384" i="1"/>
  <c r="R2384" i="1"/>
  <c r="S2384" i="1"/>
  <c r="Q2385" i="1"/>
  <c r="R2385" i="1"/>
  <c r="S2385" i="1"/>
  <c r="Q2386" i="1"/>
  <c r="R2386" i="1"/>
  <c r="S2386" i="1"/>
  <c r="Q2387" i="1"/>
  <c r="R2387" i="1"/>
  <c r="S2387" i="1"/>
  <c r="Q2388" i="1"/>
  <c r="R2388" i="1"/>
  <c r="S2388" i="1"/>
  <c r="Q2389" i="1"/>
  <c r="R2389" i="1"/>
  <c r="S2389" i="1"/>
  <c r="Q2390" i="1"/>
  <c r="R2390" i="1"/>
  <c r="S2390" i="1"/>
  <c r="Q2391" i="1"/>
  <c r="R2391" i="1"/>
  <c r="S2391" i="1"/>
  <c r="Q2392" i="1"/>
  <c r="R2392" i="1"/>
  <c r="S2392" i="1"/>
  <c r="Q2393" i="1"/>
  <c r="R2393" i="1"/>
  <c r="S2393" i="1"/>
  <c r="Q2394" i="1"/>
  <c r="R2394" i="1"/>
  <c r="S2394" i="1"/>
  <c r="Q2395" i="1"/>
  <c r="R2395" i="1"/>
  <c r="S2395" i="1"/>
  <c r="Q2396" i="1"/>
  <c r="R2396" i="1"/>
  <c r="S2396" i="1"/>
  <c r="Q2397" i="1"/>
  <c r="R2397" i="1"/>
  <c r="S2397" i="1"/>
  <c r="Q2398" i="1"/>
  <c r="R2398" i="1"/>
  <c r="Q2399" i="1"/>
  <c r="R2399" i="1"/>
  <c r="S2399" i="1"/>
  <c r="Q2400" i="1"/>
  <c r="R2400" i="1"/>
  <c r="S2400" i="1"/>
  <c r="Q2401" i="1"/>
  <c r="R2401" i="1"/>
  <c r="S2401" i="1"/>
  <c r="Q2402" i="1"/>
  <c r="R2402" i="1"/>
  <c r="S2402" i="1"/>
  <c r="Q2403" i="1"/>
  <c r="R2403" i="1"/>
  <c r="S2403" i="1"/>
  <c r="Q2404" i="1"/>
  <c r="R2404" i="1"/>
  <c r="S2404" i="1"/>
  <c r="Q2405" i="1"/>
  <c r="R2405" i="1"/>
  <c r="S2405" i="1"/>
  <c r="Q2406" i="1"/>
  <c r="R2406" i="1"/>
  <c r="S2406" i="1"/>
  <c r="Q2407" i="1"/>
  <c r="R2407" i="1"/>
  <c r="S2407" i="1"/>
  <c r="Q2408" i="1"/>
  <c r="R2408" i="1"/>
  <c r="S2408" i="1"/>
  <c r="Q2409" i="1"/>
  <c r="R2409" i="1"/>
  <c r="S2409" i="1"/>
  <c r="Q2410" i="1"/>
  <c r="R2410" i="1"/>
  <c r="S2410" i="1"/>
  <c r="Q2411" i="1"/>
  <c r="R2411" i="1"/>
  <c r="S2411" i="1"/>
  <c r="Q2412" i="1"/>
  <c r="R2412" i="1"/>
  <c r="S2412" i="1"/>
  <c r="Q2413" i="1"/>
  <c r="R2413" i="1"/>
  <c r="S2413" i="1"/>
  <c r="Q2414" i="1"/>
  <c r="R2414" i="1"/>
  <c r="S2414" i="1"/>
  <c r="Q2415" i="1"/>
  <c r="R2415" i="1"/>
  <c r="S2415" i="1"/>
  <c r="Q2416" i="1"/>
  <c r="R2416" i="1"/>
  <c r="S2416" i="1"/>
  <c r="Q2417" i="1"/>
  <c r="R2417" i="1"/>
  <c r="S2417" i="1"/>
  <c r="Q2418" i="1"/>
  <c r="R2418" i="1"/>
  <c r="S2418" i="1"/>
  <c r="Q2419" i="1"/>
  <c r="R2419" i="1"/>
  <c r="S2419" i="1"/>
  <c r="Q2420" i="1"/>
  <c r="R2420" i="1"/>
  <c r="S2420" i="1"/>
  <c r="Q2421" i="1"/>
  <c r="R2421" i="1"/>
  <c r="S2421" i="1"/>
  <c r="Q2422" i="1"/>
  <c r="R2422" i="1"/>
  <c r="S2422" i="1"/>
  <c r="Q2423" i="1"/>
  <c r="R2423" i="1"/>
  <c r="S2423" i="1"/>
  <c r="Q2424" i="1"/>
  <c r="R2424" i="1"/>
  <c r="S2424" i="1"/>
  <c r="Q2425" i="1"/>
  <c r="R2425" i="1"/>
  <c r="S2425" i="1"/>
  <c r="Q2426" i="1"/>
  <c r="R2426" i="1"/>
  <c r="S2426" i="1"/>
  <c r="Q2427" i="1"/>
  <c r="R2427" i="1"/>
  <c r="S2427" i="1"/>
  <c r="Q2428" i="1"/>
  <c r="R2428" i="1"/>
  <c r="S2428" i="1"/>
  <c r="Q2429" i="1"/>
  <c r="R2429" i="1"/>
  <c r="S2429" i="1"/>
  <c r="Q2430" i="1"/>
  <c r="R2430" i="1"/>
  <c r="S2430" i="1"/>
  <c r="Q2431" i="1"/>
  <c r="R2431" i="1"/>
  <c r="S2431" i="1"/>
  <c r="Q2432" i="1"/>
  <c r="R2432" i="1"/>
  <c r="S2432" i="1"/>
  <c r="Q2433" i="1"/>
  <c r="R2433" i="1"/>
  <c r="S2433" i="1"/>
  <c r="Q2434" i="1"/>
  <c r="R2434" i="1"/>
  <c r="S2434" i="1"/>
  <c r="Q2435" i="1"/>
  <c r="R2435" i="1"/>
  <c r="S2435" i="1"/>
  <c r="Q2436" i="1"/>
  <c r="R2436" i="1"/>
  <c r="S2436" i="1"/>
  <c r="Q2437" i="1"/>
  <c r="R2437" i="1"/>
  <c r="S2437" i="1"/>
  <c r="Q2438" i="1"/>
  <c r="R2438" i="1"/>
  <c r="S2438" i="1"/>
  <c r="Q2439" i="1"/>
  <c r="R2439" i="1"/>
  <c r="S2439" i="1"/>
  <c r="Q2440" i="1"/>
  <c r="R2440" i="1"/>
  <c r="S2440" i="1"/>
  <c r="Q2441" i="1"/>
  <c r="R2441" i="1"/>
  <c r="S2441" i="1"/>
  <c r="Q2442" i="1"/>
  <c r="R2442" i="1"/>
  <c r="S2442" i="1"/>
  <c r="Q2443" i="1"/>
  <c r="R2443" i="1"/>
  <c r="S2443" i="1"/>
  <c r="Q2444" i="1"/>
  <c r="R2444" i="1"/>
  <c r="S2444" i="1"/>
  <c r="Q2445" i="1"/>
  <c r="R2445" i="1"/>
  <c r="S2445" i="1"/>
  <c r="Q2446" i="1"/>
  <c r="R2446" i="1"/>
  <c r="S2446" i="1"/>
  <c r="Q2447" i="1"/>
  <c r="R2447" i="1"/>
  <c r="S2447" i="1"/>
  <c r="Q2448" i="1"/>
  <c r="R2448" i="1"/>
  <c r="S2448" i="1"/>
  <c r="Q2449" i="1"/>
  <c r="R2449" i="1"/>
  <c r="S2449" i="1"/>
  <c r="Q2450" i="1"/>
  <c r="R2450" i="1"/>
  <c r="S2450" i="1"/>
  <c r="Q2451" i="1"/>
  <c r="R2451" i="1"/>
  <c r="S2451" i="1"/>
  <c r="Q2452" i="1"/>
  <c r="R2452" i="1"/>
  <c r="S2452" i="1"/>
  <c r="Q2453" i="1"/>
  <c r="R2453" i="1"/>
  <c r="S2453" i="1"/>
  <c r="Q2454" i="1"/>
  <c r="R2454" i="1"/>
  <c r="S2454" i="1"/>
  <c r="Q2455" i="1"/>
  <c r="R2455" i="1"/>
  <c r="S2455" i="1"/>
  <c r="Q2456" i="1"/>
  <c r="R2456" i="1"/>
  <c r="S2456" i="1"/>
  <c r="Q2457" i="1"/>
  <c r="R2457" i="1"/>
  <c r="S2457" i="1"/>
  <c r="Q2458" i="1"/>
  <c r="R2458" i="1"/>
  <c r="S2458" i="1"/>
  <c r="Q2459" i="1"/>
  <c r="R2459" i="1"/>
  <c r="S2459" i="1"/>
  <c r="Q2460" i="1"/>
  <c r="R2460" i="1"/>
  <c r="S2460" i="1"/>
  <c r="S6" i="1"/>
  <c r="R6" i="1"/>
  <c r="Q6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O1668" i="1"/>
  <c r="N1668" i="1"/>
  <c r="O1667" i="1"/>
  <c r="N1667" i="1"/>
  <c r="O1666" i="1"/>
  <c r="N1666" i="1"/>
  <c r="O1665" i="1"/>
  <c r="N1665" i="1"/>
  <c r="O1664" i="1"/>
  <c r="N1664" i="1"/>
  <c r="O1663" i="1"/>
  <c r="N1663" i="1"/>
  <c r="O1662" i="1"/>
  <c r="N1662" i="1"/>
  <c r="O1661" i="1"/>
  <c r="N1661" i="1"/>
  <c r="O1660" i="1"/>
  <c r="N1660" i="1"/>
  <c r="O1659" i="1"/>
  <c r="N1659" i="1"/>
  <c r="O1658" i="1"/>
  <c r="N1658" i="1"/>
  <c r="I1668" i="1"/>
  <c r="H1668" i="1"/>
  <c r="G1668" i="1"/>
  <c r="I1667" i="1"/>
  <c r="H1667" i="1"/>
  <c r="G1667" i="1"/>
  <c r="I1666" i="1"/>
  <c r="H1666" i="1"/>
  <c r="G1666" i="1"/>
  <c r="I1665" i="1"/>
  <c r="H1665" i="1"/>
  <c r="G1665" i="1"/>
  <c r="I1664" i="1"/>
  <c r="H1664" i="1"/>
  <c r="G1664" i="1"/>
  <c r="I1663" i="1"/>
  <c r="H1663" i="1"/>
  <c r="G1663" i="1"/>
  <c r="I1662" i="1"/>
  <c r="H1662" i="1"/>
  <c r="G1662" i="1"/>
  <c r="I1661" i="1"/>
  <c r="H1661" i="1"/>
  <c r="G1661" i="1"/>
  <c r="I1660" i="1"/>
  <c r="H1660" i="1"/>
  <c r="G1660" i="1"/>
  <c r="I1659" i="1"/>
  <c r="H1659" i="1"/>
  <c r="G1659" i="1"/>
  <c r="I1658" i="1"/>
  <c r="H1658" i="1"/>
  <c r="G1658" i="1"/>
  <c r="D2" i="1"/>
  <c r="O1657" i="1"/>
  <c r="N1657" i="1"/>
  <c r="O1656" i="1"/>
  <c r="N1656" i="1"/>
  <c r="O1655" i="1"/>
  <c r="N1655" i="1"/>
  <c r="O1654" i="1"/>
  <c r="N1654" i="1"/>
  <c r="O1653" i="1"/>
  <c r="N1653" i="1"/>
  <c r="O1652" i="1"/>
  <c r="N1652" i="1"/>
  <c r="O1651" i="1"/>
  <c r="N1651" i="1"/>
  <c r="O1650" i="1"/>
  <c r="N1650" i="1"/>
  <c r="O1649" i="1"/>
  <c r="N1649" i="1"/>
  <c r="O1648" i="1"/>
  <c r="N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48" i="1"/>
  <c r="H1648" i="1"/>
  <c r="I1648" i="1"/>
  <c r="F2824" i="1" l="1"/>
  <c r="F2814" i="1"/>
  <c r="F2819" i="1"/>
  <c r="F2809" i="1"/>
  <c r="F2804" i="1"/>
  <c r="F2794" i="1"/>
  <c r="F2786" i="1"/>
  <c r="F2784" i="1"/>
  <c r="F2769" i="1"/>
  <c r="F2739" i="1"/>
  <c r="F2734" i="1"/>
  <c r="F2724" i="1"/>
  <c r="F2729" i="1"/>
  <c r="F2704" i="1"/>
  <c r="F2706" i="1"/>
  <c r="F2689" i="1"/>
  <c r="F2664" i="1"/>
  <c r="F2654" i="1"/>
  <c r="F2646" i="1"/>
  <c r="F2649" i="1"/>
  <c r="F2644" i="1"/>
  <c r="F2634" i="1"/>
  <c r="F2552" i="1"/>
  <c r="F2825" i="1"/>
  <c r="F2815" i="1"/>
  <c r="F2805" i="1"/>
  <c r="F2795" i="1"/>
  <c r="F2785" i="1"/>
  <c r="F2775" i="1"/>
  <c r="F2765" i="1"/>
  <c r="F2755" i="1"/>
  <c r="F2745" i="1"/>
  <c r="F2735" i="1"/>
  <c r="F2725" i="1"/>
  <c r="F2715" i="1"/>
  <c r="F2705" i="1"/>
  <c r="F2695" i="1"/>
  <c r="F2685" i="1"/>
  <c r="F2675" i="1"/>
  <c r="F2665" i="1"/>
  <c r="F2655" i="1"/>
  <c r="F2645" i="1"/>
  <c r="F2635" i="1"/>
  <c r="F2625" i="1"/>
  <c r="F2615" i="1"/>
  <c r="F2605" i="1"/>
  <c r="F2595" i="1"/>
  <c r="F2828" i="1"/>
  <c r="F2818" i="1"/>
  <c r="F2808" i="1"/>
  <c r="F2798" i="1"/>
  <c r="F2788" i="1"/>
  <c r="F2778" i="1"/>
  <c r="F2768" i="1"/>
  <c r="F2758" i="1"/>
  <c r="F2748" i="1"/>
  <c r="F2738" i="1"/>
  <c r="F2728" i="1"/>
  <c r="F2718" i="1"/>
  <c r="F2708" i="1"/>
  <c r="F2698" i="1"/>
  <c r="F2688" i="1"/>
  <c r="F2678" i="1"/>
  <c r="F2668" i="1"/>
  <c r="F2658" i="1"/>
  <c r="F2648" i="1"/>
  <c r="F2638" i="1"/>
  <c r="F2628" i="1"/>
  <c r="F2618" i="1"/>
  <c r="F2608" i="1"/>
  <c r="F2598" i="1"/>
  <c r="F2588" i="1"/>
  <c r="F2578" i="1"/>
  <c r="F2568" i="1"/>
  <c r="F2558" i="1"/>
  <c r="F2548" i="1"/>
  <c r="F2538" i="1"/>
  <c r="F2528" i="1"/>
  <c r="F2518" i="1"/>
  <c r="F2714" i="1"/>
  <c r="F2584" i="1"/>
  <c r="F2574" i="1"/>
  <c r="F2564" i="1"/>
  <c r="F2554" i="1"/>
  <c r="F2544" i="1"/>
  <c r="F2816" i="1"/>
  <c r="F2806" i="1"/>
  <c r="F2796" i="1"/>
  <c r="F2776" i="1"/>
  <c r="F2736" i="1"/>
  <c r="F2696" i="1"/>
  <c r="F2686" i="1"/>
  <c r="F2656" i="1"/>
  <c r="F2636" i="1"/>
  <c r="F2606" i="1"/>
  <c r="F2596" i="1"/>
  <c r="F2576" i="1"/>
  <c r="F2546" i="1"/>
  <c r="F2789" i="1"/>
  <c r="F2779" i="1"/>
  <c r="F2759" i="1"/>
  <c r="F2749" i="1"/>
  <c r="F2719" i="1"/>
  <c r="F2709" i="1"/>
  <c r="F2699" i="1"/>
  <c r="F2669" i="1"/>
  <c r="F2659" i="1"/>
  <c r="F2639" i="1"/>
  <c r="F2629" i="1"/>
  <c r="F2619" i="1"/>
  <c r="F2609" i="1"/>
  <c r="F2599" i="1"/>
  <c r="F2589" i="1"/>
  <c r="F2579" i="1"/>
  <c r="F2569" i="1"/>
  <c r="F2559" i="1"/>
  <c r="F2549" i="1"/>
  <c r="F2539" i="1"/>
  <c r="F2820" i="1"/>
  <c r="F2810" i="1"/>
  <c r="F2800" i="1"/>
  <c r="F2790" i="1"/>
  <c r="F2780" i="1"/>
  <c r="F2770" i="1"/>
  <c r="F2760" i="1"/>
  <c r="F2750" i="1"/>
  <c r="F2740" i="1"/>
  <c r="F2730" i="1"/>
  <c r="F2720" i="1"/>
  <c r="F2710" i="1"/>
  <c r="F2700" i="1"/>
  <c r="F2690" i="1"/>
  <c r="F2680" i="1"/>
  <c r="F2670" i="1"/>
  <c r="F2660" i="1"/>
  <c r="F2650" i="1"/>
  <c r="F2640" i="1"/>
  <c r="F2630" i="1"/>
  <c r="F2620" i="1"/>
  <c r="F2610" i="1"/>
  <c r="F2600" i="1"/>
  <c r="F2590" i="1"/>
  <c r="F2580" i="1"/>
  <c r="F2570" i="1"/>
  <c r="F2560" i="1"/>
  <c r="F2550" i="1"/>
  <c r="F2540" i="1"/>
  <c r="F2823" i="1"/>
  <c r="F2813" i="1"/>
  <c r="F2803" i="1"/>
  <c r="F2793" i="1"/>
  <c r="F2783" i="1"/>
  <c r="F2773" i="1"/>
  <c r="F2763" i="1"/>
  <c r="F2753" i="1"/>
  <c r="F2743" i="1"/>
  <c r="F2733" i="1"/>
  <c r="F2723" i="1"/>
  <c r="F2713" i="1"/>
  <c r="F2703" i="1"/>
  <c r="F2693" i="1"/>
  <c r="F2683" i="1"/>
  <c r="F2673" i="1"/>
  <c r="F2663" i="1"/>
  <c r="F2653" i="1"/>
  <c r="F2643" i="1"/>
  <c r="F2633" i="1"/>
  <c r="F2623" i="1"/>
  <c r="F2613" i="1"/>
  <c r="F2603" i="1"/>
  <c r="F2593" i="1"/>
  <c r="F2583" i="1"/>
  <c r="F2573" i="1"/>
  <c r="F2563" i="1"/>
  <c r="F2553" i="1"/>
  <c r="F2543" i="1"/>
  <c r="F2533" i="1"/>
  <c r="F2523" i="1"/>
  <c r="F2508" i="1"/>
  <c r="F2498" i="1"/>
  <c r="F2488" i="1"/>
  <c r="F2478" i="1"/>
  <c r="F2822" i="1"/>
  <c r="F2812" i="1"/>
  <c r="F2802" i="1"/>
  <c r="F2792" i="1"/>
  <c r="F2782" i="1"/>
  <c r="F2772" i="1"/>
  <c r="F2762" i="1"/>
  <c r="F2752" i="1"/>
  <c r="F2742" i="1"/>
  <c r="F2732" i="1"/>
  <c r="F2722" i="1"/>
  <c r="F2712" i="1"/>
  <c r="F2702" i="1"/>
  <c r="F2692" i="1"/>
  <c r="F2682" i="1"/>
  <c r="F2672" i="1"/>
  <c r="F2662" i="1"/>
  <c r="F2652" i="1"/>
  <c r="F2642" i="1"/>
  <c r="F2632" i="1"/>
  <c r="F2622" i="1"/>
  <c r="F2612" i="1"/>
  <c r="F2602" i="1"/>
  <c r="F2592" i="1"/>
  <c r="F2582" i="1"/>
  <c r="F2572" i="1"/>
  <c r="F2562" i="1"/>
  <c r="F2542" i="1"/>
  <c r="F2585" i="1"/>
  <c r="F2575" i="1"/>
  <c r="F2565" i="1"/>
  <c r="F2555" i="1"/>
  <c r="F2545" i="1"/>
  <c r="F2535" i="1"/>
  <c r="F2821" i="1"/>
  <c r="F2811" i="1"/>
  <c r="F2801" i="1"/>
  <c r="F2791" i="1"/>
  <c r="F2781" i="1"/>
  <c r="F2771" i="1"/>
  <c r="F2761" i="1"/>
  <c r="F2751" i="1"/>
  <c r="F2741" i="1"/>
  <c r="F2731" i="1"/>
  <c r="F2721" i="1"/>
  <c r="F2711" i="1"/>
  <c r="F2701" i="1"/>
  <c r="F2691" i="1"/>
  <c r="F2681" i="1"/>
  <c r="F2671" i="1"/>
  <c r="F2661" i="1"/>
  <c r="F2651" i="1"/>
  <c r="F2641" i="1"/>
  <c r="F2631" i="1"/>
  <c r="F2621" i="1"/>
  <c r="F2611" i="1"/>
  <c r="F2601" i="1"/>
  <c r="F2591" i="1"/>
  <c r="F2581" i="1"/>
  <c r="F2571" i="1"/>
  <c r="F2561" i="1"/>
  <c r="F2551" i="1"/>
  <c r="F2541" i="1"/>
  <c r="F2531" i="1"/>
  <c r="F2521" i="1"/>
  <c r="F2506" i="1"/>
  <c r="F2496" i="1"/>
  <c r="F2486" i="1"/>
  <c r="F2476" i="1"/>
  <c r="F2827" i="1"/>
  <c r="F2817" i="1"/>
  <c r="F2807" i="1"/>
  <c r="F2797" i="1"/>
  <c r="F2787" i="1"/>
  <c r="F2777" i="1"/>
  <c r="F2767" i="1"/>
  <c r="F2757" i="1"/>
  <c r="F2747" i="1"/>
  <c r="F2737" i="1"/>
  <c r="F2727" i="1"/>
  <c r="F2717" i="1"/>
  <c r="F2707" i="1"/>
  <c r="F2697" i="1"/>
  <c r="F2687" i="1"/>
  <c r="F2677" i="1"/>
  <c r="F2667" i="1"/>
  <c r="F2657" i="1"/>
  <c r="F2647" i="1"/>
  <c r="F2637" i="1"/>
  <c r="F2627" i="1"/>
  <c r="F2617" i="1"/>
  <c r="F2607" i="1"/>
  <c r="F2597" i="1"/>
  <c r="F2587" i="1"/>
  <c r="F2577" i="1"/>
  <c r="F2567" i="1"/>
  <c r="F2557" i="1"/>
  <c r="F2547" i="1"/>
  <c r="F2537" i="1"/>
  <c r="F2530" i="1"/>
  <c r="F2520" i="1"/>
  <c r="F2505" i="1"/>
  <c r="F2495" i="1"/>
  <c r="F2485" i="1"/>
  <c r="F2526" i="1"/>
  <c r="F2516" i="1"/>
  <c r="F2511" i="1"/>
  <c r="F2501" i="1"/>
  <c r="F2491" i="1"/>
  <c r="F2481" i="1"/>
  <c r="F2529" i="1"/>
  <c r="F2519" i="1"/>
  <c r="F2504" i="1"/>
  <c r="F2494" i="1"/>
  <c r="F2484" i="1"/>
  <c r="F2532" i="1"/>
  <c r="F2522" i="1"/>
  <c r="F2507" i="1"/>
  <c r="F2497" i="1"/>
  <c r="F2487" i="1"/>
  <c r="F2477" i="1"/>
  <c r="F2525" i="1"/>
  <c r="F2515" i="1"/>
  <c r="F2510" i="1"/>
  <c r="F2500" i="1"/>
  <c r="F2490" i="1"/>
  <c r="F2480" i="1"/>
  <c r="F2534" i="1"/>
  <c r="F2524" i="1"/>
  <c r="F2514" i="1"/>
  <c r="F2509" i="1"/>
  <c r="F2499" i="1"/>
  <c r="F2489" i="1"/>
  <c r="F2479" i="1"/>
  <c r="F2527" i="1"/>
  <c r="F2517" i="1"/>
  <c r="F2512" i="1"/>
  <c r="F2502" i="1"/>
  <c r="F2492" i="1"/>
  <c r="F2482" i="1"/>
  <c r="K18" i="23"/>
  <c r="F2466" i="1"/>
  <c r="F2379" i="1"/>
  <c r="F2459" i="1"/>
  <c r="F2439" i="1"/>
  <c r="F2449" i="1"/>
  <c r="F2429" i="1"/>
  <c r="F2462" i="1"/>
  <c r="F2468" i="1"/>
  <c r="F2464" i="1"/>
  <c r="F2467" i="1"/>
  <c r="F2469" i="1"/>
  <c r="F2472" i="1"/>
  <c r="F2465" i="1"/>
  <c r="F2474" i="1"/>
  <c r="F2471" i="1"/>
  <c r="F2461" i="1"/>
  <c r="F2441" i="1"/>
  <c r="F2411" i="1"/>
  <c r="F2381" i="1"/>
  <c r="F2351" i="1"/>
  <c r="F2321" i="1"/>
  <c r="F2271" i="1"/>
  <c r="F2211" i="1"/>
  <c r="F2451" i="1"/>
  <c r="F2421" i="1"/>
  <c r="F2371" i="1"/>
  <c r="F2301" i="1"/>
  <c r="F2261" i="1"/>
  <c r="F2241" i="1"/>
  <c r="F2454" i="1"/>
  <c r="F2450" i="1"/>
  <c r="F2444" i="1"/>
  <c r="F2440" i="1"/>
  <c r="F2434" i="1"/>
  <c r="F2430" i="1"/>
  <c r="F2424" i="1"/>
  <c r="F2420" i="1"/>
  <c r="F2410" i="1"/>
  <c r="F2400" i="1"/>
  <c r="F2390" i="1"/>
  <c r="F2384" i="1"/>
  <c r="F2380" i="1"/>
  <c r="F2374" i="1"/>
  <c r="F2370" i="1"/>
  <c r="F2360" i="1"/>
  <c r="F2350" i="1"/>
  <c r="F2340" i="1"/>
  <c r="F2330" i="1"/>
  <c r="F2320" i="1"/>
  <c r="F2310" i="1"/>
  <c r="F2300" i="1"/>
  <c r="F2290" i="1"/>
  <c r="F2280" i="1"/>
  <c r="F2270" i="1"/>
  <c r="F2260" i="1"/>
  <c r="F2250" i="1"/>
  <c r="F2240" i="1"/>
  <c r="F2230" i="1"/>
  <c r="F2220" i="1"/>
  <c r="F2210" i="1"/>
  <c r="F2470" i="1"/>
  <c r="F2431" i="1"/>
  <c r="F2401" i="1"/>
  <c r="F2341" i="1"/>
  <c r="F2311" i="1"/>
  <c r="F2281" i="1"/>
  <c r="F2251" i="1"/>
  <c r="F2231" i="1"/>
  <c r="F2391" i="1"/>
  <c r="F2361" i="1"/>
  <c r="F2331" i="1"/>
  <c r="F2291" i="1"/>
  <c r="F2473" i="1"/>
  <c r="F2221" i="1"/>
  <c r="F2475" i="1"/>
  <c r="F2463" i="1"/>
  <c r="F2455" i="1"/>
  <c r="F2445" i="1"/>
  <c r="F2435" i="1"/>
  <c r="F2425" i="1"/>
  <c r="F2415" i="1"/>
  <c r="F2405" i="1"/>
  <c r="F2395" i="1"/>
  <c r="F2385" i="1"/>
  <c r="F2375" i="1"/>
  <c r="F2365" i="1"/>
  <c r="F2355" i="1"/>
  <c r="F2345" i="1"/>
  <c r="F2335" i="1"/>
  <c r="F2325" i="1"/>
  <c r="F2315" i="1"/>
  <c r="F2305" i="1"/>
  <c r="F2295" i="1"/>
  <c r="F2285" i="1"/>
  <c r="F2275" i="1"/>
  <c r="F2265" i="1"/>
  <c r="F2255" i="1"/>
  <c r="F2245" i="1"/>
  <c r="F2235" i="1"/>
  <c r="F2225" i="1"/>
  <c r="F2215" i="1"/>
  <c r="F2205" i="1"/>
  <c r="F2460" i="1"/>
  <c r="F2456" i="1"/>
  <c r="F2446" i="1"/>
  <c r="F2436" i="1"/>
  <c r="F2426" i="1"/>
  <c r="F2416" i="1"/>
  <c r="F2406" i="1"/>
  <c r="F2396" i="1"/>
  <c r="F2386" i="1"/>
  <c r="F2376" i="1"/>
  <c r="F2366" i="1"/>
  <c r="F2356" i="1"/>
  <c r="F2346" i="1"/>
  <c r="F2336" i="1"/>
  <c r="F2326" i="1"/>
  <c r="F2316" i="1"/>
  <c r="F2306" i="1"/>
  <c r="F2296" i="1"/>
  <c r="F2286" i="1"/>
  <c r="F2276" i="1"/>
  <c r="F2266" i="1"/>
  <c r="F2256" i="1"/>
  <c r="F2246" i="1"/>
  <c r="F2236" i="1"/>
  <c r="F2226" i="1"/>
  <c r="F2216" i="1"/>
  <c r="F2206" i="1"/>
  <c r="F2458" i="1"/>
  <c r="F2448" i="1"/>
  <c r="F2438" i="1"/>
  <c r="F2428" i="1"/>
  <c r="F2418" i="1"/>
  <c r="F2408" i="1"/>
  <c r="F2398" i="1"/>
  <c r="F2388" i="1"/>
  <c r="F2378" i="1"/>
  <c r="F2368" i="1"/>
  <c r="F2358" i="1"/>
  <c r="F2348" i="1"/>
  <c r="F2338" i="1"/>
  <c r="F2328" i="1"/>
  <c r="F2318" i="1"/>
  <c r="F2308" i="1"/>
  <c r="F2298" i="1"/>
  <c r="F2288" i="1"/>
  <c r="F2278" i="1"/>
  <c r="F2268" i="1"/>
  <c r="F2258" i="1"/>
  <c r="F2248" i="1"/>
  <c r="F2238" i="1"/>
  <c r="F2228" i="1"/>
  <c r="F2218" i="1"/>
  <c r="F2208" i="1"/>
  <c r="F2457" i="1"/>
  <c r="F2447" i="1"/>
  <c r="F2437" i="1"/>
  <c r="F2427" i="1"/>
  <c r="F2417" i="1"/>
  <c r="F2407" i="1"/>
  <c r="F2397" i="1"/>
  <c r="F2387" i="1"/>
  <c r="F2377" i="1"/>
  <c r="F2367" i="1"/>
  <c r="F2357" i="1"/>
  <c r="F2347" i="1"/>
  <c r="F2337" i="1"/>
  <c r="F2327" i="1"/>
  <c r="F2317" i="1"/>
  <c r="F2307" i="1"/>
  <c r="F2297" i="1"/>
  <c r="F2287" i="1"/>
  <c r="F2277" i="1"/>
  <c r="F2267" i="1"/>
  <c r="F2257" i="1"/>
  <c r="F2247" i="1"/>
  <c r="F2237" i="1"/>
  <c r="F2227" i="1"/>
  <c r="F2217" i="1"/>
  <c r="F2207" i="1"/>
  <c r="F2453" i="1"/>
  <c r="F2443" i="1"/>
  <c r="F2433" i="1"/>
  <c r="F2423" i="1"/>
  <c r="F2413" i="1"/>
  <c r="F2403" i="1"/>
  <c r="F2393" i="1"/>
  <c r="F2383" i="1"/>
  <c r="F2373" i="1"/>
  <c r="F2363" i="1"/>
  <c r="F2353" i="1"/>
  <c r="F2343" i="1"/>
  <c r="F2333" i="1"/>
  <c r="F2323" i="1"/>
  <c r="F2313" i="1"/>
  <c r="F2303" i="1"/>
  <c r="F2293" i="1"/>
  <c r="F2283" i="1"/>
  <c r="F2273" i="1"/>
  <c r="F2263" i="1"/>
  <c r="F2253" i="1"/>
  <c r="F2243" i="1"/>
  <c r="F2233" i="1"/>
  <c r="F2223" i="1"/>
  <c r="F2213" i="1"/>
  <c r="F2419" i="1"/>
  <c r="F2409" i="1"/>
  <c r="F2399" i="1"/>
  <c r="F2389" i="1"/>
  <c r="F2369" i="1"/>
  <c r="F2359" i="1"/>
  <c r="F2349" i="1"/>
  <c r="F2339" i="1"/>
  <c r="F2329" i="1"/>
  <c r="F2319" i="1"/>
  <c r="F2309" i="1"/>
  <c r="F2299" i="1"/>
  <c r="F2289" i="1"/>
  <c r="F2279" i="1"/>
  <c r="F2269" i="1"/>
  <c r="F2259" i="1"/>
  <c r="F2249" i="1"/>
  <c r="F2239" i="1"/>
  <c r="F2229" i="1"/>
  <c r="F2219" i="1"/>
  <c r="F2209" i="1"/>
  <c r="F2452" i="1"/>
  <c r="F2442" i="1"/>
  <c r="F2432" i="1"/>
  <c r="F2422" i="1"/>
  <c r="F2412" i="1"/>
  <c r="F2402" i="1"/>
  <c r="F2392" i="1"/>
  <c r="F2382" i="1"/>
  <c r="F2372" i="1"/>
  <c r="F2362" i="1"/>
  <c r="F2352" i="1"/>
  <c r="F2342" i="1"/>
  <c r="F2332" i="1"/>
  <c r="F2322" i="1"/>
  <c r="F2312" i="1"/>
  <c r="F2302" i="1"/>
  <c r="F2292" i="1"/>
  <c r="F2282" i="1"/>
  <c r="F2272" i="1"/>
  <c r="F2262" i="1"/>
  <c r="F2252" i="1"/>
  <c r="F2242" i="1"/>
  <c r="F2232" i="1"/>
  <c r="F2222" i="1"/>
  <c r="F2212" i="1"/>
  <c r="F2414" i="1"/>
  <c r="F2404" i="1"/>
  <c r="F2394" i="1"/>
  <c r="F2364" i="1"/>
  <c r="F2354" i="1"/>
  <c r="F2344" i="1"/>
  <c r="F2334" i="1"/>
  <c r="F2324" i="1"/>
  <c r="F2314" i="1"/>
  <c r="F2304" i="1"/>
  <c r="F2294" i="1"/>
  <c r="F2284" i="1"/>
  <c r="F2274" i="1"/>
  <c r="F2264" i="1"/>
  <c r="F2254" i="1"/>
  <c r="F2244" i="1"/>
  <c r="F2234" i="1"/>
  <c r="F2224" i="1"/>
  <c r="F2214" i="1"/>
  <c r="F2204" i="1"/>
  <c r="F1968" i="1"/>
  <c r="F1958" i="1"/>
  <c r="F1948" i="1"/>
  <c r="F2195" i="1"/>
  <c r="F2185" i="1"/>
  <c r="F2175" i="1"/>
  <c r="F2165" i="1"/>
  <c r="F2155" i="1"/>
  <c r="F2145" i="1"/>
  <c r="F2135" i="1"/>
  <c r="F2125" i="1"/>
  <c r="F2115" i="1"/>
  <c r="F2105" i="1"/>
  <c r="F2095" i="1"/>
  <c r="F2085" i="1"/>
  <c r="F2075" i="1"/>
  <c r="F2065" i="1"/>
  <c r="F2055" i="1"/>
  <c r="F2045" i="1"/>
  <c r="F2035" i="1"/>
  <c r="F2025" i="1"/>
  <c r="F2015" i="1"/>
  <c r="F2005" i="1"/>
  <c r="F1995" i="1"/>
  <c r="F1985" i="1"/>
  <c r="F1975" i="1"/>
  <c r="F1965" i="1"/>
  <c r="F1955" i="1"/>
  <c r="F1945" i="1"/>
  <c r="F1935" i="1"/>
  <c r="F1925" i="1"/>
  <c r="F1915" i="1"/>
  <c r="F2194" i="1"/>
  <c r="F2184" i="1"/>
  <c r="F2174" i="1"/>
  <c r="F2164" i="1"/>
  <c r="F2154" i="1"/>
  <c r="F2144" i="1"/>
  <c r="F2134" i="1"/>
  <c r="F2124" i="1"/>
  <c r="F2114" i="1"/>
  <c r="F2104" i="1"/>
  <c r="F2094" i="1"/>
  <c r="F2084" i="1"/>
  <c r="F2074" i="1"/>
  <c r="F2064" i="1"/>
  <c r="F2054" i="1"/>
  <c r="F2044" i="1"/>
  <c r="F2034" i="1"/>
  <c r="F2024" i="1"/>
  <c r="F2014" i="1"/>
  <c r="F2004" i="1"/>
  <c r="F1994" i="1"/>
  <c r="F1984" i="1"/>
  <c r="F1974" i="1"/>
  <c r="F1964" i="1"/>
  <c r="F1954" i="1"/>
  <c r="F1944" i="1"/>
  <c r="F1934" i="1"/>
  <c r="F1924" i="1"/>
  <c r="F1914" i="1"/>
  <c r="F1778" i="1"/>
  <c r="F1768" i="1"/>
  <c r="F1758" i="1"/>
  <c r="F1748" i="1"/>
  <c r="F1738" i="1"/>
  <c r="F1728" i="1"/>
  <c r="F1718" i="1"/>
  <c r="F1708" i="1"/>
  <c r="F1698" i="1"/>
  <c r="F1688" i="1"/>
  <c r="F1678" i="1"/>
  <c r="F2197" i="1"/>
  <c r="F2187" i="1"/>
  <c r="F2177" i="1"/>
  <c r="F2167" i="1"/>
  <c r="F2157" i="1"/>
  <c r="F2147" i="1"/>
  <c r="F2137" i="1"/>
  <c r="F2127" i="1"/>
  <c r="F2117" i="1"/>
  <c r="F2107" i="1"/>
  <c r="F2097" i="1"/>
  <c r="F2087" i="1"/>
  <c r="F2077" i="1"/>
  <c r="F2067" i="1"/>
  <c r="F2057" i="1"/>
  <c r="F2047" i="1"/>
  <c r="F2037" i="1"/>
  <c r="F2027" i="1"/>
  <c r="F2017" i="1"/>
  <c r="F2007" i="1"/>
  <c r="F1997" i="1"/>
  <c r="F1987" i="1"/>
  <c r="F1977" i="1"/>
  <c r="F1967" i="1"/>
  <c r="F1957" i="1"/>
  <c r="F1947" i="1"/>
  <c r="F1937" i="1"/>
  <c r="F1927" i="1"/>
  <c r="F1917" i="1"/>
  <c r="F1907" i="1"/>
  <c r="F1897" i="1"/>
  <c r="F1887" i="1"/>
  <c r="F1963" i="1"/>
  <c r="F1953" i="1"/>
  <c r="F1943" i="1"/>
  <c r="F1899" i="1"/>
  <c r="F1889" i="1"/>
  <c r="F1905" i="1"/>
  <c r="F1895" i="1"/>
  <c r="F1885" i="1"/>
  <c r="F1779" i="1"/>
  <c r="F1769" i="1"/>
  <c r="F1759" i="1"/>
  <c r="F1749" i="1"/>
  <c r="F1739" i="1"/>
  <c r="F1729" i="1"/>
  <c r="F1719" i="1"/>
  <c r="F1709" i="1"/>
  <c r="F1699" i="1"/>
  <c r="F1689" i="1"/>
  <c r="F1679" i="1"/>
  <c r="F1669" i="1"/>
  <c r="F1904" i="1"/>
  <c r="F1894" i="1"/>
  <c r="F1862" i="1"/>
  <c r="F1852" i="1"/>
  <c r="F1842" i="1"/>
  <c r="F1832" i="1"/>
  <c r="F1822" i="1"/>
  <c r="F1812" i="1"/>
  <c r="F1802" i="1"/>
  <c r="F1792" i="1"/>
  <c r="F1782" i="1"/>
  <c r="F2200" i="1"/>
  <c r="F2190" i="1"/>
  <c r="F2180" i="1"/>
  <c r="F2170" i="1"/>
  <c r="F2160" i="1"/>
  <c r="F2150" i="1"/>
  <c r="F2140" i="1"/>
  <c r="F2130" i="1"/>
  <c r="F2120" i="1"/>
  <c r="F2110" i="1"/>
  <c r="F2100" i="1"/>
  <c r="F2090" i="1"/>
  <c r="F2080" i="1"/>
  <c r="F2070" i="1"/>
  <c r="F2060" i="1"/>
  <c r="F2050" i="1"/>
  <c r="F2040" i="1"/>
  <c r="F2030" i="1"/>
  <c r="F2020" i="1"/>
  <c r="F2010" i="1"/>
  <c r="F2000" i="1"/>
  <c r="F1990" i="1"/>
  <c r="F1980" i="1"/>
  <c r="F1970" i="1"/>
  <c r="F1960" i="1"/>
  <c r="F1950" i="1"/>
  <c r="F1940" i="1"/>
  <c r="F1930" i="1"/>
  <c r="F1920" i="1"/>
  <c r="F1910" i="1"/>
  <c r="F1900" i="1"/>
  <c r="F1890" i="1"/>
  <c r="F2203" i="1"/>
  <c r="F2193" i="1"/>
  <c r="F2183" i="1"/>
  <c r="F2173" i="1"/>
  <c r="F2163" i="1"/>
  <c r="F2153" i="1"/>
  <c r="F2143" i="1"/>
  <c r="F2133" i="1"/>
  <c r="F2123" i="1"/>
  <c r="F2113" i="1"/>
  <c r="F2103" i="1"/>
  <c r="F2093" i="1"/>
  <c r="F2083" i="1"/>
  <c r="F2073" i="1"/>
  <c r="F2063" i="1"/>
  <c r="F2053" i="1"/>
  <c r="F2043" i="1"/>
  <c r="F2033" i="1"/>
  <c r="F2023" i="1"/>
  <c r="F2013" i="1"/>
  <c r="F2003" i="1"/>
  <c r="F1993" i="1"/>
  <c r="F1983" i="1"/>
  <c r="F1973" i="1"/>
  <c r="F1933" i="1"/>
  <c r="F1923" i="1"/>
  <c r="F1913" i="1"/>
  <c r="F1903" i="1"/>
  <c r="F1893" i="1"/>
  <c r="F1781" i="1"/>
  <c r="F2196" i="1"/>
  <c r="F2186" i="1"/>
  <c r="F2176" i="1"/>
  <c r="F2166" i="1"/>
  <c r="F2156" i="1"/>
  <c r="F2146" i="1"/>
  <c r="F2136" i="1"/>
  <c r="F2126" i="1"/>
  <c r="F2116" i="1"/>
  <c r="F2106" i="1"/>
  <c r="F2096" i="1"/>
  <c r="F2086" i="1"/>
  <c r="F2076" i="1"/>
  <c r="F2066" i="1"/>
  <c r="F2056" i="1"/>
  <c r="F2046" i="1"/>
  <c r="F2036" i="1"/>
  <c r="F2026" i="1"/>
  <c r="F2016" i="1"/>
  <c r="F2006" i="1"/>
  <c r="F1996" i="1"/>
  <c r="F1986" i="1"/>
  <c r="F1976" i="1"/>
  <c r="F1966" i="1"/>
  <c r="F1956" i="1"/>
  <c r="F1946" i="1"/>
  <c r="F1936" i="1"/>
  <c r="F1926" i="1"/>
  <c r="F1916" i="1"/>
  <c r="F1906" i="1"/>
  <c r="F1896" i="1"/>
  <c r="F1886" i="1"/>
  <c r="F2199" i="1"/>
  <c r="F2189" i="1"/>
  <c r="F2179" i="1"/>
  <c r="F2169" i="1"/>
  <c r="F2159" i="1"/>
  <c r="F2149" i="1"/>
  <c r="F2139" i="1"/>
  <c r="F2129" i="1"/>
  <c r="F2119" i="1"/>
  <c r="F2109" i="1"/>
  <c r="F2099" i="1"/>
  <c r="F2089" i="1"/>
  <c r="F2079" i="1"/>
  <c r="F2069" i="1"/>
  <c r="F2059" i="1"/>
  <c r="F2049" i="1"/>
  <c r="F2039" i="1"/>
  <c r="F2029" i="1"/>
  <c r="F2019" i="1"/>
  <c r="F2009" i="1"/>
  <c r="F1999" i="1"/>
  <c r="F1989" i="1"/>
  <c r="F1979" i="1"/>
  <c r="F1969" i="1"/>
  <c r="F1959" i="1"/>
  <c r="F1949" i="1"/>
  <c r="F1939" i="1"/>
  <c r="F1929" i="1"/>
  <c r="F1919" i="1"/>
  <c r="F1909" i="1"/>
  <c r="F2202" i="1"/>
  <c r="F2198" i="1"/>
  <c r="F2192" i="1"/>
  <c r="F2188" i="1"/>
  <c r="F2182" i="1"/>
  <c r="F2178" i="1"/>
  <c r="F2172" i="1"/>
  <c r="F2168" i="1"/>
  <c r="F2162" i="1"/>
  <c r="F2158" i="1"/>
  <c r="F2152" i="1"/>
  <c r="F2148" i="1"/>
  <c r="F2142" i="1"/>
  <c r="F2138" i="1"/>
  <c r="F2132" i="1"/>
  <c r="F2128" i="1"/>
  <c r="F2122" i="1"/>
  <c r="F2118" i="1"/>
  <c r="F2112" i="1"/>
  <c r="F2108" i="1"/>
  <c r="F2102" i="1"/>
  <c r="F2098" i="1"/>
  <c r="F2092" i="1"/>
  <c r="F2088" i="1"/>
  <c r="F2082" i="1"/>
  <c r="F2078" i="1"/>
  <c r="F2072" i="1"/>
  <c r="F2068" i="1"/>
  <c r="F2062" i="1"/>
  <c r="F2058" i="1"/>
  <c r="F2052" i="1"/>
  <c r="F2048" i="1"/>
  <c r="F2042" i="1"/>
  <c r="F2038" i="1"/>
  <c r="F2032" i="1"/>
  <c r="F2028" i="1"/>
  <c r="F2022" i="1"/>
  <c r="F2018" i="1"/>
  <c r="F2012" i="1"/>
  <c r="F2008" i="1"/>
  <c r="F2002" i="1"/>
  <c r="F1998" i="1"/>
  <c r="F1992" i="1"/>
  <c r="F1988" i="1"/>
  <c r="F1982" i="1"/>
  <c r="F1978" i="1"/>
  <c r="F1972" i="1"/>
  <c r="F1962" i="1"/>
  <c r="F1952" i="1"/>
  <c r="F1942" i="1"/>
  <c r="F1938" i="1"/>
  <c r="F1932" i="1"/>
  <c r="F1928" i="1"/>
  <c r="F1922" i="1"/>
  <c r="F1918" i="1"/>
  <c r="F1912" i="1"/>
  <c r="F1908" i="1"/>
  <c r="F1902" i="1"/>
  <c r="F1898" i="1"/>
  <c r="F1892" i="1"/>
  <c r="F1888" i="1"/>
  <c r="F2201" i="1"/>
  <c r="F2191" i="1"/>
  <c r="F2181" i="1"/>
  <c r="F2171" i="1"/>
  <c r="F2161" i="1"/>
  <c r="F2151" i="1"/>
  <c r="F2141" i="1"/>
  <c r="F2131" i="1"/>
  <c r="F2121" i="1"/>
  <c r="F2111" i="1"/>
  <c r="F2101" i="1"/>
  <c r="F2091" i="1"/>
  <c r="F2081" i="1"/>
  <c r="F2071" i="1"/>
  <c r="F2061" i="1"/>
  <c r="F2051" i="1"/>
  <c r="F2041" i="1"/>
  <c r="F2031" i="1"/>
  <c r="F2021" i="1"/>
  <c r="F2011" i="1"/>
  <c r="F2001" i="1"/>
  <c r="F1991" i="1"/>
  <c r="F1981" i="1"/>
  <c r="F1971" i="1"/>
  <c r="F1961" i="1"/>
  <c r="F1951" i="1"/>
  <c r="F1941" i="1"/>
  <c r="F1931" i="1"/>
  <c r="F1921" i="1"/>
  <c r="F1911" i="1"/>
  <c r="F1901" i="1"/>
  <c r="F1891" i="1"/>
  <c r="F1720" i="1"/>
  <c r="F1700" i="1"/>
  <c r="F1670" i="1"/>
  <c r="F1780" i="1"/>
  <c r="F1740" i="1"/>
  <c r="F1856" i="1"/>
  <c r="F1836" i="1"/>
  <c r="F1816" i="1"/>
  <c r="F1770" i="1"/>
  <c r="F1710" i="1"/>
  <c r="F1846" i="1"/>
  <c r="F1826" i="1"/>
  <c r="F1806" i="1"/>
  <c r="F1777" i="1"/>
  <c r="F1771" i="1"/>
  <c r="F1767" i="1"/>
  <c r="F1761" i="1"/>
  <c r="F1757" i="1"/>
  <c r="F1751" i="1"/>
  <c r="F1747" i="1"/>
  <c r="F1741" i="1"/>
  <c r="F1737" i="1"/>
  <c r="F1731" i="1"/>
  <c r="F1727" i="1"/>
  <c r="F1717" i="1"/>
  <c r="F1707" i="1"/>
  <c r="F1697" i="1"/>
  <c r="F1687" i="1"/>
  <c r="F1681" i="1"/>
  <c r="F1677" i="1"/>
  <c r="F1671" i="1"/>
  <c r="F1680" i="1"/>
  <c r="F1796" i="1"/>
  <c r="F1760" i="1"/>
  <c r="F1750" i="1"/>
  <c r="F1730" i="1"/>
  <c r="F1690" i="1"/>
  <c r="F1786" i="1"/>
  <c r="F1858" i="1"/>
  <c r="F1848" i="1"/>
  <c r="F1838" i="1"/>
  <c r="F1828" i="1"/>
  <c r="F1818" i="1"/>
  <c r="F1808" i="1"/>
  <c r="F1798" i="1"/>
  <c r="F1788" i="1"/>
  <c r="F1876" i="1"/>
  <c r="F1866" i="1"/>
  <c r="F1882" i="1"/>
  <c r="F1872" i="1"/>
  <c r="F1878" i="1"/>
  <c r="F1868" i="1"/>
  <c r="F1665" i="1"/>
  <c r="F1875" i="1"/>
  <c r="F1865" i="1"/>
  <c r="F1855" i="1"/>
  <c r="F1845" i="1"/>
  <c r="F1835" i="1"/>
  <c r="F1825" i="1"/>
  <c r="F1815" i="1"/>
  <c r="F1805" i="1"/>
  <c r="F1795" i="1"/>
  <c r="F1785" i="1"/>
  <c r="F1884" i="1"/>
  <c r="F1874" i="1"/>
  <c r="F1864" i="1"/>
  <c r="F1854" i="1"/>
  <c r="F1844" i="1"/>
  <c r="F1834" i="1"/>
  <c r="F1824" i="1"/>
  <c r="F1814" i="1"/>
  <c r="F1804" i="1"/>
  <c r="F1794" i="1"/>
  <c r="F1784" i="1"/>
  <c r="F1775" i="1"/>
  <c r="F1765" i="1"/>
  <c r="F1755" i="1"/>
  <c r="F1745" i="1"/>
  <c r="F1735" i="1"/>
  <c r="F1725" i="1"/>
  <c r="F1721" i="1"/>
  <c r="F1715" i="1"/>
  <c r="F1711" i="1"/>
  <c r="F1705" i="1"/>
  <c r="F1701" i="1"/>
  <c r="F1695" i="1"/>
  <c r="F1691" i="1"/>
  <c r="F1685" i="1"/>
  <c r="F1675" i="1"/>
  <c r="F1881" i="1"/>
  <c r="F1877" i="1"/>
  <c r="F1871" i="1"/>
  <c r="F1867" i="1"/>
  <c r="F1861" i="1"/>
  <c r="F1857" i="1"/>
  <c r="F1851" i="1"/>
  <c r="F1847" i="1"/>
  <c r="F1841" i="1"/>
  <c r="F1837" i="1"/>
  <c r="F1831" i="1"/>
  <c r="F1827" i="1"/>
  <c r="F1821" i="1"/>
  <c r="F1817" i="1"/>
  <c r="F1811" i="1"/>
  <c r="F1807" i="1"/>
  <c r="F1801" i="1"/>
  <c r="F1797" i="1"/>
  <c r="F1791" i="1"/>
  <c r="F1787" i="1"/>
  <c r="F1774" i="1"/>
  <c r="F1764" i="1"/>
  <c r="F1754" i="1"/>
  <c r="F1744" i="1"/>
  <c r="F1734" i="1"/>
  <c r="F1724" i="1"/>
  <c r="F1714" i="1"/>
  <c r="F1704" i="1"/>
  <c r="F1694" i="1"/>
  <c r="F1684" i="1"/>
  <c r="F1674" i="1"/>
  <c r="F1883" i="1"/>
  <c r="F1873" i="1"/>
  <c r="F1863" i="1"/>
  <c r="F1853" i="1"/>
  <c r="F1843" i="1"/>
  <c r="F1833" i="1"/>
  <c r="F1823" i="1"/>
  <c r="F1813" i="1"/>
  <c r="F1803" i="1"/>
  <c r="F1793" i="1"/>
  <c r="F1783" i="1"/>
  <c r="F1880" i="1"/>
  <c r="F1870" i="1"/>
  <c r="F1860" i="1"/>
  <c r="F1850" i="1"/>
  <c r="F1840" i="1"/>
  <c r="F1830" i="1"/>
  <c r="F1820" i="1"/>
  <c r="F1810" i="1"/>
  <c r="F1800" i="1"/>
  <c r="F1790" i="1"/>
  <c r="F1773" i="1"/>
  <c r="F1763" i="1"/>
  <c r="F1753" i="1"/>
  <c r="F1743" i="1"/>
  <c r="F1733" i="1"/>
  <c r="F1723" i="1"/>
  <c r="F1713" i="1"/>
  <c r="F1703" i="1"/>
  <c r="F1693" i="1"/>
  <c r="F1683" i="1"/>
  <c r="F1673" i="1"/>
  <c r="F1658" i="1"/>
  <c r="F1879" i="1"/>
  <c r="F1869" i="1"/>
  <c r="F1859" i="1"/>
  <c r="F1849" i="1"/>
  <c r="F1839" i="1"/>
  <c r="F1829" i="1"/>
  <c r="F1819" i="1"/>
  <c r="F1809" i="1"/>
  <c r="F1799" i="1"/>
  <c r="F1789" i="1"/>
  <c r="F1716" i="1"/>
  <c r="F1706" i="1"/>
  <c r="F1696" i="1"/>
  <c r="F1686" i="1"/>
  <c r="F1776" i="1"/>
  <c r="F1772" i="1"/>
  <c r="F1766" i="1"/>
  <c r="F1762" i="1"/>
  <c r="F1756" i="1"/>
  <c r="F1752" i="1"/>
  <c r="F1746" i="1"/>
  <c r="F1742" i="1"/>
  <c r="F1736" i="1"/>
  <c r="F1732" i="1"/>
  <c r="F1726" i="1"/>
  <c r="F1722" i="1"/>
  <c r="F1712" i="1"/>
  <c r="F1702" i="1"/>
  <c r="F1692" i="1"/>
  <c r="F1682" i="1"/>
  <c r="F1676" i="1"/>
  <c r="F1672" i="1"/>
  <c r="F1654" i="1"/>
  <c r="F1662" i="1"/>
  <c r="F1666" i="1"/>
  <c r="F1668" i="1"/>
  <c r="F1660" i="1"/>
  <c r="F1663" i="1"/>
  <c r="F1664" i="1"/>
  <c r="F1661" i="1"/>
  <c r="F1667" i="1"/>
  <c r="F1649" i="1"/>
  <c r="F1659" i="1"/>
  <c r="F1650" i="1"/>
  <c r="F1657" i="1"/>
  <c r="F1648" i="1"/>
  <c r="F1653" i="1"/>
  <c r="F1651" i="1"/>
  <c r="F1656" i="1"/>
  <c r="F1652" i="1"/>
  <c r="F1655" i="1"/>
  <c r="D105" i="11"/>
  <c r="D104" i="11"/>
  <c r="D103" i="1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O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F1639" i="1" l="1"/>
  <c r="F1629" i="1"/>
  <c r="F1619" i="1"/>
  <c r="F1609" i="1"/>
  <c r="F1599" i="1"/>
  <c r="F1589" i="1"/>
  <c r="F1579" i="1"/>
  <c r="F1569" i="1"/>
  <c r="F1642" i="1"/>
  <c r="F1632" i="1"/>
  <c r="F1622" i="1"/>
  <c r="F1612" i="1"/>
  <c r="F1644" i="1"/>
  <c r="F1634" i="1"/>
  <c r="F1614" i="1"/>
  <c r="F1584" i="1"/>
  <c r="F1624" i="1"/>
  <c r="F1604" i="1"/>
  <c r="F1594" i="1"/>
  <c r="F1646" i="1"/>
  <c r="F1636" i="1"/>
  <c r="F1626" i="1"/>
  <c r="F1616" i="1"/>
  <c r="F1602" i="1"/>
  <c r="F1592" i="1"/>
  <c r="F1582" i="1"/>
  <c r="F1574" i="1"/>
  <c r="F1606" i="1"/>
  <c r="F1596" i="1"/>
  <c r="F1576" i="1"/>
  <c r="F1566" i="1"/>
  <c r="F1640" i="1"/>
  <c r="F1630" i="1"/>
  <c r="F1620" i="1"/>
  <c r="F1610" i="1"/>
  <c r="F1600" i="1"/>
  <c r="F1590" i="1"/>
  <c r="F1580" i="1"/>
  <c r="F1570" i="1"/>
  <c r="F1643" i="1"/>
  <c r="F1633" i="1"/>
  <c r="F1623" i="1"/>
  <c r="F1613" i="1"/>
  <c r="F1603" i="1"/>
  <c r="F1593" i="1"/>
  <c r="F1583" i="1"/>
  <c r="F1573" i="1"/>
  <c r="F1586" i="1"/>
  <c r="F1577" i="1"/>
  <c r="F1572" i="1"/>
  <c r="F1627" i="1"/>
  <c r="F1597" i="1"/>
  <c r="F1587" i="1"/>
  <c r="F1567" i="1"/>
  <c r="F1647" i="1"/>
  <c r="F1645" i="1"/>
  <c r="F1635" i="1"/>
  <c r="F1625" i="1"/>
  <c r="F1615" i="1"/>
  <c r="F1605" i="1"/>
  <c r="F1595" i="1"/>
  <c r="F1585" i="1"/>
  <c r="F1575" i="1"/>
  <c r="F1565" i="1"/>
  <c r="F1638" i="1"/>
  <c r="F1628" i="1"/>
  <c r="F1618" i="1"/>
  <c r="F1608" i="1"/>
  <c r="F1598" i="1"/>
  <c r="F1588" i="1"/>
  <c r="F1578" i="1"/>
  <c r="F1568" i="1"/>
  <c r="F1637" i="1"/>
  <c r="F1617" i="1"/>
  <c r="F1607" i="1"/>
  <c r="F1641" i="1"/>
  <c r="F1631" i="1"/>
  <c r="F1621" i="1"/>
  <c r="F1611" i="1"/>
  <c r="F1601" i="1"/>
  <c r="F1591" i="1"/>
  <c r="F1581" i="1"/>
  <c r="F1571" i="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0" i="11"/>
  <c r="D79" i="11"/>
  <c r="D78" i="11"/>
  <c r="D77" i="11"/>
  <c r="D76" i="11"/>
  <c r="D75" i="11"/>
  <c r="D71" i="11"/>
  <c r="D70" i="11"/>
  <c r="D69" i="11"/>
  <c r="D68" i="11"/>
  <c r="D67" i="11"/>
  <c r="D66" i="11"/>
  <c r="D65" i="1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454" i="1"/>
  <c r="H1454" i="1"/>
  <c r="I1454" i="1"/>
  <c r="I1453" i="1"/>
  <c r="H1453" i="1"/>
  <c r="G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53" i="1"/>
  <c r="M1452" i="1"/>
  <c r="O1452" i="1" s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M1364" i="1"/>
  <c r="O1364" i="1" s="1"/>
  <c r="M1365" i="1"/>
  <c r="O1365" i="1" s="1"/>
  <c r="M1366" i="1"/>
  <c r="O1366" i="1" s="1"/>
  <c r="M1367" i="1"/>
  <c r="O1367" i="1" s="1"/>
  <c r="M1368" i="1"/>
  <c r="O1368" i="1" s="1"/>
  <c r="M1369" i="1"/>
  <c r="O1369" i="1" s="1"/>
  <c r="M1370" i="1"/>
  <c r="O1370" i="1" s="1"/>
  <c r="M1371" i="1"/>
  <c r="O1371" i="1" s="1"/>
  <c r="M1372" i="1"/>
  <c r="O1372" i="1" s="1"/>
  <c r="M1373" i="1"/>
  <c r="O1373" i="1" s="1"/>
  <c r="M1374" i="1"/>
  <c r="O1374" i="1" s="1"/>
  <c r="M1375" i="1"/>
  <c r="O1375" i="1" s="1"/>
  <c r="M1376" i="1"/>
  <c r="O1376" i="1" s="1"/>
  <c r="M1377" i="1"/>
  <c r="O1377" i="1" s="1"/>
  <c r="M1378" i="1"/>
  <c r="O1378" i="1" s="1"/>
  <c r="M1379" i="1"/>
  <c r="O1379" i="1" s="1"/>
  <c r="M1380" i="1"/>
  <c r="O1380" i="1" s="1"/>
  <c r="M1381" i="1"/>
  <c r="O1381" i="1" s="1"/>
  <c r="M1382" i="1"/>
  <c r="O1382" i="1" s="1"/>
  <c r="M1383" i="1"/>
  <c r="O1383" i="1" s="1"/>
  <c r="M1384" i="1"/>
  <c r="O1384" i="1" s="1"/>
  <c r="M1385" i="1"/>
  <c r="O1385" i="1" s="1"/>
  <c r="M1386" i="1"/>
  <c r="O1386" i="1" s="1"/>
  <c r="M1387" i="1"/>
  <c r="O1387" i="1" s="1"/>
  <c r="M1388" i="1"/>
  <c r="O1388" i="1" s="1"/>
  <c r="M1389" i="1"/>
  <c r="O1389" i="1" s="1"/>
  <c r="M1390" i="1"/>
  <c r="O1390" i="1" s="1"/>
  <c r="M1391" i="1"/>
  <c r="O1391" i="1" s="1"/>
  <c r="M1392" i="1"/>
  <c r="O1392" i="1" s="1"/>
  <c r="M1393" i="1"/>
  <c r="O1393" i="1" s="1"/>
  <c r="M1394" i="1"/>
  <c r="O1394" i="1" s="1"/>
  <c r="M1395" i="1"/>
  <c r="O1395" i="1" s="1"/>
  <c r="M1396" i="1"/>
  <c r="O1396" i="1" s="1"/>
  <c r="M1397" i="1"/>
  <c r="O1397" i="1" s="1"/>
  <c r="M1398" i="1"/>
  <c r="O1398" i="1" s="1"/>
  <c r="M1399" i="1"/>
  <c r="O1399" i="1" s="1"/>
  <c r="M1400" i="1"/>
  <c r="O1400" i="1" s="1"/>
  <c r="M1401" i="1"/>
  <c r="O1401" i="1" s="1"/>
  <c r="M1402" i="1"/>
  <c r="O1402" i="1" s="1"/>
  <c r="M1403" i="1"/>
  <c r="O1403" i="1" s="1"/>
  <c r="M1404" i="1"/>
  <c r="O1404" i="1" s="1"/>
  <c r="M1405" i="1"/>
  <c r="O1405" i="1" s="1"/>
  <c r="M1406" i="1"/>
  <c r="O1406" i="1" s="1"/>
  <c r="M1407" i="1"/>
  <c r="O1407" i="1" s="1"/>
  <c r="M1408" i="1"/>
  <c r="O1408" i="1" s="1"/>
  <c r="M1409" i="1"/>
  <c r="O1409" i="1" s="1"/>
  <c r="M1410" i="1"/>
  <c r="O1410" i="1" s="1"/>
  <c r="M1411" i="1"/>
  <c r="O1411" i="1" s="1"/>
  <c r="M1412" i="1"/>
  <c r="O1412" i="1" s="1"/>
  <c r="M1413" i="1"/>
  <c r="O1413" i="1" s="1"/>
  <c r="M1414" i="1"/>
  <c r="O1414" i="1" s="1"/>
  <c r="M1415" i="1"/>
  <c r="O1415" i="1" s="1"/>
  <c r="M1416" i="1"/>
  <c r="O1416" i="1" s="1"/>
  <c r="M1417" i="1"/>
  <c r="O1417" i="1" s="1"/>
  <c r="M1418" i="1"/>
  <c r="O1418" i="1" s="1"/>
  <c r="M1419" i="1"/>
  <c r="O1419" i="1" s="1"/>
  <c r="M1420" i="1"/>
  <c r="O1420" i="1" s="1"/>
  <c r="M1421" i="1"/>
  <c r="O1421" i="1" s="1"/>
  <c r="M1422" i="1"/>
  <c r="O1422" i="1" s="1"/>
  <c r="M1423" i="1"/>
  <c r="O1423" i="1" s="1"/>
  <c r="M1424" i="1"/>
  <c r="O1424" i="1" s="1"/>
  <c r="M1425" i="1"/>
  <c r="O1425" i="1" s="1"/>
  <c r="M1426" i="1"/>
  <c r="O1426" i="1" s="1"/>
  <c r="M1427" i="1"/>
  <c r="O1427" i="1" s="1"/>
  <c r="M1428" i="1"/>
  <c r="O1428" i="1" s="1"/>
  <c r="M1429" i="1"/>
  <c r="O1429" i="1" s="1"/>
  <c r="M1430" i="1"/>
  <c r="O1430" i="1" s="1"/>
  <c r="M1431" i="1"/>
  <c r="O1431" i="1" s="1"/>
  <c r="M1432" i="1"/>
  <c r="O1432" i="1" s="1"/>
  <c r="M1433" i="1"/>
  <c r="O1433" i="1" s="1"/>
  <c r="M1434" i="1"/>
  <c r="O1434" i="1" s="1"/>
  <c r="M1435" i="1"/>
  <c r="O1435" i="1" s="1"/>
  <c r="M1436" i="1"/>
  <c r="O1436" i="1" s="1"/>
  <c r="M1437" i="1"/>
  <c r="O1437" i="1" s="1"/>
  <c r="M1438" i="1"/>
  <c r="O1438" i="1" s="1"/>
  <c r="M1439" i="1"/>
  <c r="O1439" i="1" s="1"/>
  <c r="M1440" i="1"/>
  <c r="O1440" i="1" s="1"/>
  <c r="M1441" i="1"/>
  <c r="O1441" i="1" s="1"/>
  <c r="M1442" i="1"/>
  <c r="O1442" i="1" s="1"/>
  <c r="M1443" i="1"/>
  <c r="O1443" i="1" s="1"/>
  <c r="M1444" i="1"/>
  <c r="O1444" i="1" s="1"/>
  <c r="M1445" i="1"/>
  <c r="O1445" i="1" s="1"/>
  <c r="M1446" i="1"/>
  <c r="O1446" i="1" s="1"/>
  <c r="M1447" i="1"/>
  <c r="O1447" i="1" s="1"/>
  <c r="M1448" i="1"/>
  <c r="O1448" i="1" s="1"/>
  <c r="M1449" i="1"/>
  <c r="O1449" i="1" s="1"/>
  <c r="M1450" i="1"/>
  <c r="O1450" i="1" s="1"/>
  <c r="M1451" i="1"/>
  <c r="O145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O1144" i="1" s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O1150" i="1" s="1"/>
  <c r="M1151" i="1"/>
  <c r="O1151" i="1" s="1"/>
  <c r="M1152" i="1"/>
  <c r="O1152" i="1" s="1"/>
  <c r="M1153" i="1"/>
  <c r="O1153" i="1" s="1"/>
  <c r="M1154" i="1"/>
  <c r="O1154" i="1" s="1"/>
  <c r="M1155" i="1"/>
  <c r="O1155" i="1" s="1"/>
  <c r="M1156" i="1"/>
  <c r="O1156" i="1" s="1"/>
  <c r="M1157" i="1"/>
  <c r="O1157" i="1" s="1"/>
  <c r="M1158" i="1"/>
  <c r="O1158" i="1" s="1"/>
  <c r="M1159" i="1"/>
  <c r="O1159" i="1" s="1"/>
  <c r="M1160" i="1"/>
  <c r="O1160" i="1" s="1"/>
  <c r="M1161" i="1"/>
  <c r="O1161" i="1" s="1"/>
  <c r="M1162" i="1"/>
  <c r="O1162" i="1" s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O1168" i="1" s="1"/>
  <c r="M1169" i="1"/>
  <c r="O1169" i="1" s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O1176" i="1" s="1"/>
  <c r="M1177" i="1"/>
  <c r="O1177" i="1" s="1"/>
  <c r="M1178" i="1"/>
  <c r="O1178" i="1" s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O1257" i="1" s="1"/>
  <c r="M1258" i="1"/>
  <c r="O1258" i="1" s="1"/>
  <c r="M1259" i="1"/>
  <c r="O1259" i="1" s="1"/>
  <c r="M1260" i="1"/>
  <c r="O1260" i="1" s="1"/>
  <c r="M1261" i="1"/>
  <c r="O1261" i="1" s="1"/>
  <c r="M1262" i="1"/>
  <c r="O1262" i="1" s="1"/>
  <c r="M1263" i="1"/>
  <c r="O1263" i="1" s="1"/>
  <c r="M1264" i="1"/>
  <c r="O1264" i="1" s="1"/>
  <c r="M1265" i="1"/>
  <c r="O1265" i="1" s="1"/>
  <c r="M1266" i="1"/>
  <c r="O1266" i="1" s="1"/>
  <c r="M1267" i="1"/>
  <c r="O1267" i="1" s="1"/>
  <c r="M1268" i="1"/>
  <c r="O1268" i="1" s="1"/>
  <c r="M1269" i="1"/>
  <c r="O1269" i="1" s="1"/>
  <c r="M1270" i="1"/>
  <c r="O1270" i="1" s="1"/>
  <c r="M1271" i="1"/>
  <c r="O1271" i="1" s="1"/>
  <c r="M1272" i="1"/>
  <c r="O1272" i="1" s="1"/>
  <c r="M1273" i="1"/>
  <c r="O1273" i="1" s="1"/>
  <c r="M1274" i="1"/>
  <c r="O1274" i="1" s="1"/>
  <c r="M1275" i="1"/>
  <c r="O1275" i="1" s="1"/>
  <c r="M1276" i="1"/>
  <c r="O1276" i="1" s="1"/>
  <c r="M1277" i="1"/>
  <c r="O1277" i="1" s="1"/>
  <c r="M1278" i="1"/>
  <c r="O1278" i="1" s="1"/>
  <c r="M1279" i="1"/>
  <c r="O1279" i="1" s="1"/>
  <c r="M1280" i="1"/>
  <c r="O1280" i="1" s="1"/>
  <c r="M1281" i="1"/>
  <c r="O1281" i="1" s="1"/>
  <c r="M1282" i="1"/>
  <c r="O1282" i="1" s="1"/>
  <c r="M1283" i="1"/>
  <c r="O1283" i="1" s="1"/>
  <c r="M1284" i="1"/>
  <c r="O1284" i="1" s="1"/>
  <c r="M1285" i="1"/>
  <c r="O1285" i="1" s="1"/>
  <c r="M1286" i="1"/>
  <c r="O1286" i="1" s="1"/>
  <c r="M1287" i="1"/>
  <c r="O1287" i="1" s="1"/>
  <c r="M1288" i="1"/>
  <c r="O1288" i="1" s="1"/>
  <c r="M1289" i="1"/>
  <c r="O1289" i="1" s="1"/>
  <c r="M1290" i="1"/>
  <c r="O1290" i="1" s="1"/>
  <c r="M1291" i="1"/>
  <c r="O1291" i="1" s="1"/>
  <c r="M1292" i="1"/>
  <c r="O1292" i="1" s="1"/>
  <c r="M1293" i="1"/>
  <c r="O1293" i="1" s="1"/>
  <c r="M1294" i="1"/>
  <c r="O1294" i="1" s="1"/>
  <c r="M1295" i="1"/>
  <c r="O1295" i="1" s="1"/>
  <c r="M1296" i="1"/>
  <c r="O1296" i="1" s="1"/>
  <c r="M1297" i="1"/>
  <c r="O1297" i="1" s="1"/>
  <c r="M1298" i="1"/>
  <c r="O1298" i="1" s="1"/>
  <c r="M1299" i="1"/>
  <c r="O1299" i="1" s="1"/>
  <c r="M1300" i="1"/>
  <c r="O1300" i="1" s="1"/>
  <c r="M1301" i="1"/>
  <c r="O1301" i="1" s="1"/>
  <c r="M1302" i="1"/>
  <c r="O1302" i="1" s="1"/>
  <c r="M1303" i="1"/>
  <c r="O1303" i="1" s="1"/>
  <c r="M1304" i="1"/>
  <c r="O1304" i="1" s="1"/>
  <c r="M1305" i="1"/>
  <c r="O1305" i="1" s="1"/>
  <c r="M1306" i="1"/>
  <c r="O1306" i="1" s="1"/>
  <c r="M1307" i="1"/>
  <c r="O1307" i="1" s="1"/>
  <c r="M1308" i="1"/>
  <c r="O1308" i="1" s="1"/>
  <c r="M1309" i="1"/>
  <c r="O1309" i="1" s="1"/>
  <c r="M1310" i="1"/>
  <c r="O1310" i="1" s="1"/>
  <c r="M1311" i="1"/>
  <c r="O1311" i="1" s="1"/>
  <c r="M1312" i="1"/>
  <c r="O1312" i="1" s="1"/>
  <c r="M1313" i="1"/>
  <c r="O1313" i="1" s="1"/>
  <c r="M1314" i="1"/>
  <c r="O1314" i="1" s="1"/>
  <c r="M1315" i="1"/>
  <c r="O1315" i="1" s="1"/>
  <c r="M1316" i="1"/>
  <c r="O1316" i="1" s="1"/>
  <c r="M1317" i="1"/>
  <c r="O1317" i="1" s="1"/>
  <c r="M1318" i="1"/>
  <c r="O1318" i="1" s="1"/>
  <c r="M1319" i="1"/>
  <c r="O1319" i="1" s="1"/>
  <c r="M1320" i="1"/>
  <c r="O1320" i="1" s="1"/>
  <c r="M1321" i="1"/>
  <c r="O1321" i="1" s="1"/>
  <c r="M1322" i="1"/>
  <c r="O1322" i="1" s="1"/>
  <c r="M1323" i="1"/>
  <c r="O1323" i="1" s="1"/>
  <c r="M1324" i="1"/>
  <c r="O1324" i="1" s="1"/>
  <c r="M1325" i="1"/>
  <c r="O1325" i="1" s="1"/>
  <c r="M1326" i="1"/>
  <c r="O1326" i="1" s="1"/>
  <c r="M1327" i="1"/>
  <c r="O1327" i="1" s="1"/>
  <c r="M1328" i="1"/>
  <c r="O1328" i="1" s="1"/>
  <c r="M1329" i="1"/>
  <c r="O1329" i="1" s="1"/>
  <c r="M1330" i="1"/>
  <c r="O1330" i="1" s="1"/>
  <c r="M1331" i="1"/>
  <c r="O1331" i="1" s="1"/>
  <c r="M1332" i="1"/>
  <c r="O1332" i="1" s="1"/>
  <c r="M1333" i="1"/>
  <c r="O1333" i="1" s="1"/>
  <c r="M1334" i="1"/>
  <c r="O1334" i="1" s="1"/>
  <c r="M1335" i="1"/>
  <c r="O1335" i="1" s="1"/>
  <c r="M1336" i="1"/>
  <c r="O1336" i="1" s="1"/>
  <c r="M1337" i="1"/>
  <c r="O1337" i="1" s="1"/>
  <c r="M1338" i="1"/>
  <c r="O1338" i="1" s="1"/>
  <c r="M1339" i="1"/>
  <c r="O1339" i="1" s="1"/>
  <c r="M1340" i="1"/>
  <c r="O1340" i="1" s="1"/>
  <c r="M1341" i="1"/>
  <c r="O1341" i="1" s="1"/>
  <c r="M1342" i="1"/>
  <c r="O1342" i="1" s="1"/>
  <c r="M1343" i="1"/>
  <c r="O1343" i="1" s="1"/>
  <c r="M1344" i="1"/>
  <c r="O1344" i="1" s="1"/>
  <c r="M1345" i="1"/>
  <c r="O1345" i="1" s="1"/>
  <c r="M1346" i="1"/>
  <c r="O1346" i="1" s="1"/>
  <c r="M1347" i="1"/>
  <c r="O1347" i="1" s="1"/>
  <c r="M1348" i="1"/>
  <c r="O1348" i="1" s="1"/>
  <c r="M1349" i="1"/>
  <c r="O1349" i="1" s="1"/>
  <c r="M1350" i="1"/>
  <c r="O1350" i="1" s="1"/>
  <c r="M1351" i="1"/>
  <c r="O1351" i="1" s="1"/>
  <c r="M1352" i="1"/>
  <c r="O1352" i="1" s="1"/>
  <c r="M1353" i="1"/>
  <c r="O1353" i="1" s="1"/>
  <c r="M1354" i="1"/>
  <c r="O1354" i="1" s="1"/>
  <c r="M1355" i="1"/>
  <c r="O1355" i="1" s="1"/>
  <c r="M1356" i="1"/>
  <c r="O1356" i="1" s="1"/>
  <c r="M1357" i="1"/>
  <c r="O1357" i="1" s="1"/>
  <c r="M1358" i="1"/>
  <c r="O1358" i="1" s="1"/>
  <c r="M1359" i="1"/>
  <c r="O1359" i="1" s="1"/>
  <c r="M1360" i="1"/>
  <c r="O1360" i="1" s="1"/>
  <c r="M1361" i="1"/>
  <c r="O1361" i="1" s="1"/>
  <c r="M1362" i="1"/>
  <c r="O1362" i="1" s="1"/>
  <c r="M1363" i="1"/>
  <c r="O1363" i="1" s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M1046" i="1"/>
  <c r="O1046" i="1" s="1"/>
  <c r="M1047" i="1"/>
  <c r="O1047" i="1" s="1"/>
  <c r="M1048" i="1"/>
  <c r="O1048" i="1" s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68" i="1"/>
  <c r="O1068" i="1" s="1"/>
  <c r="M1069" i="1"/>
  <c r="O1069" i="1" s="1"/>
  <c r="M1070" i="1"/>
  <c r="O1070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O1090" i="1" s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O1104" i="1" s="1"/>
  <c r="M1105" i="1"/>
  <c r="O1105" i="1" s="1"/>
  <c r="M1106" i="1"/>
  <c r="O1106" i="1" s="1"/>
  <c r="M1107" i="1"/>
  <c r="O1107" i="1" s="1"/>
  <c r="M1108" i="1"/>
  <c r="O1108" i="1" s="1"/>
  <c r="M1109" i="1"/>
  <c r="O1109" i="1" s="1"/>
  <c r="M1110" i="1"/>
  <c r="O1110" i="1" s="1"/>
  <c r="M1111" i="1"/>
  <c r="O1111" i="1" s="1"/>
  <c r="M1112" i="1"/>
  <c r="O1112" i="1" s="1"/>
  <c r="M1113" i="1"/>
  <c r="O1113" i="1" s="1"/>
  <c r="M1114" i="1"/>
  <c r="O1114" i="1" s="1"/>
  <c r="M1115" i="1"/>
  <c r="O1115" i="1" s="1"/>
  <c r="M1116" i="1"/>
  <c r="O1116" i="1" s="1"/>
  <c r="M1117" i="1"/>
  <c r="O1117" i="1" s="1"/>
  <c r="M1118" i="1"/>
  <c r="O1118" i="1" s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S78" i="1" l="1"/>
  <c r="S178" i="1"/>
  <c r="S218" i="1"/>
  <c r="S1938" i="1"/>
  <c r="S2398" i="1"/>
  <c r="S127" i="1"/>
  <c r="S177" i="1"/>
  <c r="S217" i="1"/>
  <c r="S79" i="1"/>
  <c r="S179" i="1"/>
  <c r="S219" i="1"/>
  <c r="S1077" i="1"/>
  <c r="S126" i="1"/>
  <c r="S216" i="1"/>
  <c r="S220" i="1"/>
  <c r="F1469" i="1"/>
  <c r="F1488" i="1"/>
  <c r="F1533" i="1"/>
  <c r="F1542" i="1"/>
  <c r="F1512" i="1"/>
  <c r="F1502" i="1"/>
  <c r="F1492" i="1"/>
  <c r="F1454" i="1"/>
  <c r="F1535" i="1"/>
  <c r="F1455" i="1"/>
  <c r="F1558" i="1"/>
  <c r="F1534" i="1"/>
  <c r="F1556" i="1"/>
  <c r="F1457" i="1"/>
  <c r="F1452" i="1"/>
  <c r="F1412" i="1"/>
  <c r="F1466" i="1"/>
  <c r="F1456" i="1"/>
  <c r="F1482" i="1"/>
  <c r="F1547" i="1"/>
  <c r="F1517" i="1"/>
  <c r="F1360" i="1"/>
  <c r="F1330" i="1"/>
  <c r="F1320" i="1"/>
  <c r="F1290" i="1"/>
  <c r="F1280" i="1"/>
  <c r="F1260" i="1"/>
  <c r="F1200" i="1"/>
  <c r="F1190" i="1"/>
  <c r="F1180" i="1"/>
  <c r="F1140" i="1"/>
  <c r="F1510" i="1"/>
  <c r="F1487" i="1"/>
  <c r="F1477" i="1"/>
  <c r="F1467" i="1"/>
  <c r="F1562" i="1"/>
  <c r="F1552" i="1"/>
  <c r="F1519" i="1"/>
  <c r="F1516" i="1"/>
  <c r="F1506" i="1"/>
  <c r="F1483" i="1"/>
  <c r="F1460" i="1"/>
  <c r="F1555" i="1"/>
  <c r="F1522" i="1"/>
  <c r="F1509" i="1"/>
  <c r="F1463" i="1"/>
  <c r="F1538" i="1"/>
  <c r="F1532" i="1"/>
  <c r="F1505" i="1"/>
  <c r="F1472" i="1"/>
  <c r="F1459" i="1"/>
  <c r="F1544" i="1"/>
  <c r="F1541" i="1"/>
  <c r="F1531" i="1"/>
  <c r="F1508" i="1"/>
  <c r="F1485" i="1"/>
  <c r="F1462" i="1"/>
  <c r="F1560" i="1"/>
  <c r="F1537" i="1"/>
  <c r="F1527" i="1"/>
  <c r="F1494" i="1"/>
  <c r="F1491" i="1"/>
  <c r="F1481" i="1"/>
  <c r="F1458" i="1"/>
  <c r="F1563" i="1"/>
  <c r="F1557" i="1"/>
  <c r="F1530" i="1"/>
  <c r="F1497" i="1"/>
  <c r="F1484" i="1"/>
  <c r="F1453" i="1"/>
  <c r="F1559" i="1"/>
  <c r="F1513" i="1"/>
  <c r="F1507" i="1"/>
  <c r="F1480" i="1"/>
  <c r="F1443" i="1"/>
  <c r="F1433" i="1"/>
  <c r="F1423" i="1"/>
  <c r="F1413" i="1"/>
  <c r="F1403" i="1"/>
  <c r="F1393" i="1"/>
  <c r="F1383" i="1"/>
  <c r="F1373" i="1"/>
  <c r="F1442" i="1"/>
  <c r="F1432" i="1"/>
  <c r="F1422" i="1"/>
  <c r="F1402" i="1"/>
  <c r="F1392" i="1"/>
  <c r="F1382" i="1"/>
  <c r="F1372" i="1"/>
  <c r="F1449" i="1"/>
  <c r="F1362" i="1"/>
  <c r="F1352" i="1"/>
  <c r="F1322" i="1"/>
  <c r="F1312" i="1"/>
  <c r="F1282" i="1"/>
  <c r="F1272" i="1"/>
  <c r="F1192" i="1"/>
  <c r="F1444" i="1"/>
  <c r="F1434" i="1"/>
  <c r="F1424" i="1"/>
  <c r="F1414" i="1"/>
  <c r="F1404" i="1"/>
  <c r="F1394" i="1"/>
  <c r="F1384" i="1"/>
  <c r="F1374" i="1"/>
  <c r="F1364" i="1"/>
  <c r="F1052" i="1"/>
  <c r="F1439" i="1"/>
  <c r="F1429" i="1"/>
  <c r="F1419" i="1"/>
  <c r="F1409" i="1"/>
  <c r="F1399" i="1"/>
  <c r="F1389" i="1"/>
  <c r="F1379" i="1"/>
  <c r="F1369" i="1"/>
  <c r="F1127" i="1"/>
  <c r="F1107" i="1"/>
  <c r="F1087" i="1"/>
  <c r="F1060" i="1"/>
  <c r="F1354" i="1"/>
  <c r="F1344" i="1"/>
  <c r="F1314" i="1"/>
  <c r="F1304" i="1"/>
  <c r="F1274" i="1"/>
  <c r="F1264" i="1"/>
  <c r="F1224" i="1"/>
  <c r="F1184" i="1"/>
  <c r="F1446" i="1"/>
  <c r="F1436" i="1"/>
  <c r="F1426" i="1"/>
  <c r="F1416" i="1"/>
  <c r="F1406" i="1"/>
  <c r="F1396" i="1"/>
  <c r="F1386" i="1"/>
  <c r="F1376" i="1"/>
  <c r="F1366" i="1"/>
  <c r="F1554" i="1"/>
  <c r="F1551" i="1"/>
  <c r="F1529" i="1"/>
  <c r="F1526" i="1"/>
  <c r="F1504" i="1"/>
  <c r="F1501" i="1"/>
  <c r="F1479" i="1"/>
  <c r="F1476" i="1"/>
  <c r="F1445" i="1"/>
  <c r="F1435" i="1"/>
  <c r="F1425" i="1"/>
  <c r="F1415" i="1"/>
  <c r="F1405" i="1"/>
  <c r="F1395" i="1"/>
  <c r="F1385" i="1"/>
  <c r="F1375" i="1"/>
  <c r="F1365" i="1"/>
  <c r="F1553" i="1"/>
  <c r="F1550" i="1"/>
  <c r="F1528" i="1"/>
  <c r="F1525" i="1"/>
  <c r="F1503" i="1"/>
  <c r="F1500" i="1"/>
  <c r="F1478" i="1"/>
  <c r="F1475" i="1"/>
  <c r="F1139" i="1"/>
  <c r="F1451" i="1"/>
  <c r="F1441" i="1"/>
  <c r="F1431" i="1"/>
  <c r="F1421" i="1"/>
  <c r="F1411" i="1"/>
  <c r="F1401" i="1"/>
  <c r="F1391" i="1"/>
  <c r="F1381" i="1"/>
  <c r="F1371" i="1"/>
  <c r="F1543" i="1"/>
  <c r="F1540" i="1"/>
  <c r="F1518" i="1"/>
  <c r="F1515" i="1"/>
  <c r="F1493" i="1"/>
  <c r="F1490" i="1"/>
  <c r="F1468" i="1"/>
  <c r="F1465" i="1"/>
  <c r="F1450" i="1"/>
  <c r="F1440" i="1"/>
  <c r="F1430" i="1"/>
  <c r="F1420" i="1"/>
  <c r="F1410" i="1"/>
  <c r="F1400" i="1"/>
  <c r="F1390" i="1"/>
  <c r="F1380" i="1"/>
  <c r="F1370" i="1"/>
  <c r="F1549" i="1"/>
  <c r="F1546" i="1"/>
  <c r="F1524" i="1"/>
  <c r="F1521" i="1"/>
  <c r="F1499" i="1"/>
  <c r="F1496" i="1"/>
  <c r="F1474" i="1"/>
  <c r="F1471" i="1"/>
  <c r="F1448" i="1"/>
  <c r="F1438" i="1"/>
  <c r="F1428" i="1"/>
  <c r="F1418" i="1"/>
  <c r="F1408" i="1"/>
  <c r="F1398" i="1"/>
  <c r="F1388" i="1"/>
  <c r="F1378" i="1"/>
  <c r="F1368" i="1"/>
  <c r="F1564" i="1"/>
  <c r="F1561" i="1"/>
  <c r="F1539" i="1"/>
  <c r="F1536" i="1"/>
  <c r="F1514" i="1"/>
  <c r="F1511" i="1"/>
  <c r="F1489" i="1"/>
  <c r="F1486" i="1"/>
  <c r="F1464" i="1"/>
  <c r="F1461" i="1"/>
  <c r="F1155" i="1"/>
  <c r="F1447" i="1"/>
  <c r="F1437" i="1"/>
  <c r="F1427" i="1"/>
  <c r="F1417" i="1"/>
  <c r="F1407" i="1"/>
  <c r="F1397" i="1"/>
  <c r="F1387" i="1"/>
  <c r="F1377" i="1"/>
  <c r="F1367" i="1"/>
  <c r="F1548" i="1"/>
  <c r="F1545" i="1"/>
  <c r="F1523" i="1"/>
  <c r="F1520" i="1"/>
  <c r="F1498" i="1"/>
  <c r="F1495" i="1"/>
  <c r="F1473" i="1"/>
  <c r="F1470" i="1"/>
  <c r="F1123" i="1"/>
  <c r="F1103" i="1"/>
  <c r="F1083" i="1"/>
  <c r="F1076" i="1"/>
  <c r="F1338" i="1"/>
  <c r="F1328" i="1"/>
  <c r="F1298" i="1"/>
  <c r="F1288" i="1"/>
  <c r="F1258" i="1"/>
  <c r="F1198" i="1"/>
  <c r="F1119" i="1"/>
  <c r="F1099" i="1"/>
  <c r="F1079" i="1"/>
  <c r="F1151" i="1"/>
  <c r="F1115" i="1"/>
  <c r="F1095" i="1"/>
  <c r="F1075" i="1"/>
  <c r="F1068" i="1"/>
  <c r="F1131" i="1"/>
  <c r="F1111" i="1"/>
  <c r="F1091" i="1"/>
  <c r="F1157" i="1"/>
  <c r="F1143" i="1"/>
  <c r="F1346" i="1"/>
  <c r="F1336" i="1"/>
  <c r="F1306" i="1"/>
  <c r="F1296" i="1"/>
  <c r="F1226" i="1"/>
  <c r="F1216" i="1"/>
  <c r="F1170" i="1"/>
  <c r="F1236" i="1"/>
  <c r="F1359" i="1"/>
  <c r="F1351" i="1"/>
  <c r="F1343" i="1"/>
  <c r="F1335" i="1"/>
  <c r="F1327" i="1"/>
  <c r="F1319" i="1"/>
  <c r="F1311" i="1"/>
  <c r="F1303" i="1"/>
  <c r="F1295" i="1"/>
  <c r="F1287" i="1"/>
  <c r="F1279" i="1"/>
  <c r="F1271" i="1"/>
  <c r="F1251" i="1"/>
  <c r="F1247" i="1"/>
  <c r="F1239" i="1"/>
  <c r="F1235" i="1"/>
  <c r="F1219" i="1"/>
  <c r="F1203" i="1"/>
  <c r="F1179" i="1"/>
  <c r="F1171" i="1"/>
  <c r="F1202" i="1"/>
  <c r="F1186" i="1"/>
  <c r="F1361" i="1"/>
  <c r="F1353" i="1"/>
  <c r="F1345" i="1"/>
  <c r="F1337" i="1"/>
  <c r="F1329" i="1"/>
  <c r="F1321" i="1"/>
  <c r="F1313" i="1"/>
  <c r="F1305" i="1"/>
  <c r="F1297" i="1"/>
  <c r="F1289" i="1"/>
  <c r="F1281" i="1"/>
  <c r="F1273" i="1"/>
  <c r="F1265" i="1"/>
  <c r="F1261" i="1"/>
  <c r="F1253" i="1"/>
  <c r="F1245" i="1"/>
  <c r="F1237" i="1"/>
  <c r="F1217" i="1"/>
  <c r="F1213" i="1"/>
  <c r="F1205" i="1"/>
  <c r="F1201" i="1"/>
  <c r="F1193" i="1"/>
  <c r="F1185" i="1"/>
  <c r="F1177" i="1"/>
  <c r="F1169" i="1"/>
  <c r="F1161" i="1"/>
  <c r="F1071" i="1"/>
  <c r="F1067" i="1"/>
  <c r="F1063" i="1"/>
  <c r="F1059" i="1"/>
  <c r="F1055" i="1"/>
  <c r="F1051" i="1"/>
  <c r="F1047" i="1"/>
  <c r="F1199" i="1"/>
  <c r="F1191" i="1"/>
  <c r="F1178" i="1"/>
  <c r="F1149" i="1"/>
  <c r="F1141" i="1"/>
  <c r="F1130" i="1"/>
  <c r="F1122" i="1"/>
  <c r="F1114" i="1"/>
  <c r="F1106" i="1"/>
  <c r="F1098" i="1"/>
  <c r="F1090" i="1"/>
  <c r="F1082" i="1"/>
  <c r="F1074" i="1"/>
  <c r="F1066" i="1"/>
  <c r="F1058" i="1"/>
  <c r="F1050" i="1"/>
  <c r="F1212" i="1"/>
  <c r="F1196" i="1"/>
  <c r="F1183" i="1"/>
  <c r="F1175" i="1"/>
  <c r="F1167" i="1"/>
  <c r="F1154" i="1"/>
  <c r="F1124" i="1"/>
  <c r="F1116" i="1"/>
  <c r="F1108" i="1"/>
  <c r="F1100" i="1"/>
  <c r="F1246" i="1"/>
  <c r="F1238" i="1"/>
  <c r="F1230" i="1"/>
  <c r="F1222" i="1"/>
  <c r="F1220" i="1"/>
  <c r="F1214" i="1"/>
  <c r="F1206" i="1"/>
  <c r="F1204" i="1"/>
  <c r="F1188" i="1"/>
  <c r="F1159" i="1"/>
  <c r="F1126" i="1"/>
  <c r="F1118" i="1"/>
  <c r="F1110" i="1"/>
  <c r="F1102" i="1"/>
  <c r="F1094" i="1"/>
  <c r="F1357" i="1"/>
  <c r="F1349" i="1"/>
  <c r="F1341" i="1"/>
  <c r="F1333" i="1"/>
  <c r="F1325" i="1"/>
  <c r="F1317" i="1"/>
  <c r="F1309" i="1"/>
  <c r="F1301" i="1"/>
  <c r="F1293" i="1"/>
  <c r="F1285" i="1"/>
  <c r="F1277" i="1"/>
  <c r="F1269" i="1"/>
  <c r="F1256" i="1"/>
  <c r="F1248" i="1"/>
  <c r="F1240" i="1"/>
  <c r="F1232" i="1"/>
  <c r="F1086" i="1"/>
  <c r="F1078" i="1"/>
  <c r="F1070" i="1"/>
  <c r="F1062" i="1"/>
  <c r="F1054" i="1"/>
  <c r="F1046" i="1"/>
  <c r="F1363" i="1"/>
  <c r="F1355" i="1"/>
  <c r="F1347" i="1"/>
  <c r="F1339" i="1"/>
  <c r="F1331" i="1"/>
  <c r="F1323" i="1"/>
  <c r="F1315" i="1"/>
  <c r="F1307" i="1"/>
  <c r="F1299" i="1"/>
  <c r="F1291" i="1"/>
  <c r="F1283" i="1"/>
  <c r="F1275" i="1"/>
  <c r="F1267" i="1"/>
  <c r="F1262" i="1"/>
  <c r="F1254" i="1"/>
  <c r="F1252" i="1"/>
  <c r="F1233" i="1"/>
  <c r="F1228" i="1"/>
  <c r="F1218" i="1"/>
  <c r="F1215" i="1"/>
  <c r="F1207" i="1"/>
  <c r="F1194" i="1"/>
  <c r="F1181" i="1"/>
  <c r="F1173" i="1"/>
  <c r="F1152" i="1"/>
  <c r="F1137" i="1"/>
  <c r="F1136" i="1"/>
  <c r="F1134" i="1"/>
  <c r="F1356" i="1"/>
  <c r="F1348" i="1"/>
  <c r="F1340" i="1"/>
  <c r="F1332" i="1"/>
  <c r="F1324" i="1"/>
  <c r="F1316" i="1"/>
  <c r="F1308" i="1"/>
  <c r="F1300" i="1"/>
  <c r="F1292" i="1"/>
  <c r="F1284" i="1"/>
  <c r="F1276" i="1"/>
  <c r="F1266" i="1"/>
  <c r="F1263" i="1"/>
  <c r="F1255" i="1"/>
  <c r="F1242" i="1"/>
  <c r="F1229" i="1"/>
  <c r="F1221" i="1"/>
  <c r="F1208" i="1"/>
  <c r="F1187" i="1"/>
  <c r="F1182" i="1"/>
  <c r="F1174" i="1"/>
  <c r="F1172" i="1"/>
  <c r="F1158" i="1"/>
  <c r="F1153" i="1"/>
  <c r="F1084" i="1"/>
  <c r="F1250" i="1"/>
  <c r="F1092" i="1"/>
  <c r="F1129" i="1"/>
  <c r="F1121" i="1"/>
  <c r="F1113" i="1"/>
  <c r="F1105" i="1"/>
  <c r="F1097" i="1"/>
  <c r="F1089" i="1"/>
  <c r="F1081" i="1"/>
  <c r="F1073" i="1"/>
  <c r="F1065" i="1"/>
  <c r="F1057" i="1"/>
  <c r="F1049" i="1"/>
  <c r="F1358" i="1"/>
  <c r="F1350" i="1"/>
  <c r="F1342" i="1"/>
  <c r="F1334" i="1"/>
  <c r="F1326" i="1"/>
  <c r="F1318" i="1"/>
  <c r="F1310" i="1"/>
  <c r="F1302" i="1"/>
  <c r="F1294" i="1"/>
  <c r="F1286" i="1"/>
  <c r="F1278" i="1"/>
  <c r="F1270" i="1"/>
  <c r="F1268" i="1"/>
  <c r="F1249" i="1"/>
  <c r="F1244" i="1"/>
  <c r="F1234" i="1"/>
  <c r="F1231" i="1"/>
  <c r="F1223" i="1"/>
  <c r="F1210" i="1"/>
  <c r="F1197" i="1"/>
  <c r="F1189" i="1"/>
  <c r="F1176" i="1"/>
  <c r="F1168" i="1"/>
  <c r="F1160" i="1"/>
  <c r="F1147" i="1"/>
  <c r="F1145" i="1"/>
  <c r="F1142" i="1"/>
  <c r="F1120" i="1"/>
  <c r="F1112" i="1"/>
  <c r="F1125" i="1"/>
  <c r="F1117" i="1"/>
  <c r="F1109" i="1"/>
  <c r="F1101" i="1"/>
  <c r="F1093" i="1"/>
  <c r="F1085" i="1"/>
  <c r="F1077" i="1"/>
  <c r="F1069" i="1"/>
  <c r="F1061" i="1"/>
  <c r="F1053" i="1"/>
  <c r="F1259" i="1"/>
  <c r="F1243" i="1"/>
  <c r="F1227" i="1"/>
  <c r="F1211" i="1"/>
  <c r="F1195" i="1"/>
  <c r="F1138" i="1"/>
  <c r="F1133" i="1"/>
  <c r="F1163" i="1"/>
  <c r="F1156" i="1"/>
  <c r="F1128" i="1"/>
  <c r="F1104" i="1"/>
  <c r="F1096" i="1"/>
  <c r="F1088" i="1"/>
  <c r="F1080" i="1"/>
  <c r="F1072" i="1"/>
  <c r="F1064" i="1"/>
  <c r="F1056" i="1"/>
  <c r="F1048" i="1"/>
  <c r="F1257" i="1"/>
  <c r="F1241" i="1"/>
  <c r="F1225" i="1"/>
  <c r="F1209" i="1"/>
  <c r="F1165" i="1"/>
  <c r="F1166" i="1"/>
  <c r="F1150" i="1"/>
  <c r="F1144" i="1"/>
  <c r="F1162" i="1"/>
  <c r="F1146" i="1"/>
  <c r="F1135" i="1"/>
  <c r="F1164" i="1"/>
  <c r="F1148" i="1"/>
  <c r="F1132" i="1"/>
  <c r="M929" i="1"/>
  <c r="O929" i="1" s="1"/>
  <c r="M930" i="1"/>
  <c r="O930" i="1" s="1"/>
  <c r="M931" i="1"/>
  <c r="O931" i="1" s="1"/>
  <c r="M932" i="1"/>
  <c r="O932" i="1" s="1"/>
  <c r="M933" i="1"/>
  <c r="O933" i="1" s="1"/>
  <c r="M934" i="1"/>
  <c r="O934" i="1" s="1"/>
  <c r="M935" i="1"/>
  <c r="O935" i="1" s="1"/>
  <c r="M936" i="1"/>
  <c r="O936" i="1" s="1"/>
  <c r="M937" i="1"/>
  <c r="O937" i="1" s="1"/>
  <c r="M938" i="1"/>
  <c r="O938" i="1" s="1"/>
  <c r="M939" i="1"/>
  <c r="O939" i="1" s="1"/>
  <c r="M940" i="1"/>
  <c r="O940" i="1" s="1"/>
  <c r="M941" i="1"/>
  <c r="O941" i="1" s="1"/>
  <c r="M942" i="1"/>
  <c r="O942" i="1" s="1"/>
  <c r="M943" i="1"/>
  <c r="O943" i="1" s="1"/>
  <c r="M944" i="1"/>
  <c r="O944" i="1" s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1" i="1"/>
  <c r="O961" i="1" s="1"/>
  <c r="M962" i="1"/>
  <c r="O962" i="1" s="1"/>
  <c r="M963" i="1"/>
  <c r="O963" i="1" s="1"/>
  <c r="M964" i="1"/>
  <c r="O964" i="1" s="1"/>
  <c r="M965" i="1"/>
  <c r="O965" i="1" s="1"/>
  <c r="M966" i="1"/>
  <c r="O966" i="1" s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O972" i="1" s="1"/>
  <c r="M973" i="1"/>
  <c r="O973" i="1" s="1"/>
  <c r="M974" i="1"/>
  <c r="O974" i="1" s="1"/>
  <c r="M975" i="1"/>
  <c r="O975" i="1" s="1"/>
  <c r="M976" i="1"/>
  <c r="O976" i="1" s="1"/>
  <c r="M977" i="1"/>
  <c r="O977" i="1" s="1"/>
  <c r="M978" i="1"/>
  <c r="O978" i="1" s="1"/>
  <c r="M979" i="1"/>
  <c r="O979" i="1" s="1"/>
  <c r="M980" i="1"/>
  <c r="O980" i="1" s="1"/>
  <c r="M981" i="1"/>
  <c r="O981" i="1" s="1"/>
  <c r="M982" i="1"/>
  <c r="O982" i="1" s="1"/>
  <c r="M983" i="1"/>
  <c r="O983" i="1" s="1"/>
  <c r="M984" i="1"/>
  <c r="O984" i="1" s="1"/>
  <c r="M985" i="1"/>
  <c r="O985" i="1" s="1"/>
  <c r="M986" i="1"/>
  <c r="O986" i="1" s="1"/>
  <c r="M987" i="1"/>
  <c r="O987" i="1" s="1"/>
  <c r="M988" i="1"/>
  <c r="O988" i="1" s="1"/>
  <c r="M989" i="1"/>
  <c r="O989" i="1" s="1"/>
  <c r="M990" i="1"/>
  <c r="O990" i="1" s="1"/>
  <c r="M991" i="1"/>
  <c r="O991" i="1" s="1"/>
  <c r="M992" i="1"/>
  <c r="O992" i="1" s="1"/>
  <c r="M993" i="1"/>
  <c r="O993" i="1" s="1"/>
  <c r="M994" i="1"/>
  <c r="O994" i="1" s="1"/>
  <c r="M995" i="1"/>
  <c r="O995" i="1" s="1"/>
  <c r="M996" i="1"/>
  <c r="O996" i="1" s="1"/>
  <c r="M997" i="1"/>
  <c r="O997" i="1" s="1"/>
  <c r="M998" i="1"/>
  <c r="O998" i="1" s="1"/>
  <c r="M999" i="1"/>
  <c r="O999" i="1" s="1"/>
  <c r="M1000" i="1"/>
  <c r="O1000" i="1" s="1"/>
  <c r="M1001" i="1"/>
  <c r="O1001" i="1" s="1"/>
  <c r="M1002" i="1"/>
  <c r="O1002" i="1" s="1"/>
  <c r="M1003" i="1"/>
  <c r="O1003" i="1" s="1"/>
  <c r="M1004" i="1"/>
  <c r="O1004" i="1" s="1"/>
  <c r="M1005" i="1"/>
  <c r="O1005" i="1" s="1"/>
  <c r="M1006" i="1"/>
  <c r="O1006" i="1" s="1"/>
  <c r="M1007" i="1"/>
  <c r="O1007" i="1" s="1"/>
  <c r="M1008" i="1"/>
  <c r="O1008" i="1" s="1"/>
  <c r="M1009" i="1"/>
  <c r="O1009" i="1" s="1"/>
  <c r="M1010" i="1"/>
  <c r="O1010" i="1" s="1"/>
  <c r="M1011" i="1"/>
  <c r="O1011" i="1" s="1"/>
  <c r="M1012" i="1"/>
  <c r="O1012" i="1" s="1"/>
  <c r="M1013" i="1"/>
  <c r="O1013" i="1" s="1"/>
  <c r="M1014" i="1"/>
  <c r="O1014" i="1" s="1"/>
  <c r="M1015" i="1"/>
  <c r="O1015" i="1" s="1"/>
  <c r="M1016" i="1"/>
  <c r="O1016" i="1" s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O1022" i="1" s="1"/>
  <c r="M1023" i="1"/>
  <c r="O1023" i="1" s="1"/>
  <c r="M1024" i="1"/>
  <c r="O1024" i="1" s="1"/>
  <c r="M1025" i="1"/>
  <c r="O1025" i="1" s="1"/>
  <c r="M1026" i="1"/>
  <c r="O1026" i="1" s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O1033" i="1" s="1"/>
  <c r="M1034" i="1"/>
  <c r="O1034" i="1" s="1"/>
  <c r="M1035" i="1"/>
  <c r="O1035" i="1" s="1"/>
  <c r="M1036" i="1"/>
  <c r="O1036" i="1" s="1"/>
  <c r="M1037" i="1"/>
  <c r="O1037" i="1" s="1"/>
  <c r="M1038" i="1"/>
  <c r="O1038" i="1" s="1"/>
  <c r="M1039" i="1"/>
  <c r="O1039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F1041" i="1" l="1"/>
  <c r="F1029" i="1"/>
  <c r="F1017" i="1"/>
  <c r="F1005" i="1"/>
  <c r="F1039" i="1"/>
  <c r="F1019" i="1"/>
  <c r="F1007" i="1"/>
  <c r="F995" i="1"/>
  <c r="F983" i="1"/>
  <c r="F971" i="1"/>
  <c r="F959" i="1"/>
  <c r="F947" i="1"/>
  <c r="F935" i="1"/>
  <c r="F1027" i="1"/>
  <c r="F993" i="1"/>
  <c r="F981" i="1"/>
  <c r="F945" i="1"/>
  <c r="F933" i="1"/>
  <c r="F1028" i="1"/>
  <c r="F1016" i="1"/>
  <c r="F1004" i="1"/>
  <c r="F992" i="1"/>
  <c r="F980" i="1"/>
  <c r="F968" i="1"/>
  <c r="F956" i="1"/>
  <c r="F944" i="1"/>
  <c r="F932" i="1"/>
  <c r="F1040" i="1"/>
  <c r="F990" i="1"/>
  <c r="F1002" i="1"/>
  <c r="F1044" i="1"/>
  <c r="F1008" i="1"/>
  <c r="F948" i="1"/>
  <c r="F1043" i="1"/>
  <c r="F1031" i="1"/>
  <c r="F1020" i="1"/>
  <c r="F966" i="1"/>
  <c r="F936" i="1"/>
  <c r="F982" i="1"/>
  <c r="F1038" i="1"/>
  <c r="F1014" i="1"/>
  <c r="F954" i="1"/>
  <c r="F1042" i="1"/>
  <c r="F1030" i="1"/>
  <c r="F1018" i="1"/>
  <c r="F1006" i="1"/>
  <c r="F994" i="1"/>
  <c r="F970" i="1"/>
  <c r="F958" i="1"/>
  <c r="F946" i="1"/>
  <c r="F934" i="1"/>
  <c r="F996" i="1"/>
  <c r="F942" i="1"/>
  <c r="F969" i="1"/>
  <c r="F957" i="1"/>
  <c r="F972" i="1"/>
  <c r="F978" i="1"/>
  <c r="F1026" i="1"/>
  <c r="F1032" i="1"/>
  <c r="F984" i="1"/>
  <c r="F960" i="1"/>
  <c r="F930" i="1"/>
  <c r="F1015" i="1"/>
  <c r="F1003" i="1"/>
  <c r="F991" i="1"/>
  <c r="F979" i="1"/>
  <c r="F967" i="1"/>
  <c r="F955" i="1"/>
  <c r="F943" i="1"/>
  <c r="F931" i="1"/>
  <c r="F953" i="1"/>
  <c r="F1037" i="1"/>
  <c r="F989" i="1"/>
  <c r="F941" i="1"/>
  <c r="F1000" i="1"/>
  <c r="F988" i="1"/>
  <c r="F976" i="1"/>
  <c r="F964" i="1"/>
  <c r="F952" i="1"/>
  <c r="F940" i="1"/>
  <c r="F1025" i="1"/>
  <c r="F1024" i="1"/>
  <c r="F1023" i="1"/>
  <c r="F1011" i="1"/>
  <c r="F999" i="1"/>
  <c r="F987" i="1"/>
  <c r="F975" i="1"/>
  <c r="F963" i="1"/>
  <c r="F951" i="1"/>
  <c r="F939" i="1"/>
  <c r="F1013" i="1"/>
  <c r="F1036" i="1"/>
  <c r="F1012" i="1"/>
  <c r="F965" i="1"/>
  <c r="F929" i="1"/>
  <c r="F1035" i="1"/>
  <c r="F986" i="1"/>
  <c r="F1034" i="1"/>
  <c r="F1010" i="1"/>
  <c r="F998" i="1"/>
  <c r="F974" i="1"/>
  <c r="F962" i="1"/>
  <c r="F950" i="1"/>
  <c r="F938" i="1"/>
  <c r="F977" i="1"/>
  <c r="F1022" i="1"/>
  <c r="F961" i="1"/>
  <c r="F949" i="1"/>
  <c r="F1001" i="1"/>
  <c r="F1045" i="1"/>
  <c r="F1033" i="1"/>
  <c r="F1021" i="1"/>
  <c r="F1009" i="1"/>
  <c r="F997" i="1"/>
  <c r="F985" i="1"/>
  <c r="F973" i="1"/>
  <c r="F937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O928" i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O910" i="1" s="1"/>
  <c r="M911" i="1"/>
  <c r="O911" i="1" s="1"/>
  <c r="M912" i="1"/>
  <c r="O912" i="1" s="1"/>
  <c r="M913" i="1"/>
  <c r="O913" i="1" s="1"/>
  <c r="M914" i="1"/>
  <c r="O914" i="1" s="1"/>
  <c r="M915" i="1"/>
  <c r="O915" i="1" s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O923" i="1" s="1"/>
  <c r="M924" i="1"/>
  <c r="O924" i="1" s="1"/>
  <c r="M925" i="1"/>
  <c r="O925" i="1" s="1"/>
  <c r="M926" i="1"/>
  <c r="O926" i="1" s="1"/>
  <c r="M927" i="1"/>
  <c r="O927" i="1" s="1"/>
  <c r="F927" i="1" l="1"/>
  <c r="F915" i="1"/>
  <c r="F903" i="1"/>
  <c r="F891" i="1"/>
  <c r="F907" i="1"/>
  <c r="F894" i="1"/>
  <c r="F895" i="1"/>
  <c r="F906" i="1"/>
  <c r="F911" i="1"/>
  <c r="F893" i="1"/>
  <c r="F892" i="1"/>
  <c r="F924" i="1"/>
  <c r="F917" i="1"/>
  <c r="F905" i="1"/>
  <c r="F912" i="1"/>
  <c r="F916" i="1"/>
  <c r="F904" i="1"/>
  <c r="F899" i="1"/>
  <c r="F920" i="1"/>
  <c r="F910" i="1"/>
  <c r="F898" i="1"/>
  <c r="F919" i="1"/>
  <c r="F909" i="1"/>
  <c r="F897" i="1"/>
  <c r="F908" i="1"/>
  <c r="F896" i="1"/>
  <c r="F918" i="1"/>
  <c r="F928" i="1"/>
  <c r="F900" i="1"/>
  <c r="F923" i="1"/>
  <c r="F922" i="1"/>
  <c r="F921" i="1"/>
  <c r="F926" i="1"/>
  <c r="F914" i="1"/>
  <c r="F902" i="1"/>
  <c r="F925" i="1"/>
  <c r="F913" i="1"/>
  <c r="F901" i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7" i="11"/>
  <c r="D28" i="11"/>
  <c r="D29" i="11"/>
  <c r="D30" i="11"/>
  <c r="D31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3" i="1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M820" i="1"/>
  <c r="O820" i="1" s="1"/>
  <c r="M821" i="1"/>
  <c r="O821" i="1" s="1"/>
  <c r="M822" i="1"/>
  <c r="O822" i="1" s="1"/>
  <c r="M823" i="1"/>
  <c r="O823" i="1" s="1"/>
  <c r="M824" i="1"/>
  <c r="O824" i="1" s="1"/>
  <c r="M825" i="1"/>
  <c r="O825" i="1" s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O836" i="1" s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O844" i="1" s="1"/>
  <c r="M845" i="1"/>
  <c r="O845" i="1" s="1"/>
  <c r="M846" i="1"/>
  <c r="O846" i="1" s="1"/>
  <c r="M847" i="1"/>
  <c r="O847" i="1" s="1"/>
  <c r="M848" i="1"/>
  <c r="O848" i="1" s="1"/>
  <c r="M849" i="1"/>
  <c r="O849" i="1" s="1"/>
  <c r="M850" i="1"/>
  <c r="O850" i="1" s="1"/>
  <c r="M851" i="1"/>
  <c r="O851" i="1" s="1"/>
  <c r="M852" i="1"/>
  <c r="O852" i="1" s="1"/>
  <c r="M853" i="1"/>
  <c r="O853" i="1" s="1"/>
  <c r="M854" i="1"/>
  <c r="O854" i="1" s="1"/>
  <c r="M855" i="1"/>
  <c r="O855" i="1" s="1"/>
  <c r="M856" i="1"/>
  <c r="O856" i="1" s="1"/>
  <c r="M857" i="1"/>
  <c r="O857" i="1" s="1"/>
  <c r="M858" i="1"/>
  <c r="O858" i="1" s="1"/>
  <c r="M859" i="1"/>
  <c r="O859" i="1" s="1"/>
  <c r="M860" i="1"/>
  <c r="O860" i="1" s="1"/>
  <c r="M861" i="1"/>
  <c r="O861" i="1" s="1"/>
  <c r="M862" i="1"/>
  <c r="O862" i="1" s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19" i="1"/>
  <c r="O819" i="1" s="1"/>
  <c r="M818" i="1"/>
  <c r="O818" i="1" s="1"/>
  <c r="M817" i="1"/>
  <c r="O817" i="1" s="1"/>
  <c r="M816" i="1"/>
  <c r="O816" i="1" s="1"/>
  <c r="M815" i="1"/>
  <c r="O815" i="1" s="1"/>
  <c r="F858" i="1" l="1"/>
  <c r="F870" i="1"/>
  <c r="F878" i="1"/>
  <c r="F882" i="1"/>
  <c r="F831" i="1"/>
  <c r="F863" i="1"/>
  <c r="F867" i="1"/>
  <c r="F828" i="1"/>
  <c r="F837" i="1"/>
  <c r="F822" i="1"/>
  <c r="F818" i="1"/>
  <c r="F839" i="1"/>
  <c r="F816" i="1"/>
  <c r="F852" i="1"/>
  <c r="F865" i="1"/>
  <c r="F881" i="1"/>
  <c r="F885" i="1"/>
  <c r="F857" i="1"/>
  <c r="F815" i="1"/>
  <c r="F834" i="1"/>
  <c r="F846" i="1"/>
  <c r="F854" i="1"/>
  <c r="F845" i="1"/>
  <c r="F836" i="1"/>
  <c r="F859" i="1"/>
  <c r="F824" i="1"/>
  <c r="F875" i="1"/>
  <c r="F860" i="1"/>
  <c r="F841" i="1"/>
  <c r="F821" i="1"/>
  <c r="F825" i="1"/>
  <c r="F856" i="1"/>
  <c r="F876" i="1"/>
  <c r="F843" i="1"/>
  <c r="F851" i="1"/>
  <c r="F861" i="1"/>
  <c r="F869" i="1"/>
  <c r="F873" i="1"/>
  <c r="F884" i="1"/>
  <c r="F888" i="1"/>
  <c r="F833" i="1"/>
  <c r="F840" i="1"/>
  <c r="F855" i="1"/>
  <c r="F866" i="1"/>
  <c r="F848" i="1"/>
  <c r="F819" i="1"/>
  <c r="F830" i="1"/>
  <c r="F849" i="1"/>
  <c r="F886" i="1"/>
  <c r="F871" i="1"/>
  <c r="F890" i="1"/>
  <c r="F820" i="1"/>
  <c r="F827" i="1"/>
  <c r="F864" i="1"/>
  <c r="F883" i="1"/>
  <c r="F842" i="1"/>
  <c r="F872" i="1"/>
  <c r="F879" i="1"/>
  <c r="F887" i="1"/>
  <c r="F844" i="1"/>
  <c r="F874" i="1"/>
  <c r="F838" i="1"/>
  <c r="F868" i="1"/>
  <c r="F835" i="1"/>
  <c r="F832" i="1"/>
  <c r="F862" i="1"/>
  <c r="F829" i="1"/>
  <c r="F826" i="1"/>
  <c r="F823" i="1"/>
  <c r="F889" i="1"/>
  <c r="F817" i="1"/>
  <c r="F853" i="1"/>
  <c r="F880" i="1"/>
  <c r="F850" i="1"/>
  <c r="F847" i="1"/>
  <c r="F877" i="1"/>
  <c r="M799" i="1" l="1"/>
  <c r="O799" i="1" s="1"/>
  <c r="M800" i="1"/>
  <c r="O800" i="1" s="1"/>
  <c r="M801" i="1"/>
  <c r="O801" i="1" s="1"/>
  <c r="M802" i="1"/>
  <c r="O802" i="1" s="1"/>
  <c r="M803" i="1"/>
  <c r="O803" i="1" s="1"/>
  <c r="M804" i="1"/>
  <c r="O804" i="1" s="1"/>
  <c r="M805" i="1"/>
  <c r="O805" i="1" s="1"/>
  <c r="M806" i="1"/>
  <c r="O806" i="1" s="1"/>
  <c r="M807" i="1"/>
  <c r="O807" i="1" s="1"/>
  <c r="M808" i="1"/>
  <c r="O808" i="1" s="1"/>
  <c r="M809" i="1"/>
  <c r="O809" i="1" s="1"/>
  <c r="M810" i="1"/>
  <c r="O810" i="1" s="1"/>
  <c r="M811" i="1"/>
  <c r="O811" i="1" s="1"/>
  <c r="M812" i="1"/>
  <c r="O812" i="1" s="1"/>
  <c r="M813" i="1"/>
  <c r="O813" i="1" s="1"/>
  <c r="M814" i="1"/>
  <c r="O814" i="1" s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I792" i="1"/>
  <c r="F811" i="1" l="1"/>
  <c r="F807" i="1"/>
  <c r="F803" i="1"/>
  <c r="F799" i="1"/>
  <c r="F795" i="1"/>
  <c r="F814" i="1"/>
  <c r="F806" i="1"/>
  <c r="F798" i="1"/>
  <c r="F810" i="1"/>
  <c r="F802" i="1"/>
  <c r="F794" i="1"/>
  <c r="F809" i="1"/>
  <c r="F805" i="1"/>
  <c r="F801" i="1"/>
  <c r="F797" i="1"/>
  <c r="F793" i="1"/>
  <c r="F813" i="1"/>
  <c r="F808" i="1"/>
  <c r="F804" i="1"/>
  <c r="F800" i="1"/>
  <c r="F796" i="1"/>
  <c r="F812" i="1"/>
  <c r="G728" i="1" l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27" i="1"/>
  <c r="H727" i="1"/>
  <c r="G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27" i="1"/>
  <c r="F732" i="1" l="1"/>
  <c r="F728" i="1"/>
  <c r="F790" i="1"/>
  <c r="F791" i="1"/>
  <c r="F787" i="1"/>
  <c r="F783" i="1"/>
  <c r="F779" i="1"/>
  <c r="F775" i="1"/>
  <c r="F771" i="1"/>
  <c r="F767" i="1"/>
  <c r="F763" i="1"/>
  <c r="F759" i="1"/>
  <c r="F755" i="1"/>
  <c r="F751" i="1"/>
  <c r="F747" i="1"/>
  <c r="F743" i="1"/>
  <c r="F739" i="1"/>
  <c r="F735" i="1"/>
  <c r="F731" i="1"/>
  <c r="F786" i="1"/>
  <c r="F782" i="1"/>
  <c r="F778" i="1"/>
  <c r="F789" i="1"/>
  <c r="F781" i="1"/>
  <c r="F777" i="1"/>
  <c r="F773" i="1"/>
  <c r="F769" i="1"/>
  <c r="F765" i="1"/>
  <c r="F761" i="1"/>
  <c r="F757" i="1"/>
  <c r="F753" i="1"/>
  <c r="F749" i="1"/>
  <c r="F745" i="1"/>
  <c r="F741" i="1"/>
  <c r="F737" i="1"/>
  <c r="F733" i="1"/>
  <c r="F729" i="1"/>
  <c r="F785" i="1"/>
  <c r="F792" i="1"/>
  <c r="F784" i="1"/>
  <c r="F776" i="1"/>
  <c r="F768" i="1"/>
  <c r="F760" i="1"/>
  <c r="F752" i="1"/>
  <c r="F744" i="1"/>
  <c r="F740" i="1"/>
  <c r="F788" i="1"/>
  <c r="F780" i="1"/>
  <c r="F772" i="1"/>
  <c r="F764" i="1"/>
  <c r="F756" i="1"/>
  <c r="F748" i="1"/>
  <c r="F736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F727" i="1"/>
  <c r="I6" i="1"/>
  <c r="H6" i="1"/>
  <c r="G6" i="1"/>
  <c r="F700" i="1" l="1"/>
  <c r="F690" i="1"/>
  <c r="F660" i="1"/>
  <c r="F650" i="1"/>
  <c r="F714" i="1"/>
  <c r="F684" i="1"/>
  <c r="F674" i="1"/>
  <c r="F644" i="1"/>
  <c r="F634" i="1"/>
  <c r="F604" i="1"/>
  <c r="F594" i="1"/>
  <c r="F564" i="1"/>
  <c r="F524" i="1"/>
  <c r="F484" i="1"/>
  <c r="F444" i="1"/>
  <c r="F364" i="1"/>
  <c r="F722" i="1"/>
  <c r="F692" i="1"/>
  <c r="F682" i="1"/>
  <c r="F652" i="1"/>
  <c r="F642" i="1"/>
  <c r="F612" i="1"/>
  <c r="F602" i="1"/>
  <c r="F572" i="1"/>
  <c r="F532" i="1"/>
  <c r="F492" i="1"/>
  <c r="F452" i="1"/>
  <c r="F412" i="1"/>
  <c r="F372" i="1"/>
  <c r="F332" i="1"/>
  <c r="F706" i="1"/>
  <c r="F676" i="1"/>
  <c r="F666" i="1"/>
  <c r="F620" i="1"/>
  <c r="F610" i="1"/>
  <c r="F580" i="1"/>
  <c r="F540" i="1"/>
  <c r="F500" i="1"/>
  <c r="F460" i="1"/>
  <c r="F420" i="1"/>
  <c r="F380" i="1"/>
  <c r="F340" i="1"/>
  <c r="F404" i="1"/>
  <c r="F636" i="1"/>
  <c r="F626" i="1"/>
  <c r="F596" i="1"/>
  <c r="F556" i="1"/>
  <c r="F516" i="1"/>
  <c r="F476" i="1"/>
  <c r="F436" i="1"/>
  <c r="F396" i="1"/>
  <c r="F356" i="1"/>
  <c r="F708" i="1"/>
  <c r="F698" i="1"/>
  <c r="F668" i="1"/>
  <c r="F658" i="1"/>
  <c r="F628" i="1"/>
  <c r="F618" i="1"/>
  <c r="F588" i="1"/>
  <c r="F548" i="1"/>
  <c r="F508" i="1"/>
  <c r="F468" i="1"/>
  <c r="F428" i="1"/>
  <c r="F388" i="1"/>
  <c r="F348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30" i="1"/>
  <c r="F622" i="1"/>
  <c r="F614" i="1"/>
  <c r="F606" i="1"/>
  <c r="F598" i="1"/>
  <c r="F707" i="1"/>
  <c r="F703" i="1"/>
  <c r="F699" i="1"/>
  <c r="F695" i="1"/>
  <c r="F691" i="1"/>
  <c r="F687" i="1"/>
  <c r="F683" i="1"/>
  <c r="F679" i="1"/>
  <c r="F675" i="1"/>
  <c r="F671" i="1"/>
  <c r="F115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103" i="1"/>
  <c r="F426" i="1"/>
  <c r="F422" i="1"/>
  <c r="F418" i="1"/>
  <c r="F414" i="1"/>
  <c r="F410" i="1"/>
  <c r="F406" i="1"/>
  <c r="F402" i="1"/>
  <c r="F398" i="1"/>
  <c r="F394" i="1"/>
  <c r="F725" i="1"/>
  <c r="F721" i="1"/>
  <c r="F717" i="1"/>
  <c r="F713" i="1"/>
  <c r="F709" i="1"/>
  <c r="F705" i="1"/>
  <c r="F701" i="1"/>
  <c r="F697" i="1"/>
  <c r="F693" i="1"/>
  <c r="F689" i="1"/>
  <c r="F685" i="1"/>
  <c r="F681" i="1"/>
  <c r="F677" i="1"/>
  <c r="F673" i="1"/>
  <c r="F669" i="1"/>
  <c r="F665" i="1"/>
  <c r="F661" i="1"/>
  <c r="F657" i="1"/>
  <c r="F653" i="1"/>
  <c r="F649" i="1"/>
  <c r="F645" i="1"/>
  <c r="F641" i="1"/>
  <c r="F637" i="1"/>
  <c r="F633" i="1"/>
  <c r="F629" i="1"/>
  <c r="F625" i="1"/>
  <c r="F621" i="1"/>
  <c r="F617" i="1"/>
  <c r="F613" i="1"/>
  <c r="F609" i="1"/>
  <c r="F605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667" i="1"/>
  <c r="F663" i="1"/>
  <c r="F659" i="1"/>
  <c r="F655" i="1"/>
  <c r="F651" i="1"/>
  <c r="F647" i="1"/>
  <c r="F643" i="1"/>
  <c r="F639" i="1"/>
  <c r="F635" i="1"/>
  <c r="F631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259" i="1"/>
  <c r="F247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5" i="1"/>
  <c r="F251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1" i="1"/>
  <c r="F107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6" i="1"/>
  <c r="L11" i="23" s="1"/>
  <c r="K11" i="23" s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723" i="1"/>
  <c r="F719" i="1"/>
  <c r="F715" i="1"/>
  <c r="F711" i="1"/>
  <c r="F724" i="1"/>
  <c r="F720" i="1"/>
  <c r="F716" i="1"/>
  <c r="F712" i="1"/>
  <c r="M751" i="1"/>
  <c r="O751" i="1" s="1"/>
  <c r="M752" i="1"/>
  <c r="O752" i="1" s="1"/>
  <c r="M753" i="1"/>
  <c r="O753" i="1" s="1"/>
  <c r="M754" i="1"/>
  <c r="O754" i="1" s="1"/>
  <c r="M755" i="1"/>
  <c r="O755" i="1" s="1"/>
  <c r="M756" i="1"/>
  <c r="O756" i="1" s="1"/>
  <c r="M757" i="1"/>
  <c r="O757" i="1" s="1"/>
  <c r="M758" i="1"/>
  <c r="O758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79" i="1"/>
  <c r="O779" i="1" s="1"/>
  <c r="M780" i="1"/>
  <c r="O780" i="1" s="1"/>
  <c r="M781" i="1"/>
  <c r="O781" i="1" s="1"/>
  <c r="M782" i="1"/>
  <c r="O782" i="1" s="1"/>
  <c r="M783" i="1"/>
  <c r="O783" i="1" s="1"/>
  <c r="M784" i="1"/>
  <c r="O784" i="1" s="1"/>
  <c r="M785" i="1"/>
  <c r="O785" i="1" s="1"/>
  <c r="M786" i="1"/>
  <c r="O786" i="1" s="1"/>
  <c r="M787" i="1"/>
  <c r="O787" i="1" s="1"/>
  <c r="M788" i="1"/>
  <c r="O788" i="1" s="1"/>
  <c r="M789" i="1"/>
  <c r="O789" i="1" s="1"/>
  <c r="M790" i="1"/>
  <c r="O790" i="1" s="1"/>
  <c r="M791" i="1"/>
  <c r="O791" i="1" s="1"/>
  <c r="O792" i="1"/>
  <c r="K17" i="23" l="1"/>
  <c r="K15" i="23"/>
  <c r="K12" i="23"/>
  <c r="K13" i="23" s="1"/>
  <c r="M728" i="1"/>
  <c r="O728" i="1" s="1"/>
  <c r="M729" i="1"/>
  <c r="O729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4" i="1"/>
  <c r="O744" i="1" s="1"/>
  <c r="M745" i="1"/>
  <c r="O745" i="1" s="1"/>
  <c r="M746" i="1"/>
  <c r="O746" i="1" s="1"/>
  <c r="M747" i="1"/>
  <c r="O747" i="1" s="1"/>
  <c r="M748" i="1"/>
  <c r="O748" i="1" s="1"/>
  <c r="M749" i="1"/>
  <c r="O749" i="1" s="1"/>
  <c r="M750" i="1"/>
  <c r="O750" i="1" s="1"/>
  <c r="M727" i="1"/>
  <c r="O727" i="1" s="1"/>
  <c r="K20" i="23" l="1"/>
  <c r="Q9" i="23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K21" i="23" l="1"/>
  <c r="Q10" i="23"/>
  <c r="K22" i="23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658" i="1"/>
  <c r="O659" i="1"/>
  <c r="O660" i="1"/>
  <c r="O661" i="1"/>
  <c r="O662" i="1"/>
  <c r="O663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657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516" i="1" l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234" i="1"/>
  <c r="O231" i="1"/>
  <c r="O230" i="1"/>
  <c r="O229" i="1"/>
  <c r="O43" i="1"/>
  <c r="O33" i="1"/>
  <c r="O31" i="1"/>
  <c r="O28" i="1"/>
  <c r="O44" i="1"/>
  <c r="O34" i="1"/>
  <c r="O32" i="1"/>
  <c r="O29" i="1"/>
  <c r="O27" i="1"/>
  <c r="O543" i="1"/>
  <c r="O544" i="1"/>
  <c r="O545" i="1"/>
  <c r="O546" i="1"/>
  <c r="O547" i="1"/>
  <c r="O548" i="1"/>
  <c r="O515" i="1"/>
  <c r="O422" i="1" l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U3" i="1" l="1"/>
  <c r="O421" i="1"/>
  <c r="O420" i="1"/>
  <c r="O419" i="1"/>
  <c r="O418" i="1"/>
  <c r="O417" i="1"/>
  <c r="O416" i="1"/>
  <c r="O415" i="1"/>
  <c r="O414" i="1"/>
  <c r="O413" i="1"/>
  <c r="O412" i="1"/>
  <c r="O411" i="1"/>
  <c r="O399" i="1" l="1"/>
  <c r="O400" i="1"/>
  <c r="O401" i="1"/>
  <c r="O402" i="1"/>
  <c r="O403" i="1"/>
  <c r="O404" i="1"/>
  <c r="O405" i="1"/>
  <c r="O406" i="1"/>
  <c r="O407" i="1"/>
  <c r="O408" i="1"/>
  <c r="O409" i="1"/>
  <c r="O410" i="1"/>
  <c r="O398" i="1" l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79" i="1" l="1"/>
  <c r="O80" i="1"/>
  <c r="O83" i="1"/>
  <c r="O87" i="1"/>
  <c r="O90" i="1"/>
  <c r="O91" i="1"/>
  <c r="O92" i="1"/>
  <c r="O97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0" i="1"/>
  <c r="O35" i="1"/>
  <c r="O36" i="1"/>
  <c r="O37" i="1"/>
  <c r="O38" i="1"/>
  <c r="O39" i="1"/>
  <c r="O41" i="1"/>
  <c r="O42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3" i="1"/>
  <c r="O64" i="1"/>
  <c r="O65" i="1"/>
  <c r="O66" i="1"/>
  <c r="O67" i="1"/>
  <c r="O68" i="1"/>
  <c r="O69" i="1"/>
  <c r="O70" i="1"/>
  <c r="O71" i="1"/>
  <c r="O72" i="1"/>
  <c r="O73" i="1"/>
  <c r="O75" i="1"/>
  <c r="O76" i="1"/>
  <c r="O77" i="1"/>
  <c r="O81" i="1"/>
  <c r="O82" i="1"/>
  <c r="O84" i="1"/>
  <c r="O85" i="1"/>
  <c r="O86" i="1"/>
  <c r="O88" i="1"/>
  <c r="O89" i="1"/>
  <c r="O93" i="1"/>
  <c r="O94" i="1"/>
  <c r="O95" i="1"/>
  <c r="O96" i="1"/>
  <c r="O98" i="1"/>
  <c r="O40" i="1"/>
  <c r="O62" i="1"/>
  <c r="O74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32" i="1"/>
  <c r="O233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78" i="1"/>
  <c r="U6" i="1" l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U2335" i="1" s="1"/>
  <c r="U2336" i="1" s="1"/>
  <c r="U2337" i="1" s="1"/>
  <c r="U2338" i="1" s="1"/>
  <c r="U2339" i="1" s="1"/>
  <c r="U2340" i="1" s="1"/>
  <c r="U2341" i="1" s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70" i="1" s="1"/>
  <c r="U2371" i="1" s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402" i="1" s="1"/>
  <c r="U2403" i="1" s="1"/>
  <c r="U2404" i="1" s="1"/>
  <c r="U2405" i="1" s="1"/>
  <c r="U2406" i="1" s="1"/>
  <c r="U2407" i="1" s="1"/>
  <c r="U2408" i="1" s="1"/>
  <c r="U2409" i="1" s="1"/>
  <c r="U2410" i="1" s="1"/>
  <c r="U2411" i="1" s="1"/>
  <c r="U2412" i="1" s="1"/>
  <c r="U2413" i="1" s="1"/>
  <c r="U2414" i="1" s="1"/>
  <c r="U2415" i="1" s="1"/>
  <c r="U2416" i="1" s="1"/>
  <c r="U2417" i="1" s="1"/>
  <c r="U2418" i="1" s="1"/>
  <c r="U2419" i="1" s="1"/>
  <c r="U2420" i="1" s="1"/>
  <c r="U2421" i="1" s="1"/>
  <c r="U2422" i="1" s="1"/>
  <c r="U2423" i="1" s="1"/>
  <c r="U2424" i="1" s="1"/>
  <c r="U2425" i="1" s="1"/>
  <c r="U2426" i="1" s="1"/>
  <c r="U2427" i="1" s="1"/>
  <c r="U2428" i="1" s="1"/>
  <c r="U2429" i="1" s="1"/>
  <c r="U2430" i="1" s="1"/>
  <c r="U2431" i="1" s="1"/>
  <c r="U2432" i="1" s="1"/>
  <c r="U2433" i="1" s="1"/>
  <c r="U2434" i="1" s="1"/>
  <c r="U2435" i="1" s="1"/>
  <c r="U2436" i="1" s="1"/>
  <c r="U2437" i="1" s="1"/>
  <c r="U2438" i="1" s="1"/>
  <c r="U2439" i="1" s="1"/>
  <c r="U2440" i="1" s="1"/>
  <c r="U2441" i="1" s="1"/>
  <c r="U2442" i="1" s="1"/>
  <c r="U2443" i="1" s="1"/>
  <c r="U2444" i="1" s="1"/>
  <c r="U2445" i="1" s="1"/>
  <c r="U2446" i="1" s="1"/>
  <c r="U2447" i="1" s="1"/>
  <c r="U2448" i="1" s="1"/>
  <c r="U2449" i="1" s="1"/>
  <c r="U2450" i="1" s="1"/>
  <c r="U2451" i="1" s="1"/>
  <c r="U2452" i="1" s="1"/>
  <c r="U2453" i="1" s="1"/>
  <c r="U2454" i="1" s="1"/>
  <c r="U2455" i="1" s="1"/>
  <c r="U2456" i="1" s="1"/>
  <c r="U2457" i="1" s="1"/>
  <c r="U2458" i="1" s="1"/>
  <c r="U2459" i="1" s="1"/>
  <c r="U2460" i="1" s="1"/>
</calcChain>
</file>

<file path=xl/sharedStrings.xml><?xml version="1.0" encoding="utf-8"?>
<sst xmlns="http://schemas.openxmlformats.org/spreadsheetml/2006/main" count="11220" uniqueCount="2541">
  <si>
    <t>id</t>
  </si>
  <si>
    <t>name</t>
  </si>
  <si>
    <t>type</t>
  </si>
  <si>
    <t>elapsed_time</t>
  </si>
  <si>
    <t>Morning Run</t>
  </si>
  <si>
    <t>Run</t>
  </si>
  <si>
    <t>Afternoon Run</t>
  </si>
  <si>
    <t>Lunch Run</t>
  </si>
  <si>
    <t>BK half marathon</t>
  </si>
  <si>
    <t>Evening Run</t>
  </si>
  <si>
    <t>4th of July 10k</t>
  </si>
  <si>
    <t>1 week, 3 runs, 30 miles, 3 countries</t>
  </si>
  <si>
    <t>Team Ultra Run</t>
  </si>
  <si>
    <t>GPS Gap</t>
  </si>
  <si>
    <t>Apple Watch Workout - Indoor Run</t>
  </si>
  <si>
    <t>Well there goes any semblance of PR accuracy</t>
  </si>
  <si>
    <t>Morning Swim</t>
  </si>
  <si>
    <t>Swim</t>
  </si>
  <si>
    <t>GS Gap</t>
  </si>
  <si>
    <t>Morning Ride</t>
  </si>
  <si>
    <t>Ride</t>
  </si>
  <si>
    <t>Morning Run ‚Äî indoor</t>
  </si>
  <si>
    <t>Shake Out</t>
  </si>
  <si>
    <t>Evening Ride</t>
  </si>
  <si>
    <t>Afternoon Ride</t>
  </si>
  <si>
    <t>Night Run</t>
  </si>
  <si>
    <t>Night Ride</t>
  </si>
  <si>
    <t>Lunch Ride</t>
  </si>
  <si>
    <t>Evening Swim</t>
  </si>
  <si>
    <t>Afternoon Swim</t>
  </si>
  <si>
    <t>Lunch Swim</t>
  </si>
  <si>
    <t>There was an attempt @ 11k ft</t>
  </si>
  <si>
    <t>distance (m)</t>
  </si>
  <si>
    <t>distance (mi)</t>
  </si>
  <si>
    <t>Meters</t>
  </si>
  <si>
    <t>Miles</t>
  </si>
  <si>
    <t>Grand Total</t>
  </si>
  <si>
    <t>Row Labels</t>
  </si>
  <si>
    <t>Sum of distance (mi)</t>
  </si>
  <si>
    <t>Location</t>
  </si>
  <si>
    <t>New York</t>
  </si>
  <si>
    <t>Treadmill</t>
  </si>
  <si>
    <t>Los Angeles</t>
  </si>
  <si>
    <t>St. Louis</t>
  </si>
  <si>
    <t>Philadelphia</t>
  </si>
  <si>
    <t>Savannah</t>
  </si>
  <si>
    <t>Austin</t>
  </si>
  <si>
    <t>San Francisco</t>
  </si>
  <si>
    <t>Palo Alto</t>
  </si>
  <si>
    <t>Oceanside</t>
  </si>
  <si>
    <t>Greece</t>
  </si>
  <si>
    <t>Amsterdam</t>
  </si>
  <si>
    <t>Nashville</t>
  </si>
  <si>
    <t>Park City</t>
  </si>
  <si>
    <t>Portland (ME)</t>
  </si>
  <si>
    <t>Chicago</t>
  </si>
  <si>
    <t>Charlotte</t>
  </si>
  <si>
    <t>New Orleans</t>
  </si>
  <si>
    <t>Melbourne</t>
  </si>
  <si>
    <t>Beijing</t>
  </si>
  <si>
    <t>Shanghai</t>
  </si>
  <si>
    <t>Guangzhou</t>
  </si>
  <si>
    <t>Hong Kong</t>
  </si>
  <si>
    <t>Seattle</t>
  </si>
  <si>
    <t>San Diego</t>
  </si>
  <si>
    <t>Cancun</t>
  </si>
  <si>
    <t>Old Lyme</t>
  </si>
  <si>
    <t>Alyeska</t>
  </si>
  <si>
    <t>Niagara Falls</t>
  </si>
  <si>
    <t>Toronto</t>
  </si>
  <si>
    <t>Cusco</t>
  </si>
  <si>
    <t>Buenos Aires</t>
  </si>
  <si>
    <t>Portland (OR)</t>
  </si>
  <si>
    <t>Keystone</t>
  </si>
  <si>
    <t>North Conway</t>
  </si>
  <si>
    <t>Slave to Strava Badges</t>
  </si>
  <si>
    <t>Crossed 1420 mi for 2018... Now ahead of 2017</t>
  </si>
  <si>
    <t>Wyoming</t>
  </si>
  <si>
    <t>Kauai</t>
  </si>
  <si>
    <t xml:space="preserve">110% of 2017 mileage! </t>
  </si>
  <si>
    <t>Slopes - A day skiing at Deer Valley Resort</t>
  </si>
  <si>
    <t>AlpineSki</t>
  </si>
  <si>
    <t>Slopes - A morning skiing at Deer Valley Resort</t>
  </si>
  <si>
    <t>San Antonio</t>
  </si>
  <si>
    <t>Mexico City</t>
  </si>
  <si>
    <t>Cabo</t>
  </si>
  <si>
    <t>Anchorage Treadmill</t>
  </si>
  <si>
    <t>Anchorage treadmill</t>
  </si>
  <si>
    <t xml:space="preserve">Anchorage treadmill </t>
  </si>
  <si>
    <t>Fairbanks treadmill</t>
  </si>
  <si>
    <t>St. Louis Treadmill</t>
  </si>
  <si>
    <t>St Louis Treadmill</t>
  </si>
  <si>
    <t>WTF Strava GPS</t>
  </si>
  <si>
    <t>Charleston</t>
  </si>
  <si>
    <t>Santa Barbara</t>
  </si>
  <si>
    <t>Anchorage</t>
  </si>
  <si>
    <t>Fairbanks</t>
  </si>
  <si>
    <t>Honolulu</t>
  </si>
  <si>
    <t>Hilo</t>
  </si>
  <si>
    <t>Belize City</t>
  </si>
  <si>
    <t>distance (km)</t>
  </si>
  <si>
    <t>State</t>
  </si>
  <si>
    <t>Country</t>
  </si>
  <si>
    <t>USA</t>
  </si>
  <si>
    <t>Netherlands</t>
  </si>
  <si>
    <t>China</t>
  </si>
  <si>
    <t>Belize</t>
  </si>
  <si>
    <t>Argentina</t>
  </si>
  <si>
    <t>Mexico</t>
  </si>
  <si>
    <t>South Carolina</t>
  </si>
  <si>
    <t>North Carolina</t>
  </si>
  <si>
    <t>Illinois</t>
  </si>
  <si>
    <t>Peru</t>
  </si>
  <si>
    <t>Alaska</t>
  </si>
  <si>
    <t>Hawaii</t>
  </si>
  <si>
    <t>Texas</t>
  </si>
  <si>
    <t>South Dakota</t>
  </si>
  <si>
    <t>California</t>
  </si>
  <si>
    <t>Florida</t>
  </si>
  <si>
    <t>Australia</t>
  </si>
  <si>
    <t>Tennessee</t>
  </si>
  <si>
    <t>Louisiana</t>
  </si>
  <si>
    <t>New Hampshire</t>
  </si>
  <si>
    <t>Connecticut</t>
  </si>
  <si>
    <t>Utah</t>
  </si>
  <si>
    <t>Pennsylvania</t>
  </si>
  <si>
    <t>Maine</t>
  </si>
  <si>
    <t>Oregon</t>
  </si>
  <si>
    <t>Georgia</t>
  </si>
  <si>
    <t>Washington</t>
  </si>
  <si>
    <t>Missouri</t>
  </si>
  <si>
    <t>Canada</t>
  </si>
  <si>
    <t>Charlottesville</t>
  </si>
  <si>
    <t>Virginia</t>
  </si>
  <si>
    <t>Miami</t>
  </si>
  <si>
    <t>Bermuda</t>
  </si>
  <si>
    <t>GPS Didn‚Äôt work</t>
  </si>
  <si>
    <t>Lake Arrowhead</t>
  </si>
  <si>
    <t>Sahara Desert</t>
  </si>
  <si>
    <t>Banf</t>
  </si>
  <si>
    <t>Whitefish</t>
  </si>
  <si>
    <t>Montana</t>
  </si>
  <si>
    <t>Jul 4, 2019, 2:01:36 PM</t>
  </si>
  <si>
    <t>Jul 5, 2019, 3:51:18 PM</t>
  </si>
  <si>
    <t>Jul 6, 2019, 7:09:04 PM</t>
  </si>
  <si>
    <t>Jul 7, 2019, 3:50:36 PM</t>
  </si>
  <si>
    <t>Jul 8, 2019, 2:34:21 PM</t>
  </si>
  <si>
    <t>Jul 9, 2019, 3:06:25 PM</t>
  </si>
  <si>
    <t>Jul 10, 2019, 4:48:04 PM</t>
  </si>
  <si>
    <t>Jul 11, 2019, 3:20:13 PM</t>
  </si>
  <si>
    <t>Jul 12, 2019, 4:44:04 PM</t>
  </si>
  <si>
    <t>Jul 13, 2019, 4:51:51 PM</t>
  </si>
  <si>
    <t>Jul 14, 2019, 6:52:17 PM</t>
  </si>
  <si>
    <t>Jul 15, 2019, 5:26:15 PM</t>
  </si>
  <si>
    <t>Jul 16, 2019, 6:36:26 PM</t>
  </si>
  <si>
    <t>Jul 17, 2019, 2:14:08 PM</t>
  </si>
  <si>
    <t>Jul 18, 2019, 3:34:18 PM</t>
  </si>
  <si>
    <t>Jul 19, 2019, 3:21:00 PM</t>
  </si>
  <si>
    <t>Jul 20, 2019, 2:49:26 PM</t>
  </si>
  <si>
    <t>Jul 21, 2019, 1:34:42 PM</t>
  </si>
  <si>
    <t>Jul 22, 2019, 5:03:46 PM</t>
  </si>
  <si>
    <t>Jul 23, 2019, 4:19:02 PM</t>
  </si>
  <si>
    <t>Jul 24, 2019, 2:23:10 AM</t>
  </si>
  <si>
    <t>Jul 25, 2019, 2:10:57 AM</t>
  </si>
  <si>
    <t>Jul 26, 2019, 2:33:41 AM</t>
  </si>
  <si>
    <t>Jul 27, 2019, 2:58:38 AM</t>
  </si>
  <si>
    <t>Tel Aviv</t>
  </si>
  <si>
    <t>Jeruselem</t>
  </si>
  <si>
    <t>Israel</t>
  </si>
  <si>
    <t>Nice</t>
  </si>
  <si>
    <t>France</t>
  </si>
  <si>
    <t>Jul 28, 2019, 2:40:54 AM</t>
  </si>
  <si>
    <t>Jul 29, 2019, 2:29:11 AM</t>
  </si>
  <si>
    <t>Jul 30, 2019, 2:49:11 AM</t>
  </si>
  <si>
    <t>Jul 31, 2019, 3:18:14 AM</t>
  </si>
  <si>
    <t>Aug 1, 2019, 4:52:54 AM</t>
  </si>
  <si>
    <t>Aug 18, 2019, 1:58:09 AM</t>
  </si>
  <si>
    <t>Aug 18, 2019, 1:46:35 PM</t>
  </si>
  <si>
    <t>Aug 19, 2019, 2:34:27 PM</t>
  </si>
  <si>
    <t>Aug 20, 2019, 3:51:01 PM</t>
  </si>
  <si>
    <t>Aug 21, 2019, 2:51:06 PM</t>
  </si>
  <si>
    <t>Aug 22, 2019, 3:11:38 PM</t>
  </si>
  <si>
    <t>Aug 23, 2019, 4:47:56 PM</t>
  </si>
  <si>
    <t>Aug 24, 2019, 2:38:08 PM</t>
  </si>
  <si>
    <t>Aug 25, 2019, 4:02:44 PM</t>
  </si>
  <si>
    <t>Aug 26, 2019, 3:58:28 PM</t>
  </si>
  <si>
    <t>Aug 27, 2019, 3:02:00 PM</t>
  </si>
  <si>
    <t>Aug 28, 2019, 4:25:38 PM</t>
  </si>
  <si>
    <t>Aug 29, 2019, 2:54:53 PM</t>
  </si>
  <si>
    <t>Aug 30, 2019, 3:12:51 PM</t>
  </si>
  <si>
    <t>Aug 31, 2019, 11:06:42 PM</t>
  </si>
  <si>
    <t>Sep 1, 2019, 3:12:13 PM</t>
  </si>
  <si>
    <t>Sep 2, 2019, 3:28:48 PM</t>
  </si>
  <si>
    <t>Sep 3, 2019, 3:19:11 PM</t>
  </si>
  <si>
    <t>Sep 4, 2019, 3:12:57 PM</t>
  </si>
  <si>
    <t>Sep 5, 2019, 3:20:05 PM</t>
  </si>
  <si>
    <t>Sep 6, 2019, 3:48:41 PM</t>
  </si>
  <si>
    <t>Sep 7, 2019, 3:24:12 PM</t>
  </si>
  <si>
    <t>Sep 8, 2019, 5:02:58 PM</t>
  </si>
  <si>
    <t>Sep 9, 2019, 3:47:10 PM</t>
  </si>
  <si>
    <t>Sep 10, 2019, 3:16:51 PM</t>
  </si>
  <si>
    <t>Sep 11, 2019, 3:35:33 PM</t>
  </si>
  <si>
    <t>Sep 12, 2019, 3:42:29 PM</t>
  </si>
  <si>
    <t>Sep 13, 2019, 4:52:45 PM</t>
  </si>
  <si>
    <t>Sep 14, 2019, 4:04:02 PM</t>
  </si>
  <si>
    <t>Sep 15, 2019, 6:17:53 PM</t>
  </si>
  <si>
    <t>Sep 16, 2019, 3:47:50 PM</t>
  </si>
  <si>
    <t>Sep 17, 2019, 3:34:19 PM</t>
  </si>
  <si>
    <t>Sep 18, 2019, 4:26:42 PM</t>
  </si>
  <si>
    <t>Sep 19, 2019, 2:31:44 PM</t>
  </si>
  <si>
    <t>Sep 20, 2019, 3:05:42 PM</t>
  </si>
  <si>
    <t>Sep 21, 2019, 5:09:13 PM</t>
  </si>
  <si>
    <t>Sep 22, 2019, 3:13:23 PM</t>
  </si>
  <si>
    <t>Amman</t>
  </si>
  <si>
    <t>Jordan</t>
  </si>
  <si>
    <t>Wadi Musa</t>
  </si>
  <si>
    <t>Date</t>
  </si>
  <si>
    <t>Datetime</t>
  </si>
  <si>
    <t>Month</t>
  </si>
  <si>
    <t>Day</t>
  </si>
  <si>
    <t>Year</t>
  </si>
  <si>
    <t>ignore1</t>
  </si>
  <si>
    <t>ignore2</t>
  </si>
  <si>
    <t>ignore3</t>
  </si>
  <si>
    <t>Sep 23, 2019, 3:15:09 PM</t>
  </si>
  <si>
    <t>Sep 24, 2019, 3:28:34 PM</t>
  </si>
  <si>
    <t>Sep 25, 2019, 3:20:41 PM</t>
  </si>
  <si>
    <t>Sep 26, 2019, 3:21:17 PM</t>
  </si>
  <si>
    <t>Sep 27, 2019, 6:01:48 PM</t>
  </si>
  <si>
    <t>Sep 30, 2019, 3:17:20 PM</t>
  </si>
  <si>
    <t>Oct 1, 2019, 2:39:35 PM</t>
  </si>
  <si>
    <t>Oct 2, 2019, 12:38:54 PM</t>
  </si>
  <si>
    <t>Oct 3, 2019, 3:16:03 PM</t>
  </si>
  <si>
    <t>Oct 4, 2019, 3:31:17 PM</t>
  </si>
  <si>
    <t>Oct 5, 2019, 3:01:37 PM</t>
  </si>
  <si>
    <t>Oct 6, 2019, 3:43:39 PM</t>
  </si>
  <si>
    <t>Oct 7, 2019, 3:58:52 PM</t>
  </si>
  <si>
    <t>Oct 8, 2019, 3:32:01 PM</t>
  </si>
  <si>
    <t>Oct 9, 2019, 3:52:18 PM</t>
  </si>
  <si>
    <t>Oct 10, 2019, 3:41:22 PM</t>
  </si>
  <si>
    <t>Oct 11, 2019, 3:34:52 PM</t>
  </si>
  <si>
    <t>Oct 12, 2019, 2:53:05 PM</t>
  </si>
  <si>
    <t>Oct 13, 2019, 3:10:56 PM</t>
  </si>
  <si>
    <t>Oct 14, 2019, 3:43:14 PM</t>
  </si>
  <si>
    <t>Oct 15, 2019, 3:31:02 PM</t>
  </si>
  <si>
    <t>Oct 16, 2019, 3:22:36 PM</t>
  </si>
  <si>
    <t>Maui</t>
  </si>
  <si>
    <t>Cum</t>
  </si>
  <si>
    <t>Vancouver</t>
  </si>
  <si>
    <t>Victoria</t>
  </si>
  <si>
    <t>International</t>
  </si>
  <si>
    <t>Oct 17, 2019, 9:40:54 PM</t>
  </si>
  <si>
    <t>Oct 18, 2019, 3:26:38 PM</t>
  </si>
  <si>
    <t>Oct 19, 2019, 3:55:46 PM</t>
  </si>
  <si>
    <t>Oct 20, 2019, 3:40:06 PM</t>
  </si>
  <si>
    <t>Oct 21, 2019, 2:22:27 PM</t>
  </si>
  <si>
    <t>Oct 22, 2019, 2:57:53 PM</t>
  </si>
  <si>
    <t>Oct 23, 2019, 3:00:12 PM</t>
  </si>
  <si>
    <t xml:space="preserve">5000th Mile </t>
  </si>
  <si>
    <t>Oct 24, 2019, 6:04:22 PM</t>
  </si>
  <si>
    <t>Oct 25, 2019, 3:36:35 PM</t>
  </si>
  <si>
    <t>Oct 26, 2019, 2:21:28 PM</t>
  </si>
  <si>
    <t>Oct 27, 2019, 3:24:32 PM</t>
  </si>
  <si>
    <t>Oct 28, 2019, 3:36:22 PM</t>
  </si>
  <si>
    <t>Oct 29, 2019, 3:19:31 PM</t>
  </si>
  <si>
    <t>Oct 30, 2019, 3:43:28 PM</t>
  </si>
  <si>
    <t>Oct 31, 2019, 3:22:40 PM</t>
  </si>
  <si>
    <t>Nov 1, 2019, 3:17:50 PM</t>
  </si>
  <si>
    <t>Nov 2, 2019, 3:39:10 PM</t>
  </si>
  <si>
    <t>Nov 3, 2019, 3:56:46 PM</t>
  </si>
  <si>
    <t>Nov 4, 2019, 4:26:49 PM</t>
  </si>
  <si>
    <t>Nov 5, 2019, 5:24:12 PM</t>
  </si>
  <si>
    <t>Nov 6, 2019, 5:04:11 PM</t>
  </si>
  <si>
    <t>Nov 7, 2019, 5:48:29 PM</t>
  </si>
  <si>
    <t>Nov 8, 2019, 4:51:13 PM</t>
  </si>
  <si>
    <t>Nov 9, 2019, 4:12:23 PM</t>
  </si>
  <si>
    <t>Nov 10, 2019, 4:07:55 PM</t>
  </si>
  <si>
    <t>Nov 11, 2019, 4:34:07 PM</t>
  </si>
  <si>
    <t>Nov 12, 2019, 5:10:15 PM</t>
  </si>
  <si>
    <t>Nov 13, 2019, 4:40:08 PM</t>
  </si>
  <si>
    <t>Nov 14, 2019, 5:36:10 PM</t>
  </si>
  <si>
    <t>Nov 15, 2019, 5:37:46 PM</t>
  </si>
  <si>
    <t>Nov 16, 2019, 5:00:35 PM</t>
  </si>
  <si>
    <t>Nov 17, 2019, 4:11:47 PM</t>
  </si>
  <si>
    <t>Nov 18, 2019, 5:28:26 PM</t>
  </si>
  <si>
    <t>Nov 19, 2019, 5:38:54 PM</t>
  </si>
  <si>
    <t>Nov 21, 2019, 1:46:36 AM</t>
  </si>
  <si>
    <t>Nov 21, 2019, 3:00:08 PM</t>
  </si>
  <si>
    <t>Nov 22, 2019, 3:13:28 PM</t>
  </si>
  <si>
    <t>Nov 23, 2019, 4:53:37 PM</t>
  </si>
  <si>
    <t>Nov 24, 2019, 4:31:24 PM</t>
  </si>
  <si>
    <t>Nov 25, 2019, 4:48:38 PM</t>
  </si>
  <si>
    <t>Nov 26, 2019, 4:14:38 PM</t>
  </si>
  <si>
    <t>Nov 27, 2019, 4:18:02 PM</t>
  </si>
  <si>
    <t>Nov 28, 2019, 6:19:59 PM</t>
  </si>
  <si>
    <t>Nov 29, 2019, 3:47:05 PM</t>
  </si>
  <si>
    <t>Nov 30, 2019, 3:51:07 PM</t>
  </si>
  <si>
    <t>Dec 1, 2019, 4:03:14 PM</t>
  </si>
  <si>
    <t>Dec 2, 2019, 4:04:24 PM</t>
  </si>
  <si>
    <t>Dec 3, 2019, 5:11:54 PM</t>
  </si>
  <si>
    <t>Dec 4, 2019, 4:26:44 PM</t>
  </si>
  <si>
    <t>Dec 5, 2019, 6:06:21 PM</t>
  </si>
  <si>
    <t>Dec 6, 2019, 4:03:26 PM</t>
  </si>
  <si>
    <t>Dec 7, 2019, 4:31:57 PM</t>
  </si>
  <si>
    <t>Dec 8, 2019, 5:07:13 PM</t>
  </si>
  <si>
    <t>Dec 9, 2019, 4:04:13 PM</t>
  </si>
  <si>
    <t>Dec 10, 2019, 4:06:12 PM</t>
  </si>
  <si>
    <t>Dec 11, 2019, 4:28:31 PM</t>
  </si>
  <si>
    <t>Dec 12, 2019, 3:20:29 PM</t>
  </si>
  <si>
    <t>Dec 13, 2019, 3:44:45 PM</t>
  </si>
  <si>
    <t>Dec 14, 2019, 4:36:22 PM</t>
  </si>
  <si>
    <t>Dec 15, 2019, 3:50:52 PM</t>
  </si>
  <si>
    <t>Dec 16, 2019, 5:21:23 PM</t>
  </si>
  <si>
    <t>Dec 17, 2019, 4:06:06 PM</t>
  </si>
  <si>
    <t>Dec 18, 2019, 4:56:06 PM</t>
  </si>
  <si>
    <t>Dec 24, 2019, 12:12:49 AM</t>
  </si>
  <si>
    <t>Dec 24, 2019, 3:09:39 PM</t>
  </si>
  <si>
    <t>Dec 26, 2019, 9:44:24 PM</t>
  </si>
  <si>
    <t>Dec 27, 2019, 3:47:44 PM</t>
  </si>
  <si>
    <t>Dec 28, 2019, 2:57:09 PM</t>
  </si>
  <si>
    <t>Bergen Treadmill</t>
  </si>
  <si>
    <t>Dec 29, 2019, 8:55:26 AM</t>
  </si>
  <si>
    <t>Bergen treadmill</t>
  </si>
  <si>
    <t>Dec 30, 2019, 7:16:10 AM</t>
  </si>
  <si>
    <t>Cruise ship treadmill</t>
  </si>
  <si>
    <t>Dec 31, 2019, 6:27:09 AM</t>
  </si>
  <si>
    <t>2019 - 2160 miles run</t>
  </si>
  <si>
    <t>Jan 1, 2020, 6:56:12 AM</t>
  </si>
  <si>
    <t>Cruise Ship Treadmill</t>
  </si>
  <si>
    <t>Jan 2, 2020, 6:32:47 AM</t>
  </si>
  <si>
    <t>Jan 3, 2020, 9:51:05 AM</t>
  </si>
  <si>
    <t>Jan 3, 2020, 10:36:00 AM</t>
  </si>
  <si>
    <t>London GPS Gap</t>
  </si>
  <si>
    <t>Jan 4, 2020, 8:07:49 AM</t>
  </si>
  <si>
    <t>El Paso</t>
  </si>
  <si>
    <t>Santa Fe</t>
  </si>
  <si>
    <t>Bergen</t>
  </si>
  <si>
    <t>London</t>
  </si>
  <si>
    <t>New Mexico</t>
  </si>
  <si>
    <t>Norway</t>
  </si>
  <si>
    <t>UK</t>
  </si>
  <si>
    <t>DOM</t>
  </si>
  <si>
    <t>INT</t>
  </si>
  <si>
    <t>Jan 5, 2020, 7:36:34 AM</t>
  </si>
  <si>
    <t>Jan 6, 2020, 6:37:01 AM</t>
  </si>
  <si>
    <t>Geneva Treadmill</t>
  </si>
  <si>
    <t>Jan 7, 2020, 8:32:15 AM</t>
  </si>
  <si>
    <t>Jan 8, 2020, 7:43:04 AM</t>
  </si>
  <si>
    <t>Jan 9, 2020, 7:40:01 AM</t>
  </si>
  <si>
    <t>Jan 10, 2020, 9:44:20 PM</t>
  </si>
  <si>
    <t>Jan 11, 2020, 3:03:52 PM</t>
  </si>
  <si>
    <t>Jan 12, 2020, 2:55:38 PM</t>
  </si>
  <si>
    <t>Jan 13, 2020, 2:50:07 PM</t>
  </si>
  <si>
    <t>Jan 14, 2020, 2:50:52 PM</t>
  </si>
  <si>
    <t>Jan 15, 2020, 2:49:22 PM</t>
  </si>
  <si>
    <t>Jan 16, 2020, 4:13:35 PM</t>
  </si>
  <si>
    <t>Jan 17, 2020, 3:42:51 PM</t>
  </si>
  <si>
    <t>Jan 18, 2020, 4:09:05 PM</t>
  </si>
  <si>
    <t>Jan 19, 2020, 5:36:46 PM</t>
  </si>
  <si>
    <t>Jan 20, 2020, 4:29:25 PM</t>
  </si>
  <si>
    <t>Jan 21, 2020, 4:08:01 PM</t>
  </si>
  <si>
    <t>Jan 22, 2020, 4:00:35 PM</t>
  </si>
  <si>
    <t>Jan 23, 2020, 4:24:48 PM</t>
  </si>
  <si>
    <t>Jan 24, 2020, 3:15:13 PM</t>
  </si>
  <si>
    <t>Jan 25, 2020, 3:46:50 PM</t>
  </si>
  <si>
    <t>Jan 26, 2020, 4:10:19 PM</t>
  </si>
  <si>
    <t>Jan 27, 2020, 3:49:00 PM</t>
  </si>
  <si>
    <t>Jan 28, 2020, 4:13:29 PM</t>
  </si>
  <si>
    <t>Jan 29, 2020, 4:28:34 PM</t>
  </si>
  <si>
    <t>Jan 30, 2020, 4:30:34 PM</t>
  </si>
  <si>
    <t>Jan 31, 2020, 4:25:57 PM</t>
  </si>
  <si>
    <t>Feb 1, 2020, 4:23:28 PM</t>
  </si>
  <si>
    <t>Feb 2, 2020, 4:36:01 PM</t>
  </si>
  <si>
    <t>Feb 3, 2020, 5:03:02 PM</t>
  </si>
  <si>
    <t>Feb 4, 2020, 3:39:46 PM</t>
  </si>
  <si>
    <t>Feb 5, 2020, 4:08:02 PM</t>
  </si>
  <si>
    <t>Feb 8, 2020, 6:11:04 PM</t>
  </si>
  <si>
    <t>Slopes - A day skiing at Canyons Resort</t>
  </si>
  <si>
    <t>Alpine Ski</t>
  </si>
  <si>
    <t>Feb 7, 2020, 6:43:52 PM</t>
  </si>
  <si>
    <t>Feb 9, 2020, 11:42:16 PM</t>
  </si>
  <si>
    <t>Feb 10, 2020, 4:54:43 PM</t>
  </si>
  <si>
    <t>Feb 11, 2020, 12:13:24 PM</t>
  </si>
  <si>
    <t>NY Treadmill</t>
  </si>
  <si>
    <t>Feb 12, 2020, 1:53:02 PM</t>
  </si>
  <si>
    <t>Geneva</t>
  </si>
  <si>
    <t>Interlaken</t>
  </si>
  <si>
    <t>Switzerland</t>
  </si>
  <si>
    <t>Feb 13, 2020, 10:07:25 PM</t>
  </si>
  <si>
    <t>Feb 14, 2020, 3:40:16 PM</t>
  </si>
  <si>
    <t>Feb 16, 2020, 9:08:59 PM</t>
  </si>
  <si>
    <t>Feb 17, 2020, 4:20:02 PM</t>
  </si>
  <si>
    <t>Feb 18, 2020, 4:23:34 PM</t>
  </si>
  <si>
    <t>Feb 19, 2020, 5:05:26 PM</t>
  </si>
  <si>
    <t>Feb 20, 2020, 3:52:41 PM</t>
  </si>
  <si>
    <t>Feb 21, 2020, 3:58:58 PM</t>
  </si>
  <si>
    <t>Feb 22, 2020, 4:03:15 PM</t>
  </si>
  <si>
    <t>Feb 23, 2020, 4:17:02 PM</t>
  </si>
  <si>
    <t>Feb 24, 2020, 3:54:36 PM</t>
  </si>
  <si>
    <t>Feb 25, 2020, 2:40:03 PM</t>
  </si>
  <si>
    <t>Feb 26, 2020, 4:09:11 PM</t>
  </si>
  <si>
    <t>Feb 27, 2020, 3:57:03 PM</t>
  </si>
  <si>
    <t>Feb 28, 2020, 3:58:20 PM</t>
  </si>
  <si>
    <t>Feb 29, 2020, 4:23:19 PM</t>
  </si>
  <si>
    <t>Mar 1, 2020, 4:09:16 PM</t>
  </si>
  <si>
    <t>Mar 2, 2020, 4:28:19 PM</t>
  </si>
  <si>
    <t>Mar 3, 2020, 4:08:11 PM</t>
  </si>
  <si>
    <t>Mar 4, 2020, 4:01:00 PM</t>
  </si>
  <si>
    <t>Mar 5, 2020, 4:31:10 PM</t>
  </si>
  <si>
    <t>Mar 6, 2020, 4:15:24 PM</t>
  </si>
  <si>
    <t>Mar 7, 2020, 4:25:50 PM</t>
  </si>
  <si>
    <t>Mar 8, 2020, 5:25:22 PM</t>
  </si>
  <si>
    <t>Mar 9, 2020, 1:52:08 PM</t>
  </si>
  <si>
    <t>Mar 10, 2020, 2:54:49 PM</t>
  </si>
  <si>
    <t>Mar 11, 2020, 3:42:22 PM</t>
  </si>
  <si>
    <t>Mar 15, 2020, 10:09:27 PM</t>
  </si>
  <si>
    <t>Mar 16, 2020, 3:08:42 PM</t>
  </si>
  <si>
    <t>Mar 17, 2020, 3:18:19 PM</t>
  </si>
  <si>
    <t>Mar 18, 2020, 3:43:56 PM</t>
  </si>
  <si>
    <t>Mar 19, 2020, 3:22:28 PM</t>
  </si>
  <si>
    <t>Mar 20, 2020, 3:51:20 PM</t>
  </si>
  <si>
    <t>Mar 21, 2020, 4:11:05 PM</t>
  </si>
  <si>
    <t>Mar 22, 2020, 2:41:36 PM</t>
  </si>
  <si>
    <t>Mar 23, 2020, 2:53:04 PM</t>
  </si>
  <si>
    <t>Mar 24, 2020, 2:56:09 PM</t>
  </si>
  <si>
    <t>Mar 25, 2020, 3:38:05 PM</t>
  </si>
  <si>
    <t>Mar 26, 2020, 2:47:57 PM</t>
  </si>
  <si>
    <t>Mar 27, 2020, 2:46:13 PM</t>
  </si>
  <si>
    <t>Mar 28, 2020, 2:46:25 PM</t>
  </si>
  <si>
    <t>Mar 29, 2020, 2:46:36 PM</t>
  </si>
  <si>
    <t>Mar 30, 2020, 2:33:27 PM</t>
  </si>
  <si>
    <t>Mar 31, 2020, 2:53:31 PM</t>
  </si>
  <si>
    <t>Apr 1, 2020, 2:27:00 PM</t>
  </si>
  <si>
    <t>Apr 2, 2020, 2:28:05 PM</t>
  </si>
  <si>
    <t>Apr 3, 2020, 2:42:35 PM</t>
  </si>
  <si>
    <t>Apr 4, 2020, 2:22:17 PM</t>
  </si>
  <si>
    <t>Apr 5, 2020, 2:43:02 PM</t>
  </si>
  <si>
    <t>Apr 6, 2020, 2:47:06 PM</t>
  </si>
  <si>
    <t>Apr 7, 2020, 2:27:18 PM</t>
  </si>
  <si>
    <t>Apr 8, 2020, 2:27:26 PM</t>
  </si>
  <si>
    <t>Apr 9, 2020, 2:04:28 PM</t>
  </si>
  <si>
    <t>Apr 10, 2020, 2:23:28 PM</t>
  </si>
  <si>
    <t>Apr 11, 2020, 1:56:53 PM</t>
  </si>
  <si>
    <t>Apr 12, 2020, 1:54:24 PM</t>
  </si>
  <si>
    <t>Apr 13, 2020, 2:15:05 PM</t>
  </si>
  <si>
    <t>Apr 14, 2020, 2:07:54 PM</t>
  </si>
  <si>
    <t>Apr 15, 2020, 2:17:06 PM</t>
  </si>
  <si>
    <t>Apr 16, 2020, 2:12:34 PM</t>
  </si>
  <si>
    <t>Apr 17, 2020, 2:02:04 PM</t>
  </si>
  <si>
    <t>Apr 18, 2020, 2:17:06 PM</t>
  </si>
  <si>
    <t>Apr 19, 2020, 2:14:47 PM</t>
  </si>
  <si>
    <t>Apr 20, 2020, 2:06:56 PM</t>
  </si>
  <si>
    <t>Apr 21, 2020, 2:01:35 PM</t>
  </si>
  <si>
    <t>Apr 22, 2020, 2:07:25 PM</t>
  </si>
  <si>
    <t>Apr 23, 2020, 2:05:51 PM</t>
  </si>
  <si>
    <t>Apr 24, 2020, 2:04:22 PM</t>
  </si>
  <si>
    <t>6,000 Miles</t>
  </si>
  <si>
    <t>Apr 25, 2020, 2:03:51 PM</t>
  </si>
  <si>
    <t>Apr 26, 2020, 2:06:06 PM</t>
  </si>
  <si>
    <t>Apr 27, 2020, 2:04:42 PM</t>
  </si>
  <si>
    <t>Apr 28, 2020, 2:03:20 PM</t>
  </si>
  <si>
    <t>Apr 29, 2020, 2:04:41 PM</t>
  </si>
  <si>
    <t>Apr 30, 2020, 1:58:03 PM</t>
  </si>
  <si>
    <t>May 1, 2020, 1:55:57 PM</t>
  </si>
  <si>
    <t>May 2, 2020, 1:59:08 PM</t>
  </si>
  <si>
    <t>May 3, 2020, 1:55:24 PM</t>
  </si>
  <si>
    <t>May 4, 2020, 2:06:27 PM</t>
  </si>
  <si>
    <t>May 5, 2020, 1:55:40 PM</t>
  </si>
  <si>
    <t>May 6, 2020, 1:54:37 PM</t>
  </si>
  <si>
    <t>May 7, 2020, 2:04:04 PM</t>
  </si>
  <si>
    <t>May 8, 2020, 1:56:59 PM</t>
  </si>
  <si>
    <t>May 9, 2020, 2:16:52 PM</t>
  </si>
  <si>
    <t>May 10, 2020, 1:50:13 PM</t>
  </si>
  <si>
    <t>May 11, 2020, 2:11:26 PM</t>
  </si>
  <si>
    <t>May 12, 2020, 3:25:57 PM</t>
  </si>
  <si>
    <t>May 13, 2020, 1:56:04 PM</t>
  </si>
  <si>
    <t>May 14, 2020, 1:45:25 PM</t>
  </si>
  <si>
    <t>May 15, 2020, 1:57:56 PM</t>
  </si>
  <si>
    <t>May 16, 2020, 1:52:56 PM</t>
  </si>
  <si>
    <t>May 17, 2020, 1:51:56 PM</t>
  </si>
  <si>
    <t>May 18, 2020, 1:52:10 PM</t>
  </si>
  <si>
    <t>May 19, 2020, 1:53:44 PM</t>
  </si>
  <si>
    <t>May 20, 2020, 1:51:02 PM</t>
  </si>
  <si>
    <t>May 21, 2020, 1:52:37 PM</t>
  </si>
  <si>
    <t>May 22, 2020, 1:55:03 PM</t>
  </si>
  <si>
    <t>May 23, 2020, 2:00:45 PM</t>
  </si>
  <si>
    <t>May 24, 2020, 1:51:23 PM</t>
  </si>
  <si>
    <t>May 25, 2020, 1:53:53 PM</t>
  </si>
  <si>
    <t>May 26, 2020, 1:51:36 PM</t>
  </si>
  <si>
    <t>May 27, 2020, 2:07:36 PM</t>
  </si>
  <si>
    <t>May 28, 2020, 2:04:39 PM</t>
  </si>
  <si>
    <t>May 29, 2020, 1:39:02 PM</t>
  </si>
  <si>
    <t>May 30, 2020, 1:44:32 PM</t>
  </si>
  <si>
    <t>May 31, 2020, 2:08:12 PM</t>
  </si>
  <si>
    <t>Jun 1, 2020, 2:09:53 PM</t>
  </si>
  <si>
    <t>Jun 2, 2020, 2:08:09 PM</t>
  </si>
  <si>
    <t>Jun 3, 2020, 1:54:14 PM</t>
  </si>
  <si>
    <t>Jun 4, 2020, 2:09:18 PM</t>
  </si>
  <si>
    <t>Jun 5, 2020, 1:57:37 PM</t>
  </si>
  <si>
    <t>Jun 6, 2020, 2:00:28 PM</t>
  </si>
  <si>
    <t>Jun 7, 2020, 2:10:45 PM</t>
  </si>
  <si>
    <t>Jun 8, 2020, 1:56:52 PM</t>
  </si>
  <si>
    <t>Jun 9, 2020, 1:52:39 PM</t>
  </si>
  <si>
    <t>Jun 10, 2020, 1:50:53 PM</t>
  </si>
  <si>
    <t>Jun 11, 2020, 2:05:44 PM</t>
  </si>
  <si>
    <t>Jun 12, 2020, 2:14:48 PM</t>
  </si>
  <si>
    <t>Santa Monica</t>
  </si>
  <si>
    <t>Home - SM</t>
  </si>
  <si>
    <t>Pacific Palisades</t>
  </si>
  <si>
    <t>Home - PP</t>
  </si>
  <si>
    <t>New York City</t>
  </si>
  <si>
    <t>1 USS</t>
  </si>
  <si>
    <t>Home - Manhattan</t>
  </si>
  <si>
    <t>Klamath Falls Treadmill</t>
  </si>
  <si>
    <t>Sep 9, 2020, 3:15:27 PM</t>
  </si>
  <si>
    <t>Sep 8, 2020, 3:17:28 PM</t>
  </si>
  <si>
    <t>Sep 8, 2020, 12:00:09 AM</t>
  </si>
  <si>
    <t>Sep 3, 2020, 1:55:15 PM</t>
  </si>
  <si>
    <t>Sep 2, 2020, 6:58:10 PM</t>
  </si>
  <si>
    <t>Sep 1, 2020, 3:07:11 PM</t>
  </si>
  <si>
    <t>Aug 31, 2020, 9:45:31 PM</t>
  </si>
  <si>
    <t>Aug 30, 2020, 2:09:51 PM</t>
  </si>
  <si>
    <t>Aug 29, 2020, 2:43:35 PM</t>
  </si>
  <si>
    <t>Aug 28, 2020, 2:02:33 PM</t>
  </si>
  <si>
    <t>Aug 27, 2020, 9:03:03 PM</t>
  </si>
  <si>
    <t>Aug 26, 2020, 4:06:28 PM</t>
  </si>
  <si>
    <t>Aug 25, 2020, 4:08:58 PM</t>
  </si>
  <si>
    <t>Aug 24, 2020, 4:04:26 PM</t>
  </si>
  <si>
    <t>Aug 23, 2020, 3:49:01 PM</t>
  </si>
  <si>
    <t>Aug 22, 2020, 4:08:33 PM</t>
  </si>
  <si>
    <t>Aug 21, 2020, 3:26:46 PM</t>
  </si>
  <si>
    <t>Aug 20, 2020, 3:37:15 PM</t>
  </si>
  <si>
    <t>Aug 19, 2020, 3:26:43 PM</t>
  </si>
  <si>
    <t>Aug 18, 2020, 3:50:08 PM</t>
  </si>
  <si>
    <t>Aug 17, 2020, 3:39:24 PM</t>
  </si>
  <si>
    <t>Aug 16, 2020, 3:51:45 PM</t>
  </si>
  <si>
    <t>Aug 15, 2020, 8:18:03 PM</t>
  </si>
  <si>
    <t>Aug 14, 2020, 4:53:22 PM</t>
  </si>
  <si>
    <t>Aug 13, 2020, 3:13:45 PM</t>
  </si>
  <si>
    <t>Aug 12, 2020, 3:42:32 PM</t>
  </si>
  <si>
    <t>Aug 11, 2020, 3:48:45 PM</t>
  </si>
  <si>
    <t>Aug 10, 2020, 3:20:26 PM</t>
  </si>
  <si>
    <t>Aug 9, 2020, 3:29:53 PM</t>
  </si>
  <si>
    <t>Aug 8, 2020, 4:09:54 PM</t>
  </si>
  <si>
    <t>Aug 7, 2020, 3:23:25 PM</t>
  </si>
  <si>
    <t>Aug 6, 2020, 3:10:21 PM</t>
  </si>
  <si>
    <t>Aug 5, 2020, 3:12:33 PM</t>
  </si>
  <si>
    <t>Aug 4, 2020, 2:40:43 PM</t>
  </si>
  <si>
    <t>Aug 3, 2020, 3:37:11 PM</t>
  </si>
  <si>
    <t>Aug 2, 2020, 3:58:22 PM</t>
  </si>
  <si>
    <t>Aug 1, 2020, 3:55:08 PM</t>
  </si>
  <si>
    <t>Jul 31, 2020, 3:24:07 PM</t>
  </si>
  <si>
    <t>Jul 30, 2020, 3:40:55 PM</t>
  </si>
  <si>
    <t>Jul 29, 2020, 3:44:48 PM</t>
  </si>
  <si>
    <t>Jul 28, 2020, 3:15:12 PM</t>
  </si>
  <si>
    <t>Jul 27, 2020, 3:34:01 PM</t>
  </si>
  <si>
    <t>Jul 26, 2020, 2:58:05 PM</t>
  </si>
  <si>
    <t>Jul 25, 2020, 3:50:08 PM</t>
  </si>
  <si>
    <t>Jul 24, 2020, 3:33:25 PM</t>
  </si>
  <si>
    <t>Jul 23, 2020, 3:44:02 PM</t>
  </si>
  <si>
    <t>Jul 22, 2020, 3:20:44 PM</t>
  </si>
  <si>
    <t>Jul 21, 2020, 3:17:00 PM</t>
  </si>
  <si>
    <t>Jul 20, 2020, 3:40:11 PM</t>
  </si>
  <si>
    <t>Jul 19, 2020, 3:39:03 PM</t>
  </si>
  <si>
    <t>Jul 18, 2020, 2:43:43 PM</t>
  </si>
  <si>
    <t>Jul 17, 2020, 2:43:04 PM</t>
  </si>
  <si>
    <t>Jul 16, 2020, 3:00:36 PM</t>
  </si>
  <si>
    <t>Jul 15, 2020, 3:03:48 PM</t>
  </si>
  <si>
    <t>Jul 14, 2020, 3:30:12 PM</t>
  </si>
  <si>
    <t>Jul 13, 2020, 3:00:24 PM</t>
  </si>
  <si>
    <t>Jul 12, 2020, 3:14:59 PM</t>
  </si>
  <si>
    <t>Jul 11, 2020, 3:14:16 PM</t>
  </si>
  <si>
    <t>Jul 10, 2020, 3:10:04 PM</t>
  </si>
  <si>
    <t>Jul 9, 2020, 2:35:27 PM</t>
  </si>
  <si>
    <t>Jul 8, 2020, 2:41:43 PM</t>
  </si>
  <si>
    <t>Jul 7, 2020, 2:32:01 PM</t>
  </si>
  <si>
    <t>Jul 6, 2020, 2:35:41 PM</t>
  </si>
  <si>
    <t>Jul 5, 2020, 5:09:01 PM</t>
  </si>
  <si>
    <t>Jul 4, 2020, 1:50:31 PM</t>
  </si>
  <si>
    <t>1000th run, average: 6.5 mi</t>
  </si>
  <si>
    <t>Jul 3, 2020, 10:03:17 PM</t>
  </si>
  <si>
    <t>Jul 3, 2020, 1:59:10 PM</t>
  </si>
  <si>
    <t>Jul 2, 2020, 2:38:05 PM</t>
  </si>
  <si>
    <t>Jul 1, 2020, 2:08:08 PM</t>
  </si>
  <si>
    <t>Jun 30, 2020, 2:52:27 PM</t>
  </si>
  <si>
    <t>Jun 29, 2020, 2:58:38 PM</t>
  </si>
  <si>
    <t>Jun 28, 2020, 3:04:21 PM</t>
  </si>
  <si>
    <t>Jun 27, 2020, 3:46:36 PM</t>
  </si>
  <si>
    <t>Jun 26, 2020, 4:02:10 PM</t>
  </si>
  <si>
    <t>Jun 25, 2020, 3:25:50 PM</t>
  </si>
  <si>
    <t>Jun 24, 2020, 3:39:41 PM</t>
  </si>
  <si>
    <t>Jun 23, 2020, 2:33:51 PM</t>
  </si>
  <si>
    <t>Jun 22, 2020, 3:02:37 PM</t>
  </si>
  <si>
    <t>Jun 21, 2020, 3:23:25 PM</t>
  </si>
  <si>
    <t>Jun 19, 2020, 2:14:30 PM</t>
  </si>
  <si>
    <t>Jun 18, 2020, 2:59:18 PM</t>
  </si>
  <si>
    <t>Jun 17, 2020, 2:43:08 PM</t>
  </si>
  <si>
    <t>Jun 16, 2020, 3:06:05 PM</t>
  </si>
  <si>
    <t>Jun 15, 2020, 2:32:58 PM</t>
  </si>
  <si>
    <t>Jun 14, 2020, 2:19:15 PM</t>
  </si>
  <si>
    <t>Jun 13, 2020, 2:15:12 PM</t>
  </si>
  <si>
    <t>Napa</t>
  </si>
  <si>
    <t>Del Mar</t>
  </si>
  <si>
    <t>Newport Beach</t>
  </si>
  <si>
    <t>Estes Park</t>
  </si>
  <si>
    <t>Ketchum</t>
  </si>
  <si>
    <t>Klamath Falls</t>
  </si>
  <si>
    <t>Colorado</t>
  </si>
  <si>
    <t>Idaho</t>
  </si>
  <si>
    <t>Sep 10, 2020, 11:23:37 PM</t>
  </si>
  <si>
    <t>Sep 11, 2020, 3:19:52 PM</t>
  </si>
  <si>
    <t>Sep 13, 2020, 3:44:55 PM</t>
  </si>
  <si>
    <t>Sep 14, 2020, 4:03:56 PM</t>
  </si>
  <si>
    <t>Sep 15, 2020, 4:01:09 PM</t>
  </si>
  <si>
    <t>Sep 16, 2020, 4:09:30 PM</t>
  </si>
  <si>
    <t>Sep 17, 2020, 4:40:25 PM</t>
  </si>
  <si>
    <t>Sep 18, 2020, 4:52:08 PM</t>
  </si>
  <si>
    <t>Sep 19, 2020, 5:03:25 PM</t>
  </si>
  <si>
    <t>Sep 20, 2020, 4:46:30 PM</t>
  </si>
  <si>
    <t>Sep 21, 2020, 4:53:47 PM</t>
  </si>
  <si>
    <t>Sep 22, 2020, 4:21:08 PM</t>
  </si>
  <si>
    <t>Sep 23, 2020, 4:56:27 PM</t>
  </si>
  <si>
    <t>Sep 24, 2020, 4:21:43 PM</t>
  </si>
  <si>
    <t>Sep 25, 2020, 5:00:13 PM</t>
  </si>
  <si>
    <t>Sep 26, 2020, 4:47:59 PM</t>
  </si>
  <si>
    <t>Sep 27, 2020, 5:00:49 PM</t>
  </si>
  <si>
    <t>Sep 28, 2020, 4:21:18 PM</t>
  </si>
  <si>
    <t>Sep 29, 2020, 4:41:08 PM</t>
  </si>
  <si>
    <t>Sep 30, 2020, 4:23:45 PM</t>
  </si>
  <si>
    <t>Oct 1, 2020, 4:15:06 PM</t>
  </si>
  <si>
    <t>Oct 2, 2020, 4:45:28 PM</t>
  </si>
  <si>
    <t>Oct 3, 2020, 4:53:52 PM</t>
  </si>
  <si>
    <t>Oct 4, 2020, 4:25:14 PM</t>
  </si>
  <si>
    <t>Oct 5, 2020, 3:03:51 PM</t>
  </si>
  <si>
    <t>Oct 6, 2020, 4:57:39 PM</t>
  </si>
  <si>
    <t>Oct 7, 2020, 4:41:47 PM</t>
  </si>
  <si>
    <t>Oct 8, 2020, 4:17:16 PM</t>
  </si>
  <si>
    <t>Oct 8, 2020, 5:06:53 PM</t>
  </si>
  <si>
    <t>Oct 9, 2020, 4:19:30 PM</t>
  </si>
  <si>
    <t>Oct 10, 2020, 5:06:12 PM</t>
  </si>
  <si>
    <t>Oct 11, 2020, 5:00:50 PM</t>
  </si>
  <si>
    <t>Oct 12, 2020, 4:43:08 PM</t>
  </si>
  <si>
    <t>Oct 13, 2020, 3:46:47 PM</t>
  </si>
  <si>
    <t>Oct 14, 2020, 4:22:02 PM</t>
  </si>
  <si>
    <t>Oct 15, 2020, 4:44:25 PM</t>
  </si>
  <si>
    <t>Oct 16, 2020, 4:49:08 PM</t>
  </si>
  <si>
    <t>Oct 17, 2020, 4:56:45 PM</t>
  </si>
  <si>
    <t>Oct 18, 2020, 4:56:05 PM</t>
  </si>
  <si>
    <t>Oct 19, 2020, 3:19:47 PM</t>
  </si>
  <si>
    <t>Oct 20, 2020, 7:24:55 PM</t>
  </si>
  <si>
    <t>Oct 21, 2020, 4:53:04 PM</t>
  </si>
  <si>
    <t>Oct 22, 2020, 4:59:13 PM</t>
  </si>
  <si>
    <t>Oct 23, 2020, 4:28:54 PM</t>
  </si>
  <si>
    <t>Oct 24, 2020, 5:07:34 PM</t>
  </si>
  <si>
    <t>Oct 26, 2020, 4:52:11 PM</t>
  </si>
  <si>
    <t>Oct 27, 2020, 3:21:08 PM</t>
  </si>
  <si>
    <t>Oct 28, 2020, 4:15:43 PM</t>
  </si>
  <si>
    <t>Oct 29, 2020, 4:27:20 PM</t>
  </si>
  <si>
    <t>Oct 30, 2020, 4:20:58 PM</t>
  </si>
  <si>
    <t>Oct 31, 2020, 4:23:04 PM</t>
  </si>
  <si>
    <t>Nov 1, 2020, 4:37:10 PM</t>
  </si>
  <si>
    <t>Nov 2, 2020, 4:34:33 PM</t>
  </si>
  <si>
    <t>Nov 3, 2020, 5:13:45 PM</t>
  </si>
  <si>
    <t>Nov 4, 2020, 4:35:43 PM</t>
  </si>
  <si>
    <t>Nov 5, 2020, 4:42:20 PM</t>
  </si>
  <si>
    <t>Nov 6, 2020, 4:34:22 PM</t>
  </si>
  <si>
    <t>Nov 7, 2020, 4:40:13 PM</t>
  </si>
  <si>
    <t>Nov 8, 2020, 5:05:47 PM</t>
  </si>
  <si>
    <t>Nov 9, 2020, 5:04:39 PM</t>
  </si>
  <si>
    <t>Nov 10, 2020, 5:14:52 PM</t>
  </si>
  <si>
    <t>Nov 11, 2020, 4:31:01 PM</t>
  </si>
  <si>
    <t>Nov 12, 2020, 4:45:32 PM</t>
  </si>
  <si>
    <t>Nov 13, 2020, 4:46:21 PM</t>
  </si>
  <si>
    <t>Nov 14, 2020, 5:10:34 PM</t>
  </si>
  <si>
    <t>Nov 15, 2020, 5:11:37 PM</t>
  </si>
  <si>
    <t>Nov 17, 2020, 6:13:00 PM</t>
  </si>
  <si>
    <t>New home, first run</t>
  </si>
  <si>
    <t>Nov 18, 2020, 4:03:02 PM</t>
  </si>
  <si>
    <t>Nov 19, 2020, 4:44:40 PM</t>
  </si>
  <si>
    <t>Nov 20, 2020, 4:41:47 PM</t>
  </si>
  <si>
    <t>Nov 21, 2020, 8:53:42 PM</t>
  </si>
  <si>
    <t>Nov 22, 2020, 4:44:19 PM</t>
  </si>
  <si>
    <t>Nov 23, 2020, 4:32:38 PM</t>
  </si>
  <si>
    <t>Nov 24, 2020, 4:15:00 PM</t>
  </si>
  <si>
    <t>Nov 25, 2020, 5:14:37 PM</t>
  </si>
  <si>
    <t>Nov 26, 2020, 4:51:17 PM</t>
  </si>
  <si>
    <t>Nov 27, 2020, 4:39:11 PM</t>
  </si>
  <si>
    <t>Nov 28, 2020, 4:55:05 PM</t>
  </si>
  <si>
    <t>Nov 29, 2020, 4:36:59 PM</t>
  </si>
  <si>
    <t>Nov 30, 2020, 4:45:21 PM</t>
  </si>
  <si>
    <t>Dec 1, 2020, 4:21:41 PM</t>
  </si>
  <si>
    <t>Dec 2, 2020, 4:39:19 PM</t>
  </si>
  <si>
    <t>Dec 3, 2020, 4:38:15 PM</t>
  </si>
  <si>
    <t>Dec 4, 2020, 4:37:08 PM</t>
  </si>
  <si>
    <t>Dec 5, 2020, 4:54:12 PM</t>
  </si>
  <si>
    <t>Dec 6, 2020, 5:13:53 PM</t>
  </si>
  <si>
    <t>Dec 7, 2020, 4:38:02 PM</t>
  </si>
  <si>
    <t>Dec 8, 2020, 4:48:06 PM</t>
  </si>
  <si>
    <t>Dec 9, 2020, 5:04:32 PM</t>
  </si>
  <si>
    <t>Dec 10, 2020, 4:41:16 PM</t>
  </si>
  <si>
    <t>Dec 11, 2020, 5:33:29 PM</t>
  </si>
  <si>
    <t>Dec 12, 2020, 4:49:39 PM</t>
  </si>
  <si>
    <t>Dec 13, 2020, 4:59:01 PM</t>
  </si>
  <si>
    <t>Dec 14, 2020, 4:44:27 PM</t>
  </si>
  <si>
    <t>Dec 15, 2020, 4:25:32 PM</t>
  </si>
  <si>
    <t>Dec 16, 2020, 4:52:45 PM</t>
  </si>
  <si>
    <t>Dec 17, 2020, 5:04:58 PM</t>
  </si>
  <si>
    <t>Dec 18, 2020, 5:07:55 PM</t>
  </si>
  <si>
    <t>Dec 19, 2020, 5:04:24 PM</t>
  </si>
  <si>
    <t>Dec 20, 2020, 5:04:13 PM</t>
  </si>
  <si>
    <t>Dec 21, 2020, 5:22:43 PM</t>
  </si>
  <si>
    <t>Dec 22, 2020, 4:32:41 PM</t>
  </si>
  <si>
    <t>Dec 23, 2020, 5:09:21 PM</t>
  </si>
  <si>
    <t>Dec 24, 2020, 5:16:58 PM</t>
  </si>
  <si>
    <t>Dec 25, 2020, 4:22:05 PM</t>
  </si>
  <si>
    <t>Dec 26, 2020, 4:22:36 PM</t>
  </si>
  <si>
    <t>Dec 27, 2020, 4:53:46 PM</t>
  </si>
  <si>
    <t>Dec 28, 2020, 4:15:30 PM</t>
  </si>
  <si>
    <t>Dec 29, 2020, 4:07:42 PM</t>
  </si>
  <si>
    <t>Dec 30, 2020, 6:26:23 PM</t>
  </si>
  <si>
    <t>Dec 31, 2020, 4:59:19 PM</t>
  </si>
  <si>
    <t>Jan 2, 2021, 4:42:53 PM</t>
  </si>
  <si>
    <t>Jan 3, 2021, 4:48:44 PM</t>
  </si>
  <si>
    <t>Jan 4, 2021, 4:38:54 PM</t>
  </si>
  <si>
    <t>Jan 5, 2021, 5:35:59 PM</t>
  </si>
  <si>
    <t>Jan 6, 2021, 4:41:51 PM</t>
  </si>
  <si>
    <t>Jan 7, 2021, 4:35:41 PM</t>
  </si>
  <si>
    <t>Jan 8, 2021, 4:48:28 PM</t>
  </si>
  <si>
    <t>Jan 9, 2021, 4:58:51 PM</t>
  </si>
  <si>
    <t>Jan 10, 2021, 4:59:33 PM</t>
  </si>
  <si>
    <t>Jan 11, 2021, 4:19:49 PM</t>
  </si>
  <si>
    <t>GPS errors make me sad</t>
  </si>
  <si>
    <t>Jan 11, 2021, 5:05:07 PM</t>
  </si>
  <si>
    <t>Jan 12, 2021, 4:53:13 PM</t>
  </si>
  <si>
    <t>Jan 13, 2021, 5:59:07 PM</t>
  </si>
  <si>
    <t>Jan 14, 2021, 5:44:26 PM</t>
  </si>
  <si>
    <t>Jan 15, 2021, 4:48:38 PM</t>
  </si>
  <si>
    <t>Jan 16, 2021, 5:03:16 PM</t>
  </si>
  <si>
    <t>Jan 17, 2021, 4:40:46 PM</t>
  </si>
  <si>
    <t>Jan 18, 2021, 4:31:52 PM</t>
  </si>
  <si>
    <t>Jan 19, 2021, 4:40:19 PM</t>
  </si>
  <si>
    <t>Jan 20, 2021, 5:11:27 PM</t>
  </si>
  <si>
    <t>Jan 21, 2021, 4:47:23 PM</t>
  </si>
  <si>
    <t>Jan 22, 2021, 5:03:54 PM</t>
  </si>
  <si>
    <t>Jan 23, 2021, 3:58:24 PM</t>
  </si>
  <si>
    <t>Jan 24, 2021, 4:54:39 PM</t>
  </si>
  <si>
    <t>Jan 25, 2021, 5:03:18 PM</t>
  </si>
  <si>
    <t>Jan 26, 2021, 4:54:31 PM</t>
  </si>
  <si>
    <t>Jan 27, 2021, 5:04:35 PM</t>
  </si>
  <si>
    <t>Jan 28, 2021, 5:18:31 PM</t>
  </si>
  <si>
    <t>Jan 29, 2021, 4:56:59 PM</t>
  </si>
  <si>
    <t>Jan 30, 2021, 10:31:18 PM</t>
  </si>
  <si>
    <t>Feb 1, 2021, 3:55:14 PM</t>
  </si>
  <si>
    <t>Feb 2, 2021, 9:12:48 PM</t>
  </si>
  <si>
    <t>Feb 3, 2021, 4:35:40 PM</t>
  </si>
  <si>
    <t>Feb 4, 2021, 4:49:53 PM</t>
  </si>
  <si>
    <t>Feb 5, 2021, 4:47:27 PM</t>
  </si>
  <si>
    <t>Feb 6, 2021, 4:34:51 PM</t>
  </si>
  <si>
    <t>Feb 7, 2021, 5:11:14 PM</t>
  </si>
  <si>
    <t>Feb 8, 2021, 4:53:00 PM</t>
  </si>
  <si>
    <t>Feb 9, 2021, 4:05:06 PM</t>
  </si>
  <si>
    <t>Feb 9, 2021, 4:07:18 PM</t>
  </si>
  <si>
    <t>GPS Anger</t>
  </si>
  <si>
    <t>Feb 10, 2021, 4:50:43 PM</t>
  </si>
  <si>
    <t>Feb 11, 2021, 4:58:31 PM</t>
  </si>
  <si>
    <t>Feb 12, 2021, 4:57:29 PM</t>
  </si>
  <si>
    <t>Feb 13, 2021, 3:45:07 PM</t>
  </si>
  <si>
    <t>Feb 15, 2021, 2:36:05 AM</t>
  </si>
  <si>
    <t>Feb 15, 2021, 8:37:29 PM</t>
  </si>
  <si>
    <t>Feb 16, 2021, 4:58:02 PM</t>
  </si>
  <si>
    <t>Feb 17, 2021, 5:07:54 PM</t>
  </si>
  <si>
    <t>Feb 18, 2021, 4:57:14 PM</t>
  </si>
  <si>
    <t>Feb 19, 2021, 4:51:10 PM</t>
  </si>
  <si>
    <t>Feb 20, 2021, 5:09:58 PM</t>
  </si>
  <si>
    <t>Feb 21, 2021, 5:16:47 PM</t>
  </si>
  <si>
    <t>Feb 22, 2021, 4:47:23 PM</t>
  </si>
  <si>
    <t>Feb 23, 2021, 4:52:30 PM</t>
  </si>
  <si>
    <t>Feb 24, 2021, 5:00:14 PM</t>
  </si>
  <si>
    <t>Feb 25, 2021, 5:07:37 PM</t>
  </si>
  <si>
    <t>Feb 26, 2021, 4:51:05 PM</t>
  </si>
  <si>
    <t>Feb 27, 2021, 4:47:01 PM</t>
  </si>
  <si>
    <t>Feb 28, 2021, 5:11:12 PM</t>
  </si>
  <si>
    <t>Mar 1, 2021, 4:47:55 PM</t>
  </si>
  <si>
    <t>Mar 2, 2021, 4:52:18 PM</t>
  </si>
  <si>
    <t>Mar 3, 2021, 5:02:59 PM</t>
  </si>
  <si>
    <t>Mar 4, 2021, 7:32:08 PM</t>
  </si>
  <si>
    <t>Mar 5, 2021, 5:18:14 PM</t>
  </si>
  <si>
    <t>Mar 6, 2021, 4:55:05 PM</t>
  </si>
  <si>
    <t>Mar 7, 2021, 4:32:40 PM</t>
  </si>
  <si>
    <t>Mar 8, 2021, 4:43:14 PM</t>
  </si>
  <si>
    <t>Mar 9, 2021, 4:08:01 PM</t>
  </si>
  <si>
    <t>Mar 10, 2021, 4:50:44 PM</t>
  </si>
  <si>
    <t>Mar 11, 2021, 4:04:12 PM</t>
  </si>
  <si>
    <t>Mar 12, 2021, 4:54:54 PM</t>
  </si>
  <si>
    <t>Mar 17, 2021, 8:15:39 PM</t>
  </si>
  <si>
    <t>Mar 18, 2021, 10:31:23 AM</t>
  </si>
  <si>
    <t>Mar 19, 2021, 2:07:50 PM</t>
  </si>
  <si>
    <t>Dom. Rep. anti-humidity Treadmill</t>
  </si>
  <si>
    <t>Mar 20, 2021, 4:37:54 PM</t>
  </si>
  <si>
    <t>Mar 21, 2021, 1:20:08 PM</t>
  </si>
  <si>
    <t>Mar 22, 2021, 11:52:05 AM</t>
  </si>
  <si>
    <t>Mar 23, 2021, 12:26:24 PM</t>
  </si>
  <si>
    <t>Mar 24, 2021, 12:58:46 PM</t>
  </si>
  <si>
    <t>Mar 25, 2021, 8:04:05 PM</t>
  </si>
  <si>
    <t>Mar 26, 2021, 11:24:51 AM</t>
  </si>
  <si>
    <t>Mar 27, 2021, 4:06:07 PM</t>
  </si>
  <si>
    <t>Mar 28, 2021, 4:21:19 PM</t>
  </si>
  <si>
    <t>Mar 29, 2021, 3:16:18 PM</t>
  </si>
  <si>
    <t>Mar 30, 2021, 3:15:27 PM</t>
  </si>
  <si>
    <t>Mar 31, 2021, 3:28:32 PM</t>
  </si>
  <si>
    <t>Apr 1, 2021, 4:17:43 PM</t>
  </si>
  <si>
    <t>Apr 2, 2021, 3:41:46 PM</t>
  </si>
  <si>
    <t>Apr 3, 2021, 3:36:49 PM</t>
  </si>
  <si>
    <t>Apr 4, 2021, 3:38:37 PM</t>
  </si>
  <si>
    <t>Apr 5, 2021, 3:41:46 PM</t>
  </si>
  <si>
    <t>GPS paused after .8 miles ü§¨</t>
  </si>
  <si>
    <t>Apr 6, 2021, 3:43:29 PM</t>
  </si>
  <si>
    <t>Apr 7, 2021, 3:53:44 PM</t>
  </si>
  <si>
    <t>Apr 8, 2021, 3:45:57 PM</t>
  </si>
  <si>
    <t>Apr 9, 2021, 3:55:55 PM</t>
  </si>
  <si>
    <t>Apr 10, 2021, 4:24:16 PM</t>
  </si>
  <si>
    <t>Apr 11, 2021, 4:18:31 PM</t>
  </si>
  <si>
    <t>Apr 12, 2021, 2:51:48 PM</t>
  </si>
  <si>
    <t>Apr 13, 2021, 4:23:58 PM</t>
  </si>
  <si>
    <t>Apr 14, 2021, 2:36:23 PM</t>
  </si>
  <si>
    <t>Apr 15, 2021, 4:01:04 PM</t>
  </si>
  <si>
    <t>Apr 16, 2021, 3:48:57 PM</t>
  </si>
  <si>
    <t>Apr 17, 2021, 4:25:06 PM</t>
  </si>
  <si>
    <t>Apr 18, 2021, 4:19:33 PM</t>
  </si>
  <si>
    <t>Apr 19, 2021, 3:58:57 PM</t>
  </si>
  <si>
    <t>Apr 20, 2021, 3:22:13 PM</t>
  </si>
  <si>
    <t>Apr 21, 2021, 4:05:56 PM</t>
  </si>
  <si>
    <t>Apr 22, 2021, 3:04:46 PM</t>
  </si>
  <si>
    <t>Apr 23, 2021, 4:40:37 PM</t>
  </si>
  <si>
    <t>Apr 24, 2021, 5:14:40 AM</t>
  </si>
  <si>
    <t>Dubai Treadmill</t>
  </si>
  <si>
    <t>Apr 25, 2021, 4:28:09 AM</t>
  </si>
  <si>
    <t>Apr 26, 2021, 4:17:20 AM</t>
  </si>
  <si>
    <t>Apr 30, 2021, 4:12:42 AM</t>
  </si>
  <si>
    <t>May 2, 2021, 10:11:57 PM</t>
  </si>
  <si>
    <t>May 3, 2021, 3:10:11 PM</t>
  </si>
  <si>
    <t>May 4, 2021, 3:36:19 PM</t>
  </si>
  <si>
    <t>May 5, 2021, 4:20:10 PM</t>
  </si>
  <si>
    <t>May 10, 2021, 4:44:00 PM</t>
  </si>
  <si>
    <t>May 11, 2021, 3:44:56 PM</t>
  </si>
  <si>
    <t>May 13, 2021, 3:44:42 PM</t>
  </si>
  <si>
    <t>May 14, 2021, 3:03:54 PM</t>
  </si>
  <si>
    <t>Marina Del Rey</t>
  </si>
  <si>
    <t>Home - MDR</t>
  </si>
  <si>
    <t>Amangiri</t>
  </si>
  <si>
    <t>Page</t>
  </si>
  <si>
    <t>Arizona</t>
  </si>
  <si>
    <t>Catalina</t>
  </si>
  <si>
    <t>Punta Cana</t>
  </si>
  <si>
    <t>Dominican Republic</t>
  </si>
  <si>
    <t>San Juan</t>
  </si>
  <si>
    <t>Puerto Rico</t>
  </si>
  <si>
    <t>St Thomas</t>
  </si>
  <si>
    <t>USVI</t>
  </si>
  <si>
    <t>Dubai</t>
  </si>
  <si>
    <t>UAE</t>
  </si>
  <si>
    <t>Tiblisi</t>
  </si>
  <si>
    <t>May 15, 2021, 4:31:47 PM</t>
  </si>
  <si>
    <t>May 16, 2021, 4:02:12 PM</t>
  </si>
  <si>
    <t>May 17, 2021, 3:48:07 PM</t>
  </si>
  <si>
    <t xml:space="preserve">Auto pause broken + sitting at crosswalks </t>
  </si>
  <si>
    <t>May 18, 2021, 3:34:17 PM</t>
  </si>
  <si>
    <t>May 19, 2021, 4:36:08 PM</t>
  </si>
  <si>
    <t>May 20, 2021, 3:25:07 PM</t>
  </si>
  <si>
    <t>May 21, 2021, 3:38:37 PM</t>
  </si>
  <si>
    <t>May 22, 2021, 3:40:39 PM</t>
  </si>
  <si>
    <t>May 23, 2021, 3:37:12 PM</t>
  </si>
  <si>
    <t>May 24, 2021, 3:47:29 PM</t>
  </si>
  <si>
    <t>May 25, 2021, 3:39:25 PM</t>
  </si>
  <si>
    <t>May 26, 2021, 4:07:28 PM</t>
  </si>
  <si>
    <t>May 27, 2021, 3:52:37 PM</t>
  </si>
  <si>
    <t>May 28, 2021, 4:12:21 PM</t>
  </si>
  <si>
    <t>May 29, 2021, 3:58:05 PM</t>
  </si>
  <si>
    <t>May 30, 2021, 5:17:20 PM</t>
  </si>
  <si>
    <t>May 31, 2021, 3:51:20 PM</t>
  </si>
  <si>
    <t>Jun 1, 2021, 4:01:29 PM</t>
  </si>
  <si>
    <t>Jun 2, 2021, 3:47:35 PM</t>
  </si>
  <si>
    <t>Jun 3, 2021, 3:48:47 PM</t>
  </si>
  <si>
    <t>Jun 4, 2021, 3:50:05 PM</t>
  </si>
  <si>
    <t>Jun 5, 2021, 4:31:27 PM</t>
  </si>
  <si>
    <t>Jun 6, 2021, 3:45:24 PM</t>
  </si>
  <si>
    <t>Jun 7, 2021, 3:47:57 PM</t>
  </si>
  <si>
    <t>Jun 8, 2021, 3:12:40 PM</t>
  </si>
  <si>
    <t>Jun 9, 2021, 3:33:54 PM</t>
  </si>
  <si>
    <t>Jun 10, 2021, 4:15:33 PM</t>
  </si>
  <si>
    <t>Jun 11, 2021, 3:48:46 PM</t>
  </si>
  <si>
    <t>Jun 12, 2021, 4:02:47 PM</t>
  </si>
  <si>
    <t>Jun 13, 2021, 5:21:58 PM</t>
  </si>
  <si>
    <t>Jun 14, 2021, 3:43:23 PM</t>
  </si>
  <si>
    <t>Jun 15, 2021, 3:56:47 PM</t>
  </si>
  <si>
    <t>Jun 16, 2021, 4:18:42 PM</t>
  </si>
  <si>
    <t>Jun 17, 2021, 3:53:50 PM</t>
  </si>
  <si>
    <t>Jun 18, 2021, 4:28:15 PM</t>
  </si>
  <si>
    <t>Jun 19, 2021, 4:17:49 PM</t>
  </si>
  <si>
    <t>Jun 20, 2021, 4:20:35 PM</t>
  </si>
  <si>
    <t>Jun 21, 2021, 3:51:15 PM</t>
  </si>
  <si>
    <t>Jun 22, 2021, 3:45:37 PM</t>
  </si>
  <si>
    <t>Jun 23, 2021, 3:44:00 PM</t>
  </si>
  <si>
    <t>Jun 24, 2021, 4:17:30 PM</t>
  </si>
  <si>
    <t>Jun 25, 2021, 3:51:12 PM</t>
  </si>
  <si>
    <t>Jun 26, 2021, 3:57:06 PM</t>
  </si>
  <si>
    <t>Jun 28, 2021, 8:25:37 PM</t>
  </si>
  <si>
    <t>Jun 29, 2021, 3:43:37 PM</t>
  </si>
  <si>
    <t>Jun 30, 2021, 2:45:33 PM</t>
  </si>
  <si>
    <t>Jul 1, 2021, 3:58:34 PM</t>
  </si>
  <si>
    <t>Jul 2, 2021, 3:49:51 PM</t>
  </si>
  <si>
    <t>Jul 3, 2021, 3:21:35 PM</t>
  </si>
  <si>
    <t>Jul 12, 2021, 4:14:04 PM</t>
  </si>
  <si>
    <t>Jul 13, 2021, 4:17:28 PM</t>
  </si>
  <si>
    <t>Jul 14, 2021, 3:56:50 PM</t>
  </si>
  <si>
    <t>Jul 15, 2021, 4:01:44 PM</t>
  </si>
  <si>
    <t>Jul 16, 2021, 4:11:56 PM</t>
  </si>
  <si>
    <t>Jul 17, 2021, 3:54:54 PM</t>
  </si>
  <si>
    <t>Jul 18, 2021, 4:05:04 PM</t>
  </si>
  <si>
    <t>Running again!!!!</t>
  </si>
  <si>
    <t>2 weeks, 3 stitches and a lot of whining about immobility, first run after I stepped on glass!!!</t>
  </si>
  <si>
    <t>Jul 19, 2021, 1:45:40 PM</t>
  </si>
  <si>
    <t>Jul 22, 2021, 1:33:28 PM</t>
  </si>
  <si>
    <t>Jul 23, 2021, 1:39:18 PM</t>
  </si>
  <si>
    <t>Jul 24, 2021, 1:36:02 PM</t>
  </si>
  <si>
    <t>Jul 25, 2021, 11:43:00 AM</t>
  </si>
  <si>
    <t>STL Treadmill</t>
  </si>
  <si>
    <t>Jul 26, 2021, 3:43:17 PM</t>
  </si>
  <si>
    <t>Jul 27, 2021, 2:50:08 PM</t>
  </si>
  <si>
    <t>Jul 28, 2021, 3:51:33 PM</t>
  </si>
  <si>
    <t>Jul 29, 2021, 2:25:56 PM</t>
  </si>
  <si>
    <t>Jul 30, 2021, 3:51:04 PM</t>
  </si>
  <si>
    <t>Jul 31, 2021, 3:54:03 PM</t>
  </si>
  <si>
    <t>Aug 1, 2021, 3:31:20 PM</t>
  </si>
  <si>
    <t>Aug 2, 2021, 3:51:36 PM</t>
  </si>
  <si>
    <t>Aug 3, 2021, 4:01:26 PM</t>
  </si>
  <si>
    <t>Aug 4, 2021, 4:58:57 PM</t>
  </si>
  <si>
    <t>Aug 5, 2021, 4:03:18 PM</t>
  </si>
  <si>
    <t>Aug 6, 2021, 2:39:05 PM</t>
  </si>
  <si>
    <t>Aug 7, 2021, 3:57:45 PM</t>
  </si>
  <si>
    <t>Aug 8, 2021, 3:27:22 PM</t>
  </si>
  <si>
    <t>Aug 9, 2021, 3:48:58 PM</t>
  </si>
  <si>
    <t>Aug 10, 2021, 3:56:46 PM</t>
  </si>
  <si>
    <t>Aug 11, 2021, 3:32:50 PM</t>
  </si>
  <si>
    <t>Aug 12, 2021, 12:02:27 PM</t>
  </si>
  <si>
    <t>Last run of my 20s!</t>
  </si>
  <si>
    <t>Aug 17, 2021, 5:03:34 AM</t>
  </si>
  <si>
    <t>Course √† pied matinale</t>
  </si>
  <si>
    <t>Aug 18, 2021, 5:06:36 AM</t>
  </si>
  <si>
    <t>Aug 19, 2021, 5:28:32 AM</t>
  </si>
  <si>
    <t>Aug 20, 2021, 5:21:07 AM</t>
  </si>
  <si>
    <t>Aug 22, 2021, 3:51:14 AM</t>
  </si>
  <si>
    <t>Aug 23, 2021, 4:56:43 AM</t>
  </si>
  <si>
    <t>Aug 25, 2021, 5:15:05 AM</t>
  </si>
  <si>
    <t>Aug 26, 2021, 4:58:21 AM</t>
  </si>
  <si>
    <t>Aug 27, 2021, 5:51:42 AM</t>
  </si>
  <si>
    <t>Aug 28, 2021, 11:12:31 AM</t>
  </si>
  <si>
    <t>St George</t>
  </si>
  <si>
    <t>Moscow</t>
  </si>
  <si>
    <t>St Petersburg</t>
  </si>
  <si>
    <t>Russia</t>
  </si>
  <si>
    <t>Aug 29, 2021, 4:43:25 PM</t>
  </si>
  <si>
    <t>Aug 30, 2021, 3:47:28 PM</t>
  </si>
  <si>
    <t>Aug 31, 2021, 2:33:41 PM</t>
  </si>
  <si>
    <t>Sep 1, 2021, 2:45:51 PM</t>
  </si>
  <si>
    <t>Sep 2, 2021, 4:07:28 PM</t>
  </si>
  <si>
    <t>Sep 3, 2021, 4:00:39 PM</t>
  </si>
  <si>
    <t>Sep 4, 2021, 3:47:41 PM</t>
  </si>
  <si>
    <t>Sep 5, 2021, 2:58:57 PM</t>
  </si>
  <si>
    <t>Sep 7, 2021, 12:23:08 AM</t>
  </si>
  <si>
    <t>Sep 7, 2021, 3:46:16 PM</t>
  </si>
  <si>
    <t>Sep 8, 2021, 3:51:55 PM</t>
  </si>
  <si>
    <t>Sep 9, 2021, 3:56:59 PM</t>
  </si>
  <si>
    <t>Sep 10, 2021, 4:11:13 PM</t>
  </si>
  <si>
    <t>Sep 11, 2021, 4:03:58 PM</t>
  </si>
  <si>
    <t>Sep 12, 2021, 4:12:37 PM</t>
  </si>
  <si>
    <t>Sep 13, 2021, 3:37:19 PM</t>
  </si>
  <si>
    <t>Sep 14, 2021, 3:19:51 PM</t>
  </si>
  <si>
    <t>Sep 15, 2021, 4:11:55 PM</t>
  </si>
  <si>
    <t>Sep 16, 2021, 3:47:10 PM</t>
  </si>
  <si>
    <t>Sep 17, 2021, 4:19:02 PM</t>
  </si>
  <si>
    <t>Sep 18, 2021, 3:52:57 PM</t>
  </si>
  <si>
    <t>Sep 19, 2021, 3:46:40 PM</t>
  </si>
  <si>
    <t>Sep 20, 2021, 3:26:06 PM</t>
  </si>
  <si>
    <t>Sep 21, 2021, 4:34:51 PM</t>
  </si>
  <si>
    <t>Sep 22, 2021, 3:49:40 PM</t>
  </si>
  <si>
    <t>Sep 23, 2021, 4:28:05 PM</t>
  </si>
  <si>
    <t>Sep 24, 2021, 3:38:25 PM</t>
  </si>
  <si>
    <t>Sep 25, 2021, 3:48:51 PM</t>
  </si>
  <si>
    <t>Sep 26, 2021, 4:03:34 PM</t>
  </si>
  <si>
    <t>Sep 27, 2021, 3:45:23 PM</t>
  </si>
  <si>
    <t>Sep 28, 2021, 3:40:31 PM</t>
  </si>
  <si>
    <t>Sep 29, 2021, 4:09:29 PM</t>
  </si>
  <si>
    <t>Sep 30, 2021, 3:43:46 PM</t>
  </si>
  <si>
    <t>Oct 1, 2021, 3:51:14 PM</t>
  </si>
  <si>
    <t>Oct 2, 2021, 11:20:40 PM</t>
  </si>
  <si>
    <t>Oct 3, 2021, 3:44:20 PM</t>
  </si>
  <si>
    <t>Oct 4, 2021, 3:46:03 PM</t>
  </si>
  <si>
    <t>Oct 5, 2021, 3:55:05 PM</t>
  </si>
  <si>
    <t>Oct 6, 2021, 4:00:34 PM</t>
  </si>
  <si>
    <t>Oct 7, 2021, 3:40:14 PM</t>
  </si>
  <si>
    <t>Oct 8, 2021, 4:03:58 PM</t>
  </si>
  <si>
    <t>Oct 9, 2021, 3:14:10 PM</t>
  </si>
  <si>
    <t>Oct 10, 2021, 4:12:31 PM</t>
  </si>
  <si>
    <t>Oct 11, 2021, 3:36:58 PM</t>
  </si>
  <si>
    <t>Oct 12, 2021, 4:59:37 PM</t>
  </si>
  <si>
    <t>Oct 13, 2021, 3:46:37 PM</t>
  </si>
  <si>
    <t>Oct 14, 2021, 3:49:54 PM</t>
  </si>
  <si>
    <t>Oct 15, 2021, 4:06:13 PM</t>
  </si>
  <si>
    <t>Oct 16, 2021, 4:18:01 PM</t>
  </si>
  <si>
    <t>Oct 17, 2021, 4:16:17 PM</t>
  </si>
  <si>
    <t>Oct 18, 2021, 3:53:44 PM</t>
  </si>
  <si>
    <t>Oct 19, 2021, 3:19:58 PM</t>
  </si>
  <si>
    <t>Oct 20, 2021, 5:15:01 PM</t>
  </si>
  <si>
    <t>Oct 21, 2021, 3:54:03 PM</t>
  </si>
  <si>
    <t>Oct 22, 2021, 4:09:46 PM</t>
  </si>
  <si>
    <t>Oct 23, 2021, 4:09:42 PM</t>
  </si>
  <si>
    <t>Oct 24, 2021, 3:54:00 PM</t>
  </si>
  <si>
    <t>Oct 25, 2021, 3:08:59 PM</t>
  </si>
  <si>
    <t>Oct 26, 2021, 3:39:54 PM</t>
  </si>
  <si>
    <t>Oct 27, 2021, 3:59:03 PM</t>
  </si>
  <si>
    <t>Oct 28, 2021, 6:16:12 PM</t>
  </si>
  <si>
    <t>Oct 29, 2021, 5:52:37 PM</t>
  </si>
  <si>
    <t>Nov 1, 2021, 6:26:51 PM</t>
  </si>
  <si>
    <t>Nov 2, 2021, 4:15:27 PM</t>
  </si>
  <si>
    <t>Nov 3, 2021, 3:09:59 PM</t>
  </si>
  <si>
    <t>Nov 4, 2021, 4:23:34 PM</t>
  </si>
  <si>
    <t>Nov 5, 2021, 4:10:43 PM</t>
  </si>
  <si>
    <t>Nov 6, 2021, 4:13:58 PM</t>
  </si>
  <si>
    <t>Nov 7, 2021, 4:51:19 PM</t>
  </si>
  <si>
    <t>Nov 8, 2021, 4:50:18 PM</t>
  </si>
  <si>
    <t>Nov 9, 2021, 4:19:23 PM</t>
  </si>
  <si>
    <t>Nov 10, 2021, 3:46:11 PM</t>
  </si>
  <si>
    <t>Nov 11, 2021, 5:00:13 PM</t>
  </si>
  <si>
    <t>Nov 12, 2021, 4:23:00 PM</t>
  </si>
  <si>
    <t>Nov 13, 2021, 4:54:39 PM</t>
  </si>
  <si>
    <t>Nov 14, 2021, 4:23:20 PM</t>
  </si>
  <si>
    <t>Nov 15, 2021, 4:38:38 PM</t>
  </si>
  <si>
    <t>Nov 16, 2021, 4:56:19 PM</t>
  </si>
  <si>
    <t>Nov 17, 2021, 4:32:15 PM</t>
  </si>
  <si>
    <t>Nov 18, 2021, 3:40:29 PM</t>
  </si>
  <si>
    <t>Nov 19, 2021, 4:36:28 PM</t>
  </si>
  <si>
    <t>Nov 20, 2021, 4:25:13 PM</t>
  </si>
  <si>
    <t>Nov 21, 2021, 8:51:30 PM</t>
  </si>
  <si>
    <t>Nov 22, 2021, 4:39:26 PM</t>
  </si>
  <si>
    <t>Nov 23, 2021, 4:45:26 PM</t>
  </si>
  <si>
    <t>Nov 24, 2021, 4:38:47 PM</t>
  </si>
  <si>
    <t>Nov 25, 2021, 4:27:16 PM</t>
  </si>
  <si>
    <t>Nov 28, 2021, 4:57:31 PM</t>
  </si>
  <si>
    <t>Nov 29, 2021, 4:01:21 PM</t>
  </si>
  <si>
    <t>Dec 1, 2021, 12:05:40 PM</t>
  </si>
  <si>
    <t>Dec 2, 2021, 10:16:38 AM</t>
  </si>
  <si>
    <t>Brussels Treadmill</t>
  </si>
  <si>
    <t>Dec 3, 2021, 8:01:08 AM</t>
  </si>
  <si>
    <t xml:space="preserve">Brussels Treadmill </t>
  </si>
  <si>
    <t>Dec 4, 2021, 7:38:59 AM</t>
  </si>
  <si>
    <t>Dec 5, 2021, 7:39:35 AM</t>
  </si>
  <si>
    <t>Dec 6, 2021, 8:06:00 AM</t>
  </si>
  <si>
    <t>Aachen Treadmill</t>
  </si>
  <si>
    <t>Dec 7, 2021, 7:38:12 AM</t>
  </si>
  <si>
    <t>Rhine Treadmill</t>
  </si>
  <si>
    <t>Dec 8, 2021, 7:28:58 AM</t>
  </si>
  <si>
    <t>Dec 9, 2021, 7:24:43 AM</t>
  </si>
  <si>
    <t>Dec 10, 2021, 6:16:36 AM</t>
  </si>
  <si>
    <t>Dec 11, 2021, 7:51:55 AM</t>
  </si>
  <si>
    <t>Dec 12, 2021, 8:14:57 AM</t>
  </si>
  <si>
    <t>Dec 13, 2021, 8:16:07 AM</t>
  </si>
  <si>
    <t>Dec 14, 2021, 8:12:10 AM</t>
  </si>
  <si>
    <t>Dec 17, 2021, 7:34:13 AM</t>
  </si>
  <si>
    <t>Dec 20, 2021, 8:10:42 AM</t>
  </si>
  <si>
    <t>Dec 22, 2021, 9:09:39 AM</t>
  </si>
  <si>
    <t>Slopes - A day skiing at Zermatt</t>
  </si>
  <si>
    <t>Dec 23, 2021, 8:18:36 AM</t>
  </si>
  <si>
    <t>Dec 24, 2021, 8:43:19 AM</t>
  </si>
  <si>
    <t>Dec 25, 2021, 12:37:11 PM</t>
  </si>
  <si>
    <t>Dec 26, 2021, 2:27:37 PM</t>
  </si>
  <si>
    <t>Zermatt Treadmill</t>
  </si>
  <si>
    <t>Dec 27, 2021, 8:25:58 AM</t>
  </si>
  <si>
    <t>Dec 29, 2021, 12:32:53 PM</t>
  </si>
  <si>
    <t>Solvang</t>
  </si>
  <si>
    <t>Kona</t>
  </si>
  <si>
    <t>Larkspur</t>
  </si>
  <si>
    <t>Healdsburg</t>
  </si>
  <si>
    <t>Brussels</t>
  </si>
  <si>
    <t>Belgium</t>
  </si>
  <si>
    <t>Aachen</t>
  </si>
  <si>
    <t>Germany</t>
  </si>
  <si>
    <t>Norway Cruise Ship</t>
  </si>
  <si>
    <t>Germany Cruise Ship</t>
  </si>
  <si>
    <t>Barcelona</t>
  </si>
  <si>
    <t>Seville</t>
  </si>
  <si>
    <t>Madrid</t>
  </si>
  <si>
    <t>Zermatt</t>
  </si>
  <si>
    <t>Spain</t>
  </si>
  <si>
    <t>Dec 31, 2021, 10:25:00 AM</t>
  </si>
  <si>
    <t>Jan 1, 2022, 11:50:43 AM</t>
  </si>
  <si>
    <t>Jan 2, 2022, 7:38:32 PM</t>
  </si>
  <si>
    <t>Jan 3, 2022, 5:39:43 PM</t>
  </si>
  <si>
    <t>Jan 4, 2022, 8:23:56 PM</t>
  </si>
  <si>
    <t>Jan 5, 2022, 3:54:23 PM</t>
  </si>
  <si>
    <t>Jan 6, 2022, 5:23:06 PM</t>
  </si>
  <si>
    <t>Jan 7, 2022, 4:45:08 PM</t>
  </si>
  <si>
    <t>Jan 8, 2022, 5:08:01 PM</t>
  </si>
  <si>
    <t>Jan 9, 2022, 5:07:56 PM</t>
  </si>
  <si>
    <t>Jan 10, 2022, 5:29:05 PM</t>
  </si>
  <si>
    <t>Jan 11, 2022, 4:45:36 PM</t>
  </si>
  <si>
    <t>Jan 12, 2022, 5:00:36 PM</t>
  </si>
  <si>
    <t>Jan 13, 2022, 6:07:37 PM</t>
  </si>
  <si>
    <t>Jan 14, 2022, 4:58:32 PM</t>
  </si>
  <si>
    <t>Jan 15, 2022, 4:23:38 PM</t>
  </si>
  <si>
    <t>Jan 16, 2022, 7:33:09 PM</t>
  </si>
  <si>
    <t>Jan 17, 2022, 4:48:49 PM</t>
  </si>
  <si>
    <t>Jan 18, 2022, 6:11:42 PM</t>
  </si>
  <si>
    <t>Jan 19, 2022, 4:39:45 PM</t>
  </si>
  <si>
    <t>Jan 20, 2022, 4:30:29 PM</t>
  </si>
  <si>
    <t>Jan 21, 2022, 5:36:55 PM</t>
  </si>
  <si>
    <t>Jan 22, 2022, 4:37:57 PM</t>
  </si>
  <si>
    <t>Azzurra Treadmill</t>
  </si>
  <si>
    <t>Jan 23, 2022, 5:13:42 PM</t>
  </si>
  <si>
    <t>Jan 24, 2022, 6:12:54 PM</t>
  </si>
  <si>
    <t>Jan 25, 2022, 4:37:35 PM</t>
  </si>
  <si>
    <t>Jan 26, 2022, 5:24:12 PM</t>
  </si>
  <si>
    <t>Jan 27, 2022, 4:15:31 PM</t>
  </si>
  <si>
    <t>Jan 28, 2022, 3:56:26 PM</t>
  </si>
  <si>
    <t>Jan 29, 2022, 5:24:35 PM</t>
  </si>
  <si>
    <t>Jan 30, 2022, 5:16:01 PM</t>
  </si>
  <si>
    <t>Jan 31, 2022, 4:43:34 PM</t>
  </si>
  <si>
    <t>Feb 1, 2022, 4:45:08 PM</t>
  </si>
  <si>
    <t>Feb 2, 2022, 3:34:19 PM</t>
  </si>
  <si>
    <t>Feb 3, 2022, 10:37:04 PM</t>
  </si>
  <si>
    <t>Saint Lucia Treadmill</t>
  </si>
  <si>
    <t>Feb 6, 2022, 8:33:07 PM</t>
  </si>
  <si>
    <t>Feb 7, 2022, 12:04:37 PM</t>
  </si>
  <si>
    <t>Feb 8, 2022, 6:35:24 PM</t>
  </si>
  <si>
    <t>Feb 9, 2022, 1:00:30 PM</t>
  </si>
  <si>
    <t>Feb 10, 2022, 1:17:15 PM</t>
  </si>
  <si>
    <t>Feb 11, 2022, 7:49:09 PM</t>
  </si>
  <si>
    <t>Feb 12, 2022, 4:00:19 PM</t>
  </si>
  <si>
    <t>Feb 13, 2022, 4:13:37 PM</t>
  </si>
  <si>
    <t>Feb 14, 2022, 4:03:13 PM</t>
  </si>
  <si>
    <t>Feb 15, 2022, 4:07:17 PM</t>
  </si>
  <si>
    <t>Feb 16, 2022, 4:58:49 PM</t>
  </si>
  <si>
    <t>Feb 17, 2022, 4:51:01 PM</t>
  </si>
  <si>
    <t>Feb 18, 2022, 4:17:32 PM</t>
  </si>
  <si>
    <t>Feb 19, 2022, 4:53:32 PM</t>
  </si>
  <si>
    <t>Feb 20, 2022, 5:21:22 PM</t>
  </si>
  <si>
    <t>Feb 21, 2022, 4:24:23 PM</t>
  </si>
  <si>
    <t>Feb 22, 2022, 4:05:09 PM</t>
  </si>
  <si>
    <t>Feb 23, 2022, 4:13:21 PM</t>
  </si>
  <si>
    <t>Feb 24, 2022, 5:34:44 PM</t>
  </si>
  <si>
    <t>Feb 25, 2022, 5:02:05 PM</t>
  </si>
  <si>
    <t>Feb 26, 2022, 3:39:26 PM</t>
  </si>
  <si>
    <t>Feb 27, 2022, 3:02:33 PM</t>
  </si>
  <si>
    <t>Feb 28, 2022, 1:56:56 PM</t>
  </si>
  <si>
    <t>Mar 1, 2022, 2:30:52 PM</t>
  </si>
  <si>
    <t>Mar 2, 2022, 2:42:04 PM</t>
  </si>
  <si>
    <t>Mar 3, 2022, 8:48:26 PM</t>
  </si>
  <si>
    <t>Mar 4, 2022, 4:47:17 PM</t>
  </si>
  <si>
    <t>Mar 5, 2022, 5:43:51 PM</t>
  </si>
  <si>
    <t>Mar 6, 2022, 4:51:46 PM</t>
  </si>
  <si>
    <t>Mar 7, 2022, 4:48:19 PM</t>
  </si>
  <si>
    <t>Mar 8, 2022, 4:19:41 PM</t>
  </si>
  <si>
    <t>Mar 9, 2022, 4:54:28 PM</t>
  </si>
  <si>
    <t>Mar 10, 2022, 4:50:34 PM</t>
  </si>
  <si>
    <t>Mar 11, 2022, 4:36:42 PM</t>
  </si>
  <si>
    <t>Mar 12, 2022, 3:44:20 PM</t>
  </si>
  <si>
    <t>Worst GPS gap yet</t>
  </si>
  <si>
    <t>Mar 12, 2022, 8:52:54 PM</t>
  </si>
  <si>
    <t>Refusal to accept an incomplete map</t>
  </si>
  <si>
    <t>Mar 13, 2022, 4:11:18 PM</t>
  </si>
  <si>
    <t>Mar 14, 2022, 3:52:02 PM</t>
  </si>
  <si>
    <t>Mar 15, 2022, 4:09:19 PM</t>
  </si>
  <si>
    <t>Mar 16, 2022, 3:54:14 PM</t>
  </si>
  <si>
    <t>Mar 17, 2022, 3:47:10 PM</t>
  </si>
  <si>
    <t>Mar 18, 2022, 3:51:04 PM</t>
  </si>
  <si>
    <t>Mar 20, 2022, 4:09:55 PM</t>
  </si>
  <si>
    <t>Punta Mita Treadmill</t>
  </si>
  <si>
    <t>Mar 21, 2022, 3:20:23 PM</t>
  </si>
  <si>
    <t>Mar 22, 2022, 3:59:23 PM</t>
  </si>
  <si>
    <t>Mar 23, 2022, 3:24:35 PM</t>
  </si>
  <si>
    <t>Mar 24, 2022, 3:59:27 PM</t>
  </si>
  <si>
    <t>3 mile GPS Gap</t>
  </si>
  <si>
    <t>Mar 24, 2022, 4:26:55 PM</t>
  </si>
  <si>
    <t>Saint Lucia</t>
  </si>
  <si>
    <t>Palm Springs</t>
  </si>
  <si>
    <t>Punta Mita</t>
  </si>
  <si>
    <t>Mar 25, 2022, 3:44:54 PM</t>
  </si>
  <si>
    <t>Mar 26, 2022, 4:27:46 PM</t>
  </si>
  <si>
    <t>Mar 27, 2022, 4:01:12 PM</t>
  </si>
  <si>
    <t>Mar 28, 2022, 3:53:40 PM</t>
  </si>
  <si>
    <t>Azzurra Treamill</t>
  </si>
  <si>
    <t>Mar 29, 2022, 3:46:17 PM</t>
  </si>
  <si>
    <t>Mar 30, 2022, 3:17:50 PM</t>
  </si>
  <si>
    <t>T minus 100</t>
  </si>
  <si>
    <t>Mar 31, 2022, 3:43:59 PM</t>
  </si>
  <si>
    <t>Apr 1, 2022, 3:04:54 PM</t>
  </si>
  <si>
    <t>Apr 2, 2022, 3:48:52 PM</t>
  </si>
  <si>
    <t>Apr 3, 2022, 3:54:09 PM</t>
  </si>
  <si>
    <t>Apr 4, 2022, 3:50:09 PM</t>
  </si>
  <si>
    <t>Apr 5, 2022, 3:43:40 PM</t>
  </si>
  <si>
    <t>Apr 6, 2022, 3:42:57 PM</t>
  </si>
  <si>
    <t>Apr 7, 2022, 3:46:41 PM</t>
  </si>
  <si>
    <t>Apr 8, 2022, 3:40:29 PM</t>
  </si>
  <si>
    <t>Apr 9, 2022, 3:36:45 PM</t>
  </si>
  <si>
    <t>Apr 10, 2022, 3:59:11 PM</t>
  </si>
  <si>
    <t>Apr 11, 2022, 3:45:33 PM</t>
  </si>
  <si>
    <t>Apr 12, 2022, 3:34:19 PM</t>
  </si>
  <si>
    <t>Apr 13, 2022, 3:54:44 PM</t>
  </si>
  <si>
    <t>Apr 14, 2022, 3:48:13 PM</t>
  </si>
  <si>
    <t>10,000 Miles</t>
  </si>
  <si>
    <t>Apr 20, 2022, 12:42:13 PM</t>
  </si>
  <si>
    <t>Apr 21, 2022, 3:25:53 PM</t>
  </si>
  <si>
    <t>Apr 26, 2022, 12:09:56 PM</t>
  </si>
  <si>
    <t>May 1, 2022, 12:12:30 PM</t>
  </si>
  <si>
    <t>May 2, 2022, 12:49:45 PM</t>
  </si>
  <si>
    <t>NYC Treadmill</t>
  </si>
  <si>
    <t>May 3, 2022, 11:53:29 AM</t>
  </si>
  <si>
    <t>May 4, 2022, 1:20:17 PM</t>
  </si>
  <si>
    <t>NYC Treamill</t>
  </si>
  <si>
    <t>May 5, 2022, 4:06:50 PM</t>
  </si>
  <si>
    <t>May 6, 2022, 1:41:49 PM</t>
  </si>
  <si>
    <t>May 7, 2022, 4:01:41 PM</t>
  </si>
  <si>
    <t>May 8, 2022, 3:20:31 PM</t>
  </si>
  <si>
    <t>May 9, 2022, 3:44:49 PM</t>
  </si>
  <si>
    <t>May 10, 2022, 3:36:30 PM</t>
  </si>
  <si>
    <t>May 11, 2022, 4:06:46 PM</t>
  </si>
  <si>
    <t>May 12, 2022, 2:06:14 PM</t>
  </si>
  <si>
    <t>May 13, 2022, 1:58:52 PM</t>
  </si>
  <si>
    <t>Miami Treadmill</t>
  </si>
  <si>
    <t>May 14, 2022, 12:43:46 PM</t>
  </si>
  <si>
    <t>May 15, 2022, 11:48:00 AM</t>
  </si>
  <si>
    <t xml:space="preserve">Miami Treadmill </t>
  </si>
  <si>
    <t>May 16, 2022, 11:56:58 AM</t>
  </si>
  <si>
    <t>May 17, 2022, 11:50:52 AM</t>
  </si>
  <si>
    <t>May 18, 2022, 11:38:05 AM</t>
  </si>
  <si>
    <t>May 19, 2022, 11:52:45 AM</t>
  </si>
  <si>
    <t>May 20, 2022, 8:45:53 PM</t>
  </si>
  <si>
    <t>May 21, 2022, 4:06:48 PM</t>
  </si>
  <si>
    <t>May 22, 2022, 3:10:17 PM</t>
  </si>
  <si>
    <t>May 24, 2022, 10:58:41 AM</t>
  </si>
  <si>
    <t>May 25, 2022, 5:56:51 AM</t>
  </si>
  <si>
    <t>May 26, 2022, 5:58:43 AM</t>
  </si>
  <si>
    <t>May 27, 2022, 6:27:51 AM</t>
  </si>
  <si>
    <t>Amsterdam Treadmill</t>
  </si>
  <si>
    <t>May 28, 2022, 5:58:36 AM</t>
  </si>
  <si>
    <t>May 29, 2022, 6:41:47 AM</t>
  </si>
  <si>
    <t>May 30, 2022, 6:32:20 AM</t>
  </si>
  <si>
    <t>Jun 1, 2022, 6:07:27 AM</t>
  </si>
  <si>
    <t>Jun 2, 2022, 6:14:53 AM</t>
  </si>
  <si>
    <t>Jun 3, 2022, 5:59:39 AM</t>
  </si>
  <si>
    <t>Jun 4, 2022, 3:37:41 AM</t>
  </si>
  <si>
    <t>Jun 5, 2022, 2:21:49 AM</t>
  </si>
  <si>
    <t>Jun 5, 2022, 3:59:34 PM</t>
  </si>
  <si>
    <t>Jun 6, 2022, 2:40:16 PM</t>
  </si>
  <si>
    <t>Jun 7, 2022, 2:27:24 PM</t>
  </si>
  <si>
    <t>Jun 8, 2022, 3:58:50 PM</t>
  </si>
  <si>
    <t>Jun 9, 2022, 3:51:01 PM</t>
  </si>
  <si>
    <t>Jun 10, 2022, 2:19:16 PM</t>
  </si>
  <si>
    <t>Jun 11, 2022, 3:33:17 PM</t>
  </si>
  <si>
    <t>Jun 12, 2022, 3:25:58 PM</t>
  </si>
  <si>
    <t>Jun 13, 2022, 3:48:37 PM</t>
  </si>
  <si>
    <t>Jun 14, 2022, 3:57:07 PM</t>
  </si>
  <si>
    <t>Jun 15, 2022, 3:40:23 PM</t>
  </si>
  <si>
    <t>Jun 16, 2022, 4:01:04 PM</t>
  </si>
  <si>
    <t>Jun 17, 2022, 3:20:38 PM</t>
  </si>
  <si>
    <t>Jun 18, 2022, 3:41:12 PM</t>
  </si>
  <si>
    <t>Mammoth Lakes Treadmill</t>
  </si>
  <si>
    <t>Jun 20, 2022, 12:27:35 AM</t>
  </si>
  <si>
    <t>Jun 20, 2022, 3:51:56 PM</t>
  </si>
  <si>
    <t>Jun 21, 2022, 3:09:16 PM</t>
  </si>
  <si>
    <t>Jun 22, 2022, 3:48:24 PM</t>
  </si>
  <si>
    <t>Jun 23, 2022, 4:24:26 PM</t>
  </si>
  <si>
    <t>Jun 24, 2022, 3:40:40 PM</t>
  </si>
  <si>
    <t>Jun 25, 2022, 3:57:41 PM</t>
  </si>
  <si>
    <t>Jun 26, 2022, 3:45:33 PM</t>
  </si>
  <si>
    <t>Jun 27, 2022, 3:06:11 PM</t>
  </si>
  <si>
    <t>Jun 28, 2022, 3:42:16 PM</t>
  </si>
  <si>
    <t>Jun 29, 2022, 3:48:06 PM</t>
  </si>
  <si>
    <t>Jun 30, 2022, 5:19:55 PM</t>
  </si>
  <si>
    <t>Jul 1, 2022, 3:43:26 PM</t>
  </si>
  <si>
    <t>Jul 2, 2022, 3:51:55 PM</t>
  </si>
  <si>
    <t>Jul 3, 2022, 3:32:06 PM</t>
  </si>
  <si>
    <t>Jul 4, 2022, 2:44:03 PM</t>
  </si>
  <si>
    <t>Jul 5, 2022, 2:39:29 PM</t>
  </si>
  <si>
    <t>Jul 6, 2022, 3:47:01 PM</t>
  </si>
  <si>
    <t>Jul 7, 2022, 3:40:25 PM</t>
  </si>
  <si>
    <t>Jul 8, 2022, 2:58:50 PM</t>
  </si>
  <si>
    <t>Jul 9, 2022, 11:44:23 AM</t>
  </si>
  <si>
    <t>Jul 10, 2022, 12:36:55 PM</t>
  </si>
  <si>
    <t>Jul 11, 2022, 12:14:39 PM</t>
  </si>
  <si>
    <t>Jul 12, 2022, 9:54:10 AM</t>
  </si>
  <si>
    <t>Jul 13, 2022, 5:43:55 AM</t>
  </si>
  <si>
    <t>Jul 14, 2022, 4:43:41 AM</t>
  </si>
  <si>
    <t>Jul 15, 2022, 6:26:02 AM</t>
  </si>
  <si>
    <t>Jul 16, 2022, 5:30:23 AM</t>
  </si>
  <si>
    <t>Copenhagen Treadmill</t>
  </si>
  <si>
    <t>Jul 24, 2022, 6:49:41 AM</t>
  </si>
  <si>
    <t>Jul 25, 2022, 8:17:13 AM</t>
  </si>
  <si>
    <t>Jul 26, 2022, 6:45:18 AM</t>
  </si>
  <si>
    <t>Jul 27, 2022, 5:46:44 AM</t>
  </si>
  <si>
    <t>Stockholm Treadmill</t>
  </si>
  <si>
    <t>Jul 28, 2022, 5:34:17 PM</t>
  </si>
  <si>
    <t>Jul 29, 2022, 8:51:29 PM</t>
  </si>
  <si>
    <t>Jul 30, 2022, 4:16:55 PM</t>
  </si>
  <si>
    <t>Jul 31, 2022, 3:52:39 PM</t>
  </si>
  <si>
    <t>Aug 1, 2022, 3:46:05 PM</t>
  </si>
  <si>
    <t>Aug 2, 2022, 4:26:23 PM</t>
  </si>
  <si>
    <t>Aug 3, 2022, 3:26:13 PM</t>
  </si>
  <si>
    <t>Aug 4, 2022, 4:03:07 PM</t>
  </si>
  <si>
    <t>Aug 5, 2022, 3:54:20 PM</t>
  </si>
  <si>
    <t>Aug 8, 2022, 3:10:16 PM</t>
  </si>
  <si>
    <t>Aug 9, 2022, 3:42:02 PM</t>
  </si>
  <si>
    <t>Aug 10, 2022, 5:25:36 PM</t>
  </si>
  <si>
    <t>Aug 11, 2022, 4:18:53 PM</t>
  </si>
  <si>
    <t>Aug 12, 2022, 4:18:30 PM</t>
  </si>
  <si>
    <t>Aug 13, 2022, 4:26:51 PM</t>
  </si>
  <si>
    <t>Aug 14, 2022, 3:41:10 PM</t>
  </si>
  <si>
    <t>Aug 15, 2022, 3:51:15 PM</t>
  </si>
  <si>
    <t>Aug 16, 2022, 3:50:10 PM</t>
  </si>
  <si>
    <t>Aug 17, 2022, 3:35:22 PM</t>
  </si>
  <si>
    <t>Aug 18, 2022, 4:35:58 PM</t>
  </si>
  <si>
    <t>Aug 19, 2022, 3:55:13 PM</t>
  </si>
  <si>
    <t>Aug 21, 2022, 2:28:18 PM</t>
  </si>
  <si>
    <t>Costa Rica Treadmill</t>
  </si>
  <si>
    <t>Aug 24, 2022, 1:15:00 PM</t>
  </si>
  <si>
    <t>Aug 26, 2022, 1:24:25 PM</t>
  </si>
  <si>
    <t>Aug 27, 2022, 2:39:10 PM</t>
  </si>
  <si>
    <t>Aug 29, 2022, 2:50:14 PM</t>
  </si>
  <si>
    <t>Aug 30, 2022, 4:08:43 PM</t>
  </si>
  <si>
    <t>Aug 31, 2022, 3:22:40 PM</t>
  </si>
  <si>
    <t>Sep 1, 2022, 3:47:44 PM</t>
  </si>
  <si>
    <t>Sep 2, 2022, 3:52:47 PM</t>
  </si>
  <si>
    <t>Sep 3, 2022, 3:24:00 PM</t>
  </si>
  <si>
    <t>Sep 4, 2022, 4:25:20 PM</t>
  </si>
  <si>
    <t>Sep 6, 2022, 1:13:58 PM</t>
  </si>
  <si>
    <t>Sep 7, 2022, 12:21:48 PM</t>
  </si>
  <si>
    <t>Sep 8, 2022, 11:57:06 AM</t>
  </si>
  <si>
    <t>Washington DC Treadmill</t>
  </si>
  <si>
    <t>Sep 9, 2022, 3:16:55 PM</t>
  </si>
  <si>
    <t>Sep 10, 2022, 3:46:51 PM</t>
  </si>
  <si>
    <t>Sep 11, 2022, 4:10:58 PM</t>
  </si>
  <si>
    <t>Sep 12, 2022, 3:39:27 PM</t>
  </si>
  <si>
    <t>Sep 13, 2022, 3:44:36 PM</t>
  </si>
  <si>
    <t>Sep 14, 2022, 3:12:06 PM</t>
  </si>
  <si>
    <t>Sep 15, 2022, 3:34:54 PM</t>
  </si>
  <si>
    <t>Sep 16, 2022, 3:24:24 PM</t>
  </si>
  <si>
    <t>Sep 17, 2022, 3:30:58 PM</t>
  </si>
  <si>
    <t>Sep 18, 2022, 4:03:21 PM</t>
  </si>
  <si>
    <t>Sep 19, 2022, 2:51:17 PM</t>
  </si>
  <si>
    <t>Sep 20, 2022, 3:47:34 PM</t>
  </si>
  <si>
    <t>Sep 21, 2022, 3:50:49 PM</t>
  </si>
  <si>
    <t>Sep 22, 2022, 3:42:27 PM</t>
  </si>
  <si>
    <t>Sep 23, 2022, 3:45:39 PM</t>
  </si>
  <si>
    <t>Sep 24, 2022, 3:41:54 PM</t>
  </si>
  <si>
    <t>Sep 25, 2022, 3:32:11 PM</t>
  </si>
  <si>
    <t>Sep 26, 2022, 2:48:51 PM</t>
  </si>
  <si>
    <t>Sep 27, 2022, 3:38:33 PM</t>
  </si>
  <si>
    <t>Sep 28, 2022, 2:53:09 PM</t>
  </si>
  <si>
    <t>Sep 29, 2022, 3:10:00 PM</t>
  </si>
  <si>
    <t>Sep 30, 2022, 2:52:41 PM</t>
  </si>
  <si>
    <t>Oct 1, 2022, 3:44:22 PM</t>
  </si>
  <si>
    <t>Oct 2, 2022, 4:24:06 PM</t>
  </si>
  <si>
    <t>Oct 3, 2022, 3:41:19 PM</t>
  </si>
  <si>
    <t>Oct 4, 2022, 4:03:08 PM</t>
  </si>
  <si>
    <t>Oct 5, 2022, 3:52:14 PM</t>
  </si>
  <si>
    <t>Oct 6, 2022, 3:51:11 PM</t>
  </si>
  <si>
    <t>Oct 7, 2022, 3:54:54 PM</t>
  </si>
  <si>
    <t>Oct 8, 2022, 2:07:06 PM</t>
  </si>
  <si>
    <t>Oct 9, 2022, 12:57:04 PM</t>
  </si>
  <si>
    <t>Oct 10, 2022, 12:27:32 PM</t>
  </si>
  <si>
    <t>Cancun Treadmill</t>
  </si>
  <si>
    <t>Oct 11, 2022, 1:13:12 PM</t>
  </si>
  <si>
    <t>Oct 12, 2022, 1:07:10 PM</t>
  </si>
  <si>
    <t>Oct 13, 2022, 12:13:22 PM</t>
  </si>
  <si>
    <t>Oct 14, 2022, 1:04:08 PM</t>
  </si>
  <si>
    <t>Providence Treadmill</t>
  </si>
  <si>
    <t>Oct 15, 2022, 1:44:40 PM</t>
  </si>
  <si>
    <t>Detroit Treadmill</t>
  </si>
  <si>
    <t>Oct 16, 2022, 7:57:41 PM</t>
  </si>
  <si>
    <t>Oct 17, 2022, 2:30:40 PM</t>
  </si>
  <si>
    <t>Oct 18, 2022, 4:29:40 PM</t>
  </si>
  <si>
    <t>Oct 19, 2022, 4:37:29 PM</t>
  </si>
  <si>
    <t>Oct 20, 2022, 3:51:06 PM</t>
  </si>
  <si>
    <t>Oct 21, 2022, 3:57:36 PM</t>
  </si>
  <si>
    <t>Oct 22, 2022, 3:51:45 PM</t>
  </si>
  <si>
    <t>Oct 23, 2022, 4:16:34 PM</t>
  </si>
  <si>
    <t>Oct 24, 2022, 3:13:37 PM</t>
  </si>
  <si>
    <t>Oct 25, 2022, 4:05:53 PM</t>
  </si>
  <si>
    <t>Oct 26, 2022, 4:06:58 PM</t>
  </si>
  <si>
    <t>Oct 27, 2022, 4:05:33 PM</t>
  </si>
  <si>
    <t>Oct 28, 2022, 6:50:19 PM</t>
  </si>
  <si>
    <t>Oct 29, 2022, 4:26:54 PM</t>
  </si>
  <si>
    <t>Oct 30, 2022, 4:38:06 PM</t>
  </si>
  <si>
    <t>Oct 31, 2022, 2:50:10 PM</t>
  </si>
  <si>
    <t>Nov 1, 2022, 2:52:09 PM</t>
  </si>
  <si>
    <t>Nov 2, 2022, 4:21:49 PM</t>
  </si>
  <si>
    <t>Nov 3, 2022, 4:14:24 PM</t>
  </si>
  <si>
    <t>Nov 4, 2022, 4:14:48 PM</t>
  </si>
  <si>
    <t>Nov 5, 2022, 4:12:45 PM</t>
  </si>
  <si>
    <t>Nov 6, 2022, 5:36:09 PM</t>
  </si>
  <si>
    <t xml:space="preserve">Azzurra Treadmill </t>
  </si>
  <si>
    <t>Nov 7, 2022, 3:28:50 PM</t>
  </si>
  <si>
    <t>Nov 8, 2022, 6:10:14 PM</t>
  </si>
  <si>
    <t>Nov 9, 2022, 5:17:36 PM</t>
  </si>
  <si>
    <t>Nov 10, 2022, 4:32:02 PM</t>
  </si>
  <si>
    <t>Nov 11, 2022, 4:57:07 PM</t>
  </si>
  <si>
    <t>Nov 12, 2022, 7:35:10 PM</t>
  </si>
  <si>
    <t>Nov 14, 2022, 5:10:41 PM</t>
  </si>
  <si>
    <t>Nov 15, 2022, 4:43:38 PM</t>
  </si>
  <si>
    <t>Nov 16, 2022, 4:52:15 PM</t>
  </si>
  <si>
    <t>Nov 17, 2022, 4:49:14 PM</t>
  </si>
  <si>
    <t>Nov 18, 2022, 4:33:25 PM</t>
  </si>
  <si>
    <t>Stanford Treadmill</t>
  </si>
  <si>
    <t>Nov 19, 2022, 4:12:48 PM</t>
  </si>
  <si>
    <t>Nov 21, 2022, 4:31:13 PM</t>
  </si>
  <si>
    <t>Nov 22, 2022, 4:00:55 PM</t>
  </si>
  <si>
    <t>Nov 23, 2022, 2:42:52 PM</t>
  </si>
  <si>
    <t>Nov 24, 2022, 5:06:23 PM</t>
  </si>
  <si>
    <t>Nov 25, 2022, 7:22:34 PM</t>
  </si>
  <si>
    <t>Nov 26, 2022, 5:39:43 PM</t>
  </si>
  <si>
    <t>Nov 27, 2022, 5:44:34 PM</t>
  </si>
  <si>
    <t>Seattle Treadmill</t>
  </si>
  <si>
    <t>Nov 28, 2022, 4:39:37 PM</t>
  </si>
  <si>
    <t>Nov 29, 2022, 4:47:28 PM</t>
  </si>
  <si>
    <t>Leavenworth Treadmill</t>
  </si>
  <si>
    <t>Nov 30, 2022, 5:07:00 PM</t>
  </si>
  <si>
    <t>Dec 1, 2022, 9:11:58 PM</t>
  </si>
  <si>
    <t>Dec 2, 2022, 3:54:13 PM</t>
  </si>
  <si>
    <t>Dec 3, 2022, 5:12:48 PM</t>
  </si>
  <si>
    <t>Dec 4, 2022, 5:03:57 PM</t>
  </si>
  <si>
    <t>Dec 5, 2022, 3:16:13 PM</t>
  </si>
  <si>
    <t>Dec 6, 2022, 3:11:47 PM</t>
  </si>
  <si>
    <t>Dec 7, 2022, 3:23:56 PM</t>
  </si>
  <si>
    <t>Dec 8, 2022, 3:09:45 PM</t>
  </si>
  <si>
    <t>Dec 9, 2022, 3:02:42 PM</t>
  </si>
  <si>
    <t>Dec 10, 2022, 1:18:21 PM</t>
  </si>
  <si>
    <t>Mobile Treadmill</t>
  </si>
  <si>
    <t>Dec 11, 2022, 1:42:11 PM</t>
  </si>
  <si>
    <t>Boston Treadmill</t>
  </si>
  <si>
    <t>Dec 12, 2022, 1:30:58 PM</t>
  </si>
  <si>
    <t>Dec 13, 2022, 2:00:04 PM</t>
  </si>
  <si>
    <t>Dec 14, 2022, 1:43:21 PM</t>
  </si>
  <si>
    <t>New York Treadmill</t>
  </si>
  <si>
    <t>Dec 15, 2022, 1:09:42 PM</t>
  </si>
  <si>
    <t>Dec 16, 2022, 1:32:00 PM</t>
  </si>
  <si>
    <t>Dec 17, 2022, 2:13:44 PM</t>
  </si>
  <si>
    <t>Dec 18, 2022, 6:16:51 PM</t>
  </si>
  <si>
    <t>Dec 19, 2022, 4:00:32 PM</t>
  </si>
  <si>
    <t>Dec 20, 2022, 5:50:48 PM</t>
  </si>
  <si>
    <t>Dec 21, 2022, 4:34:27 PM</t>
  </si>
  <si>
    <t>Dec 22, 2022, 5:20:31 PM</t>
  </si>
  <si>
    <t>Dec 23, 2022, 5:35:01 PM</t>
  </si>
  <si>
    <t>Dec 24, 2022, 5:31:15 PM</t>
  </si>
  <si>
    <t>Dec 25, 2022, 5:00:25 PM</t>
  </si>
  <si>
    <t>Dec 26, 2022, 5:01:11 PM</t>
  </si>
  <si>
    <t>St Martin</t>
  </si>
  <si>
    <t>St Barth</t>
  </si>
  <si>
    <t>Ft Lauderdale</t>
  </si>
  <si>
    <t>Palm Beach</t>
  </si>
  <si>
    <t>Taormina</t>
  </si>
  <si>
    <t>Sicily</t>
  </si>
  <si>
    <t>Italy</t>
  </si>
  <si>
    <t>Milan</t>
  </si>
  <si>
    <t>Mammoth Lakes</t>
  </si>
  <si>
    <t>Stockholm</t>
  </si>
  <si>
    <t>Sweden</t>
  </si>
  <si>
    <t>Copenhagen</t>
  </si>
  <si>
    <t>Denmark</t>
  </si>
  <si>
    <t>Marmaris</t>
  </si>
  <si>
    <t>Turkey</t>
  </si>
  <si>
    <t>Prague</t>
  </si>
  <si>
    <t>Czechia</t>
  </si>
  <si>
    <t>Liberia</t>
  </si>
  <si>
    <t>Costa Rica</t>
  </si>
  <si>
    <t>Washington DC</t>
  </si>
  <si>
    <t>DC</t>
  </si>
  <si>
    <t>Providence</t>
  </si>
  <si>
    <t>Rhode Island</t>
  </si>
  <si>
    <t>Detriot</t>
  </si>
  <si>
    <t>Michigan</t>
  </si>
  <si>
    <t>Leavenworth</t>
  </si>
  <si>
    <t>Gulfport</t>
  </si>
  <si>
    <t>Mississippi</t>
  </si>
  <si>
    <t>Mobile</t>
  </si>
  <si>
    <t>Alabama</t>
  </si>
  <si>
    <t>Boston</t>
  </si>
  <si>
    <t>Massachusetts</t>
  </si>
  <si>
    <t>Dec 27, 2022, 4:44:49 PM</t>
  </si>
  <si>
    <t>Dec 28, 2022, 7:38:46 PM</t>
  </si>
  <si>
    <t>Dec 29, 2022, 4:17:14 PM</t>
  </si>
  <si>
    <t>Dec 30, 2022, 4:31:40 PM</t>
  </si>
  <si>
    <t>Dec 31, 2022, 5:10:01 PM</t>
  </si>
  <si>
    <t>Goodbye 2022</t>
  </si>
  <si>
    <t>Jan 3, 2023, 11:50:35 PM</t>
  </si>
  <si>
    <t>Jan 4, 2023, 4:54:11 PM</t>
  </si>
  <si>
    <t>Jan 5, 2023, 6:00:27 PM</t>
  </si>
  <si>
    <t>Jan 6, 2023, 5:15:24 PM</t>
  </si>
  <si>
    <t>Jan 7, 2023, 5:39:37 PM</t>
  </si>
  <si>
    <t>Jan 8, 2023, 5:10:23 PM</t>
  </si>
  <si>
    <t>Jan 9, 2023, 4:51:42 PM</t>
  </si>
  <si>
    <t>Azzurra Bike</t>
  </si>
  <si>
    <t>Jan 10, 2023, 4:38:59 PM</t>
  </si>
  <si>
    <t>Jan 11, 2023, 4:58:40 PM</t>
  </si>
  <si>
    <t>Jan 12, 2023, 4:57:26 PM</t>
  </si>
  <si>
    <t>Jan 13, 2023, 4:57:06 PM</t>
  </si>
  <si>
    <t>Jan 15, 2023, 2:30:04 PM</t>
  </si>
  <si>
    <t>Jan 16, 2023, 2:21:21 PM</t>
  </si>
  <si>
    <t xml:space="preserve">NYC Treadmill </t>
  </si>
  <si>
    <t>Jan 17, 2023, 2:23:15 PM</t>
  </si>
  <si>
    <t>Jan 18, 2023, 2:17:21 PM</t>
  </si>
  <si>
    <t>Jan 19, 2023, 2:01:31 PM</t>
  </si>
  <si>
    <t>Jan 20, 2023, 5:19:01 PM</t>
  </si>
  <si>
    <t>Jan 21, 2023, 5:20:00 PM</t>
  </si>
  <si>
    <t>Jan 22, 2023, 5:45:23 PM</t>
  </si>
  <si>
    <t>Jan 24, 2023, 4:56:19 PM</t>
  </si>
  <si>
    <t>Jan 25, 2023, 5:14:21 PM</t>
  </si>
  <si>
    <t>Jan 23, 2023, 4:57:00 PM</t>
  </si>
  <si>
    <t>Jan 26, 2023, 4:57:52 PM</t>
  </si>
  <si>
    <t>Jan 27, 2023, 5:07:41 PM</t>
  </si>
  <si>
    <t>Jan 28, 2023, 5:27:48 PM</t>
  </si>
  <si>
    <t>Jan 29, 2023, 5:46:00 PM</t>
  </si>
  <si>
    <t>Jan 30, 2023, 5:10:00 PM</t>
  </si>
  <si>
    <t>Jan 31, 2023, 3:30:38 PM</t>
  </si>
  <si>
    <t>Feb 1, 2023, 4:34:32 PM</t>
  </si>
  <si>
    <t>Feb 2, 2023, 6:11:29 PM</t>
  </si>
  <si>
    <t>Feb 3, 2023, 3:19:08 PM</t>
  </si>
  <si>
    <t>San Francisco Treadmill</t>
  </si>
  <si>
    <t>Feb 4, 2023, 5:06:55 PM</t>
  </si>
  <si>
    <t>Feb 5, 2023, 4:22:00 PM</t>
  </si>
  <si>
    <t>Feb 6, 2023, 4:18:54 PM</t>
  </si>
  <si>
    <t>Feb 7, 2023, 5:00:53 PM</t>
  </si>
  <si>
    <t>Feb 8, 2023, 5:01:00 PM</t>
  </si>
  <si>
    <t>Feb 9, 2023, 1:38:13 PM</t>
  </si>
  <si>
    <t>Feb 10, 2023, 4:58:49 PM</t>
  </si>
  <si>
    <t>Feb 11, 2023, 4:37:57 PM</t>
  </si>
  <si>
    <t>Feb 12, 2023, 7:18:54 PM</t>
  </si>
  <si>
    <t>Hollywood Treadmill</t>
  </si>
  <si>
    <t>Feb 13, 2023, 5:05:03 PM</t>
  </si>
  <si>
    <t>Feb 14, 2023, 4:34:59 PM</t>
  </si>
  <si>
    <t>Feb 15, 2023, 4:48:50 PM</t>
  </si>
  <si>
    <t>Feb 16, 2023, 5:12:10 PM</t>
  </si>
  <si>
    <t>Feb 17, 2023, 4:41:12 PM</t>
  </si>
  <si>
    <t>Feb 18, 2023, 3:13:27 PM</t>
  </si>
  <si>
    <t>Feb 19, 2023, 3:27:51 PM</t>
  </si>
  <si>
    <t>Marathon Treadmill</t>
  </si>
  <si>
    <t>Feb 20, 2023, 2:04:58 PM</t>
  </si>
  <si>
    <t>Feb 21, 2023, 1:11:09 PM</t>
  </si>
  <si>
    <t>Feb 22, 2023, 4:50:43 PM</t>
  </si>
  <si>
    <t>Feb 23, 2023, 3:11:07 PM</t>
  </si>
  <si>
    <t>Feb 24, 2023, 5:47:31 PM</t>
  </si>
  <si>
    <t>Feb 25, 2023, 4:36:43 PM</t>
  </si>
  <si>
    <t>Denver Treadmill</t>
  </si>
  <si>
    <t>Feb 26, 2023, 5:35:27 PM</t>
  </si>
  <si>
    <t>Slopes - A morning skiing at Echo Mountain Park</t>
  </si>
  <si>
    <t>Feb 26, 2023, 8:24:12 PM</t>
  </si>
  <si>
    <t>Feb 27, 2023, 2:56:51 PM</t>
  </si>
  <si>
    <t>Feb 28, 2023, 3:43:50 PM</t>
  </si>
  <si>
    <t>Mar 1, 2023, 4:15:12 PM</t>
  </si>
  <si>
    <t>Mar 2, 2023, 3:22:58 PM</t>
  </si>
  <si>
    <t>Mar 3, 2023, 3:25:03 PM</t>
  </si>
  <si>
    <t>Mar 4, 2023, 4:48:00 PM</t>
  </si>
  <si>
    <t>Mar 5, 2023, 4:21:23 PM</t>
  </si>
  <si>
    <t>Mar 6, 2023, 4:49:06 PM</t>
  </si>
  <si>
    <t>Mar 7, 2023, 5:25:10 PM</t>
  </si>
  <si>
    <t>Mar 8, 2023, 5:10:20 PM</t>
  </si>
  <si>
    <t>Mar 9, 2023, 5:29:08 PM</t>
  </si>
  <si>
    <t>Mar 10, 2023, 5:07:05 PM</t>
  </si>
  <si>
    <t>Mar 11, 2023, 4:51:40 PM</t>
  </si>
  <si>
    <t>Mar 12, 2023, 4:54:04 PM</t>
  </si>
  <si>
    <t>Mar 13, 2023, 3:57:05 PM</t>
  </si>
  <si>
    <t>Mar 14, 2023, 3:44:07 PM</t>
  </si>
  <si>
    <t>Mar 15, 2023, 4:16:12 PM</t>
  </si>
  <si>
    <t>Mar 16, 2023, 3:16:31 PM</t>
  </si>
  <si>
    <t>Mar 17, 2023, 4:21:02 PM</t>
  </si>
  <si>
    <t>Mar 18, 2023, 3:46:35 PM</t>
  </si>
  <si>
    <t>Mar 19, 2023, 3:54:31 PM</t>
  </si>
  <si>
    <t>Mar 20, 2023, 3:32:07 PM</t>
  </si>
  <si>
    <t>Mar 22, 2023, 4:01:08 PM</t>
  </si>
  <si>
    <t>Mar 21, 2023, 4:24:00 PM</t>
  </si>
  <si>
    <t>Mar 23, 2023, 2:52:27 PM</t>
  </si>
  <si>
    <t>Mar 24, 2023, 3:47:56 PM</t>
  </si>
  <si>
    <t>Mar 26, 2023, 4:08:32 PM</t>
  </si>
  <si>
    <t>Mar 27, 2023, 3:48:34 PM</t>
  </si>
  <si>
    <t>Mar 28, 2023, 3:36:40 PM</t>
  </si>
  <si>
    <t>Mar 29, 2023, 3:42:03 PM</t>
  </si>
  <si>
    <t>Loma Linda Treadmill</t>
  </si>
  <si>
    <t>Mar 30, 2023, 4:14:52 PM</t>
  </si>
  <si>
    <t>Mar 31, 2023, 4:22:20 PM</t>
  </si>
  <si>
    <t>Apr 1, 2023, 3:58:33 PM</t>
  </si>
  <si>
    <t>Apr 2, 2023, 4:08:06 PM</t>
  </si>
  <si>
    <t>Apr 3, 2023, 3:57:00 PM</t>
  </si>
  <si>
    <t>Apr 4, 2023, 3:25:00 PM</t>
  </si>
  <si>
    <t>Apr 5, 2023, 3:38:38 PM</t>
  </si>
  <si>
    <t>Apr 6, 2023, 4:08:54 PM</t>
  </si>
  <si>
    <t>Apr 7, 2023, 4:08:12 PM</t>
  </si>
  <si>
    <t>Apr 8, 2023, 2:46:06 PM</t>
  </si>
  <si>
    <t>Apr 9, 2023, 4:07:42 PM</t>
  </si>
  <si>
    <t>Apr 10, 2023, 3:48:49 PM</t>
  </si>
  <si>
    <t>Apr 11, 2023, 3:45:48 PM</t>
  </si>
  <si>
    <t>Apr 14, 2023, 12:12:49 PM</t>
  </si>
  <si>
    <t>Apr 15, 2023, 9:18:20 PM</t>
  </si>
  <si>
    <t>Apr 16, 2023, 12:31:37 PM</t>
  </si>
  <si>
    <t>Apr 17, 2023, 12:27:04 PM</t>
  </si>
  <si>
    <t>Apr 18, 2023, 9:15:00 PM</t>
  </si>
  <si>
    <t>Apr 19, 2023, 12:40:22 PM</t>
  </si>
  <si>
    <t>Bogot√° Treadmill</t>
  </si>
  <si>
    <t>Apr 20, 2023, 12:52:44 PM</t>
  </si>
  <si>
    <t>Quito Treadmill</t>
  </si>
  <si>
    <t>Apr 21, 2023, 11:58:51 AM</t>
  </si>
  <si>
    <t>Apr 22, 2023, 12:24:00 PM</t>
  </si>
  <si>
    <t>Apr 23, 2023, 1:39:51 PM</t>
  </si>
  <si>
    <t>Apr 24, 2023, 3:03:04 PM</t>
  </si>
  <si>
    <t>Apr 25, 2023, 12:59:46 PM</t>
  </si>
  <si>
    <t xml:space="preserve">Austin Treadmill </t>
  </si>
  <si>
    <t>Apr 26, 2023, 12:38:04 PM</t>
  </si>
  <si>
    <t>Austin Treadmill</t>
  </si>
  <si>
    <t>Apr 27, 2023, 6:08:48 PM</t>
  </si>
  <si>
    <t>Apr 28, 2023, 3:25:15 PM</t>
  </si>
  <si>
    <t>Apr 29, 2023, 6:22:02 PM</t>
  </si>
  <si>
    <t>Apr 30, 2023, 4:29:25 PM</t>
  </si>
  <si>
    <t>May 1, 2023, 4:07:02 PM</t>
  </si>
  <si>
    <t>May 2, 2023, 3:23:24 PM</t>
  </si>
  <si>
    <t>May 3, 2023, 3:16:56 PM</t>
  </si>
  <si>
    <t>May 5, 2023, 3:30:09 PM</t>
  </si>
  <si>
    <t>May 4, 2023, 4:30:56 PM</t>
  </si>
  <si>
    <t>May 6, 2023, 4:20:47 PM</t>
  </si>
  <si>
    <t>May 7, 2023, 5:09:25 PM</t>
  </si>
  <si>
    <t>May 8, 2023, 4:03:40 PM</t>
  </si>
  <si>
    <t>May 9, 2023, 8:44:22 PM</t>
  </si>
  <si>
    <t>May 10, 2023, 4:13:35 PM</t>
  </si>
  <si>
    <t>May 11, 2023, 2:10:00 PM</t>
  </si>
  <si>
    <t>May 12, 2023, 3:05:15 PM</t>
  </si>
  <si>
    <t>May 13, 2023, 3:33:16 PM</t>
  </si>
  <si>
    <t>May 14, 2023, 4:38:53 PM</t>
  </si>
  <si>
    <t>May 15, 2023, 9:03:30 AM</t>
  </si>
  <si>
    <t>Lisbon Treadmill</t>
  </si>
  <si>
    <t>May 16, 2023, 7:30:00 AM</t>
  </si>
  <si>
    <t>May 17, 2023, 8:29:06 AM</t>
  </si>
  <si>
    <t>May 18, 2023, 3:50:39 PM</t>
  </si>
  <si>
    <t>May 19, 2023, 7:18:43 AM</t>
  </si>
  <si>
    <t>Paris Treadmill</t>
  </si>
  <si>
    <t>May 20, 2023, 6:49:29 AM</t>
  </si>
  <si>
    <t>May 21, 2023, 6:38:31 AM</t>
  </si>
  <si>
    <t>May 22, 2023, 6:39:31 AM</t>
  </si>
  <si>
    <t>May 23, 2023, 6:05:28 AM</t>
  </si>
  <si>
    <t>May 24, 2023, 6:28:30 AM</t>
  </si>
  <si>
    <t>May 25, 2023, 6:26:08 AM</t>
  </si>
  <si>
    <t>May 26, 2023, 6:14:08 AM</t>
  </si>
  <si>
    <t>May 27, 2023, 6:22:59 AM</t>
  </si>
  <si>
    <t>May 28, 2023, 6:19:19 AM</t>
  </si>
  <si>
    <t>May 29, 2023, 6:30:13 AM</t>
  </si>
  <si>
    <t>May 30, 2023, 6:16:27 AM</t>
  </si>
  <si>
    <t>May 31, 2023, 6:31:43 AM</t>
  </si>
  <si>
    <t>Jun 1, 2023, 5:57:45 AM</t>
  </si>
  <si>
    <t>Jun 2, 2023, 6:49:28 AM</t>
  </si>
  <si>
    <t>Jun 3, 2023, 3:30:00 PM</t>
  </si>
  <si>
    <t>Jun 4, 2023, 3:43:54 PM</t>
  </si>
  <si>
    <t>Jun 5, 2023, 4:06:59 PM</t>
  </si>
  <si>
    <t>Jun 6, 2023, 3:55:08 PM</t>
  </si>
  <si>
    <t>Jun 7, 2023, 4:20:00 PM</t>
  </si>
  <si>
    <t>Jun 8, 2023, 4:02:08 PM</t>
  </si>
  <si>
    <t>Jun 9, 2023, 5:12:13 PM</t>
  </si>
  <si>
    <t>Jun 10, 2023, 4:32:37 PM</t>
  </si>
  <si>
    <t>Jun 11, 2023, 4:03:59 PM</t>
  </si>
  <si>
    <t>Jun 12, 2023, 3:17:24 PM</t>
  </si>
  <si>
    <t>Jun 13, 2023, 4:55:49 PM</t>
  </si>
  <si>
    <t>Jun 14, 2023, 5:01:55 PM</t>
  </si>
  <si>
    <t>Jun 15, 2023, 3:55:58 PM</t>
  </si>
  <si>
    <t>Jun 16, 2023, 3:58:26 PM</t>
  </si>
  <si>
    <t>Jun 17, 2023, 4:41:24 PM</t>
  </si>
  <si>
    <t>Jun 18, 2023, 4:50:33 PM</t>
  </si>
  <si>
    <t>Jun 19, 2023, 12:49:37 PM</t>
  </si>
  <si>
    <t>Jun 20, 2023, 4:35:46 PM</t>
  </si>
  <si>
    <t>Bellevue Treadmill</t>
  </si>
  <si>
    <t>Jun 21, 2023, 3:10:59 PM</t>
  </si>
  <si>
    <t>Jun 22, 2023, 12:43:29 PM</t>
  </si>
  <si>
    <t>Jun 23, 2023, 3:40:41 PM</t>
  </si>
  <si>
    <t>Jun 24, 2023, 2:11:53 PM</t>
  </si>
  <si>
    <t>Jun 25, 2023, 2:07:37 PM</t>
  </si>
  <si>
    <t>Jun 26, 2023, 3:29:25 PM</t>
  </si>
  <si>
    <t>Jun 27, 2023, 3:20:54 PM</t>
  </si>
  <si>
    <t>Park City Treadmill</t>
  </si>
  <si>
    <t>Jun 28, 2023, 3:05:04 PM</t>
  </si>
  <si>
    <t>Jun 29, 2023, 4:42:13 PM</t>
  </si>
  <si>
    <t>Jun 30, 2023, 6:27:48 PM</t>
  </si>
  <si>
    <t>Jul 1, 2023, 4:33:01 PM</t>
  </si>
  <si>
    <t>Jul 2, 2023, 3:54:45 PM</t>
  </si>
  <si>
    <t>Jul 3, 2023, 4:34:54 PM</t>
  </si>
  <si>
    <t>Jul 4, 2023, 4:39:58 PM</t>
  </si>
  <si>
    <t>GPS disaster - Marina Del Rey</t>
  </si>
  <si>
    <t>Jul 5, 2023, 5:06:02 PM</t>
  </si>
  <si>
    <t>Jul 6, 2023, 3:51:43 PM</t>
  </si>
  <si>
    <t>Jul 7, 2023, 3:51:40 PM</t>
  </si>
  <si>
    <t>Jul 8, 2023, 3:54:22 PM</t>
  </si>
  <si>
    <t>Jul 9, 2023, 4:28:58 PM</t>
  </si>
  <si>
    <t>Jul 10, 2023, 3:53:09 PM</t>
  </si>
  <si>
    <t>Jul 11, 2023, 3:55:19 PM</t>
  </si>
  <si>
    <t>Jul 12, 2023, 3:56:40 PM</t>
  </si>
  <si>
    <t>Jul 13, 2023, 11:43:57 PM</t>
  </si>
  <si>
    <t>Jul 14, 2023, 3:33:08 PM</t>
  </si>
  <si>
    <t>Lincoln City Treadmill</t>
  </si>
  <si>
    <t>Jul 15, 2023, 3:35:49 PM</t>
  </si>
  <si>
    <t>Jul 16, 2023, 3:25:24 PM</t>
  </si>
  <si>
    <t>Jul 17, 2023, 3:44:47 PM</t>
  </si>
  <si>
    <t>Jul 18, 2023, 3:26:20 PM</t>
  </si>
  <si>
    <t>Jul 19, 2023, 2:21:57 PM</t>
  </si>
  <si>
    <t>Victoria Treadmill</t>
  </si>
  <si>
    <t>Jul 20, 2023, 3:08:48 PM</t>
  </si>
  <si>
    <t>Jul 21, 2023, 3:42:00 PM</t>
  </si>
  <si>
    <t>Jul 22, 2023, 4:05:26 PM</t>
  </si>
  <si>
    <t>Jul 23, 2023, 3:12:43 PM</t>
  </si>
  <si>
    <t>Jul 24, 2023, 3:58:03 PM</t>
  </si>
  <si>
    <t>Jul 25, 2023, 3:59:59 PM</t>
  </si>
  <si>
    <t>Jul 26, 2023, 3:56:20 PM</t>
  </si>
  <si>
    <t>Jul 27, 2023, 4:40:34 PM</t>
  </si>
  <si>
    <t>Jul 28, 2023, 3:59:54 PM</t>
  </si>
  <si>
    <t>Jul 29, 2023, 3:25:57 PM</t>
  </si>
  <si>
    <t>Jul 30, 2023, 4:23:42 PM</t>
  </si>
  <si>
    <t>Jul 31, 2023, 4:04:15 PM</t>
  </si>
  <si>
    <t>Aug 1, 2023, 3:49:54 PM</t>
  </si>
  <si>
    <t>Aug 2, 2023, 4:18:36 PM</t>
  </si>
  <si>
    <t>Aug 3, 2023, 3:49:57 PM</t>
  </si>
  <si>
    <t>Aug 4, 2023, 4:08:28 PM</t>
  </si>
  <si>
    <t>Aug 5, 2023, 4:32:31 PM</t>
  </si>
  <si>
    <t>Aug 6, 2023, 4:31:07 PM</t>
  </si>
  <si>
    <t>Aug 7, 2023, 3:38:31 PM</t>
  </si>
  <si>
    <t>Aug 8, 2023, 4:16:31 PM</t>
  </si>
  <si>
    <t>Aug 9, 2023, 4:05:32 PM</t>
  </si>
  <si>
    <t>Aug 10, 2023, 4:02:28 PM</t>
  </si>
  <si>
    <t>Aug 11, 2023, 4:27:23 PM</t>
  </si>
  <si>
    <t>Aug 12, 2023, 4:04:12 PM</t>
  </si>
  <si>
    <t>Aug 13, 2023, 2:48:22 PM</t>
  </si>
  <si>
    <t>Aug 14, 2023, 2:38:54 PM</t>
  </si>
  <si>
    <t>Aug 15, 2023, 11:43:23 AM</t>
  </si>
  <si>
    <t>London Treadmill</t>
  </si>
  <si>
    <t>Aug 16, 2023, 8:35:11 AM</t>
  </si>
  <si>
    <t>Aug 17, 2023, 8:51:39 AM</t>
  </si>
  <si>
    <t>Aug 18, 2023, 5:14:16 AM</t>
  </si>
  <si>
    <t>Aug 19, 2023, 5:12:28 AM</t>
  </si>
  <si>
    <t>Aug 20, 2023, 8:06:59 AM</t>
  </si>
  <si>
    <t>Malaga Treadmill</t>
  </si>
  <si>
    <t>Aug 21, 2023, 4:48:35 AM</t>
  </si>
  <si>
    <t>Barcelona Treadmill</t>
  </si>
  <si>
    <t>Aug 27, 2023, 1:47:27 PM</t>
  </si>
  <si>
    <t>Aug 28, 2023, 2:16:45 PM</t>
  </si>
  <si>
    <t>Aug 29, 2023, 3:00:26 PM</t>
  </si>
  <si>
    <t>Aug 30, 2023, 2:10:34 PM</t>
  </si>
  <si>
    <t>Aug 31, 2023, 2:19:49 PM</t>
  </si>
  <si>
    <t>Menlo Park Treadmill</t>
  </si>
  <si>
    <t>Sep 1, 2023, 3:06:10 PM</t>
  </si>
  <si>
    <t>Sep 2, 2023, 4:32:03 PM</t>
  </si>
  <si>
    <t>Sep 3, 2023, 4:49:57 PM</t>
  </si>
  <si>
    <t>Sep 4, 2023, 4:02:30 PM</t>
  </si>
  <si>
    <t>Sep 5, 2023, 4:13:48 PM</t>
  </si>
  <si>
    <t>Sep 6, 2023, 4:26:44 PM</t>
  </si>
  <si>
    <t>Sep 7, 2023, 4:12:19 PM</t>
  </si>
  <si>
    <t>Sep 8, 2023, 1:52:54 PM</t>
  </si>
  <si>
    <t>Sep 9, 2023, 8:51:49 PM</t>
  </si>
  <si>
    <t>La Jolla Treadmill</t>
  </si>
  <si>
    <t>Sep 10, 2023, 8:10:44 PM</t>
  </si>
  <si>
    <t>Sep 11, 2023, 4:01:02 PM</t>
  </si>
  <si>
    <t>Sep 12, 2023, 3:13:50 PM</t>
  </si>
  <si>
    <t>Sep 13, 2023, 2:49:59 PM</t>
  </si>
  <si>
    <t>Sep 14, 2023, 12:41:08 PM</t>
  </si>
  <si>
    <t>Sep 15, 2023, 4:42:28 PM</t>
  </si>
  <si>
    <t>Sep 16, 2023, 1:51:40 PM</t>
  </si>
  <si>
    <t>Sep 17, 2023, 12:44:01 PM</t>
  </si>
  <si>
    <t>Minneapolis Treadmill</t>
  </si>
  <si>
    <t>Sep 18, 2023, 4:00:39 PM</t>
  </si>
  <si>
    <t>Sep 19, 2023, 3:02:39 PM</t>
  </si>
  <si>
    <t>Sep 20, 2023, 4:04:49 PM</t>
  </si>
  <si>
    <t>Sep 21, 2023, 3:48:04 PM</t>
  </si>
  <si>
    <t>Sep 22, 2023, 2:39:52 PM</t>
  </si>
  <si>
    <t>Sep 23, 2023, 4:38:41 PM</t>
  </si>
  <si>
    <t>Sep 24, 2023, 8:00:17 PM</t>
  </si>
  <si>
    <t>Sep 25, 2023, 3:58:29 PM</t>
  </si>
  <si>
    <t>Sep 26, 2023, 3:34:55 PM</t>
  </si>
  <si>
    <t>Sep 27, 2023, 4:10:02 PM</t>
  </si>
  <si>
    <t>Sep 28, 2023, 4:04:36 PM</t>
  </si>
  <si>
    <t>Sep 29, 2023, 4:21:37 PM</t>
  </si>
  <si>
    <t>Sep 30, 2023, 4:46:15 PM</t>
  </si>
  <si>
    <t>Oct 1, 2023, 4:05:50 PM</t>
  </si>
  <si>
    <t>Oct 2, 2023, 3:54:26 PM</t>
  </si>
  <si>
    <t>Oct 3, 2023, 3:48:33 PM</t>
  </si>
  <si>
    <t>Oct 4, 2023, 3:55:15 PM</t>
  </si>
  <si>
    <t>Oct 5, 2023, 1:15:53 PM</t>
  </si>
  <si>
    <t>Oct 6, 2023, 1:03:41 PM</t>
  </si>
  <si>
    <t>Oct 7, 2023, 1:12:02 PM</t>
  </si>
  <si>
    <t>Oct 8, 2023, 8:49:10 PM</t>
  </si>
  <si>
    <t>Oct 9, 2023, 4:04:43 PM</t>
  </si>
  <si>
    <t>Oct 10, 2023, 4:01:58 PM</t>
  </si>
  <si>
    <t>Oct 11, 2023, 4:10:49 PM</t>
  </si>
  <si>
    <t>Oct 12, 2023, 4:10:52 PM</t>
  </si>
  <si>
    <t>Oct 13, 2023, 4:07:49 PM</t>
  </si>
  <si>
    <t>Oct 14, 2023, 4:08:27 PM</t>
  </si>
  <si>
    <t>Oct 15, 2023, 4:17:08 PM</t>
  </si>
  <si>
    <t>Oct 15, 2023, 9:59:43 PM</t>
  </si>
  <si>
    <t>Oct 16, 2023, 3:29:26 PM</t>
  </si>
  <si>
    <t>Oct 16, 2023, 7:51:24 PM</t>
  </si>
  <si>
    <t>Oct 17, 2023, 4:29:03 PM</t>
  </si>
  <si>
    <t>Oct 18, 2023, 2:11:08 PM</t>
  </si>
  <si>
    <t>Oct 19, 2023, 3:09:31 PM</t>
  </si>
  <si>
    <t>Oct 20, 2023, 3:13:06 PM</t>
  </si>
  <si>
    <t>Oct 22, 2023, 11:15:09 PM</t>
  </si>
  <si>
    <t>Oct 23, 2023, 3:52:28 PM</t>
  </si>
  <si>
    <t>Oct 24, 2023, 4:30:11 PM</t>
  </si>
  <si>
    <t>Oct 25, 2023, 4:00:48 PM</t>
  </si>
  <si>
    <t>Oct 26, 2023, 4:13:14 PM</t>
  </si>
  <si>
    <t>Oct 26, 2023, 7:25:06 PM</t>
  </si>
  <si>
    <t>Oct 27, 2023, 4:06:28 PM</t>
  </si>
  <si>
    <t>Oct 28, 2023, 3:38:02 PM</t>
  </si>
  <si>
    <t>Oct 29, 2023, 4:23:41 PM</t>
  </si>
  <si>
    <t>Oct 29, 2023, 7:40:18 PM</t>
  </si>
  <si>
    <t>Oct 30, 2023, 4:57:42 PM</t>
  </si>
  <si>
    <t>Oct 31, 2023, 3:57:44 PM</t>
  </si>
  <si>
    <t>Nov 1, 2023, 1:25:10 PM</t>
  </si>
  <si>
    <t>Nov 2, 2023, 1:54:41 PM</t>
  </si>
  <si>
    <t>Nov 3, 2023, 1:58:54 PM</t>
  </si>
  <si>
    <t>Nov 4, 2023, 2:26:02 PM</t>
  </si>
  <si>
    <t>Nov 5, 2023, 11:17:00 PM</t>
  </si>
  <si>
    <t>Nov 6, 2023, 5:11:14 PM</t>
  </si>
  <si>
    <t>Nov 7, 2023, 4:45:37 PM</t>
  </si>
  <si>
    <t>Nov 8, 2023, 4:54:51 PM</t>
  </si>
  <si>
    <t>Denver</t>
  </si>
  <si>
    <t>Loma Linda</t>
  </si>
  <si>
    <t>Lisbon</t>
  </si>
  <si>
    <t>Portugal</t>
  </si>
  <si>
    <t>Paris</t>
  </si>
  <si>
    <t>Marathon</t>
  </si>
  <si>
    <t>Cartagena</t>
  </si>
  <si>
    <t>Colombia</t>
  </si>
  <si>
    <t>Bogota</t>
  </si>
  <si>
    <t>Quito</t>
  </si>
  <si>
    <t>Munich</t>
  </si>
  <si>
    <t>Innsbruck</t>
  </si>
  <si>
    <t>Austria</t>
  </si>
  <si>
    <t>Locarno</t>
  </si>
  <si>
    <t>Turin</t>
  </si>
  <si>
    <t>Krakow</t>
  </si>
  <si>
    <t>Poland</t>
  </si>
  <si>
    <t>Bratislava</t>
  </si>
  <si>
    <t>Slovakia</t>
  </si>
  <si>
    <t>Budapest</t>
  </si>
  <si>
    <t>Hungary</t>
  </si>
  <si>
    <t>Jackson Hole</t>
  </si>
  <si>
    <t>Afton</t>
  </si>
  <si>
    <t>Lincoln City</t>
  </si>
  <si>
    <t>Astoria</t>
  </si>
  <si>
    <t>Aberdeen</t>
  </si>
  <si>
    <t>Malaga</t>
  </si>
  <si>
    <t>Minneapolis</t>
  </si>
  <si>
    <t>Minnesota</t>
  </si>
  <si>
    <t>Houston</t>
  </si>
  <si>
    <t>Ecuador</t>
  </si>
  <si>
    <t>Nov 9, 2023, 5:16:27 PM</t>
  </si>
  <si>
    <t>Nov 10, 2023, 4:56:02 PM</t>
  </si>
  <si>
    <t>Nov 11, 2023, 5:15:17 PM</t>
  </si>
  <si>
    <t>Nov 12, 2023, 5:49:50 PM</t>
  </si>
  <si>
    <t>Nov 13, 2023, 5:11:46 PM</t>
  </si>
  <si>
    <t>Nov 14, 2023, 4:38:01 PM</t>
  </si>
  <si>
    <t>Nov 15, 2023, 5:23:19 PM</t>
  </si>
  <si>
    <t>Nov 16, 2023, 4:56:08 PM</t>
  </si>
  <si>
    <t>Nov 17, 2023, 5:15:47 PM</t>
  </si>
  <si>
    <t>Nov 18, 2023, 2:46:02 PM</t>
  </si>
  <si>
    <t>Nov 19, 2023, 4:58:23 PM</t>
  </si>
  <si>
    <t>Nov 19, 2023, 10:35:40 PM</t>
  </si>
  <si>
    <t>Nov 20, 2023, 5:06:06 PM</t>
  </si>
  <si>
    <t>Nov 21, 2023, 5:22:52 PM</t>
  </si>
  <si>
    <t>Nov 22, 2023, 4:13:15 PM</t>
  </si>
  <si>
    <t>Nov 23, 2023, 5:06:32 PM</t>
  </si>
  <si>
    <t>Nov 23, 2023, 9:08:35 PM</t>
  </si>
  <si>
    <t>Nov 24, 2023, 5:14:48 PM</t>
  </si>
  <si>
    <t>Nov 25, 2023, 3:06:07 PM</t>
  </si>
  <si>
    <t>Nov 26, 2023, 5:10:37 PM</t>
  </si>
  <si>
    <t>Nov 27, 2023, 4:58:55 PM</t>
  </si>
  <si>
    <t>Nov 28, 2023, 5:17:28 PM</t>
  </si>
  <si>
    <t>Nov 29, 2023, 5:09:35 PM</t>
  </si>
  <si>
    <t>Nov 30, 2023, 4:43:33 PM</t>
  </si>
  <si>
    <t>Dec 1, 2023, 4:30:23 PM</t>
  </si>
  <si>
    <t>Dec 2, 2023, 4:58:01 PM</t>
  </si>
  <si>
    <t>Dec 3, 2023, 3:47:53 PM</t>
  </si>
  <si>
    <t>Dec 4, 2023, 5:10:01 PM</t>
  </si>
  <si>
    <t>Dec 5, 2023, 5:10:33 PM</t>
  </si>
  <si>
    <t>Dec 6, 2023, 5:17:10 PM</t>
  </si>
  <si>
    <t>Dec 7, 2023, 5:03:18 PM</t>
  </si>
  <si>
    <t>Dec 8, 2023, 4:09:56 PM</t>
  </si>
  <si>
    <t>Dec 10, 2023, 4:04:31 PM</t>
  </si>
  <si>
    <t>Johannesburg Treadmill</t>
  </si>
  <si>
    <t>Dec 11, 2023, 6:58:32 AM</t>
  </si>
  <si>
    <t>Dec 21, 2023, 12:02:03 PM</t>
  </si>
  <si>
    <t>Mauritius Treadmill</t>
  </si>
  <si>
    <t>Dec 22, 2023, 7:33:10 AM</t>
  </si>
  <si>
    <t>Dec 24, 2023, 7:23:20 AM</t>
  </si>
  <si>
    <t>Dec 25, 2023, 6:36:00 AM</t>
  </si>
  <si>
    <t>Dec 30, 2023, 3:26:48 PM</t>
  </si>
  <si>
    <t>Cape Town Treadmill</t>
  </si>
  <si>
    <t>Jan 3, 2024, 11:31:20 PM</t>
  </si>
  <si>
    <t>Jan 4, 2024, 4:52:12 PM</t>
  </si>
  <si>
    <t>Jan 5, 2024, 5:32:42 PM</t>
  </si>
  <si>
    <t>Jan 6, 2024, 5:00:52 PM</t>
  </si>
  <si>
    <t>Jan 7, 2024, 5:20:18 PM</t>
  </si>
  <si>
    <t>Jan 8, 2024, 5:06:51 PM</t>
  </si>
  <si>
    <t>Jan 9, 2024, 5:18:04 PM</t>
  </si>
  <si>
    <t>Jan 10, 2024, 4:43:24 PM</t>
  </si>
  <si>
    <t>Jan 11, 2024, 4:53:35 PM</t>
  </si>
  <si>
    <t>Jan 12, 2024, 5:19:56 PM</t>
  </si>
  <si>
    <t>Jan 13, 2024, 5:25:42 PM</t>
  </si>
  <si>
    <t>Jan 14, 2024, 5:20:24 PM</t>
  </si>
  <si>
    <t>Jan 15, 2024, 4:20:02 PM</t>
  </si>
  <si>
    <t>Jan 16, 2024, 7:49:25 PM</t>
  </si>
  <si>
    <t>Jan 17, 2024, 5:14:44 PM</t>
  </si>
  <si>
    <t>Jan 18, 2024, 5:13:19 PM</t>
  </si>
  <si>
    <t>Jan 19, 2024, 4:55:31 PM</t>
  </si>
  <si>
    <t>Jan 20, 2024, 5:41:33 PM</t>
  </si>
  <si>
    <t>Jan 21, 2024, 4:48:28 PM</t>
  </si>
  <si>
    <t>Jan 22, 2024, 5:09:07 PM</t>
  </si>
  <si>
    <t>Jan 23, 2024, 5:29:18 PM</t>
  </si>
  <si>
    <t>Jan 24, 2024, 5:18:12 PM</t>
  </si>
  <si>
    <t>Jan 25, 2024, 5:25:43 PM</t>
  </si>
  <si>
    <t>Jan 26, 2024, 5:27:51 PM</t>
  </si>
  <si>
    <t>Jan 27, 2024, 5:24:24 PM</t>
  </si>
  <si>
    <t>Jan 28, 2024, 5:16:34 PM</t>
  </si>
  <si>
    <t>Jan 29, 2024, 5:05:08 PM</t>
  </si>
  <si>
    <t>Jan 30, 2024, 4:54:01 PM</t>
  </si>
  <si>
    <t>Jan 31, 2024, 5:17:03 PM</t>
  </si>
  <si>
    <t>Feb 1, 2024, 6:21:23 PM</t>
  </si>
  <si>
    <t>Feb 2, 2024, 9:23:26 PM</t>
  </si>
  <si>
    <t>Palo Alto Treadmill</t>
  </si>
  <si>
    <t>Feb 3, 2024, 3:40:54 PM</t>
  </si>
  <si>
    <t>Feb 4, 2024, 4:00:54 PM</t>
  </si>
  <si>
    <t>Feb 5, 2024, 10:22:25 PM</t>
  </si>
  <si>
    <t>Cabo Treadmill</t>
  </si>
  <si>
    <t>Feb 7, 2024, 1:25:45 AM</t>
  </si>
  <si>
    <t>Feb 7, 2024, 3:29:48 PM</t>
  </si>
  <si>
    <t>Feb 12, 2024, 12:37:22 AM</t>
  </si>
  <si>
    <t>Feb 12, 2024, 5:03:36 PM</t>
  </si>
  <si>
    <t>Feb 13, 2024, 9:21:39 PM</t>
  </si>
  <si>
    <t>Feb 14, 2024, 3:25:02 PM</t>
  </si>
  <si>
    <t>Feb 15, 2024, 4:54:26 PM</t>
  </si>
  <si>
    <t>Feb 16, 2024, 9:10:51 PM</t>
  </si>
  <si>
    <t>Feb 17, 2024, 5:19:33 PM</t>
  </si>
  <si>
    <t>Feb 18, 2024, 5:39:40 PM</t>
  </si>
  <si>
    <t>Feb 19, 2024, 5:20:12 PM</t>
  </si>
  <si>
    <t>Feb 20, 2024, 4:16:47 PM</t>
  </si>
  <si>
    <t>Feb 21, 2024, 5:07:46 PM</t>
  </si>
  <si>
    <t>Feb 22, 2024, 5:16:17 PM</t>
  </si>
  <si>
    <t>Feb 23, 2024, 5:43:23 PM</t>
  </si>
  <si>
    <t>Feb 24, 2024, 5:09:39 PM</t>
  </si>
  <si>
    <t>Feb 25, 2024, 6:51:21 PM</t>
  </si>
  <si>
    <t>Feb 26, 2024, 5:05:36 PM</t>
  </si>
  <si>
    <t>Feb 27, 2024, 2:51:25 PM</t>
  </si>
  <si>
    <t>Feb 28, 2024, 4:42:08 PM</t>
  </si>
  <si>
    <t>Feb 29, 2024, 3:27:48 PM</t>
  </si>
  <si>
    <t>Mar 1, 2024, 2:49:41 PM</t>
  </si>
  <si>
    <t>Mar 2, 2024, 3:04:04 PM</t>
  </si>
  <si>
    <t>Mar 3, 2024, 3:14:28 PM</t>
  </si>
  <si>
    <t>Mar 4, 2024, 5:05:30 PM</t>
  </si>
  <si>
    <t>Mar 5, 2024, 3:17:41 PM</t>
  </si>
  <si>
    <t>Mar 6, 2024, 5:20:18 PM</t>
  </si>
  <si>
    <t>Mar 7, 2024, 5:16:41 PM</t>
  </si>
  <si>
    <t>Mar 8, 2024, 5:09:40 PM</t>
  </si>
  <si>
    <t>Mar 9, 2024, 5:05:38 PM</t>
  </si>
  <si>
    <t>Mar 10, 2024, 4:27:28 PM</t>
  </si>
  <si>
    <t>Mar 11, 2024, 7:26:21 PM</t>
  </si>
  <si>
    <t>Mar 12, 2024, 5:10:14 PM</t>
  </si>
  <si>
    <t>Mar 13, 2024, 4:08:02 PM</t>
  </si>
  <si>
    <t>Mar 14, 2024, 4:29:21 PM</t>
  </si>
  <si>
    <t>Mar 15, 2024, 8:16:43 PM</t>
  </si>
  <si>
    <t>Mar 16, 2024, 2:51:00 PM</t>
  </si>
  <si>
    <t>Mar 17, 2024, 4:37:14 PM</t>
  </si>
  <si>
    <t>Mar 18, 2024, 4:19:27 PM</t>
  </si>
  <si>
    <t>Mar 19, 2024, 4:19:40 PM</t>
  </si>
  <si>
    <t>Mar 20, 2024, 4:21:14 PM</t>
  </si>
  <si>
    <t>Mar 21, 2024, 4:42:50 PM</t>
  </si>
  <si>
    <t>Mar 22, 2024, 3:14:21 PM</t>
  </si>
  <si>
    <t>Mar 23, 2024, 5:18:06 PM</t>
  </si>
  <si>
    <t>Mar 24, 2024, 4:40:33 PM</t>
  </si>
  <si>
    <t>Mar 25, 2024, 6:41:59 PM</t>
  </si>
  <si>
    <t>Mar 26, 2024, 4:14:23 PM</t>
  </si>
  <si>
    <t>Mar 27, 2024, 3:46:08 PM</t>
  </si>
  <si>
    <t>Mar 28, 2024, 4:19:58 PM</t>
  </si>
  <si>
    <t>Mar 29, 2024, 4:51:56 PM</t>
  </si>
  <si>
    <t>Mar 30, 2024, 4:22:53 PM</t>
  </si>
  <si>
    <t>Mar 31, 2024, 4:28:00 PM</t>
  </si>
  <si>
    <t>Apr 1, 2024, 4:11:02 PM</t>
  </si>
  <si>
    <t>Apr 2, 2024, 2:59:09 PM</t>
  </si>
  <si>
    <t>Apr 3, 2024, 4:31:49 PM</t>
  </si>
  <si>
    <t>Apr 4, 2024, 4:36:51 PM</t>
  </si>
  <si>
    <t>Apr 5, 2024, 4:46:47 PM</t>
  </si>
  <si>
    <t>Apr 6, 2024, 3:57:52 PM</t>
  </si>
  <si>
    <t>Apr 7, 2024, 5:56:18 PM</t>
  </si>
  <si>
    <t>Apr 7, 2024, 10:39:45 PM</t>
  </si>
  <si>
    <t>Apr 8, 2024, 4:10:46 PM</t>
  </si>
  <si>
    <t>Apr 9, 2024, 4:50:25 PM</t>
  </si>
  <si>
    <t>Apr 10, 2024, 7:59:25 PM</t>
  </si>
  <si>
    <t>Apr 11, 2024, 1:15:14 PM</t>
  </si>
  <si>
    <t>Apr 12, 2024, 11:08:22 AM</t>
  </si>
  <si>
    <t>Apr 13, 2024, 4:20:31 PM</t>
  </si>
  <si>
    <t>Apr 14, 2024, 5:20:26 PM</t>
  </si>
  <si>
    <t>Apr 15, 2024, 3:12:35 PM</t>
  </si>
  <si>
    <t>Apr 16, 2024, 3:00:19 PM</t>
  </si>
  <si>
    <t>Apr 17, 2024, 5:37:07 PM</t>
  </si>
  <si>
    <t>Apr 18, 2024, 3:20:56 PM</t>
  </si>
  <si>
    <t>Apr 19, 2024, 4:15:27 PM</t>
  </si>
  <si>
    <t>Apr 20, 2024, 4:19:51 PM</t>
  </si>
  <si>
    <t>Apr 21, 2024, 4:00:38 PM</t>
  </si>
  <si>
    <t>Apr 22, 2024, 3:30:45 PM</t>
  </si>
  <si>
    <t>Apr 23, 2024, 4:24:32 PM</t>
  </si>
  <si>
    <t>Apr 24, 2024, 3:30:41 PM</t>
  </si>
  <si>
    <t>Apr 25, 2024, 3:18:34 PM</t>
  </si>
  <si>
    <t>Apr 26, 2024, 3:38:09 PM</t>
  </si>
  <si>
    <t>Apr 27, 2024, 4:16:50 PM</t>
  </si>
  <si>
    <t>Apr 28, 2024, 4:58:35 PM</t>
  </si>
  <si>
    <t>Apr 29, 2024, 4:13:36 PM</t>
  </si>
  <si>
    <t>Apr 30, 2024, 4:21:23 PM</t>
  </si>
  <si>
    <t>May 1, 2024, 4:00:13 PM</t>
  </si>
  <si>
    <t>May 2, 2024, 4:16:02 PM</t>
  </si>
  <si>
    <t>May 3, 2024, 2:22:34 PM</t>
  </si>
  <si>
    <t>May 4, 2024, 5:07:25 PM</t>
  </si>
  <si>
    <t>May 5, 2024, 4:12:36 PM</t>
  </si>
  <si>
    <t>May 6, 2024, 4:11:06 PM</t>
  </si>
  <si>
    <t>May 7, 2024, 5:57:31 PM</t>
  </si>
  <si>
    <t>May 8, 2024, 3:49:05 PM</t>
  </si>
  <si>
    <t>May 9, 2024, 4:40:53 PM</t>
  </si>
  <si>
    <t>May 10, 2024, 2:11:08 PM</t>
  </si>
  <si>
    <t>May 11, 2024, 4:45:41 PM</t>
  </si>
  <si>
    <t>May 12, 2024, 4:42:38 PM</t>
  </si>
  <si>
    <t>May 13, 2024, 4:24:11 PM</t>
  </si>
  <si>
    <t>May 14, 2024, 3:47:29 PM</t>
  </si>
  <si>
    <t>May 15, 2024, 4:12:00 PM</t>
  </si>
  <si>
    <t>May 16, 2024, 4:08:11 PM</t>
  </si>
  <si>
    <t>May 17, 2024, 3:42:53 PM</t>
  </si>
  <si>
    <t>May 18, 2024, 4:22:36 PM</t>
  </si>
  <si>
    <t>May 19, 2024, 5:21:35 PM</t>
  </si>
  <si>
    <t>May 20, 2024, 3:43:45 PM</t>
  </si>
  <si>
    <t>May 21, 2024, 4:20:28 PM</t>
  </si>
  <si>
    <t>May 22, 2024, 4:15:46 PM</t>
  </si>
  <si>
    <t>May 23, 2024, 5:48:41 PM</t>
  </si>
  <si>
    <t>May 24, 2024, 4:46:41 PM</t>
  </si>
  <si>
    <t>May 25, 2024, 4:45:05 PM</t>
  </si>
  <si>
    <t>May 26, 2024, 3:05:28 PM</t>
  </si>
  <si>
    <t>May 27, 2024, 7:43:55 PM</t>
  </si>
  <si>
    <t>May 28, 2024, 4:38:16 PM</t>
  </si>
  <si>
    <t>May 29, 2024, 4:15:58 PM</t>
  </si>
  <si>
    <t>May 30, 2024, 4:31:50 PM</t>
  </si>
  <si>
    <t>May 31, 2024, 4:22:51 PM</t>
  </si>
  <si>
    <t>Jun 1, 2024, 4:22:59 PM</t>
  </si>
  <si>
    <t>Jun 2, 2024, 4:20:43 PM</t>
  </si>
  <si>
    <t>Jun 3, 2024, 4:33:11 PM</t>
  </si>
  <si>
    <t>Jun 4, 2024, 4:32:58 PM</t>
  </si>
  <si>
    <t>Jun 5, 2024, 8:36:06 PM</t>
  </si>
  <si>
    <t>Jun 6, 2024, 3:09:38 PM</t>
  </si>
  <si>
    <t>Jun 7, 2024, 4:21:49 PM</t>
  </si>
  <si>
    <t>Jun 8, 2024, 3:08:09 PM</t>
  </si>
  <si>
    <t>Last Unmarried Run</t>
  </si>
  <si>
    <t>Jun 10, 2024, 4:42:10 PM</t>
  </si>
  <si>
    <t>Jun 12, 2024, 11:14:28 PM</t>
  </si>
  <si>
    <t>Jun 14, 2024, 12:26:16 AM</t>
  </si>
  <si>
    <t>Jun 16, 2024, 9:17:41 PM</t>
  </si>
  <si>
    <t>Bora Bora Treadmill</t>
  </si>
  <si>
    <t>Jun 18, 2024, 9:22:35 PM</t>
  </si>
  <si>
    <t>Jun 21, 2024, 12:36:28 AM</t>
  </si>
  <si>
    <t>Jun 23, 2024, 11:07:12 PM</t>
  </si>
  <si>
    <t>Moorea Treadmill</t>
  </si>
  <si>
    <t>Jun 26, 2024, 4:19:51 PM</t>
  </si>
  <si>
    <t>Jun 27, 2024, 3:05:05 PM</t>
  </si>
  <si>
    <t>Jun 30, 2024, 10:42:45 PM</t>
  </si>
  <si>
    <t>Jul 1, 2024, 4:05:49 PM</t>
  </si>
  <si>
    <t>Jul 2, 2024, 4:56:35 PM</t>
  </si>
  <si>
    <t>Jul 3, 2024, 5:30:55 PM</t>
  </si>
  <si>
    <t>Jul 4, 2024, 4:52:21 PM</t>
  </si>
  <si>
    <t>Jul 5, 2024, 4:08:50 PM</t>
  </si>
  <si>
    <t>Jul 6, 2024, 5:23:10 PM</t>
  </si>
  <si>
    <t>Jul 7, 2024, 4:45:57 PM</t>
  </si>
  <si>
    <t>Jul 8, 2024, 4:27:54 PM</t>
  </si>
  <si>
    <t>Jul 9, 2024, 4:04:11 PM</t>
  </si>
  <si>
    <t>Jul 10, 2024, 2:04:25 PM</t>
  </si>
  <si>
    <t>Jul 11, 2024, 6:47:24 AM</t>
  </si>
  <si>
    <t>Jul 12, 2024, 6:51:12 AM</t>
  </si>
  <si>
    <t>Jul 13, 2024, 6:14:53 AM</t>
  </si>
  <si>
    <t>Jul 14, 2024, 6:07:36 AM</t>
  </si>
  <si>
    <t>Jul 15, 2024, 7:06:02 AM</t>
  </si>
  <si>
    <t>Jul 16, 2024, 6:59:00 AM</t>
  </si>
  <si>
    <t>Jul 17, 2024, 5:56:08 AM</t>
  </si>
  <si>
    <t>Jul 18, 2024, 5:37:58 AM</t>
  </si>
  <si>
    <t>Jul 19, 2024, 4:18:23 AM</t>
  </si>
  <si>
    <t>Jul 20, 2024, 4:35:16 PM</t>
  </si>
  <si>
    <t>Jul 21, 2024, 4:20:02 PM</t>
  </si>
  <si>
    <t>Jul 22, 2024, 3:59:50 PM</t>
  </si>
  <si>
    <t>Jul 23, 2024, 3:19:23 PM</t>
  </si>
  <si>
    <t>Jul 24, 2024, 3:55:28 PM</t>
  </si>
  <si>
    <t>Jul 25, 2024, 4:14:57 PM</t>
  </si>
  <si>
    <t>Jul 26, 2024, 4:18:55 PM</t>
  </si>
  <si>
    <t>Jul 27, 2024, 4:44:40 PM</t>
  </si>
  <si>
    <t>Jul 28, 2024, 1:43:38 AM</t>
  </si>
  <si>
    <t>Jul 28, 2024, 3:38:08 AM</t>
  </si>
  <si>
    <t>Jul 28, 2024, 4:20:47 PM</t>
  </si>
  <si>
    <t>Jul 29, 2024, 5:01:19 PM</t>
  </si>
  <si>
    <t>Jul 30, 2024, 1:21:14 PM</t>
  </si>
  <si>
    <t>Jul 31, 2024, 5:17:02 PM</t>
  </si>
  <si>
    <t>Aug 1, 2024, 4:40:03 PM</t>
  </si>
  <si>
    <t>Aug 2, 2024, 4:08:47 PM</t>
  </si>
  <si>
    <t>Aug 3, 2024, 4:11:52 PM</t>
  </si>
  <si>
    <t>Aug 5, 2024, 4:00:16 PM</t>
  </si>
  <si>
    <t>Aug 6, 2024, 3:49:49 PM</t>
  </si>
  <si>
    <t>Aug 7, 2024, 4:49:09 PM</t>
  </si>
  <si>
    <t>Aug 8, 2024, 4:45:21 PM</t>
  </si>
  <si>
    <t>Aug 9, 2024, 5:37:52 PM</t>
  </si>
  <si>
    <t>Aug 10, 2024, 4:14:49 PM</t>
  </si>
  <si>
    <t>Aug 11, 2024, 4:34:00 PM</t>
  </si>
  <si>
    <t>Aug 12, 2024, 4:20:49 PM</t>
  </si>
  <si>
    <t>Aug 13, 2024, 6:32:32 PM</t>
  </si>
  <si>
    <t>Aug 14, 2024, 5:19:28 PM</t>
  </si>
  <si>
    <t>Aug 15, 2024, 3:46:19 PM</t>
  </si>
  <si>
    <t>Aug 16, 2024, 4:47:24 PM</t>
  </si>
  <si>
    <t>Aug 17, 2024, 4:35:56 PM</t>
  </si>
  <si>
    <t>Aug 18, 2024, 5:20:47 PM</t>
  </si>
  <si>
    <t>Buellton Treadmill</t>
  </si>
  <si>
    <t>Aug 19, 2024, 3:12:28 PM</t>
  </si>
  <si>
    <t>Aug 20, 2024, 7:34:36 PM</t>
  </si>
  <si>
    <t>Aug 21, 2024, 4:44:40 PM</t>
  </si>
  <si>
    <t>Taha'a Treadmill</t>
  </si>
  <si>
    <t>Taha'a</t>
  </si>
  <si>
    <t>Bora Bora</t>
  </si>
  <si>
    <t>Moorea</t>
  </si>
  <si>
    <t>French Polynesia</t>
  </si>
  <si>
    <t>Johannesburg</t>
  </si>
  <si>
    <t>Mauritius</t>
  </si>
  <si>
    <t>Cape Town</t>
  </si>
  <si>
    <t>South Africa</t>
  </si>
  <si>
    <t>Sion</t>
  </si>
  <si>
    <t>Bern</t>
  </si>
  <si>
    <t>Bellevue</t>
  </si>
  <si>
    <t>x</t>
  </si>
  <si>
    <t>Aug 22, 2024, 7:17:24 PM</t>
  </si>
  <si>
    <t>Aug 23, 2024, 4:44:56 PM</t>
  </si>
  <si>
    <t>Aug 24, 2024, 6:07:11 PM</t>
  </si>
  <si>
    <t>Aug 25, 2024, 6:49:39 PM</t>
  </si>
  <si>
    <t>Aug 26, 2024, 3:07:19 PM</t>
  </si>
  <si>
    <t>Aug 27, 2024, 3:48:44 PM</t>
  </si>
  <si>
    <t>Aug 28, 2024, 3:50:59 PM</t>
  </si>
  <si>
    <t>Aug 29, 2024, 3:34:47 PM</t>
  </si>
  <si>
    <t>Aug 30, 2024, 3:18:59 PM</t>
  </si>
  <si>
    <t>Aug 31, 2024, 2:58:45 PM</t>
  </si>
  <si>
    <t>Sep 1, 2024, 4:54:52 PM</t>
  </si>
  <si>
    <t>Sep 2, 2024, 4:29:24 PM</t>
  </si>
  <si>
    <t>Sep 3, 2024, 3:35:30 PM</t>
  </si>
  <si>
    <t>Sep 4, 2024, 4:04:16 PM</t>
  </si>
  <si>
    <t>Sonoma</t>
  </si>
  <si>
    <t>miles</t>
  </si>
  <si>
    <t>runs</t>
  </si>
  <si>
    <t>miles/run</t>
  </si>
  <si>
    <t>days</t>
  </si>
  <si>
    <t>days/run</t>
  </si>
  <si>
    <t>hours/run</t>
  </si>
  <si>
    <t>miles/day</t>
  </si>
  <si>
    <t>years</t>
  </si>
  <si>
    <t>treadmill</t>
  </si>
  <si>
    <t>miles/month</t>
  </si>
  <si>
    <t>miles/year</t>
  </si>
  <si>
    <t>miles/week</t>
  </si>
  <si>
    <t>Sep 5, 2024, 5:46:12 PM</t>
  </si>
  <si>
    <t>Sep 6, 2024, 4:55:13 PM</t>
  </si>
  <si>
    <t>15,000 Miles Ran</t>
  </si>
  <si>
    <t>Sep 7, 2024, 4:44:43 PM</t>
  </si>
  <si>
    <t>Sep 8, 2024, 4:46:13 PM</t>
  </si>
  <si>
    <t>Sep 9, 2024, 4:15:38 PM</t>
  </si>
  <si>
    <t>Sep 10, 2024, 2:50:35 PM</t>
  </si>
  <si>
    <t>Sep 11, 2024, 4:06:57 PM</t>
  </si>
  <si>
    <t>Sep 12, 2024, 4:31:31 PM</t>
  </si>
  <si>
    <t>Sep 13, 2024, 5:10:47 PM</t>
  </si>
  <si>
    <t>Sep 14, 2024, 5:04:52 PM</t>
  </si>
  <si>
    <t>Sep 15, 2024, 5:06:35 PM</t>
  </si>
  <si>
    <t>Sep 16, 2024, 4:21:26 PM</t>
  </si>
  <si>
    <t>Sep 17, 2024, 8:09:17 PM</t>
  </si>
  <si>
    <t>Sep 18, 2024, 5:10:57 PM</t>
  </si>
  <si>
    <t>Sep 19, 2024, 4:48:54 PM</t>
  </si>
  <si>
    <t>Sep 20, 2024, 4:55:52 PM</t>
  </si>
  <si>
    <t>Sep 21, 2024, 3:37:31 PM</t>
  </si>
  <si>
    <t>Sep 22, 2024, 3:36:01 PM</t>
  </si>
  <si>
    <t>San Louis Obispo Treadmill</t>
  </si>
  <si>
    <t>Sep 23, 2024, 3:15:27 PM</t>
  </si>
  <si>
    <t>Sep 24, 2024, 3:39:01 PM</t>
  </si>
  <si>
    <t>Sep 25, 2024, 2:51:23 PM</t>
  </si>
  <si>
    <t>Sep 26, 2024, 4:39:49 PM</t>
  </si>
  <si>
    <t>Sep 27, 2024, 5:11:30 PM</t>
  </si>
  <si>
    <t>Sep 28, 2024, 5:15:11 PM</t>
  </si>
  <si>
    <t>Sep 29, 2024, 4:42:10 PM</t>
  </si>
  <si>
    <t>Sep 30, 2024, 3:38:16 PM</t>
  </si>
  <si>
    <t>Oct 1, 2024, 6:45:21 PM</t>
  </si>
  <si>
    <t>Oct 2, 2024, 3:43:11 PM</t>
  </si>
  <si>
    <t>Oct 3, 2024, 5:38:33 PM</t>
  </si>
  <si>
    <t>Oct 4, 2024, 3:20:00 PM</t>
  </si>
  <si>
    <t>Oct 5, 2024, 5:19:20 PM</t>
  </si>
  <si>
    <t>Oct 6, 2024, 5:38:05 PM</t>
  </si>
  <si>
    <t>Oct 7, 2024, 4:04:27 PM</t>
  </si>
  <si>
    <t>Oct 8, 2024, 3:05:20 PM</t>
  </si>
  <si>
    <t>Oct 9, 2024, 1:00:39 PM</t>
  </si>
  <si>
    <t>Salt Lake City Treadmill</t>
  </si>
  <si>
    <t>Oct 10, 2024, 1:00:00 PM</t>
  </si>
  <si>
    <t>Oct 11, 2024, 3:36:54 PM</t>
  </si>
  <si>
    <t>Oct 16, 2024, 2:45:10 PM</t>
  </si>
  <si>
    <t>Bellagio Treadmill</t>
  </si>
  <si>
    <t>Oct 18, 2024, 4:21:01 PM</t>
  </si>
  <si>
    <t>Milan Treadmill</t>
  </si>
  <si>
    <t>Oct 20, 2024, 9:01:39 AM</t>
  </si>
  <si>
    <t>Oct 22, 2024, 2:23:35 PM</t>
  </si>
  <si>
    <t>Oct 23, 2024, 3:25:00 PM</t>
  </si>
  <si>
    <t>Oct 24, 2024, 8:08:16 PM</t>
  </si>
  <si>
    <t>Oct 25, 2024, 2:59:39 PM</t>
  </si>
  <si>
    <t>Oct 26, 2024, 4:46:05 PM</t>
  </si>
  <si>
    <t>Oct 27, 2024, 4:28:06 PM</t>
  </si>
  <si>
    <t>Oct 28, 2024, 3:56:39 PM</t>
  </si>
  <si>
    <t>Oct 29, 2024, 3:50:49 PM</t>
  </si>
  <si>
    <t>Oct 30, 2024, 4:41:28 PM</t>
  </si>
  <si>
    <t>Oct 31, 2024, 4:19:48 PM</t>
  </si>
  <si>
    <t>Nov 1, 2024, 4:41:07 PM</t>
  </si>
  <si>
    <t>Nov 2, 2024, 5:33:28 PM</t>
  </si>
  <si>
    <t>Nov 3, 2024, 6:30:46 PM</t>
  </si>
  <si>
    <t>Nov 4, 2024, 5:00:15 PM</t>
  </si>
  <si>
    <t>Nov 5, 2024, 6:12:17 PM</t>
  </si>
  <si>
    <t>Nov 6, 2024, 4:18:11 PM</t>
  </si>
  <si>
    <t>Nov 7, 2024, 4:55:12 PM</t>
  </si>
  <si>
    <t>Nov 8, 2024, 5:25:42 PM</t>
  </si>
  <si>
    <t>Nov 9, 2024, 5:41:38 PM</t>
  </si>
  <si>
    <t>Nov 10, 2024, 6:32:05 PM</t>
  </si>
  <si>
    <t>Nov 11, 2024, 5:14:37 PM</t>
  </si>
  <si>
    <t>Nov 12, 2024, 4:42:57 PM</t>
  </si>
  <si>
    <t>Nov 13, 2024, 5:35:16 PM</t>
  </si>
  <si>
    <t>Nov 14, 2024, 5:42:57 PM</t>
  </si>
  <si>
    <t>Nov 15, 2024, 4:03:42 PM</t>
  </si>
  <si>
    <t>Nov 16, 2024, 6:23:21 PM</t>
  </si>
  <si>
    <t>Nov 17, 2024, 8:04:51 PM</t>
  </si>
  <si>
    <t>Nov 18, 2024, 5:14:09 PM</t>
  </si>
  <si>
    <t>Nov 19, 2024, 4:33:10 PM</t>
  </si>
  <si>
    <t>Nov 20, 2024, 5:45:53 PM</t>
  </si>
  <si>
    <t>Nov 21, 2024, 5:10:24 PM</t>
  </si>
  <si>
    <t>Nov 22, 2024, 6:19:36 PM</t>
  </si>
  <si>
    <t>Nov 23, 2024, 5:22:25 PM</t>
  </si>
  <si>
    <t>Nov 24, 2024, 5:45:00 PM</t>
  </si>
  <si>
    <t>Nov 25, 2024, 5:04:21 PM</t>
  </si>
  <si>
    <t>Nov 26, 2024, 4:52:53 PM</t>
  </si>
  <si>
    <t>Nov 27, 2024, 5:35:24 PM</t>
  </si>
  <si>
    <t>Nov 28, 2024, 5:08:15 PM</t>
  </si>
  <si>
    <t>Nov 29, 2024, 6:29:54 PM</t>
  </si>
  <si>
    <t>Nov 30, 2024, 6:02:00 PM</t>
  </si>
  <si>
    <t>Dec 1, 2024, 5:57:01 PM</t>
  </si>
  <si>
    <t>Dec 2, 2024, 5:08:19 PM</t>
  </si>
  <si>
    <t>Dec 3, 2024, 4:39:50 PM</t>
  </si>
  <si>
    <t>Dec 4, 2024, 4:16:16 PM</t>
  </si>
  <si>
    <t>Dec 5, 2024, 4:49:11 PM</t>
  </si>
  <si>
    <t>Dec 6, 2024, 6:37:22 PM</t>
  </si>
  <si>
    <t>Dec 7, 2024, 6:01:34 PM</t>
  </si>
  <si>
    <t>Dec 8, 2024, 6:20:21 PM</t>
  </si>
  <si>
    <t>Dec 9, 2024, 5:09:07 PM</t>
  </si>
  <si>
    <t>Dec 10, 2024, 5:06:00 PM</t>
  </si>
  <si>
    <t>Dec 11, 2024, 5:26:05 PM</t>
  </si>
  <si>
    <t>Dec 12, 2024, 4:40:30 PM</t>
  </si>
  <si>
    <t>Dec 13, 2024, 5:23:20 PM</t>
  </si>
  <si>
    <t>Dec 14, 2024, 6:17:51 PM</t>
  </si>
  <si>
    <t>Dec 15, 2024, 6:22:35 PM</t>
  </si>
  <si>
    <t>Dec 16, 2024, 5:13:44 PM</t>
  </si>
  <si>
    <t>Dec 17, 2024, 3:21:45 PM</t>
  </si>
  <si>
    <t>Dec 18, 2024, 5:56:58 PM</t>
  </si>
  <si>
    <t>Dec 19, 2024, 5:38:33 PM</t>
  </si>
  <si>
    <t>Dec 20, 2024, 5:51:16 PM</t>
  </si>
  <si>
    <t>Dec 21, 2024, 5:45:51 PM</t>
  </si>
  <si>
    <t>Dec 22, 2024, 4:20:16 PM</t>
  </si>
  <si>
    <t>Dec 23, 2024, 4:57:32 PM</t>
  </si>
  <si>
    <t>Dec 24, 2024, 6:21:10 PM</t>
  </si>
  <si>
    <t>Dec 25, 2024, 4:40:41 PM</t>
  </si>
  <si>
    <t>Dec 26, 2024, 6:03:46 PM</t>
  </si>
  <si>
    <t>Dec 27, 2024, 6:39:42 PM</t>
  </si>
  <si>
    <t>Dec 28, 2024, 6:07:14 PM</t>
  </si>
  <si>
    <t>Dec 30, 2024, 6:25:40 PM</t>
  </si>
  <si>
    <t>Slopes - A day skiing at Donner Ski Ranch, Sugar Bowl Resort</t>
  </si>
  <si>
    <t>Dec 31, 2024, 5:32:04 PM</t>
  </si>
  <si>
    <t>Slopes - A day skiing at Palisades</t>
  </si>
  <si>
    <t>Jan 2, 2025, 5:44:03 PM</t>
  </si>
  <si>
    <t>Slopes - A morning skiing at Sugar Bowl Resort</t>
  </si>
  <si>
    <t>Jan 5, 2025, 11:33:08 PM</t>
  </si>
  <si>
    <t>Jan 6, 2025, 5:19:13 PM</t>
  </si>
  <si>
    <t>Jan 7, 2025, 4:57:30 PM</t>
  </si>
  <si>
    <t>Jan 8, 2025, 10:33:14 PM</t>
  </si>
  <si>
    <t>Jan 9, 2025, 6:06:44 PM</t>
  </si>
  <si>
    <t>Jan 10, 2025, 5:56:35 PM</t>
  </si>
  <si>
    <t>Jan 11, 2025, 6:22:53 PM</t>
  </si>
  <si>
    <t>Jan 12, 2025, 5:54:19 PM</t>
  </si>
  <si>
    <t>Jan 13, 2025, 5:12:37 PM</t>
  </si>
  <si>
    <t>Jan 14, 2025, 6:21:07 PM</t>
  </si>
  <si>
    <t>Jan 15, 2025, 5:16:29 PM</t>
  </si>
  <si>
    <t>Jan 16, 2025, 6:39:30 PM</t>
  </si>
  <si>
    <t>Jan 17, 2025, 5:55:38 PM</t>
  </si>
  <si>
    <t>Jan 18, 2025, 5:48:00 PM</t>
  </si>
  <si>
    <t>Jan 19, 2025, 5:28:36 PM</t>
  </si>
  <si>
    <t>Jan 20, 2025, 5:12:44 PM</t>
  </si>
  <si>
    <t>Jan 21, 2025, 6:28:53 PM</t>
  </si>
  <si>
    <t>Jan 22, 2025, 5:42:51 PM</t>
  </si>
  <si>
    <t>Jan 23, 2025, 6:13:28 PM</t>
  </si>
  <si>
    <t>Jan 24, 2025, 5:55:06 PM</t>
  </si>
  <si>
    <t>Jan 25, 2025, 5:58:02 PM</t>
  </si>
  <si>
    <t>Jan 26, 2025, 7:10:01 PM</t>
  </si>
  <si>
    <t>Jan 27, 2025, 6:25:33 PM</t>
  </si>
  <si>
    <t>Jan 28, 2025, 7:07:54 PM</t>
  </si>
  <si>
    <t>Jan 29, 2025, 5:49:40 PM</t>
  </si>
  <si>
    <t>Jan 30, 2025, 6:32:57 PM</t>
  </si>
  <si>
    <t>Jan 31, 2025, 5:45:23 PM</t>
  </si>
  <si>
    <t>Feb 1, 2025, 6:16:43 PM</t>
  </si>
  <si>
    <t>Pasadena Treadmill</t>
  </si>
  <si>
    <t>Feb 3, 2025, 5:44:05 PM</t>
  </si>
  <si>
    <t>Feb 4, 2025, 5:27:36 PM</t>
  </si>
  <si>
    <t>Feb 5, 2025, 6:16:08 PM</t>
  </si>
  <si>
    <t>Feb 6, 2025, 6:25:55 PM</t>
  </si>
  <si>
    <t>Strava Failure</t>
  </si>
  <si>
    <t>Feb 7, 2025, 5:35:29 PM</t>
  </si>
  <si>
    <t>Feb 8, 2025, 5:57:38 PM</t>
  </si>
  <si>
    <t>Feb 9, 2025, 6:27:58 PM</t>
  </si>
  <si>
    <t>Feb 10, 2025, 5:13:29 PM</t>
  </si>
  <si>
    <t>Feb 11, 2025, 4:31:39 PM</t>
  </si>
  <si>
    <t>Feb 12, 2025, 5:43:06 PM</t>
  </si>
  <si>
    <t>Feb 13, 2025, 6:22:41 PM</t>
  </si>
  <si>
    <t>Feb 14, 2025, 6:05:12 PM</t>
  </si>
  <si>
    <t>Feb 15, 2025, 6:18:43 PM</t>
  </si>
  <si>
    <t>Feb 16, 2025, 6:40:01 PM</t>
  </si>
  <si>
    <t>Feb 17, 2025, 6:09:32 PM</t>
  </si>
  <si>
    <t>Feb 18, 2025, 5:04:53 PM</t>
  </si>
  <si>
    <t>Feb 19, 2025, 6:26:39 PM</t>
  </si>
  <si>
    <t>Feb 20, 2025, 2:54:52 PM</t>
  </si>
  <si>
    <t>Feb 21, 2025, 6:35:16 PM</t>
  </si>
  <si>
    <t>Feb 22, 2025, 6:32:18 PM</t>
  </si>
  <si>
    <t>Feb 23, 2025, 6:12:53 PM</t>
  </si>
  <si>
    <t>Feb 24, 2025, 4:24:52 PM</t>
  </si>
  <si>
    <t>Feb 25, 2025, 4:09:58 PM</t>
  </si>
  <si>
    <t>Feb 26, 2025, 4:28:05 PM</t>
  </si>
  <si>
    <t>Feb 27, 2025, 3:37:51 PM</t>
  </si>
  <si>
    <t>Feb 28, 2025, 4:13:08 PM</t>
  </si>
  <si>
    <t>Mar 1, 2025, 5:08:40 PM</t>
  </si>
  <si>
    <t>Mar 2, 2025, 3:24:04 PM</t>
  </si>
  <si>
    <t>Mar 3, 2025, 5:21:37 PM</t>
  </si>
  <si>
    <t>Mar 4, 2025, 6:43:25 PM</t>
  </si>
  <si>
    <t>Mar 5, 2025, 5:38:15 PM</t>
  </si>
  <si>
    <t>Mar 6, 2025, 7:21:06 PM</t>
  </si>
  <si>
    <t>Mar 7, 2025, 5:45:49 PM</t>
  </si>
  <si>
    <t>Mar 8, 2025, 6:28:27 PM</t>
  </si>
  <si>
    <t>Mar 9, 2025, 6:28:53 PM</t>
  </si>
  <si>
    <t>Azzurra Indoor Bike</t>
  </si>
  <si>
    <t>Virtual Ride</t>
  </si>
  <si>
    <t>Mar 10, 2025, 6:12:11 PM</t>
  </si>
  <si>
    <t>Mar 11, 2025, 5:53:08 PM</t>
  </si>
  <si>
    <t>Mar 12, 2025, 5:55:29 PM</t>
  </si>
  <si>
    <t>Mar 13, 2025, 5:51:55 PM</t>
  </si>
  <si>
    <t>Mar 14, 2025, 6:27:23 PM</t>
  </si>
  <si>
    <t>Mar 15, 2025, 5:27:06 PM</t>
  </si>
  <si>
    <t>Mar 16, 2025, 6:04:44 PM</t>
  </si>
  <si>
    <t>Mar 17, 2025, 4:41:58 PM</t>
  </si>
  <si>
    <t>Mar 18, 2025, 6:53:22 PM</t>
  </si>
  <si>
    <t>Mar 19, 2025, 6:21:15 PM</t>
  </si>
  <si>
    <t>Mar 20, 2025, 6:38:50 PM</t>
  </si>
  <si>
    <t>Azzurra Indoor Cycle</t>
  </si>
  <si>
    <t>Mar 21, 2025, 6:22:45 PM</t>
  </si>
  <si>
    <t>Mar 23, 2025, 7:36:10 PM</t>
  </si>
  <si>
    <t>Mar 24, 2025, 6:21:57 PM</t>
  </si>
  <si>
    <t>Mar 25, 2025, 9:07:13 PM</t>
  </si>
  <si>
    <t>Mar 26, 2025, 10:50:38 AM</t>
  </si>
  <si>
    <t>Mar 27, 2025, 12:25:45 PM</t>
  </si>
  <si>
    <t>Mar 28, 2025, 1:40:59 PM</t>
  </si>
  <si>
    <t>Mar 30, 2025, 4:59:02 PM</t>
  </si>
  <si>
    <t>Mar 31, 2025, 5:36:30 PM</t>
  </si>
  <si>
    <t>Apr 1, 2025, 6:09:04 PM</t>
  </si>
  <si>
    <t>Apr 2, 2025, 6:30:25 PM</t>
  </si>
  <si>
    <t>Apr 3, 2025, 5:52:03 PM</t>
  </si>
  <si>
    <t>Apr 4, 2025, 4:38:25 PM</t>
  </si>
  <si>
    <t>Apr 5, 2025, 6:00:17 PM</t>
  </si>
  <si>
    <t>Apr 6, 2025, 5:21:36 PM</t>
  </si>
  <si>
    <t>Apr 7, 2025, 5:32:33 PM</t>
  </si>
  <si>
    <t>Apr 8, 2025, 3:53:14 PM</t>
  </si>
  <si>
    <t>Apr 9, 2025, 4:53:04 PM</t>
  </si>
  <si>
    <t>Apr 10, 2025, 9:36:45 PM</t>
  </si>
  <si>
    <t>Apr 14, 2025, 6:04:01 PM</t>
  </si>
  <si>
    <t>Apr 15, 2025, 3:49:50 PM</t>
  </si>
  <si>
    <t>Apr 16, 2025, 6:02:58 PM</t>
  </si>
  <si>
    <t>Apr 17, 2025, 5:55:45 PM</t>
  </si>
  <si>
    <t>Apr 18, 2025, 6:07:14 PM</t>
  </si>
  <si>
    <t>Apr 19, 2025, 6:23:06 PM</t>
  </si>
  <si>
    <t>Apr 20, 2025, 4:25:22 PM</t>
  </si>
  <si>
    <t>Apr 21, 2025, 6:12:58 PM</t>
  </si>
  <si>
    <t>Apr 22, 2025, 4:13:42 PM</t>
  </si>
  <si>
    <t>Apr 23, 2025, 4:33:28 PM</t>
  </si>
  <si>
    <t>Apr 24, 2025, 6:04:32 PM</t>
  </si>
  <si>
    <t>Apr 25, 2025, 4:28:27 PM</t>
  </si>
  <si>
    <t>Apr 26, 2025, 6:20:54 PM</t>
  </si>
  <si>
    <t>Apr 27, 2025, 5:23:02 PM</t>
  </si>
  <si>
    <t>Apr 28, 2025, 2:53:19 PM</t>
  </si>
  <si>
    <t>Apr 29, 2025, 5:43:11 PM</t>
  </si>
  <si>
    <t>Apr 30, 2025, 5:44:07 PM</t>
  </si>
  <si>
    <t>May 2, 2025, 5:24:09 PM</t>
  </si>
  <si>
    <t>May 1, 2025, 5:27:00 PM</t>
  </si>
  <si>
    <t>May 3, 2025, 2:10:54 PM</t>
  </si>
  <si>
    <t>May 4, 2025, 6:48:20 PM</t>
  </si>
  <si>
    <t>May 5, 2025, 4:46:52 PM</t>
  </si>
  <si>
    <t>May 6, 2025, 4:22:35 PM</t>
  </si>
  <si>
    <t>May 7, 2025, 5:11:16 PM</t>
  </si>
  <si>
    <t>May 8, 2025, 5:21:49 PM</t>
  </si>
  <si>
    <t>May 9, 2025, 5:11:44 PM</t>
  </si>
  <si>
    <t>May 10, 2025, 4:02:50 PM</t>
  </si>
  <si>
    <t>May 11, 2025, 3:25:58 PM</t>
  </si>
  <si>
    <t>May 12, 2025, 5:40:06 PM</t>
  </si>
  <si>
    <t>May 12, 2025, 6:50:05 PM</t>
  </si>
  <si>
    <t>May 13, 2025, 3:42:08 PM</t>
  </si>
  <si>
    <t>May 14, 2025, 5:46:18 PM</t>
  </si>
  <si>
    <t>May 15, 2025, 5:21:08 PM</t>
  </si>
  <si>
    <t>May 16, 2025, 4:26:10 PM</t>
  </si>
  <si>
    <t>May 18, 2025, 5:49:08 AM</t>
  </si>
  <si>
    <t>May 19, 2025, 5:57:53 AM</t>
  </si>
  <si>
    <t>May 20, 2025, 5:34:43 AM</t>
  </si>
  <si>
    <t>May 21, 2025, 5:28:18 AM</t>
  </si>
  <si>
    <t>May 22, 2025, 11:24:00 PM</t>
  </si>
  <si>
    <t>May 23, 2025, 12:23:48 AM</t>
  </si>
  <si>
    <t>May 23, 2025, 3:40:40 PM</t>
  </si>
  <si>
    <t>May 26, 2025, 9:57:00 PM</t>
  </si>
  <si>
    <t>May 27, 2025, 6:41:32 PM</t>
  </si>
  <si>
    <t>May 28, 2025, 5:47:57 PM</t>
  </si>
  <si>
    <t>May 29, 2025, 4:19:56 PM</t>
  </si>
  <si>
    <t>May 30, 2025, 4:02:52 PM</t>
  </si>
  <si>
    <t>May 31, 2025, 5:35:22 PM</t>
  </si>
  <si>
    <t>Jun 1, 2025, 5:30:33 PM</t>
  </si>
  <si>
    <t>Jun 2, 2025, 8:31:09 PM</t>
  </si>
  <si>
    <t>Jun 3, 2025, 4:26:17 PM</t>
  </si>
  <si>
    <t>Jun 4, 2025, 6:16:12 PM</t>
  </si>
  <si>
    <t>Jun 5, 2025, 4:16:23 PM</t>
  </si>
  <si>
    <t>Jun 6, 2025, 8:06:27 PM</t>
  </si>
  <si>
    <t>Jun 7, 2025, 4:31:50 PM</t>
  </si>
  <si>
    <t>Jun 11, 2025, 5:01:41 AM</t>
  </si>
  <si>
    <t>Jun 12, 2025, 6:39:07 AM</t>
  </si>
  <si>
    <t>St Petersburg GPS Failure</t>
  </si>
  <si>
    <t>Jun 13, 2025, 5:35:12 AM</t>
  </si>
  <si>
    <t>Moscow Treadmill</t>
  </si>
  <si>
    <t>Jun 15, 2025, 6:39:17 AM</t>
  </si>
  <si>
    <t>Jun 16, 2025, 6:10:07 AM</t>
  </si>
  <si>
    <t>Jun 19, 2025, 4:52:47 AM</t>
  </si>
  <si>
    <t>Nizhny Novgorod Treadmill</t>
  </si>
  <si>
    <t>Jun 20, 2025, 8:30:09 AM</t>
  </si>
  <si>
    <t>Jun 22, 2025, 11:53:48 PM</t>
  </si>
  <si>
    <t>Jun 23, 2025, 4:12:13 PM</t>
  </si>
  <si>
    <t>Jun 24, 2025, 6:07:51 PM</t>
  </si>
  <si>
    <t>Jun 25, 2025, 4:38:06 PM</t>
  </si>
  <si>
    <t>Jun 26, 2025, 5:55:52 PM</t>
  </si>
  <si>
    <t>Jun 27, 2025, 5:14:53 PM</t>
  </si>
  <si>
    <t>Jun 28, 2025, 5:21:01 PM</t>
  </si>
  <si>
    <t>Jun 29, 2025, 5:36:04 PM</t>
  </si>
  <si>
    <t>Jun 30, 2025, 4:34:42 PM</t>
  </si>
  <si>
    <t>Jul 1, 2025, 4:56:38 PM</t>
  </si>
  <si>
    <t>Jul 2, 2025, 6:56:28 PM</t>
  </si>
  <si>
    <t>Jul 3, 2025, 5:10:59 PM</t>
  </si>
  <si>
    <t>Jul 4, 2025, 7:10:22 PM</t>
  </si>
  <si>
    <t>Jul 5, 2025, 6:15:28 PM</t>
  </si>
  <si>
    <t>Jul 6, 2025, 5:46:39 PM</t>
  </si>
  <si>
    <t>Jul 7, 2025, 4:25:28 PM</t>
  </si>
  <si>
    <t>Jul 8, 2025, 5:15:04 PM</t>
  </si>
  <si>
    <t>Jul 9, 2025, 5:33:57 PM</t>
  </si>
  <si>
    <t>Jul 10, 2025, 5:04:32 PM</t>
  </si>
  <si>
    <t>Jul 11, 2025, 5:57:02 PM</t>
  </si>
  <si>
    <t>Jul 12, 2025, 4:59:26 PM</t>
  </si>
  <si>
    <t>Jul 13, 2025, 6:19:26 PM</t>
  </si>
  <si>
    <t>Jul 14, 2025, 4:27:24 PM</t>
  </si>
  <si>
    <t>Jul 15, 2025, 5:55:36 PM</t>
  </si>
  <si>
    <t>Jul 16, 2025, 5:44:31 PM</t>
  </si>
  <si>
    <t>Jul 17, 2025, 4:33:26 PM</t>
  </si>
  <si>
    <t>Jul 18, 2025, 3:43:37 PM</t>
  </si>
  <si>
    <t>Jul 19, 2025, 4:50:28 PM</t>
  </si>
  <si>
    <t>Jul 20, 2025, 5:00:25 PM</t>
  </si>
  <si>
    <t>Jul 21, 2025, 4:07:29 PM</t>
  </si>
  <si>
    <t>Jul 22, 2025, 6:17:09 PM</t>
  </si>
  <si>
    <t>Jul 23, 2025, 4:52:29 PM</t>
  </si>
  <si>
    <t>Jul 24, 2025, 4:17:08 PM</t>
  </si>
  <si>
    <t>Jul 25, 2025, 4:58:56 PM</t>
  </si>
  <si>
    <t>Jul 26, 2025, 5:16:27 PM</t>
  </si>
  <si>
    <t>Jul 27, 2025, 5:54:07 PM</t>
  </si>
  <si>
    <t>Jul 28, 2025, 4:42:10 PM</t>
  </si>
  <si>
    <t>Jul 29, 2025, 4:28:08 PM</t>
  </si>
  <si>
    <t>Jul 30, 2025, 4:23:25 PM</t>
  </si>
  <si>
    <t>Jul 31, 2025, 4:20:49 PM</t>
  </si>
  <si>
    <t>Aug 1, 2025, 4:27:58 PM</t>
  </si>
  <si>
    <t>Aug 2, 2025, 4:36:16 PM</t>
  </si>
  <si>
    <t>Aug 3, 2025, 12:43:55 PM</t>
  </si>
  <si>
    <t>Aug 11, 2025, 5:40:29 PM</t>
  </si>
  <si>
    <t>Aug 12, 2025, 6:33:57 PM</t>
  </si>
  <si>
    <t>Aug 13, 2025, 6:48:39 PM</t>
  </si>
  <si>
    <t>Aug 14, 2025, 5:54:18 PM</t>
  </si>
  <si>
    <t>Aug 15, 2025, 5:28:08 PM</t>
  </si>
  <si>
    <t>Aug 16, 2025, 6:12:36 PM</t>
  </si>
  <si>
    <t>Aug 17, 2025, 5:18:58 PM</t>
  </si>
  <si>
    <t>Aug 18, 2025, 4:28:05 PM</t>
  </si>
  <si>
    <t>Aug 19, 2025, 5:39:58 PM</t>
  </si>
  <si>
    <t>Aug 20, 2025, 4:07:12 PM</t>
  </si>
  <si>
    <t>Aug 21, 2025, 4:03:21 PM</t>
  </si>
  <si>
    <t>Aug 22, 2025, 3:41:49 PM</t>
  </si>
  <si>
    <t>Aug 23, 2025, 5:05:31 PM</t>
  </si>
  <si>
    <t>Aug 24, 2025, 5:57:42 PM</t>
  </si>
  <si>
    <t>Aug 25, 2025, 5:00:52 PM</t>
  </si>
  <si>
    <t>Aug 26, 2025, 5:38:48 PM</t>
  </si>
  <si>
    <t>Aug 27, 2025, 5:42:19 PM</t>
  </si>
  <si>
    <t>Aug 28, 2025, 4:23:25 PM</t>
  </si>
  <si>
    <t>Aug 29, 2025, 4:28:17 PM</t>
  </si>
  <si>
    <t>Aug 30, 2025, 9:32:20 PM</t>
  </si>
  <si>
    <t>Aug 31, 2025, 8:13:45 PM</t>
  </si>
  <si>
    <t>Sep 1, 2025, 4:58:56 PM</t>
  </si>
  <si>
    <t>Sep 2, 2025, 5:13:56 PM</t>
  </si>
  <si>
    <t>Sep 3, 2025, 3:28:30 PM</t>
  </si>
  <si>
    <t>Sep 4, 2025, 5:09:19 PM</t>
  </si>
  <si>
    <t>Sep 5, 2025, 4:32:44 PM</t>
  </si>
  <si>
    <t>Sep 6, 2025, 5:05:54 PM</t>
  </si>
  <si>
    <t>Sep 7, 2025, 6:02:01 PM</t>
  </si>
  <si>
    <t>Sep 8, 2025, 3:34:15 PM</t>
  </si>
  <si>
    <t>Sep 9, 2025, 4:06:34 PM</t>
  </si>
  <si>
    <t>Sep 10, 2025, 3:43:38 PM</t>
  </si>
  <si>
    <t>Sep 11, 2025, 4:38:00 PM</t>
  </si>
  <si>
    <t>Sep 12, 2025, 5:50:16 PM</t>
  </si>
  <si>
    <t>Sep 13, 2025, 5:48:54 PM</t>
  </si>
  <si>
    <t>Sep 14, 2025, 6:03:33 PM</t>
  </si>
  <si>
    <t>Sep 15, 2025, 4:49:43 PM</t>
  </si>
  <si>
    <t>Sep 16, 2025, 4:46:49 PM</t>
  </si>
  <si>
    <t>Sep 17, 2025, 3:48:07 PM</t>
  </si>
  <si>
    <t>Sep 18, 2025, 7:32:38 PM</t>
  </si>
  <si>
    <t>Sep 19, 2025, 4:47:44 PM</t>
  </si>
  <si>
    <t>Sep 20, 2025, 4:34:42 PM</t>
  </si>
  <si>
    <t>Sep 22, 2025, 11:46:59 PM</t>
  </si>
  <si>
    <t>Sep 23, 2025, 4:22:40 PM</t>
  </si>
  <si>
    <t>Sep 24, 2025, 8:02:00 PM</t>
  </si>
  <si>
    <t>Sep 25, 2025, 3:44:27 PM</t>
  </si>
  <si>
    <t>Sep 26, 2025, 4:26:15 PM</t>
  </si>
  <si>
    <t>Sep 27, 2025, 3:11:21 PM</t>
  </si>
  <si>
    <t>Sep 28, 2025, 3:22:32 PM</t>
  </si>
  <si>
    <t>Sep 29, 2025, 4:13:02 PM</t>
  </si>
  <si>
    <t>Sep 30, 2025, 4:16:34 PM</t>
  </si>
  <si>
    <t>San Louis Obispo</t>
  </si>
  <si>
    <t>Salt Lake City</t>
  </si>
  <si>
    <t>Como</t>
  </si>
  <si>
    <t>Tahoe</t>
  </si>
  <si>
    <t>Genoa</t>
  </si>
  <si>
    <t>Nizhny 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</si>
</sst>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8" fillId="0" borderId="0" xfId="0" applyFont="1"/>
    <xf numFmtId="1" fontId="0" fillId="0" borderId="0" xfId="0" applyNumberFormat="1"/>
    <xf numFmtId="14" fontId="0" fillId="0" borderId="0" xfId="0" applyNumberFormat="1"/>
    <xf numFmtId="0" fontId="18" fillId="0" borderId="0" xfId="0" applyFont="1" applyAlignment="1">
      <alignment horizontal="left"/>
    </xf>
    <xf numFmtId="14" fontId="18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quotePrefix="1"/>
    <xf numFmtId="0" fontId="0" fillId="0" borderId="0" xfId="0" applyAlignment="1">
      <alignment horizontal="left" indent="2"/>
    </xf>
    <xf numFmtId="9" fontId="0" fillId="0" borderId="0" xfId="42" applyFont="1"/>
    <xf numFmtId="164" fontId="0" fillId="0" borderId="0" xfId="0" applyNumberFormat="1"/>
    <xf numFmtId="1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x Kirshner" refreshedDate="45931.540276736108" createdVersion="8" refreshedVersion="8" minRefreshableVersion="3" recordCount="2828" xr:uid="{E4EE2358-3502-054A-8038-69260ABC4268}">
  <cacheSource type="worksheet">
    <worksheetSource ref="A5:U2833" sheet="activities"/>
  </cacheSource>
  <cacheFields count="21">
    <cacheField name="id" numFmtId="0">
      <sharedItems containsSemiMixedTypes="0" containsString="0" containsNumber="1" containsInteger="1" minValue="912765286" maxValue="15989389769"/>
    </cacheField>
    <cacheField name="ignore1" numFmtId="0">
      <sharedItems containsBlank="1"/>
    </cacheField>
    <cacheField name="ignore2" numFmtId="0">
      <sharedItems containsBlank="1"/>
    </cacheField>
    <cacheField name="ignore3" numFmtId="0">
      <sharedItems containsNonDate="0" containsDate="1" containsString="0" containsBlank="1" minDate="2019-07-04T00:00:00" maxDate="2025-10-01T00:00:00"/>
    </cacheField>
    <cacheField name="Datetime" numFmtId="0">
      <sharedItems containsDate="1" containsBlank="1" containsMixedTypes="1" minDate="2016-11-01T03:29:00" maxDate="2019-07-03T18:30:25"/>
    </cacheField>
    <cacheField name="Date" numFmtId="14">
      <sharedItems containsSemiMixedTypes="0" containsNonDate="0" containsDate="1" containsString="0" minDate="2016-11-01T00:00:00" maxDate="2025-10-01T00:00:00"/>
    </cacheField>
    <cacheField name="Month" numFmtId="1">
      <sharedItems containsSemiMixedTypes="0" containsString="0" containsNumber="1" containsInteger="1" minValue="1" maxValue="12"/>
    </cacheField>
    <cacheField name="Day" numFmtId="1">
      <sharedItems containsSemiMixedTypes="0" containsString="0" containsNumber="1" containsInteger="1" minValue="1" maxValue="31"/>
    </cacheField>
    <cacheField name="Year" numFmtId="1">
      <sharedItems containsSemiMixedTypes="0" containsString="0" containsNumber="1" containsInteger="1" minValue="2016" maxValue="2025" count="10"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name" numFmtId="0">
      <sharedItems/>
    </cacheField>
    <cacheField name="type" numFmtId="0">
      <sharedItems count="6">
        <s v="Run"/>
        <s v="AlpineSki"/>
        <s v="Swim"/>
        <s v="Ride"/>
        <s v="Alpine Ski"/>
        <s v="Virtual Ride"/>
      </sharedItems>
    </cacheField>
    <cacheField name="elapsed_time" numFmtId="0">
      <sharedItems containsSemiMixedTypes="0" containsString="0" containsNumber="1" containsInteger="1" minValue="134" maxValue="21376"/>
    </cacheField>
    <cacheField name="distance (m)" numFmtId="0">
      <sharedItems containsSemiMixedTypes="0" containsString="0" containsNumber="1" minValue="425" maxValue="59454.59765625"/>
    </cacheField>
    <cacheField name="distance (km)" numFmtId="0">
      <sharedItems containsSemiMixedTypes="0" containsString="0" containsNumber="1" minValue="0.42499999999999999" maxValue="59.454597656250002"/>
    </cacheField>
    <cacheField name="distance (mi)" numFmtId="2">
      <sharedItems containsSemiMixedTypes="0" containsString="0" containsNumber="1" minValue="0.26408267499999999" maxValue="36.943362800261717"/>
    </cacheField>
    <cacheField name="Location" numFmtId="0">
      <sharedItems count="160">
        <s v="1 USS"/>
        <s v="Park City"/>
        <s v="Philadelphia"/>
        <s v="Savannah"/>
        <s v="Los Angeles"/>
        <s v="St. Louis"/>
        <s v="Austin"/>
        <s v="San Francisco"/>
        <s v="Palo Alto"/>
        <s v="Oceanside"/>
        <s v="Greece"/>
        <s v="Amsterdam"/>
        <s v="Nashville"/>
        <s v="Charlottesville"/>
        <s v="Portland (ME)"/>
        <s v="Chicago"/>
        <s v="Charlotte"/>
        <s v="New Orleans"/>
        <s v="Melbourne"/>
        <s v="Beijing"/>
        <s v="Shanghai"/>
        <s v="Guangzhou"/>
        <s v="Hong Kong"/>
        <s v="Seattle"/>
        <s v="San Diego"/>
        <s v="Cancun"/>
        <s v="Pacific Palisades"/>
        <s v="Old Lyme"/>
        <s v="Alyeska"/>
        <s v="Niagara Falls"/>
        <s v="Toronto"/>
        <s v="Cusco"/>
        <s v="Buenos Aires"/>
        <s v="Portland (OR)"/>
        <s v="Keystone"/>
        <s v="North Conway"/>
        <s v="Jackson Hole"/>
        <s v="Kauai"/>
        <s v="San Antonio"/>
        <s v="Mexico City"/>
        <s v="Cabo"/>
        <s v="Charleston"/>
        <s v="Santa Barbara"/>
        <s v="Anchorage"/>
        <s v="Fairbanks"/>
        <s v="Honolulu"/>
        <s v="Hilo"/>
        <s v="Belize City"/>
        <s v="Miami"/>
        <s v="Bermuda"/>
        <s v="Lake Arrowhead"/>
        <s v="Sahara Desert"/>
        <s v="Banf"/>
        <s v="Whitefish"/>
        <s v="Tel Aviv"/>
        <s v="Jeruselem"/>
        <s v="Amman"/>
        <s v="Wadi Musa"/>
        <s v="Nice"/>
        <s v="Maui"/>
        <s v="Vancouver"/>
        <s v="Victoria"/>
        <s v="El Paso"/>
        <s v="Santa Fe"/>
        <s v="Bergen"/>
        <s v="Norway Cruise Ship"/>
        <s v="London"/>
        <s v="Geneva"/>
        <s v="Interlaken"/>
        <s v="New York City"/>
        <s v="Newport Beach"/>
        <s v="Santa Monica"/>
        <s v="Napa"/>
        <s v="Del Mar"/>
        <s v="Estes Park"/>
        <s v="Ketchum"/>
        <s v="Klamath Falls"/>
        <s v="Marina Del Rey"/>
        <s v="Amangiri"/>
        <s v="Page"/>
        <s v="Catalina"/>
        <s v="Punta Cana"/>
        <s v="San Juan"/>
        <s v="St Thomas"/>
        <s v="Dubai"/>
        <s v="Tiblisi"/>
        <s v="St George"/>
        <s v="Moscow"/>
        <s v="St Petersburg"/>
        <s v="Solvang"/>
        <s v="Kona"/>
        <s v="Larkspur"/>
        <s v="Healdsburg"/>
        <s v="Brussels"/>
        <s v="Aachen"/>
        <s v="Germany Cruise Ship"/>
        <s v="Barcelona"/>
        <s v="Seville"/>
        <s v="Madrid"/>
        <s v="Zermatt"/>
        <s v="Saint Lucia"/>
        <s v="Palm Springs"/>
        <s v="Punta Mita"/>
        <s v="St Martin"/>
        <s v="St Barth"/>
        <s v="Ft Lauderdale"/>
        <s v="Palm Beach"/>
        <s v="Taormina"/>
        <s v="Milan"/>
        <s v="Mammoth Lakes"/>
        <s v="Stockholm"/>
        <s v="Copenhagen"/>
        <s v="Marmaris"/>
        <s v="Prague"/>
        <s v="Liberia"/>
        <s v="Washington DC"/>
        <s v="Providence"/>
        <s v="Detriot"/>
        <s v="Leavenworth"/>
        <s v="Gulfport"/>
        <s v="Mobile"/>
        <s v="Boston"/>
        <s v="Marathon"/>
        <s v="Denver"/>
        <s v="Loma Linda"/>
        <s v="Cartagena"/>
        <s v="Bogota"/>
        <s v="Quito"/>
        <s v="Lisbon"/>
        <s v="Paris"/>
        <s v="Munich"/>
        <s v="Innsbruck"/>
        <s v="Locarno"/>
        <s v="Turin"/>
        <s v="Krakow"/>
        <s v="Bratislava"/>
        <s v="Budapest"/>
        <s v="Bellevue"/>
        <s v="Afton"/>
        <s v="Lincoln City"/>
        <s v="Astoria"/>
        <s v="Aberdeen"/>
        <s v="Malaga"/>
        <s v="Minneapolis"/>
        <s v="Houston"/>
        <s v="Johannesburg"/>
        <s v="Mauritius"/>
        <s v="Cape Town"/>
        <s v="Taha'a"/>
        <s v="Bora Bora"/>
        <s v="Moorea"/>
        <s v="Sion"/>
        <s v="Bern"/>
        <s v="Sonoma"/>
        <s v="San Louis Obispo"/>
        <s v="Salt Lake City"/>
        <s v="Como"/>
        <s v="Tahoe"/>
        <s v="Genoa"/>
        <s v="Nizhny Novgorod"/>
      </sharedItems>
    </cacheField>
    <cacheField name="State" numFmtId="0">
      <sharedItems containsMixedTypes="1" containsNumber="1" containsInteger="1" minValue="0" maxValue="0" count="58">
        <s v="Home - Manhattan"/>
        <s v="Utah"/>
        <s v="Pennsylvania"/>
        <s v="Georgia"/>
        <s v="Home - MDR"/>
        <s v="Missouri"/>
        <s v="Texas"/>
        <s v="California"/>
        <n v="0"/>
        <s v="Tennessee"/>
        <s v="Virginia"/>
        <s v="Maine"/>
        <s v="Illinois"/>
        <s v="North Carolina"/>
        <s v="Louisiana"/>
        <s v="Washington"/>
        <s v="Home - PP"/>
        <s v="Connecticut"/>
        <s v="Alaska"/>
        <s v="New York"/>
        <s v="Oregon"/>
        <s v="South Dakota"/>
        <s v="New Hampshire"/>
        <s v="Wyoming"/>
        <s v="Hawaii"/>
        <s v="South Carolina"/>
        <s v="Florida"/>
        <s v="Montana"/>
        <s v="New Mexico"/>
        <s v="Home - SM"/>
        <s v="Colorado"/>
        <s v="Idaho"/>
        <s v="Arizona"/>
        <s v="Punta Cana"/>
        <s v="Puerto Rico"/>
        <s v="USVI"/>
        <s v="Dubai"/>
        <s v="Tiblisi"/>
        <s v="Moscow"/>
        <s v="St Petersburg"/>
        <s v="Brussels"/>
        <s v="Aachen"/>
        <s v="Germany Cruise Ship"/>
        <s v="Barcelona"/>
        <s v="Seville"/>
        <s v="Madrid"/>
        <s v="Zermatt"/>
        <s v="Saint Lucia"/>
        <s v="St Martin"/>
        <s v="St Barth"/>
        <s v="Sicily"/>
        <s v="DC"/>
        <s v="Rhode Island"/>
        <s v="Michigan"/>
        <s v="Mississippi"/>
        <s v="Alabama"/>
        <s v="Massachusetts"/>
        <s v="Minnesota"/>
      </sharedItems>
    </cacheField>
    <cacheField name="Country" numFmtId="0">
      <sharedItems count="47">
        <s v="Home - Manhattan"/>
        <s v="USA"/>
        <s v="Home - MDR"/>
        <s v="Greece"/>
        <s v="Netherlands"/>
        <s v="Australia"/>
        <s v="China"/>
        <s v="Mexico"/>
        <s v="Home - PP"/>
        <s v="Canada"/>
        <s v="Peru"/>
        <s v="Argentina"/>
        <s v="Belize"/>
        <s v="Bermuda"/>
        <s v="Israel"/>
        <s v="Jordan"/>
        <s v="France"/>
        <s v="Norway"/>
        <s v="UK"/>
        <s v="Switzerland"/>
        <s v="Home - SM"/>
        <s v="Dominican Republic"/>
        <s v="UAE"/>
        <s v="Georgia"/>
        <s v="Russia"/>
        <s v="Belgium"/>
        <s v="Germany"/>
        <s v="Spain"/>
        <s v="Saint Lucia"/>
        <s v="St Martin"/>
        <s v="St Barth"/>
        <s v="Italy"/>
        <s v="Sweden"/>
        <s v="Denmark"/>
        <s v="Turkey"/>
        <s v="Czechia"/>
        <s v="Costa Rica"/>
        <s v="Colombia"/>
        <s v="Ecuador"/>
        <s v="Portugal"/>
        <s v="Austria"/>
        <s v="Poland"/>
        <s v="Slovakia"/>
        <s v="Hungary"/>
        <s v="South Africa"/>
        <s v="Mauritius"/>
        <s v="French Polynesia"/>
      </sharedItems>
    </cacheField>
    <cacheField name="International" numFmtId="0">
      <sharedItems count="6">
        <s v="Home - Manhattan"/>
        <s v="DOM"/>
        <s v="Home - MDR"/>
        <s v="INT"/>
        <s v="Home - PP"/>
        <s v="Home - SM"/>
      </sharedItems>
    </cacheField>
    <cacheField name="Treadmill" numFmtId="0">
      <sharedItems containsBlank="1" containsMixedTypes="1" containsNumber="1" containsInteger="1" minValue="0" maxValue="0"/>
    </cacheField>
    <cacheField name="Cum" numFmtId="2">
      <sharedItems containsSemiMixedTypes="0" containsString="0" containsNumber="1" minValue="2.8299969372399998" maxValue="17376.4959042546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8">
  <r>
    <n v="1154835213"/>
    <m/>
    <m/>
    <m/>
    <d v="2016-11-01T03:29:00"/>
    <d v="2016-11-01T00:00:00"/>
    <n v="11"/>
    <n v="1"/>
    <x v="0"/>
    <s v="Apple Watch Workout - Indoor Run"/>
    <x v="0"/>
    <n v="3632"/>
    <n v="4554.4399999999996"/>
    <n v="4.5544399999999996"/>
    <n v="2.8299969372399998"/>
    <x v="0"/>
    <x v="0"/>
    <x v="0"/>
    <x v="0"/>
    <b v="1"/>
    <n v="2.8299969372399998"/>
  </r>
  <r>
    <n v="1154836795"/>
    <m/>
    <m/>
    <m/>
    <d v="2016-11-02T03:29:00"/>
    <d v="2016-11-02T00:00:00"/>
    <n v="11"/>
    <n v="2"/>
    <x v="0"/>
    <s v="Apple Watch Workout - Indoor Run"/>
    <x v="0"/>
    <n v="1404"/>
    <n v="6051.13"/>
    <n v="6.0511299999999997"/>
    <n v="3.7599966992300002"/>
    <x v="0"/>
    <x v="0"/>
    <x v="0"/>
    <x v="0"/>
    <b v="1"/>
    <n v="6.58999363647"/>
  </r>
  <r>
    <n v="1154838006"/>
    <m/>
    <m/>
    <m/>
    <d v="2016-11-10T03:58:00"/>
    <d v="2016-11-10T00:00:00"/>
    <n v="11"/>
    <n v="10"/>
    <x v="0"/>
    <s v="Apple Watch Workout - Indoor Run"/>
    <x v="0"/>
    <n v="2986"/>
    <n v="6035.04"/>
    <n v="6.0350400000000004"/>
    <n v="3.7499988398399999"/>
    <x v="0"/>
    <x v="0"/>
    <x v="0"/>
    <x v="0"/>
    <b v="1"/>
    <n v="10.33999247631"/>
  </r>
  <r>
    <n v="1154839618"/>
    <m/>
    <m/>
    <m/>
    <d v="2016-11-29T04:08:00"/>
    <d v="2016-11-29T00:00:00"/>
    <n v="11"/>
    <n v="29"/>
    <x v="0"/>
    <s v="Apple Watch Workout - Indoor Run"/>
    <x v="0"/>
    <n v="5107"/>
    <n v="4184.29"/>
    <n v="4.1842899999999998"/>
    <n v="2.59999646159"/>
    <x v="0"/>
    <x v="0"/>
    <x v="0"/>
    <x v="0"/>
    <b v="1"/>
    <n v="12.939988937900001"/>
  </r>
  <r>
    <n v="1154840895"/>
    <m/>
    <m/>
    <m/>
    <d v="2016-11-30T04:35:00"/>
    <d v="2016-11-30T00:00:00"/>
    <n v="11"/>
    <n v="30"/>
    <x v="0"/>
    <s v="Apple Watch Workout - Indoor Run"/>
    <x v="0"/>
    <n v="4844"/>
    <n v="5310.83"/>
    <n v="5.3108300000000002"/>
    <n v="3.2999957479300002"/>
    <x v="0"/>
    <x v="0"/>
    <x v="0"/>
    <x v="0"/>
    <b v="1"/>
    <n v="16.239984685830002"/>
  </r>
  <r>
    <n v="1154842377"/>
    <m/>
    <m/>
    <m/>
    <d v="2016-12-02T04:02:00"/>
    <d v="2016-12-02T00:00:00"/>
    <n v="12"/>
    <n v="2"/>
    <x v="0"/>
    <s v="Apple Watch Workout - Indoor Run"/>
    <x v="0"/>
    <n v="3755"/>
    <n v="5922.39"/>
    <n v="5.92239"/>
    <n v="3.6800013966900003"/>
    <x v="0"/>
    <x v="0"/>
    <x v="0"/>
    <x v="0"/>
    <b v="1"/>
    <n v="19.919986082520001"/>
  </r>
  <r>
    <n v="1154843543"/>
    <m/>
    <m/>
    <m/>
    <d v="2016-12-03T03:27:00"/>
    <d v="2016-12-03T00:00:00"/>
    <n v="12"/>
    <n v="3"/>
    <x v="0"/>
    <s v="Apple Watch Workout - Indoor Run"/>
    <x v="0"/>
    <n v="2907"/>
    <n v="3653.21"/>
    <n v="3.6532100000000001"/>
    <n v="2.2699987509100001"/>
    <x v="0"/>
    <x v="0"/>
    <x v="0"/>
    <x v="0"/>
    <b v="1"/>
    <n v="22.189984833430003"/>
  </r>
  <r>
    <n v="1154844926"/>
    <m/>
    <m/>
    <m/>
    <d v="2016-12-06T02:29:00"/>
    <d v="2016-12-06T00:00:00"/>
    <n v="12"/>
    <n v="6"/>
    <x v="0"/>
    <s v="Apple Watch Workout - Indoor Run"/>
    <x v="0"/>
    <n v="3108"/>
    <n v="6389.1"/>
    <n v="6.3891"/>
    <n v="3.9700014561000003"/>
    <x v="0"/>
    <x v="0"/>
    <x v="0"/>
    <x v="0"/>
    <b v="1"/>
    <n v="26.159986289530003"/>
  </r>
  <r>
    <n v="1154846094"/>
    <m/>
    <m/>
    <m/>
    <d v="2016-12-07T01:46:00"/>
    <d v="2016-12-07T00:00:00"/>
    <n v="12"/>
    <n v="7"/>
    <x v="0"/>
    <s v="Apple Watch Workout - Indoor Run"/>
    <x v="0"/>
    <n v="7283"/>
    <n v="8046.72"/>
    <n v="8.0467200000000005"/>
    <n v="4.9999984531199999"/>
    <x v="0"/>
    <x v="0"/>
    <x v="0"/>
    <x v="0"/>
    <b v="1"/>
    <n v="31.159984742650003"/>
  </r>
  <r>
    <n v="1154847399"/>
    <m/>
    <m/>
    <m/>
    <d v="2016-12-08T00:09:00"/>
    <d v="2016-12-08T00:00:00"/>
    <n v="12"/>
    <n v="8"/>
    <x v="0"/>
    <s v="Apple Watch Workout - Indoor Run"/>
    <x v="0"/>
    <n v="2232"/>
    <n v="6099.41"/>
    <n v="6.0994099999999998"/>
    <n v="3.7899964911100001"/>
    <x v="0"/>
    <x v="0"/>
    <x v="0"/>
    <x v="0"/>
    <b v="1"/>
    <n v="34.949981233760006"/>
  </r>
  <r>
    <n v="1154849043"/>
    <m/>
    <m/>
    <m/>
    <d v="2016-12-10T06:31:00"/>
    <d v="2016-12-10T00:00:00"/>
    <n v="12"/>
    <n v="10"/>
    <x v="0"/>
    <s v="Apple Watch Workout - Indoor Run"/>
    <x v="0"/>
    <n v="3046"/>
    <n v="4667.1000000000004"/>
    <n v="4.6671000000000005"/>
    <n v="2.9000005941000002"/>
    <x v="0"/>
    <x v="0"/>
    <x v="0"/>
    <x v="0"/>
    <b v="1"/>
    <n v="37.849981827860006"/>
  </r>
  <r>
    <n v="1154850362"/>
    <m/>
    <m/>
    <m/>
    <d v="2016-12-12T00:33:00"/>
    <d v="2016-12-12T00:00:00"/>
    <n v="12"/>
    <n v="12"/>
    <x v="0"/>
    <s v="Apple Watch Workout - Indoor Run"/>
    <x v="0"/>
    <n v="3261"/>
    <n v="6904.09"/>
    <n v="6.9040900000000001"/>
    <n v="4.2900013073899999"/>
    <x v="0"/>
    <x v="0"/>
    <x v="0"/>
    <x v="0"/>
    <b v="1"/>
    <n v="42.139983135250006"/>
  </r>
  <r>
    <n v="1154851761"/>
    <m/>
    <m/>
    <m/>
    <d v="2016-12-14T03:51:00"/>
    <d v="2016-12-14T00:00:00"/>
    <n v="12"/>
    <n v="14"/>
    <x v="0"/>
    <s v="Apple Watch Workout - Indoor Run"/>
    <x v="0"/>
    <n v="2143"/>
    <n v="7563.92"/>
    <n v="7.5639200000000004"/>
    <n v="4.70000053432"/>
    <x v="0"/>
    <x v="0"/>
    <x v="0"/>
    <x v="0"/>
    <b v="1"/>
    <n v="46.839983669570003"/>
  </r>
  <r>
    <n v="1154853101"/>
    <m/>
    <m/>
    <m/>
    <d v="2016-12-15T04:19:00"/>
    <d v="2016-12-15T00:00:00"/>
    <n v="12"/>
    <n v="15"/>
    <x v="0"/>
    <s v="Apple Watch Workout - Indoor Run"/>
    <x v="0"/>
    <n v="3508"/>
    <n v="7467.36"/>
    <n v="7.4673599999999993"/>
    <n v="4.6400009505600002"/>
    <x v="0"/>
    <x v="0"/>
    <x v="0"/>
    <x v="0"/>
    <b v="1"/>
    <n v="51.479984620130004"/>
  </r>
  <r>
    <n v="1154854230"/>
    <m/>
    <m/>
    <m/>
    <d v="2016-12-16T04:01:00"/>
    <d v="2016-12-16T00:00:00"/>
    <n v="12"/>
    <n v="16"/>
    <x v="0"/>
    <s v="Apple Watch Workout - Indoor Run"/>
    <x v="0"/>
    <n v="3648"/>
    <n v="8915.77"/>
    <n v="8.9157700000000002"/>
    <n v="5.5400009206700007"/>
    <x v="0"/>
    <x v="0"/>
    <x v="0"/>
    <x v="0"/>
    <b v="1"/>
    <n v="57.019985540800008"/>
  </r>
  <r>
    <n v="1154855760"/>
    <m/>
    <m/>
    <m/>
    <d v="2016-12-17T18:40:00"/>
    <d v="2016-12-17T00:00:00"/>
    <n v="12"/>
    <n v="17"/>
    <x v="0"/>
    <s v="Apple Watch Workout - Indoor Run"/>
    <x v="0"/>
    <n v="2336"/>
    <n v="7177.67"/>
    <n v="7.17767"/>
    <n v="4.45999598557"/>
    <x v="0"/>
    <x v="0"/>
    <x v="0"/>
    <x v="0"/>
    <b v="1"/>
    <n v="61.479981526370011"/>
  </r>
  <r>
    <n v="1154857023"/>
    <m/>
    <m/>
    <m/>
    <d v="2016-12-19T00:48:00"/>
    <d v="2016-12-19T00:00:00"/>
    <n v="12"/>
    <n v="19"/>
    <x v="0"/>
    <s v="Apple Watch Workout - Indoor Run"/>
    <x v="0"/>
    <n v="4439"/>
    <n v="8239.84"/>
    <n v="8.2398400000000009"/>
    <n v="5.1199976206400004"/>
    <x v="0"/>
    <x v="0"/>
    <x v="0"/>
    <x v="0"/>
    <b v="1"/>
    <n v="66.599979147010018"/>
  </r>
  <r>
    <n v="1154859824"/>
    <m/>
    <m/>
    <m/>
    <d v="2016-12-21T06:59:00"/>
    <d v="2016-12-21T00:00:00"/>
    <n v="12"/>
    <n v="21"/>
    <x v="0"/>
    <s v="Apple Watch Workout - Indoor Run"/>
    <x v="0"/>
    <n v="2460"/>
    <n v="5375.21"/>
    <n v="5.37521"/>
    <n v="3.3399996129100002"/>
    <x v="0"/>
    <x v="0"/>
    <x v="0"/>
    <x v="0"/>
    <b v="1"/>
    <n v="69.939978759920024"/>
  </r>
  <r>
    <n v="1154861139"/>
    <m/>
    <m/>
    <m/>
    <d v="2016-12-21T23:40:00"/>
    <d v="2016-12-21T00:00:00"/>
    <n v="12"/>
    <n v="21"/>
    <x v="0"/>
    <s v="Apple Watch Workout - Indoor Run"/>
    <x v="0"/>
    <n v="1520"/>
    <n v="8239.84"/>
    <n v="8.2398400000000009"/>
    <n v="5.1199976206400004"/>
    <x v="0"/>
    <x v="0"/>
    <x v="0"/>
    <x v="0"/>
    <b v="1"/>
    <n v="75.05997638056003"/>
  </r>
  <r>
    <n v="1154863216"/>
    <m/>
    <m/>
    <m/>
    <d v="2016-12-22T17:54:00"/>
    <d v="2016-12-22T00:00:00"/>
    <n v="12"/>
    <n v="22"/>
    <x v="0"/>
    <s v="Apple Watch Workout - Indoor Run"/>
    <x v="0"/>
    <n v="6564"/>
    <n v="8513.43"/>
    <n v="8.5134299999999996"/>
    <n v="5.2899985125300004"/>
    <x v="0"/>
    <x v="0"/>
    <x v="0"/>
    <x v="0"/>
    <b v="1"/>
    <n v="80.349974893090035"/>
  </r>
  <r>
    <n v="1154864727"/>
    <m/>
    <m/>
    <m/>
    <d v="2016-12-23T16:24:00"/>
    <d v="2016-12-23T00:00:00"/>
    <n v="12"/>
    <n v="23"/>
    <x v="0"/>
    <s v="Apple Watch Workout - Indoor Run"/>
    <x v="0"/>
    <n v="2511"/>
    <n v="5069.43"/>
    <n v="5.0694300000000005"/>
    <n v="3.1499967885300002"/>
    <x v="0"/>
    <x v="0"/>
    <x v="0"/>
    <x v="0"/>
    <b v="1"/>
    <n v="83.499971681620039"/>
  </r>
  <r>
    <n v="2054945299"/>
    <m/>
    <m/>
    <m/>
    <d v="2016-12-26T17:34:04"/>
    <d v="2016-12-26T00:00:00"/>
    <n v="12"/>
    <n v="26"/>
    <x v="0"/>
    <s v="Slopes - A day skiing at Deer Valley Resort"/>
    <x v="1"/>
    <n v="1766"/>
    <n v="27253.7"/>
    <n v="27.253700000000002"/>
    <n v="16.934658822700001"/>
    <x v="1"/>
    <x v="1"/>
    <x v="1"/>
    <x v="1"/>
    <n v="0"/>
    <n v="83.499971681620039"/>
  </r>
  <r>
    <n v="2054941016"/>
    <m/>
    <m/>
    <m/>
    <d v="2016-12-27T18:23:33"/>
    <d v="2016-12-27T00:00:00"/>
    <n v="12"/>
    <n v="27"/>
    <x v="0"/>
    <s v="Slopes - A morning skiing at Deer Valley Resort"/>
    <x v="1"/>
    <n v="1868"/>
    <n v="10464.5"/>
    <n v="10.464499999999999"/>
    <n v="6.5023368294999999"/>
    <x v="1"/>
    <x v="1"/>
    <x v="1"/>
    <x v="1"/>
    <n v="0"/>
    <n v="83.499971681620039"/>
  </r>
  <r>
    <n v="2054944711"/>
    <m/>
    <m/>
    <m/>
    <d v="2016-12-27T18:23:33"/>
    <d v="2016-12-27T00:00:00"/>
    <n v="12"/>
    <n v="27"/>
    <x v="0"/>
    <s v="Slopes - A morning skiing at Deer Valley Resort"/>
    <x v="1"/>
    <n v="2393"/>
    <n v="10464.5"/>
    <n v="10.464499999999999"/>
    <n v="6.5023368294999999"/>
    <x v="1"/>
    <x v="1"/>
    <x v="1"/>
    <x v="1"/>
    <n v="0"/>
    <n v="83.499971681620039"/>
  </r>
  <r>
    <n v="1154866192"/>
    <m/>
    <m/>
    <m/>
    <d v="2016-12-27T23:19:00"/>
    <d v="2016-12-27T00:00:00"/>
    <n v="12"/>
    <n v="27"/>
    <x v="0"/>
    <s v="Apple Watch Workout - Indoor Run"/>
    <x v="0"/>
    <n v="4001"/>
    <n v="10637.8"/>
    <n v="10.637799999999999"/>
    <n v="6.6100204238"/>
    <x v="0"/>
    <x v="0"/>
    <x v="0"/>
    <x v="0"/>
    <b v="1"/>
    <n v="90.109992105420034"/>
  </r>
  <r>
    <n v="2054940887"/>
    <m/>
    <m/>
    <m/>
    <d v="2016-12-28T18:17:49"/>
    <d v="2016-12-28T00:00:00"/>
    <n v="12"/>
    <n v="28"/>
    <x v="0"/>
    <s v="Slopes - A day skiing at Deer Valley Resort"/>
    <x v="1"/>
    <n v="2230"/>
    <n v="31192.6"/>
    <n v="31.192599999999999"/>
    <n v="19.3821770546"/>
    <x v="1"/>
    <x v="1"/>
    <x v="1"/>
    <x v="1"/>
    <n v="0"/>
    <n v="90.109992105420034"/>
  </r>
  <r>
    <n v="2054944486"/>
    <m/>
    <m/>
    <m/>
    <d v="2016-12-28T18:17:49"/>
    <d v="2016-12-28T00:00:00"/>
    <n v="12"/>
    <n v="28"/>
    <x v="0"/>
    <s v="Slopes - A day skiing at Deer Valley Resort"/>
    <x v="1"/>
    <n v="3091"/>
    <n v="31192.6"/>
    <n v="31.192599999999999"/>
    <n v="19.3821770546"/>
    <x v="1"/>
    <x v="1"/>
    <x v="1"/>
    <x v="1"/>
    <n v="0"/>
    <n v="90.109992105420034"/>
  </r>
  <r>
    <n v="2054940727"/>
    <m/>
    <m/>
    <m/>
    <d v="2016-12-29T18:02:01"/>
    <d v="2016-12-29T00:00:00"/>
    <n v="12"/>
    <n v="29"/>
    <x v="0"/>
    <s v="Slopes - A day skiing at Deer Valley Resort"/>
    <x v="1"/>
    <n v="3063"/>
    <n v="22631.5"/>
    <n v="22.631499999999999"/>
    <n v="14.062557786500001"/>
    <x v="1"/>
    <x v="1"/>
    <x v="1"/>
    <x v="1"/>
    <n v="0"/>
    <n v="90.109992105420034"/>
  </r>
  <r>
    <n v="2054944380"/>
    <m/>
    <m/>
    <m/>
    <d v="2016-12-29T18:02:01"/>
    <d v="2016-12-29T00:00:00"/>
    <n v="12"/>
    <n v="29"/>
    <x v="0"/>
    <s v="Slopes - A day skiing at Deer Valley Resort"/>
    <x v="1"/>
    <n v="3615"/>
    <n v="22631.5"/>
    <n v="22.631499999999999"/>
    <n v="14.062557786500001"/>
    <x v="1"/>
    <x v="1"/>
    <x v="1"/>
    <x v="1"/>
    <n v="0"/>
    <n v="90.109992105420034"/>
  </r>
  <r>
    <n v="1154867433"/>
    <m/>
    <m/>
    <m/>
    <d v="2017-01-05T04:52:00"/>
    <d v="2017-01-05T00:00:00"/>
    <n v="1"/>
    <n v="5"/>
    <x v="1"/>
    <s v="Apple Watch Workout - Indoor Run"/>
    <x v="0"/>
    <n v="3288"/>
    <n v="8272.0300000000007"/>
    <n v="8.2720300000000009"/>
    <n v="5.1399995531300009"/>
    <x v="0"/>
    <x v="0"/>
    <x v="0"/>
    <x v="0"/>
    <b v="1"/>
    <n v="95.24999165855003"/>
  </r>
  <r>
    <n v="1154868687"/>
    <m/>
    <m/>
    <m/>
    <d v="2017-01-06T04:25:00"/>
    <d v="2017-01-06T00:00:00"/>
    <n v="1"/>
    <n v="6"/>
    <x v="1"/>
    <s v="Apple Watch Workout - Indoor Run"/>
    <x v="0"/>
    <n v="3780"/>
    <n v="10557.3"/>
    <n v="10.5573"/>
    <n v="6.5600000583"/>
    <x v="0"/>
    <x v="0"/>
    <x v="0"/>
    <x v="0"/>
    <b v="1"/>
    <n v="101.80999171685004"/>
  </r>
  <r>
    <n v="1154869744"/>
    <m/>
    <m/>
    <m/>
    <d v="2017-01-07T18:26:00"/>
    <d v="2017-01-07T00:00:00"/>
    <n v="1"/>
    <n v="7"/>
    <x v="1"/>
    <s v="Apple Watch Workout - Indoor Run"/>
    <x v="0"/>
    <n v="3323"/>
    <n v="8111.09"/>
    <n v="8.1110900000000008"/>
    <n v="5.0399961043900001"/>
    <x v="0"/>
    <x v="0"/>
    <x v="0"/>
    <x v="0"/>
    <b v="1"/>
    <n v="106.84998782124003"/>
  </r>
  <r>
    <n v="1154872397"/>
    <m/>
    <m/>
    <m/>
    <d v="2017-01-10T04:24:00"/>
    <d v="2017-01-10T00:00:00"/>
    <n v="1"/>
    <n v="10"/>
    <x v="1"/>
    <s v="Apple Watch Workout - Indoor Run"/>
    <x v="0"/>
    <n v="2949"/>
    <n v="8400.7800000000007"/>
    <n v="8.400780000000001"/>
    <n v="5.2200010693800003"/>
    <x v="0"/>
    <x v="0"/>
    <x v="0"/>
    <x v="0"/>
    <b v="1"/>
    <n v="112.06998889062004"/>
  </r>
  <r>
    <n v="1154873436"/>
    <m/>
    <m/>
    <m/>
    <d v="2017-01-12T03:50:00"/>
    <d v="2017-01-12T00:00:00"/>
    <n v="1"/>
    <n v="12"/>
    <x v="1"/>
    <s v="Apple Watch Workout - Indoor Run"/>
    <x v="0"/>
    <n v="2619"/>
    <n v="10171.1"/>
    <n v="10.171100000000001"/>
    <n v="6.3200265781000002"/>
    <x v="0"/>
    <x v="0"/>
    <x v="0"/>
    <x v="0"/>
    <b v="1"/>
    <n v="118.39001546872004"/>
  </r>
  <r>
    <n v="1154949394"/>
    <m/>
    <m/>
    <m/>
    <d v="2017-01-15T20:07:00"/>
    <d v="2017-01-15T00:00:00"/>
    <n v="1"/>
    <n v="15"/>
    <x v="1"/>
    <s v="Apple Watch Workout - Indoor Run"/>
    <x v="0"/>
    <n v="2249"/>
    <n v="11442.4"/>
    <n v="11.442399999999999"/>
    <n v="7.1099755303999999"/>
    <x v="0"/>
    <x v="0"/>
    <x v="0"/>
    <x v="0"/>
    <b v="1"/>
    <n v="125.49999099912003"/>
  </r>
  <r>
    <n v="1154876185"/>
    <m/>
    <m/>
    <m/>
    <d v="2017-01-18T03:42:00"/>
    <d v="2017-01-18T00:00:00"/>
    <n v="1"/>
    <n v="18"/>
    <x v="1"/>
    <s v="Apple Watch Workout - Indoor Run"/>
    <x v="0"/>
    <n v="4210"/>
    <n v="8449.06"/>
    <n v="8.4490599999999993"/>
    <n v="5.2500008612600002"/>
    <x v="0"/>
    <x v="0"/>
    <x v="0"/>
    <x v="0"/>
    <b v="1"/>
    <n v="130.74999186038002"/>
  </r>
  <r>
    <n v="1154877673"/>
    <m/>
    <m/>
    <m/>
    <d v="2017-01-20T03:30:00"/>
    <d v="2017-01-20T00:00:00"/>
    <n v="1"/>
    <n v="20"/>
    <x v="1"/>
    <s v="Apple Watch Workout - Indoor Run"/>
    <x v="0"/>
    <n v="2144"/>
    <n v="10573.4"/>
    <n v="10.573399999999999"/>
    <n v="6.5700041314000002"/>
    <x v="0"/>
    <x v="0"/>
    <x v="0"/>
    <x v="0"/>
    <b v="1"/>
    <n v="137.31999599178002"/>
  </r>
  <r>
    <n v="2054940477"/>
    <m/>
    <m/>
    <m/>
    <d v="2017-01-21T17:40:00"/>
    <d v="2017-01-21T00:00:00"/>
    <n v="1"/>
    <n v="21"/>
    <x v="1"/>
    <s v="Slopes - A day skiing at Deer Valley Resort"/>
    <x v="1"/>
    <n v="2999"/>
    <n v="31251.3"/>
    <n v="31.251300000000001"/>
    <n v="19.4186515323"/>
    <x v="1"/>
    <x v="1"/>
    <x v="1"/>
    <x v="1"/>
    <n v="0"/>
    <n v="137.31999599178002"/>
  </r>
  <r>
    <n v="2054944153"/>
    <m/>
    <m/>
    <m/>
    <d v="2017-01-21T17:40:00"/>
    <d v="2017-01-21T00:00:00"/>
    <n v="1"/>
    <n v="21"/>
    <x v="1"/>
    <s v="Slopes - A day skiing at Deer Valley Resort"/>
    <x v="1"/>
    <n v="3026"/>
    <n v="31251.3"/>
    <n v="31.251300000000001"/>
    <n v="19.4186515323"/>
    <x v="1"/>
    <x v="1"/>
    <x v="1"/>
    <x v="1"/>
    <n v="0"/>
    <n v="137.31999599178002"/>
  </r>
  <r>
    <n v="1154878879"/>
    <m/>
    <m/>
    <m/>
    <d v="2017-01-25T04:27:00"/>
    <d v="2017-01-25T00:00:00"/>
    <n v="1"/>
    <n v="25"/>
    <x v="1"/>
    <s v="Apple Watch Workout - Indoor Run"/>
    <x v="0"/>
    <n v="5526"/>
    <n v="5198.18"/>
    <n v="5.1981800000000007"/>
    <n v="3.2299983047800001"/>
    <x v="0"/>
    <x v="0"/>
    <x v="0"/>
    <x v="0"/>
    <b v="1"/>
    <n v="140.54999429656002"/>
  </r>
  <r>
    <n v="1154880690"/>
    <m/>
    <m/>
    <m/>
    <d v="2017-01-27T04:03:00"/>
    <d v="2017-01-27T00:00:00"/>
    <n v="1"/>
    <n v="27"/>
    <x v="1"/>
    <s v="Apple Watch Workout - Indoor Run"/>
    <x v="0"/>
    <n v="3005"/>
    <n v="11490.7"/>
    <n v="11.4907"/>
    <n v="7.1399877497000004"/>
    <x v="0"/>
    <x v="0"/>
    <x v="0"/>
    <x v="0"/>
    <b v="1"/>
    <n v="147.68998204626001"/>
  </r>
  <r>
    <n v="1154881887"/>
    <m/>
    <m/>
    <m/>
    <d v="2017-01-28T18:39:00"/>
    <d v="2017-01-28T00:00:00"/>
    <n v="1"/>
    <n v="28"/>
    <x v="1"/>
    <s v="Apple Watch Workout - Indoor Run"/>
    <x v="0"/>
    <n v="2290"/>
    <n v="10058.4"/>
    <n v="10.058399999999999"/>
    <n v="6.2499980663999999"/>
    <x v="0"/>
    <x v="0"/>
    <x v="0"/>
    <x v="0"/>
    <b v="1"/>
    <n v="153.93998011266001"/>
  </r>
  <r>
    <n v="1154882999"/>
    <m/>
    <m/>
    <m/>
    <d v="2017-01-29T18:53:00"/>
    <d v="2017-01-29T00:00:00"/>
    <n v="1"/>
    <n v="29"/>
    <x v="1"/>
    <s v="Apple Watch Workout - Indoor Run"/>
    <x v="0"/>
    <n v="3736"/>
    <n v="10589.5"/>
    <n v="10.589499999999999"/>
    <n v="6.5800082045000003"/>
    <x v="0"/>
    <x v="0"/>
    <x v="0"/>
    <x v="0"/>
    <b v="1"/>
    <n v="160.51998831716"/>
  </r>
  <r>
    <n v="1154884344"/>
    <m/>
    <m/>
    <m/>
    <d v="2017-01-31T04:31:00"/>
    <d v="2017-01-31T00:00:00"/>
    <n v="1"/>
    <n v="31"/>
    <x v="1"/>
    <s v="Apple Watch Workout - Indoor Run"/>
    <x v="0"/>
    <n v="3825"/>
    <n v="5053.34"/>
    <n v="5.0533400000000004"/>
    <n v="3.1399989291400003"/>
    <x v="0"/>
    <x v="0"/>
    <x v="0"/>
    <x v="0"/>
    <b v="1"/>
    <n v="163.65998724630001"/>
  </r>
  <r>
    <n v="1154886006"/>
    <m/>
    <m/>
    <m/>
    <d v="2017-02-03T01:00:00"/>
    <d v="2017-02-03T00:00:00"/>
    <n v="2"/>
    <n v="3"/>
    <x v="1"/>
    <s v="Apple Watch Workout - Indoor Run"/>
    <x v="0"/>
    <n v="2629"/>
    <n v="15465.8"/>
    <n v="15.4658"/>
    <n v="9.6099996117999993"/>
    <x v="0"/>
    <x v="0"/>
    <x v="0"/>
    <x v="0"/>
    <b v="1"/>
    <n v="173.2699868581"/>
  </r>
  <r>
    <n v="1154887232"/>
    <m/>
    <m/>
    <m/>
    <d v="2017-02-04T02:43:00"/>
    <d v="2017-02-04T00:00:00"/>
    <n v="2"/>
    <n v="4"/>
    <x v="1"/>
    <s v="Apple Watch Workout - Indoor Run"/>
    <x v="0"/>
    <n v="3501"/>
    <n v="10299.799999999999"/>
    <n v="10.299799999999999"/>
    <n v="6.3999970257999994"/>
    <x v="0"/>
    <x v="0"/>
    <x v="0"/>
    <x v="0"/>
    <b v="1"/>
    <n v="179.66998388389999"/>
  </r>
  <r>
    <n v="1154888886"/>
    <m/>
    <m/>
    <m/>
    <d v="2017-02-04T18:27:00"/>
    <d v="2017-02-04T00:00:00"/>
    <n v="2"/>
    <n v="4"/>
    <x v="1"/>
    <s v="Apple Watch Workout - Indoor Run"/>
    <x v="0"/>
    <n v="2943"/>
    <n v="7354.7"/>
    <n v="7.3547000000000002"/>
    <n v="4.5699972937000002"/>
    <x v="0"/>
    <x v="0"/>
    <x v="0"/>
    <x v="0"/>
    <b v="1"/>
    <n v="184.23998117759999"/>
  </r>
  <r>
    <n v="1154890825"/>
    <m/>
    <m/>
    <m/>
    <d v="2017-02-07T03:32:00"/>
    <d v="2017-02-07T00:00:00"/>
    <n v="2"/>
    <n v="7"/>
    <x v="1"/>
    <s v="Apple Watch Workout - Indoor Run"/>
    <x v="0"/>
    <n v="4271"/>
    <n v="12070.1"/>
    <n v="12.0701"/>
    <n v="7.5000101071000005"/>
    <x v="0"/>
    <x v="0"/>
    <x v="0"/>
    <x v="0"/>
    <b v="1"/>
    <n v="191.73999128469998"/>
  </r>
  <r>
    <n v="1154892113"/>
    <m/>
    <m/>
    <m/>
    <d v="2017-02-08T04:03:00"/>
    <d v="2017-02-08T00:00:00"/>
    <n v="2"/>
    <n v="8"/>
    <x v="1"/>
    <s v="Apple Watch Workout - Indoor Run"/>
    <x v="0"/>
    <n v="1993"/>
    <n v="8642.18"/>
    <n v="8.6421799999999998"/>
    <n v="5.3700000287800007"/>
    <x v="0"/>
    <x v="0"/>
    <x v="0"/>
    <x v="0"/>
    <b v="1"/>
    <n v="197.10999131347998"/>
  </r>
  <r>
    <n v="1154893423"/>
    <m/>
    <m/>
    <m/>
    <d v="2017-02-10T04:05:00"/>
    <d v="2017-02-10T00:00:00"/>
    <n v="2"/>
    <n v="10"/>
    <x v="1"/>
    <s v="Apple Watch Workout - Indoor Run"/>
    <x v="0"/>
    <n v="5522"/>
    <n v="13872.5"/>
    <n v="13.8725"/>
    <n v="8.6199691974999997"/>
    <x v="0"/>
    <x v="0"/>
    <x v="0"/>
    <x v="0"/>
    <b v="1"/>
    <n v="205.72996051097999"/>
  </r>
  <r>
    <n v="1154895507"/>
    <m/>
    <m/>
    <m/>
    <d v="2017-02-11T03:25:00"/>
    <d v="2017-02-11T00:00:00"/>
    <n v="2"/>
    <n v="11"/>
    <x v="1"/>
    <s v="Apple Watch Workout - Indoor Run"/>
    <x v="0"/>
    <n v="5296"/>
    <n v="7081.11"/>
    <n v="7.0811099999999998"/>
    <n v="4.3999964018100002"/>
    <x v="0"/>
    <x v="0"/>
    <x v="0"/>
    <x v="0"/>
    <b v="1"/>
    <n v="210.12995691278999"/>
  </r>
  <r>
    <n v="1154896659"/>
    <m/>
    <m/>
    <m/>
    <d v="2017-02-13T03:02:00"/>
    <d v="2017-02-13T00:00:00"/>
    <n v="2"/>
    <n v="13"/>
    <x v="1"/>
    <s v="Apple Watch Workout - Indoor Run"/>
    <x v="0"/>
    <n v="5913"/>
    <n v="13808.2"/>
    <n v="13.808200000000001"/>
    <n v="8.5800150422000012"/>
    <x v="0"/>
    <x v="0"/>
    <x v="0"/>
    <x v="0"/>
    <b v="1"/>
    <n v="218.70997195498998"/>
  </r>
  <r>
    <n v="1154897727"/>
    <m/>
    <m/>
    <m/>
    <d v="2017-02-15T01:56:00"/>
    <d v="2017-02-15T00:00:00"/>
    <n v="2"/>
    <n v="15"/>
    <x v="1"/>
    <s v="Apple Watch Workout - Indoor Run"/>
    <x v="0"/>
    <n v="3328"/>
    <n v="6710.96"/>
    <n v="6.71096"/>
    <n v="4.1699959261600004"/>
    <x v="0"/>
    <x v="0"/>
    <x v="0"/>
    <x v="0"/>
    <b v="1"/>
    <n v="222.87996788114998"/>
  </r>
  <r>
    <n v="1154898999"/>
    <m/>
    <m/>
    <m/>
    <d v="2017-02-16T00:14:00"/>
    <d v="2017-02-16T00:00:00"/>
    <n v="2"/>
    <n v="16"/>
    <x v="1"/>
    <s v="Apple Watch Workout - Indoor Run"/>
    <x v="0"/>
    <n v="3026"/>
    <n v="11699.9"/>
    <n v="11.6999"/>
    <n v="7.2699785628999996"/>
    <x v="0"/>
    <x v="0"/>
    <x v="0"/>
    <x v="0"/>
    <b v="1"/>
    <n v="230.14994644404999"/>
  </r>
  <r>
    <n v="1154900406"/>
    <m/>
    <m/>
    <m/>
    <d v="2017-02-17T03:58:00"/>
    <d v="2017-02-17T00:00:00"/>
    <n v="2"/>
    <n v="17"/>
    <x v="1"/>
    <s v="Apple Watch Workout - Indoor Run"/>
    <x v="0"/>
    <n v="4024"/>
    <n v="6920.18"/>
    <n v="6.9201800000000002"/>
    <n v="4.2999991667800002"/>
    <x v="0"/>
    <x v="0"/>
    <x v="0"/>
    <x v="0"/>
    <b v="1"/>
    <n v="234.44994561082999"/>
  </r>
  <r>
    <n v="1154901584"/>
    <m/>
    <m/>
    <m/>
    <d v="2017-02-23T02:56:00"/>
    <d v="2017-02-23T00:00:00"/>
    <n v="2"/>
    <n v="23"/>
    <x v="1"/>
    <s v="Apple Watch Workout - Indoor Run"/>
    <x v="0"/>
    <n v="3423"/>
    <n v="11635.6"/>
    <n v="11.6356"/>
    <n v="7.2300244076000002"/>
    <x v="0"/>
    <x v="0"/>
    <x v="0"/>
    <x v="0"/>
    <b v="1"/>
    <n v="241.67997001843"/>
  </r>
  <r>
    <n v="1154956170"/>
    <m/>
    <m/>
    <m/>
    <d v="2017-02-24T03:39:00"/>
    <d v="2017-02-24T00:00:00"/>
    <n v="2"/>
    <n v="24"/>
    <x v="1"/>
    <s v="Apple Watch Workout - Indoor Run"/>
    <x v="0"/>
    <n v="3305"/>
    <n v="10476.799999999999"/>
    <n v="10.476799999999999"/>
    <n v="6.5099796928"/>
    <x v="0"/>
    <x v="0"/>
    <x v="0"/>
    <x v="0"/>
    <b v="1"/>
    <n v="248.18994971122999"/>
  </r>
  <r>
    <n v="1154904662"/>
    <m/>
    <m/>
    <m/>
    <d v="2017-02-25T02:28:00"/>
    <d v="2017-02-25T00:00:00"/>
    <n v="2"/>
    <n v="25"/>
    <x v="1"/>
    <s v="Apple Watch Workout - Indoor Run"/>
    <x v="0"/>
    <n v="3221"/>
    <n v="6469.56"/>
    <n v="6.4695600000000004"/>
    <n v="4.01999696676"/>
    <x v="0"/>
    <x v="0"/>
    <x v="0"/>
    <x v="0"/>
    <b v="1"/>
    <n v="252.20994667798999"/>
  </r>
  <r>
    <n v="1154905940"/>
    <m/>
    <m/>
    <m/>
    <d v="2017-02-27T02:39:00"/>
    <d v="2017-02-27T00:00:00"/>
    <n v="2"/>
    <n v="27"/>
    <x v="1"/>
    <s v="Apple Watch Workout - Indoor Run"/>
    <x v="0"/>
    <n v="1799"/>
    <n v="12375.9"/>
    <n v="12.3759"/>
    <n v="7.6900253588999998"/>
    <x v="0"/>
    <x v="0"/>
    <x v="0"/>
    <x v="0"/>
    <b v="1"/>
    <n v="259.89997203689001"/>
  </r>
  <r>
    <n v="1154907056"/>
    <m/>
    <m/>
    <m/>
    <d v="2017-03-01T03:45:00"/>
    <d v="2017-03-01T00:00:00"/>
    <n v="3"/>
    <n v="1"/>
    <x v="1"/>
    <s v="Apple Watch Workout - Indoor Run"/>
    <x v="0"/>
    <n v="5397"/>
    <n v="11699.9"/>
    <n v="11.6999"/>
    <n v="7.2699785628999996"/>
    <x v="0"/>
    <x v="0"/>
    <x v="0"/>
    <x v="0"/>
    <b v="1"/>
    <n v="267.16995059979001"/>
  </r>
  <r>
    <n v="1154908514"/>
    <m/>
    <m/>
    <m/>
    <d v="2017-03-02T03:25:00"/>
    <d v="2017-03-02T00:00:00"/>
    <n v="3"/>
    <n v="2"/>
    <x v="1"/>
    <s v="Apple Watch Workout - Indoor Run"/>
    <x v="0"/>
    <n v="480"/>
    <n v="6051.13"/>
    <n v="6.0511299999999997"/>
    <n v="3.7599966992300002"/>
    <x v="0"/>
    <x v="0"/>
    <x v="0"/>
    <x v="0"/>
    <b v="1"/>
    <n v="270.92994729902"/>
  </r>
  <r>
    <n v="1154909785"/>
    <m/>
    <m/>
    <m/>
    <d v="2017-03-04T03:23:00"/>
    <d v="2017-03-04T00:00:00"/>
    <n v="3"/>
    <n v="4"/>
    <x v="1"/>
    <s v="Apple Watch Workout - Indoor Run"/>
    <x v="0"/>
    <n v="3511"/>
    <n v="13116.2"/>
    <n v="13.116200000000001"/>
    <n v="8.1500263102000012"/>
    <x v="0"/>
    <x v="0"/>
    <x v="0"/>
    <x v="0"/>
    <b v="1"/>
    <n v="279.07997360922002"/>
  </r>
  <r>
    <n v="1154911112"/>
    <m/>
    <m/>
    <m/>
    <d v="2017-03-05T18:40:00"/>
    <d v="2017-03-05T00:00:00"/>
    <n v="3"/>
    <n v="5"/>
    <x v="1"/>
    <s v="Apple Watch Workout - Indoor Run"/>
    <x v="0"/>
    <n v="3391"/>
    <n v="7789.23"/>
    <n v="7.7892299999999999"/>
    <n v="4.8400016343300001"/>
    <x v="2"/>
    <x v="2"/>
    <x v="1"/>
    <x v="1"/>
    <b v="1"/>
    <n v="283.91997524355003"/>
  </r>
  <r>
    <n v="1154912387"/>
    <m/>
    <m/>
    <m/>
    <d v="2017-03-08T03:07:00"/>
    <d v="2017-03-08T00:00:00"/>
    <n v="3"/>
    <n v="8"/>
    <x v="1"/>
    <s v="Apple Watch Workout - Indoor Run"/>
    <x v="0"/>
    <n v="4920"/>
    <n v="11426.3"/>
    <n v="11.426299999999999"/>
    <n v="7.0999714572999997"/>
    <x v="0"/>
    <x v="0"/>
    <x v="0"/>
    <x v="0"/>
    <b v="1"/>
    <n v="291.01994670085003"/>
  </r>
  <r>
    <n v="1154913396"/>
    <m/>
    <m/>
    <m/>
    <d v="2017-03-11T01:43:00"/>
    <d v="2017-03-11T00:00:00"/>
    <n v="3"/>
    <n v="11"/>
    <x v="1"/>
    <s v="Apple Watch Workout - Indoor Run"/>
    <x v="0"/>
    <n v="4092"/>
    <n v="16109.5"/>
    <n v="16.109500000000001"/>
    <n v="10.0099761245"/>
    <x v="0"/>
    <x v="0"/>
    <x v="0"/>
    <x v="0"/>
    <b v="1"/>
    <n v="301.02992282535001"/>
  </r>
  <r>
    <n v="1154914528"/>
    <m/>
    <m/>
    <m/>
    <d v="2017-03-12T22:58:00"/>
    <d v="2017-03-12T00:00:00"/>
    <n v="3"/>
    <n v="12"/>
    <x v="1"/>
    <s v="Apple Watch Workout - Indoor Run"/>
    <x v="0"/>
    <n v="4173"/>
    <n v="5021.1499999999996"/>
    <n v="5.0211499999999996"/>
    <n v="3.1199969966499999"/>
    <x v="0"/>
    <x v="0"/>
    <x v="0"/>
    <x v="0"/>
    <b v="1"/>
    <n v="304.14991982200002"/>
  </r>
  <r>
    <n v="1154915907"/>
    <m/>
    <m/>
    <m/>
    <d v="2017-03-14T19:09:00"/>
    <d v="2017-03-14T00:00:00"/>
    <n v="3"/>
    <n v="14"/>
    <x v="1"/>
    <s v="Apple Watch Workout - Indoor Run"/>
    <x v="0"/>
    <n v="3101"/>
    <n v="15047.4"/>
    <n v="15.0474"/>
    <n v="9.3500179853999992"/>
    <x v="0"/>
    <x v="0"/>
    <x v="0"/>
    <x v="0"/>
    <b v="1"/>
    <n v="313.49993780739999"/>
  </r>
  <r>
    <n v="1154917054"/>
    <m/>
    <m/>
    <m/>
    <d v="2017-03-16T03:59:00"/>
    <d v="2017-03-16T00:00:00"/>
    <n v="3"/>
    <n v="16"/>
    <x v="1"/>
    <s v="Apple Watch Workout - Indoor Run"/>
    <x v="0"/>
    <n v="3646"/>
    <n v="6839.71"/>
    <n v="6.8397100000000002"/>
    <n v="4.2499974424099998"/>
    <x v="0"/>
    <x v="0"/>
    <x v="0"/>
    <x v="0"/>
    <b v="1"/>
    <n v="317.74993524980999"/>
  </r>
  <r>
    <n v="1154960147"/>
    <m/>
    <m/>
    <m/>
    <d v="2017-03-17T02:51:00"/>
    <d v="2017-03-17T00:00:00"/>
    <n v="3"/>
    <n v="17"/>
    <x v="1"/>
    <s v="Apple Watch Workout - Indoor Run"/>
    <x v="0"/>
    <n v="3599"/>
    <n v="10315.9"/>
    <n v="10.315899999999999"/>
    <n v="6.4100010988999996"/>
    <x v="0"/>
    <x v="0"/>
    <x v="0"/>
    <x v="0"/>
    <b v="1"/>
    <n v="324.15993634871"/>
  </r>
  <r>
    <n v="1154919415"/>
    <m/>
    <m/>
    <m/>
    <d v="2017-03-18T16:49:00"/>
    <d v="2017-03-18T00:00:00"/>
    <n v="3"/>
    <n v="18"/>
    <x v="1"/>
    <s v="Apple Watch Workout - Indoor Run"/>
    <x v="0"/>
    <n v="7564"/>
    <n v="7821.41"/>
    <n v="7.8214100000000002"/>
    <n v="4.8599973531099998"/>
    <x v="3"/>
    <x v="3"/>
    <x v="1"/>
    <x v="1"/>
    <b v="0"/>
    <n v="329.01993370181998"/>
  </r>
  <r>
    <n v="1154920494"/>
    <m/>
    <m/>
    <m/>
    <d v="2017-03-22T02:37:00"/>
    <d v="2017-03-22T00:00:00"/>
    <n v="3"/>
    <n v="22"/>
    <x v="1"/>
    <s v="Apple Watch Workout - Indoor Run"/>
    <x v="0"/>
    <n v="2723"/>
    <n v="13357.6"/>
    <n v="13.3576"/>
    <n v="8.3000252696000008"/>
    <x v="0"/>
    <x v="0"/>
    <x v="0"/>
    <x v="0"/>
    <b v="1"/>
    <n v="337.31995897141996"/>
  </r>
  <r>
    <n v="1154921669"/>
    <m/>
    <m/>
    <m/>
    <d v="2017-03-23T04:41:00"/>
    <d v="2017-03-23T00:00:00"/>
    <n v="3"/>
    <n v="23"/>
    <x v="1"/>
    <s v="Apple Watch Workout - Indoor Run"/>
    <x v="0"/>
    <n v="3357"/>
    <n v="8416.8700000000008"/>
    <n v="8.4168700000000012"/>
    <n v="5.2299989287700006"/>
    <x v="0"/>
    <x v="0"/>
    <x v="0"/>
    <x v="0"/>
    <b v="1"/>
    <n v="342.54995790018995"/>
  </r>
  <r>
    <n v="912765286"/>
    <m/>
    <m/>
    <m/>
    <d v="2017-03-24T17:42:11"/>
    <d v="2017-03-24T00:00:00"/>
    <n v="3"/>
    <n v="24"/>
    <x v="1"/>
    <s v="Morning Run"/>
    <x v="0"/>
    <n v="3984"/>
    <n v="11949"/>
    <n v="11.949"/>
    <n v="7.4247620789999997"/>
    <x v="4"/>
    <x v="4"/>
    <x v="2"/>
    <x v="2"/>
    <b v="0"/>
    <n v="349.97471997918996"/>
  </r>
  <r>
    <n v="915744539"/>
    <m/>
    <m/>
    <m/>
    <d v="2017-03-26T17:17:06"/>
    <d v="2017-03-26T00:00:00"/>
    <n v="3"/>
    <n v="26"/>
    <x v="1"/>
    <s v="Morning Run"/>
    <x v="0"/>
    <n v="2498"/>
    <n v="4387.3"/>
    <n v="4.3872999999999998"/>
    <n v="2.7261409883000001"/>
    <x v="4"/>
    <x v="4"/>
    <x v="2"/>
    <x v="2"/>
    <b v="0"/>
    <n v="352.70086096748997"/>
  </r>
  <r>
    <n v="917206794"/>
    <m/>
    <m/>
    <m/>
    <d v="2017-03-27T20:34:19"/>
    <d v="2017-03-27T00:00:00"/>
    <n v="3"/>
    <n v="27"/>
    <x v="1"/>
    <s v="Afternoon Run"/>
    <x v="0"/>
    <n v="3129"/>
    <n v="10096.299999999999"/>
    <n v="10.096299999999999"/>
    <n v="6.2735480272999995"/>
    <x v="5"/>
    <x v="5"/>
    <x v="1"/>
    <x v="1"/>
    <b v="0"/>
    <n v="358.97440899479"/>
  </r>
  <r>
    <n v="1154926177"/>
    <m/>
    <m/>
    <m/>
    <d v="2017-03-30T02:40:00"/>
    <d v="2017-03-30T00:00:00"/>
    <n v="3"/>
    <n v="30"/>
    <x v="1"/>
    <s v="Apple Watch Workout - Indoor Run"/>
    <x v="0"/>
    <n v="3164"/>
    <n v="14033.5"/>
    <n v="14.0335"/>
    <n v="8.7200099284999997"/>
    <x v="5"/>
    <x v="5"/>
    <x v="1"/>
    <x v="1"/>
    <b v="1"/>
    <n v="367.69441892329002"/>
  </r>
  <r>
    <n v="1154927192"/>
    <m/>
    <m/>
    <m/>
    <d v="2017-04-01T01:18:00"/>
    <d v="2017-04-01T00:00:00"/>
    <n v="4"/>
    <n v="1"/>
    <x v="1"/>
    <s v="Apple Watch Workout - Indoor Run"/>
    <x v="0"/>
    <n v="2162"/>
    <n v="8867.49"/>
    <n v="8.8674900000000001"/>
    <n v="5.5100011287899999"/>
    <x v="0"/>
    <x v="0"/>
    <x v="0"/>
    <x v="0"/>
    <b v="1"/>
    <n v="373.20442005208002"/>
  </r>
  <r>
    <n v="925359092"/>
    <m/>
    <m/>
    <m/>
    <d v="2017-04-02T16:06:34"/>
    <d v="2017-04-02T00:00:00"/>
    <n v="4"/>
    <n v="2"/>
    <x v="1"/>
    <s v="Lunch Run"/>
    <x v="0"/>
    <n v="3383"/>
    <n v="14724.3"/>
    <n v="14.724299999999999"/>
    <n v="9.1492530152999993"/>
    <x v="0"/>
    <x v="0"/>
    <x v="0"/>
    <x v="0"/>
    <b v="0"/>
    <n v="382.35367306738004"/>
  </r>
  <r>
    <n v="1154928596"/>
    <m/>
    <m/>
    <m/>
    <d v="2017-04-04T02:07:00"/>
    <d v="2017-04-04T00:00:00"/>
    <n v="4"/>
    <n v="4"/>
    <x v="1"/>
    <s v="Apple Watch Workout - Indoor Run"/>
    <x v="0"/>
    <n v="4059"/>
    <n v="9366.3799999999992"/>
    <n v="9.3663799999999995"/>
    <n v="5.8199969069799993"/>
    <x v="0"/>
    <x v="0"/>
    <x v="0"/>
    <x v="0"/>
    <b v="1"/>
    <n v="388.17366997436005"/>
  </r>
  <r>
    <n v="1154929434"/>
    <m/>
    <m/>
    <m/>
    <d v="2017-04-05T02:59:00"/>
    <d v="2017-04-05T00:00:00"/>
    <n v="4"/>
    <n v="5"/>
    <x v="1"/>
    <s v="Apple Watch Workout - Indoor Run"/>
    <x v="0"/>
    <n v="3508"/>
    <n v="9253.73"/>
    <n v="9.2537299999999991"/>
    <n v="5.74999946383"/>
    <x v="0"/>
    <x v="0"/>
    <x v="0"/>
    <x v="0"/>
    <b v="1"/>
    <n v="393.92366943819007"/>
  </r>
  <r>
    <n v="1154930479"/>
    <m/>
    <m/>
    <m/>
    <d v="2017-04-06T02:41:00"/>
    <d v="2017-04-06T00:00:00"/>
    <n v="4"/>
    <n v="6"/>
    <x v="1"/>
    <s v="Apple Watch Workout - Indoor Run"/>
    <x v="0"/>
    <n v="2673"/>
    <n v="6678.78"/>
    <n v="6.6787799999999997"/>
    <n v="4.1500002073799998"/>
    <x v="0"/>
    <x v="0"/>
    <x v="0"/>
    <x v="0"/>
    <b v="1"/>
    <n v="398.07366964557008"/>
  </r>
  <r>
    <n v="933195551"/>
    <m/>
    <m/>
    <m/>
    <d v="2017-04-08T13:42:39"/>
    <d v="2017-04-08T00:00:00"/>
    <n v="4"/>
    <n v="8"/>
    <x v="1"/>
    <s v="Morning Run"/>
    <x v="0"/>
    <n v="3349"/>
    <n v="16754.8"/>
    <n v="16.754799999999999"/>
    <n v="10.4109468308"/>
    <x v="0"/>
    <x v="0"/>
    <x v="0"/>
    <x v="0"/>
    <b v="0"/>
    <n v="408.48461647637009"/>
  </r>
  <r>
    <n v="1154932014"/>
    <m/>
    <m/>
    <m/>
    <d v="2017-04-10T14:03:00"/>
    <d v="2017-04-10T00:00:00"/>
    <n v="4"/>
    <n v="10"/>
    <x v="1"/>
    <s v="Apple Watch Workout - Indoor Run"/>
    <x v="0"/>
    <n v="3905"/>
    <n v="11780.4"/>
    <n v="11.7804"/>
    <n v="7.3199989283999995"/>
    <x v="0"/>
    <x v="0"/>
    <x v="0"/>
    <x v="0"/>
    <b v="1"/>
    <n v="415.80461540477012"/>
  </r>
  <r>
    <n v="1154933124"/>
    <m/>
    <m/>
    <m/>
    <d v="2017-04-11T13:57:00"/>
    <d v="2017-04-11T00:00:00"/>
    <n v="4"/>
    <n v="11"/>
    <x v="1"/>
    <s v="Apple Watch Workout - Indoor Run"/>
    <x v="0"/>
    <n v="3991"/>
    <n v="7966.25"/>
    <n v="7.9662499999999996"/>
    <n v="4.9499967287500004"/>
    <x v="0"/>
    <x v="0"/>
    <x v="0"/>
    <x v="0"/>
    <b v="1"/>
    <n v="420.75461213352014"/>
  </r>
  <r>
    <n v="939687895"/>
    <m/>
    <m/>
    <m/>
    <d v="2017-04-12T21:59:41"/>
    <d v="2017-04-12T00:00:00"/>
    <n v="4"/>
    <n v="12"/>
    <x v="1"/>
    <s v="Afternoon Run"/>
    <x v="0"/>
    <n v="4065"/>
    <n v="13149.5"/>
    <n v="13.1495"/>
    <n v="8.1707179644999997"/>
    <x v="0"/>
    <x v="0"/>
    <x v="0"/>
    <x v="0"/>
    <b v="0"/>
    <n v="428.92533009802014"/>
  </r>
  <r>
    <n v="942352366"/>
    <m/>
    <m/>
    <m/>
    <d v="2017-04-14T20:59:22"/>
    <d v="2017-04-14T00:00:00"/>
    <n v="4"/>
    <n v="14"/>
    <x v="1"/>
    <s v="Afternoon Run"/>
    <x v="0"/>
    <n v="3191"/>
    <n v="9217.5"/>
    <n v="9.2174999999999994"/>
    <n v="5.7274871924999999"/>
    <x v="6"/>
    <x v="6"/>
    <x v="1"/>
    <x v="1"/>
    <b v="0"/>
    <n v="434.65281729052015"/>
  </r>
  <r>
    <n v="944830302"/>
    <m/>
    <m/>
    <m/>
    <d v="2017-04-16T13:28:28"/>
    <d v="2017-04-16T00:00:00"/>
    <n v="4"/>
    <n v="16"/>
    <x v="1"/>
    <s v="Morning Run"/>
    <x v="0"/>
    <n v="4053"/>
    <n v="11352"/>
    <n v="11.352"/>
    <n v="7.0538035920000004"/>
    <x v="6"/>
    <x v="6"/>
    <x v="1"/>
    <x v="1"/>
    <b v="0"/>
    <n v="441.70662088252016"/>
  </r>
  <r>
    <n v="1154935623"/>
    <m/>
    <m/>
    <m/>
    <d v="2017-04-17T14:24:00"/>
    <d v="2017-04-17T00:00:00"/>
    <n v="4"/>
    <n v="17"/>
    <x v="1"/>
    <s v="Apple Watch Workout - Indoor Run"/>
    <x v="0"/>
    <n v="3512"/>
    <n v="7580.01"/>
    <n v="7.5800100000000006"/>
    <n v="4.7099983937100003"/>
    <x v="0"/>
    <x v="0"/>
    <x v="0"/>
    <x v="0"/>
    <b v="1"/>
    <n v="446.41661927623016"/>
  </r>
  <r>
    <n v="1154936824"/>
    <m/>
    <m/>
    <m/>
    <d v="2017-04-18T13:47:00"/>
    <d v="2017-04-18T00:00:00"/>
    <n v="4"/>
    <n v="18"/>
    <x v="1"/>
    <s v="Apple Watch Workout - Indoor Run"/>
    <x v="0"/>
    <n v="3624"/>
    <n v="6131.6"/>
    <n v="6.1316000000000006"/>
    <n v="3.8099984236000002"/>
    <x v="0"/>
    <x v="0"/>
    <x v="0"/>
    <x v="0"/>
    <b v="1"/>
    <n v="450.22661769983017"/>
  </r>
  <r>
    <n v="1154938042"/>
    <m/>
    <m/>
    <m/>
    <d v="2017-04-19T13:46:00"/>
    <d v="2017-04-19T00:00:00"/>
    <n v="4"/>
    <n v="19"/>
    <x v="1"/>
    <s v="Apple Watch Workout - Indoor Run"/>
    <x v="0"/>
    <n v="3827"/>
    <n v="9076.7000000000007"/>
    <n v="9.0767000000000007"/>
    <n v="5.6399981557000007"/>
    <x v="0"/>
    <x v="0"/>
    <x v="0"/>
    <x v="0"/>
    <b v="1"/>
    <n v="455.8666158555302"/>
  </r>
  <r>
    <n v="1154939312"/>
    <m/>
    <m/>
    <m/>
    <d v="2017-04-20T13:49:00"/>
    <d v="2017-04-20T00:00:00"/>
    <n v="4"/>
    <n v="20"/>
    <x v="1"/>
    <s v="Apple Watch Workout - Indoor Run"/>
    <x v="0"/>
    <n v="2580"/>
    <n v="6018.95"/>
    <n v="6.0189500000000002"/>
    <n v="3.7400009804500001"/>
    <x v="0"/>
    <x v="0"/>
    <x v="0"/>
    <x v="0"/>
    <b v="1"/>
    <n v="459.60661683598022"/>
  </r>
  <r>
    <n v="953040813"/>
    <m/>
    <m/>
    <m/>
    <d v="2017-04-22T12:32:30"/>
    <d v="2017-04-22T00:00:00"/>
    <n v="4"/>
    <n v="22"/>
    <x v="1"/>
    <s v="Morning Run"/>
    <x v="0"/>
    <n v="4051"/>
    <n v="24496"/>
    <n v="24.495999999999999"/>
    <n v="15.221104016"/>
    <x v="0"/>
    <x v="0"/>
    <x v="0"/>
    <x v="0"/>
    <b v="0"/>
    <n v="474.82772085198025"/>
  </r>
  <r>
    <n v="1154940654"/>
    <m/>
    <m/>
    <m/>
    <d v="2017-04-29T13:18:00"/>
    <d v="2017-04-29T00:00:00"/>
    <n v="4"/>
    <n v="29"/>
    <x v="1"/>
    <s v="Apple Watch Workout - Indoor Run"/>
    <x v="0"/>
    <n v="3585"/>
    <n v="9044.51"/>
    <n v="9.0445100000000007"/>
    <n v="5.6199962232100003"/>
    <x v="0"/>
    <x v="0"/>
    <x v="0"/>
    <x v="0"/>
    <b v="1"/>
    <n v="480.44771707519027"/>
  </r>
  <r>
    <n v="965212547"/>
    <m/>
    <m/>
    <m/>
    <d v="2017-04-30T21:18:46"/>
    <d v="2017-04-30T00:00:00"/>
    <n v="4"/>
    <n v="30"/>
    <x v="1"/>
    <s v="Afternoon Run"/>
    <x v="0"/>
    <n v="4533"/>
    <n v="8167.4"/>
    <n v="8.1673999999999989"/>
    <n v="5.0749855053999999"/>
    <x v="0"/>
    <x v="0"/>
    <x v="0"/>
    <x v="0"/>
    <b v="0"/>
    <n v="485.52270258059025"/>
  </r>
  <r>
    <n v="965859253"/>
    <m/>
    <m/>
    <m/>
    <d v="2017-05-01T10:27:22"/>
    <d v="2017-05-01T00:00:00"/>
    <n v="5"/>
    <n v="1"/>
    <x v="1"/>
    <s v="Morning Run"/>
    <x v="0"/>
    <n v="3329"/>
    <n v="12197.3"/>
    <n v="12.197299999999998"/>
    <n v="7.5790484982999997"/>
    <x v="0"/>
    <x v="0"/>
    <x v="0"/>
    <x v="0"/>
    <b v="0"/>
    <n v="493.10175107889023"/>
  </r>
  <r>
    <n v="967343187"/>
    <m/>
    <m/>
    <m/>
    <d v="2017-05-02T10:17:15"/>
    <d v="2017-05-02T00:00:00"/>
    <n v="5"/>
    <n v="2"/>
    <x v="1"/>
    <s v="Morning Run"/>
    <x v="0"/>
    <n v="3174"/>
    <n v="11842.5"/>
    <n v="11.842499999999999"/>
    <n v="7.3585860675000001"/>
    <x v="0"/>
    <x v="0"/>
    <x v="0"/>
    <x v="0"/>
    <b v="0"/>
    <n v="500.46033714639026"/>
  </r>
  <r>
    <n v="970407172"/>
    <m/>
    <m/>
    <m/>
    <d v="2017-05-04T10:29:46"/>
    <d v="2017-05-04T00:00:00"/>
    <n v="5"/>
    <n v="4"/>
    <x v="1"/>
    <s v="Morning Run"/>
    <x v="0"/>
    <n v="4405"/>
    <n v="7208.2"/>
    <n v="7.2081999999999997"/>
    <n v="4.4789664422"/>
    <x v="0"/>
    <x v="0"/>
    <x v="0"/>
    <x v="0"/>
    <b v="0"/>
    <n v="504.93930358859023"/>
  </r>
  <r>
    <n v="973398083"/>
    <m/>
    <m/>
    <m/>
    <d v="2017-05-06T12:34:50"/>
    <d v="2017-05-06T00:00:00"/>
    <n v="5"/>
    <n v="6"/>
    <x v="1"/>
    <s v="Morning Run"/>
    <x v="0"/>
    <n v="3623"/>
    <n v="12308"/>
    <n v="12.308"/>
    <n v="7.6478342680000004"/>
    <x v="0"/>
    <x v="0"/>
    <x v="0"/>
    <x v="0"/>
    <b v="0"/>
    <n v="512.58713785659029"/>
  </r>
  <r>
    <n v="976523180"/>
    <m/>
    <m/>
    <m/>
    <d v="2017-05-08T10:46:08"/>
    <d v="2017-05-08T00:00:00"/>
    <n v="5"/>
    <n v="8"/>
    <x v="1"/>
    <s v="Morning Run"/>
    <x v="0"/>
    <n v="4541"/>
    <n v="14568.2"/>
    <n v="14.568200000000001"/>
    <n v="9.0522570022000011"/>
    <x v="0"/>
    <x v="0"/>
    <x v="0"/>
    <x v="0"/>
    <b v="0"/>
    <n v="521.6393948587903"/>
  </r>
  <r>
    <n v="977938178"/>
    <m/>
    <m/>
    <m/>
    <d v="2017-05-09T10:51:31"/>
    <d v="2017-05-09T00:00:00"/>
    <n v="5"/>
    <n v="9"/>
    <x v="1"/>
    <s v="Morning Run"/>
    <x v="0"/>
    <n v="1687"/>
    <n v="9146"/>
    <n v="9.1460000000000008"/>
    <n v="5.6830591660000005"/>
    <x v="0"/>
    <x v="0"/>
    <x v="0"/>
    <x v="0"/>
    <b v="0"/>
    <n v="527.32245402479032"/>
  </r>
  <r>
    <n v="981151215"/>
    <m/>
    <m/>
    <m/>
    <d v="2017-05-11T10:25:28"/>
    <d v="2017-05-11T00:00:00"/>
    <n v="5"/>
    <n v="11"/>
    <x v="1"/>
    <s v="Morning Run"/>
    <x v="0"/>
    <n v="4383"/>
    <n v="16341.4"/>
    <n v="16.3414"/>
    <n v="10.154072059400001"/>
    <x v="0"/>
    <x v="0"/>
    <x v="0"/>
    <x v="0"/>
    <b v="0"/>
    <n v="537.47652608419037"/>
  </r>
  <r>
    <n v="982583574"/>
    <m/>
    <m/>
    <m/>
    <d v="2017-05-12T10:41:33"/>
    <d v="2017-05-12T00:00:00"/>
    <n v="5"/>
    <n v="12"/>
    <x v="1"/>
    <s v="Morning Run"/>
    <x v="0"/>
    <n v="3414"/>
    <n v="10676.3"/>
    <n v="10.676299999999999"/>
    <n v="6.6339432072999998"/>
    <x v="0"/>
    <x v="0"/>
    <x v="0"/>
    <x v="0"/>
    <b v="0"/>
    <n v="544.1104692914904"/>
  </r>
  <r>
    <n v="986373890"/>
    <m/>
    <m/>
    <m/>
    <d v="2017-05-14T17:09:09"/>
    <d v="2017-05-14T00:00:00"/>
    <n v="5"/>
    <n v="14"/>
    <x v="1"/>
    <s v="Afternoon Run"/>
    <x v="0"/>
    <n v="3613"/>
    <n v="5490.7"/>
    <n v="5.4906999999999995"/>
    <n v="3.4117617497000001"/>
    <x v="0"/>
    <x v="0"/>
    <x v="0"/>
    <x v="0"/>
    <b v="0"/>
    <n v="547.52223104119037"/>
  </r>
  <r>
    <n v="996924715"/>
    <m/>
    <m/>
    <m/>
    <d v="2017-05-20T11:56:23"/>
    <d v="2017-05-20T00:00:00"/>
    <n v="5"/>
    <n v="20"/>
    <x v="1"/>
    <s v="BK half marathon"/>
    <x v="0"/>
    <n v="1536"/>
    <n v="21703.8"/>
    <n v="21.703799999999998"/>
    <n v="13.4861119098"/>
    <x v="0"/>
    <x v="0"/>
    <x v="0"/>
    <x v="0"/>
    <b v="0"/>
    <n v="561.00834295099037"/>
  </r>
  <r>
    <n v="1008342426"/>
    <m/>
    <m/>
    <m/>
    <d v="2017-05-27T16:16:40"/>
    <d v="2017-05-27T00:00:00"/>
    <n v="5"/>
    <n v="27"/>
    <x v="1"/>
    <s v="Morning Run"/>
    <x v="0"/>
    <n v="5519"/>
    <n v="8950.1"/>
    <n v="8.9501000000000008"/>
    <n v="5.5613325870999999"/>
    <x v="7"/>
    <x v="7"/>
    <x v="1"/>
    <x v="1"/>
    <b v="0"/>
    <n v="566.56967553809034"/>
  </r>
  <r>
    <n v="1010191292"/>
    <m/>
    <m/>
    <m/>
    <d v="2017-05-28T17:03:19"/>
    <d v="2017-05-28T00:00:00"/>
    <n v="5"/>
    <n v="28"/>
    <x v="1"/>
    <s v="Morning Run"/>
    <x v="0"/>
    <n v="3697"/>
    <n v="5553.5"/>
    <n v="5.5534999999999997"/>
    <n v="3.4507838485"/>
    <x v="7"/>
    <x v="7"/>
    <x v="1"/>
    <x v="1"/>
    <b v="0"/>
    <n v="570.02045938659035"/>
  </r>
  <r>
    <n v="1014186510"/>
    <m/>
    <m/>
    <m/>
    <d v="2017-05-31T11:14:22"/>
    <d v="2017-05-31T00:00:00"/>
    <n v="5"/>
    <n v="31"/>
    <x v="1"/>
    <s v="Morning Run"/>
    <x v="0"/>
    <n v="2192"/>
    <n v="7377.4"/>
    <n v="7.3773999999999997"/>
    <n v="4.5841024154000003"/>
    <x v="0"/>
    <x v="0"/>
    <x v="0"/>
    <x v="0"/>
    <b v="0"/>
    <n v="574.60456180199037"/>
  </r>
  <r>
    <n v="1018039796"/>
    <m/>
    <m/>
    <m/>
    <d v="2017-06-02T20:07:13"/>
    <d v="2017-06-02T00:00:00"/>
    <n v="6"/>
    <n v="2"/>
    <x v="1"/>
    <s v="Afternoon Run"/>
    <x v="0"/>
    <n v="4235"/>
    <n v="9343.4"/>
    <n v="9.343399999999999"/>
    <n v="5.8057178014000002"/>
    <x v="0"/>
    <x v="0"/>
    <x v="0"/>
    <x v="0"/>
    <b v="0"/>
    <n v="580.41027960339034"/>
  </r>
  <r>
    <n v="1020966558"/>
    <m/>
    <m/>
    <m/>
    <d v="2017-06-04T14:16:58"/>
    <d v="2017-06-04T00:00:00"/>
    <n v="6"/>
    <n v="4"/>
    <x v="1"/>
    <s v="Morning Run"/>
    <x v="0"/>
    <n v="2817"/>
    <n v="15357.7"/>
    <n v="15.357700000000001"/>
    <n v="9.542829406700001"/>
    <x v="0"/>
    <x v="0"/>
    <x v="0"/>
    <x v="0"/>
    <b v="0"/>
    <n v="589.95310901009032"/>
  </r>
  <r>
    <n v="1025847257"/>
    <m/>
    <m/>
    <m/>
    <d v="2017-06-07T20:11:48"/>
    <d v="2017-06-07T00:00:00"/>
    <n v="6"/>
    <n v="7"/>
    <x v="1"/>
    <s v="Afternoon Run"/>
    <x v="0"/>
    <n v="5133"/>
    <n v="8417"/>
    <n v="8.4169999999999998"/>
    <n v="5.2300797069999998"/>
    <x v="0"/>
    <x v="0"/>
    <x v="0"/>
    <x v="0"/>
    <b v="0"/>
    <n v="595.18318871709027"/>
  </r>
  <r>
    <n v="1028876577"/>
    <m/>
    <m/>
    <m/>
    <d v="2017-06-09T23:21:26"/>
    <d v="2017-06-09T00:00:00"/>
    <n v="6"/>
    <n v="9"/>
    <x v="1"/>
    <s v="Evening Run"/>
    <x v="0"/>
    <n v="2400"/>
    <n v="10479.299999999999"/>
    <n v="10.479299999999999"/>
    <n v="6.5115331202999993"/>
    <x v="0"/>
    <x v="0"/>
    <x v="0"/>
    <x v="0"/>
    <b v="0"/>
    <n v="601.69472183739026"/>
  </r>
  <r>
    <n v="1032545624"/>
    <m/>
    <m/>
    <m/>
    <d v="2017-06-12T00:47:34"/>
    <d v="2017-06-12T00:00:00"/>
    <n v="6"/>
    <n v="12"/>
    <x v="1"/>
    <s v="Evening Run"/>
    <x v="0"/>
    <n v="4980"/>
    <n v="10884.7"/>
    <n v="10.8847"/>
    <n v="6.7634369237000005"/>
    <x v="0"/>
    <x v="0"/>
    <x v="0"/>
    <x v="0"/>
    <b v="0"/>
    <n v="608.45815876109032"/>
  </r>
  <r>
    <n v="1035561088"/>
    <m/>
    <m/>
    <m/>
    <d v="2017-06-14T00:54:00"/>
    <d v="2017-06-14T00:00:00"/>
    <n v="6"/>
    <n v="14"/>
    <x v="1"/>
    <s v="Evening Run"/>
    <x v="0"/>
    <n v="2401"/>
    <n v="13394.3"/>
    <n v="13.394299999999999"/>
    <n v="8.3228295852999992"/>
    <x v="0"/>
    <x v="0"/>
    <x v="0"/>
    <x v="0"/>
    <b v="0"/>
    <n v="616.78098834639036"/>
  </r>
  <r>
    <n v="1037621634"/>
    <m/>
    <m/>
    <m/>
    <d v="2017-06-15T10:35:10"/>
    <d v="2017-06-15T00:00:00"/>
    <n v="6"/>
    <n v="15"/>
    <x v="1"/>
    <s v="Morning Run"/>
    <x v="0"/>
    <n v="4246"/>
    <n v="11804.1"/>
    <n v="11.8041"/>
    <n v="7.3347254210999999"/>
    <x v="0"/>
    <x v="0"/>
    <x v="0"/>
    <x v="0"/>
    <b v="0"/>
    <n v="624.11571376749032"/>
  </r>
  <r>
    <n v="1040937557"/>
    <m/>
    <m/>
    <m/>
    <d v="2017-06-17T13:34:29"/>
    <d v="2017-06-17T00:00:00"/>
    <n v="6"/>
    <n v="17"/>
    <x v="1"/>
    <s v="Morning Run"/>
    <x v="0"/>
    <n v="2386"/>
    <n v="12578.1"/>
    <n v="12.578100000000001"/>
    <n v="7.8156665751000007"/>
    <x v="8"/>
    <x v="7"/>
    <x v="1"/>
    <x v="1"/>
    <b v="0"/>
    <n v="631.93138034259027"/>
  </r>
  <r>
    <n v="1045459535"/>
    <m/>
    <m/>
    <m/>
    <d v="2017-06-20T10:06:49"/>
    <d v="2017-06-20T00:00:00"/>
    <n v="6"/>
    <n v="20"/>
    <x v="1"/>
    <s v="Morning Run"/>
    <x v="0"/>
    <n v="4200"/>
    <n v="14026.8"/>
    <n v="14.0268"/>
    <n v="8.7158467428000002"/>
    <x v="0"/>
    <x v="0"/>
    <x v="0"/>
    <x v="0"/>
    <b v="0"/>
    <n v="640.64722708539023"/>
  </r>
  <r>
    <n v="1054825948"/>
    <m/>
    <m/>
    <m/>
    <d v="2017-06-26T10:37:17"/>
    <d v="2017-06-26T00:00:00"/>
    <n v="6"/>
    <n v="26"/>
    <x v="1"/>
    <s v="Morning Run"/>
    <x v="0"/>
    <n v="2608"/>
    <n v="11011.9"/>
    <n v="11.011899999999999"/>
    <n v="6.8424753148999997"/>
    <x v="0"/>
    <x v="0"/>
    <x v="0"/>
    <x v="0"/>
    <b v="0"/>
    <n v="647.48970240029018"/>
  </r>
  <r>
    <n v="1057924328"/>
    <m/>
    <m/>
    <m/>
    <d v="2017-06-28T10:43:50"/>
    <d v="2017-06-28T00:00:00"/>
    <n v="6"/>
    <n v="28"/>
    <x v="1"/>
    <s v="Morning Run"/>
    <x v="0"/>
    <n v="4319"/>
    <n v="9090.4"/>
    <n v="9.0903999999999989"/>
    <n v="5.6485109384000003"/>
    <x v="0"/>
    <x v="0"/>
    <x v="0"/>
    <x v="0"/>
    <b v="0"/>
    <n v="653.13821333869021"/>
  </r>
  <r>
    <n v="1060765760"/>
    <m/>
    <m/>
    <m/>
    <d v="2017-06-30T10:48:04"/>
    <d v="2017-06-30T00:00:00"/>
    <n v="6"/>
    <n v="30"/>
    <x v="1"/>
    <s v="Morning Run"/>
    <x v="0"/>
    <n v="4261"/>
    <n v="7455.4"/>
    <n v="7.4554"/>
    <n v="4.6325693534000001"/>
    <x v="0"/>
    <x v="0"/>
    <x v="0"/>
    <x v="0"/>
    <b v="0"/>
    <n v="657.77078269209017"/>
  </r>
  <r>
    <n v="1062430339"/>
    <m/>
    <m/>
    <m/>
    <d v="2017-07-01T13:52:06"/>
    <d v="2017-07-01T00:00:00"/>
    <n v="7"/>
    <n v="1"/>
    <x v="1"/>
    <s v="Morning Run"/>
    <x v="0"/>
    <n v="2167"/>
    <n v="13242.5"/>
    <n v="13.2425"/>
    <n v="8.2285054674999998"/>
    <x v="9"/>
    <x v="7"/>
    <x v="1"/>
    <x v="1"/>
    <b v="0"/>
    <n v="665.99928815959015"/>
  </r>
  <r>
    <n v="1066373205"/>
    <m/>
    <m/>
    <m/>
    <d v="2017-07-03T23:26:39"/>
    <d v="2017-07-03T00:00:00"/>
    <n v="7"/>
    <n v="3"/>
    <x v="1"/>
    <s v="Afternoon Run"/>
    <x v="0"/>
    <n v="4463"/>
    <n v="7510"/>
    <n v="7.51"/>
    <n v="4.66649621"/>
    <x v="4"/>
    <x v="4"/>
    <x v="2"/>
    <x v="2"/>
    <b v="0"/>
    <n v="670.66578436959014"/>
  </r>
  <r>
    <n v="1067271014"/>
    <m/>
    <m/>
    <m/>
    <d v="2017-07-04T15:21:38"/>
    <d v="2017-07-04T00:00:00"/>
    <n v="7"/>
    <n v="4"/>
    <x v="1"/>
    <s v="4th of July 10k"/>
    <x v="0"/>
    <n v="2706"/>
    <n v="10333.299999999999"/>
    <n v="10.333299999999999"/>
    <n v="6.4208129542999997"/>
    <x v="4"/>
    <x v="4"/>
    <x v="2"/>
    <x v="2"/>
    <b v="0"/>
    <n v="677.08659732389015"/>
  </r>
  <r>
    <n v="1070249757"/>
    <m/>
    <m/>
    <m/>
    <d v="2017-07-06T10:51:26"/>
    <d v="2017-07-06T00:00:00"/>
    <n v="7"/>
    <n v="6"/>
    <x v="1"/>
    <s v="Morning Run"/>
    <x v="0"/>
    <n v="4165"/>
    <n v="10356"/>
    <n v="10.356"/>
    <n v="6.4349180759999998"/>
    <x v="0"/>
    <x v="0"/>
    <x v="0"/>
    <x v="0"/>
    <b v="0"/>
    <n v="683.52151539989018"/>
  </r>
  <r>
    <n v="1073404564"/>
    <m/>
    <m/>
    <m/>
    <d v="2017-07-08T12:12:32"/>
    <d v="2017-07-08T00:00:00"/>
    <n v="7"/>
    <n v="8"/>
    <x v="1"/>
    <s v="Morning Run"/>
    <x v="0"/>
    <n v="5632"/>
    <n v="16499.2"/>
    <n v="16.499200000000002"/>
    <n v="10.2521244032"/>
    <x v="0"/>
    <x v="0"/>
    <x v="0"/>
    <x v="0"/>
    <b v="0"/>
    <n v="693.77363980309019"/>
  </r>
  <r>
    <n v="1076632829"/>
    <m/>
    <m/>
    <m/>
    <d v="2017-07-10T10:47:50"/>
    <d v="2017-07-10T00:00:00"/>
    <n v="7"/>
    <n v="10"/>
    <x v="1"/>
    <s v="Morning Run"/>
    <x v="0"/>
    <n v="1580"/>
    <n v="10395.9"/>
    <n v="10.395899999999999"/>
    <n v="6.4597107788999999"/>
    <x v="0"/>
    <x v="0"/>
    <x v="0"/>
    <x v="0"/>
    <b v="0"/>
    <n v="700.23335058199018"/>
  </r>
  <r>
    <n v="1078004902"/>
    <m/>
    <m/>
    <m/>
    <d v="2017-07-11T09:30:41"/>
    <d v="2017-07-11T00:00:00"/>
    <n v="7"/>
    <n v="11"/>
    <x v="1"/>
    <s v="Morning Run"/>
    <x v="0"/>
    <n v="5376"/>
    <n v="8151.7"/>
    <n v="8.1516999999999999"/>
    <n v="5.0652299806999999"/>
    <x v="0"/>
    <x v="0"/>
    <x v="0"/>
    <x v="0"/>
    <b v="0"/>
    <n v="705.29858056269018"/>
  </r>
  <r>
    <n v="1079740779"/>
    <m/>
    <m/>
    <m/>
    <d v="2017-07-12T11:23:53"/>
    <d v="2017-07-12T00:00:00"/>
    <n v="7"/>
    <n v="12"/>
    <x v="1"/>
    <s v="Morning Run"/>
    <x v="0"/>
    <n v="2477"/>
    <n v="11324.5"/>
    <n v="11.3245"/>
    <n v="7.0367158894999999"/>
    <x v="5"/>
    <x v="5"/>
    <x v="1"/>
    <x v="1"/>
    <b v="0"/>
    <n v="712.33529645219016"/>
  </r>
  <r>
    <n v="1083234282"/>
    <m/>
    <m/>
    <m/>
    <d v="2017-07-14T16:19:33"/>
    <d v="2017-07-14T00:00:00"/>
    <n v="7"/>
    <n v="14"/>
    <x v="1"/>
    <s v="Lunch Run"/>
    <x v="0"/>
    <n v="2726"/>
    <n v="12425.7"/>
    <n v="12.425700000000001"/>
    <n v="7.7209696347000003"/>
    <x v="0"/>
    <x v="0"/>
    <x v="0"/>
    <x v="0"/>
    <b v="0"/>
    <n v="720.05626608689022"/>
  </r>
  <r>
    <n v="1086414906"/>
    <m/>
    <m/>
    <m/>
    <d v="2017-07-16T14:07:32"/>
    <d v="2017-07-16T00:00:00"/>
    <n v="7"/>
    <n v="16"/>
    <x v="1"/>
    <s v="Afternoon Run"/>
    <x v="0"/>
    <n v="4782"/>
    <n v="9206.7999999999993"/>
    <n v="9.2067999999999994"/>
    <n v="5.7208385227999994"/>
    <x v="10"/>
    <x v="8"/>
    <x v="3"/>
    <x v="3"/>
    <b v="0"/>
    <n v="725.77710460969024"/>
  </r>
  <r>
    <n v="1088999174"/>
    <m/>
    <m/>
    <m/>
    <d v="2017-07-18T05:23:29"/>
    <d v="2017-07-18T00:00:00"/>
    <n v="7"/>
    <n v="18"/>
    <x v="1"/>
    <s v="Morning Run"/>
    <x v="0"/>
    <n v="3053"/>
    <n v="10861.4"/>
    <n v="10.8614"/>
    <n v="6.7489589794000002"/>
    <x v="10"/>
    <x v="8"/>
    <x v="3"/>
    <x v="3"/>
    <b v="0"/>
    <n v="732.5260635890902"/>
  </r>
  <r>
    <n v="1092952233"/>
    <m/>
    <m/>
    <m/>
    <d v="2017-07-20T14:27:54"/>
    <d v="2017-07-20T00:00:00"/>
    <n v="7"/>
    <n v="20"/>
    <x v="1"/>
    <s v="Afternoon Run"/>
    <x v="0"/>
    <n v="5243"/>
    <n v="9960.7000000000007"/>
    <n v="9.960700000000001"/>
    <n v="6.1892901197000008"/>
    <x v="10"/>
    <x v="8"/>
    <x v="3"/>
    <x v="3"/>
    <b v="0"/>
    <n v="738.71535370879019"/>
  </r>
  <r>
    <n v="1095261684"/>
    <m/>
    <m/>
    <m/>
    <d v="2017-07-22T04:49:22"/>
    <d v="2017-07-22T00:00:00"/>
    <n v="7"/>
    <n v="22"/>
    <x v="1"/>
    <s v="Morning Run"/>
    <x v="0"/>
    <n v="3469"/>
    <n v="13836.9"/>
    <n v="13.8369"/>
    <n v="8.5978483898999993"/>
    <x v="10"/>
    <x v="8"/>
    <x v="3"/>
    <x v="3"/>
    <b v="0"/>
    <n v="747.31320209869023"/>
  </r>
  <r>
    <n v="1098034448"/>
    <m/>
    <m/>
    <m/>
    <d v="2017-07-23T16:13:29"/>
    <d v="2017-07-23T00:00:00"/>
    <n v="7"/>
    <n v="23"/>
    <x v="1"/>
    <s v="Evening Run"/>
    <x v="0"/>
    <n v="3334"/>
    <n v="6823.7"/>
    <n v="6.8236999999999997"/>
    <n v="4.2400492927000002"/>
    <x v="10"/>
    <x v="8"/>
    <x v="3"/>
    <x v="3"/>
    <b v="0"/>
    <n v="751.55325139139018"/>
  </r>
  <r>
    <n v="1100295228"/>
    <m/>
    <m/>
    <m/>
    <d v="2017-07-25T05:49:03"/>
    <d v="2017-07-25T00:00:00"/>
    <n v="7"/>
    <n v="25"/>
    <x v="1"/>
    <s v="Morning Run"/>
    <x v="0"/>
    <n v="3599"/>
    <n v="16436.099999999999"/>
    <n v="16.4361"/>
    <n v="10.2129158931"/>
    <x v="10"/>
    <x v="8"/>
    <x v="3"/>
    <x v="3"/>
    <b v="0"/>
    <n v="761.76616728449017"/>
  </r>
  <r>
    <n v="1101973754"/>
    <m/>
    <m/>
    <m/>
    <d v="2017-07-26T05:36:00"/>
    <d v="2017-07-26T00:00:00"/>
    <n v="7"/>
    <n v="26"/>
    <x v="1"/>
    <s v="Morning Run"/>
    <x v="0"/>
    <n v="2405"/>
    <n v="17070.400000000001"/>
    <n v="17.070400000000003"/>
    <n v="10.6070515184"/>
    <x v="11"/>
    <x v="8"/>
    <x v="4"/>
    <x v="3"/>
    <b v="0"/>
    <n v="772.37321880289016"/>
  </r>
  <r>
    <n v="1106971067"/>
    <m/>
    <m/>
    <m/>
    <d v="2017-07-29T11:30:33"/>
    <d v="2017-07-29T00:00:00"/>
    <n v="7"/>
    <n v="29"/>
    <x v="1"/>
    <s v="1 week, 3 runs, 30 miles, 3 countries"/>
    <x v="0"/>
    <n v="4340"/>
    <n v="18025"/>
    <n v="18.024999999999999"/>
    <n v="11.200212275"/>
    <x v="0"/>
    <x v="0"/>
    <x v="0"/>
    <x v="0"/>
    <b v="0"/>
    <n v="783.57343107789018"/>
  </r>
  <r>
    <n v="1110254846"/>
    <m/>
    <m/>
    <m/>
    <d v="2017-07-31T10:38:13"/>
    <d v="2017-07-31T00:00:00"/>
    <n v="7"/>
    <n v="31"/>
    <x v="1"/>
    <s v="Morning Run"/>
    <x v="0"/>
    <n v="2715"/>
    <n v="11477"/>
    <n v="11.477"/>
    <n v="7.1314749669999999"/>
    <x v="0"/>
    <x v="0"/>
    <x v="0"/>
    <x v="0"/>
    <b v="0"/>
    <n v="790.70490604489021"/>
  </r>
  <r>
    <n v="1111868214"/>
    <m/>
    <m/>
    <m/>
    <d v="2017-08-01T10:37:17"/>
    <d v="2017-08-01T00:00:00"/>
    <n v="8"/>
    <n v="1"/>
    <x v="1"/>
    <s v="Morning Run"/>
    <x v="0"/>
    <n v="2804"/>
    <n v="10282.700000000001"/>
    <n v="10.2827"/>
    <n v="6.3893715817000007"/>
    <x v="0"/>
    <x v="0"/>
    <x v="0"/>
    <x v="0"/>
    <b v="0"/>
    <n v="797.09427762659016"/>
  </r>
  <r>
    <n v="1115195209"/>
    <m/>
    <m/>
    <m/>
    <d v="2017-08-03T10:36:00"/>
    <d v="2017-08-03T00:00:00"/>
    <n v="8"/>
    <n v="3"/>
    <x v="1"/>
    <s v="Morning Run"/>
    <x v="0"/>
    <n v="2179"/>
    <n v="13246.7"/>
    <n v="13.246700000000001"/>
    <n v="8.2311152257"/>
    <x v="0"/>
    <x v="0"/>
    <x v="0"/>
    <x v="0"/>
    <b v="0"/>
    <n v="805.32539285229018"/>
  </r>
  <r>
    <n v="1118349784"/>
    <m/>
    <m/>
    <m/>
    <d v="2017-08-05T12:30:18"/>
    <d v="2017-08-05T00:00:00"/>
    <n v="8"/>
    <n v="5"/>
    <x v="1"/>
    <s v="Morning Run"/>
    <x v="0"/>
    <n v="3305"/>
    <n v="11479.7"/>
    <n v="11.479700000000001"/>
    <n v="7.1331526687000002"/>
    <x v="12"/>
    <x v="9"/>
    <x v="1"/>
    <x v="1"/>
    <b v="0"/>
    <n v="812.45854552099013"/>
  </r>
  <r>
    <n v="1121577187"/>
    <m/>
    <m/>
    <m/>
    <d v="2017-08-07T10:29:11"/>
    <d v="2017-08-07T00:00:00"/>
    <n v="8"/>
    <n v="7"/>
    <x v="1"/>
    <s v="Morning Run"/>
    <x v="0"/>
    <n v="2101"/>
    <n v="11015.1"/>
    <n v="11.0151"/>
    <n v="6.8444637021000005"/>
    <x v="0"/>
    <x v="0"/>
    <x v="0"/>
    <x v="0"/>
    <b v="0"/>
    <n v="819.30300922309016"/>
  </r>
  <r>
    <n v="1123179973"/>
    <m/>
    <m/>
    <m/>
    <d v="2017-08-08T10:45:40"/>
    <d v="2017-08-08T00:00:00"/>
    <n v="8"/>
    <n v="8"/>
    <x v="1"/>
    <s v="Morning Run"/>
    <x v="0"/>
    <n v="3740"/>
    <n v="10491.5"/>
    <n v="10.4915"/>
    <n v="6.5191138464999998"/>
    <x v="0"/>
    <x v="0"/>
    <x v="0"/>
    <x v="0"/>
    <b v="0"/>
    <n v="825.82212306959013"/>
  </r>
  <r>
    <n v="1125786834"/>
    <m/>
    <m/>
    <m/>
    <d v="2017-08-09T21:47:44"/>
    <d v="2017-08-09T00:00:00"/>
    <n v="8"/>
    <n v="9"/>
    <x v="1"/>
    <s v="Team Ultra Run"/>
    <x v="0"/>
    <n v="4604"/>
    <n v="5957.3"/>
    <n v="5.9573"/>
    <n v="3.7016934583000003"/>
    <x v="0"/>
    <x v="0"/>
    <x v="0"/>
    <x v="0"/>
    <b v="0"/>
    <n v="829.52381652789018"/>
  </r>
  <r>
    <n v="1128089663"/>
    <m/>
    <m/>
    <m/>
    <d v="2017-08-11T10:34:12"/>
    <d v="2017-08-11T00:00:00"/>
    <n v="8"/>
    <n v="11"/>
    <x v="1"/>
    <s v="Morning Run"/>
    <x v="0"/>
    <n v="3724"/>
    <n v="16604.3"/>
    <n v="16.604299999999999"/>
    <n v="10.3174304953"/>
    <x v="0"/>
    <x v="0"/>
    <x v="0"/>
    <x v="0"/>
    <b v="0"/>
    <n v="839.84124702319014"/>
  </r>
  <r>
    <n v="1128091556"/>
    <m/>
    <m/>
    <m/>
    <d v="2017-08-11T12:02:47"/>
    <d v="2017-08-11T00:00:00"/>
    <n v="8"/>
    <n v="11"/>
    <x v="1"/>
    <s v="GPS Gap"/>
    <x v="0"/>
    <n v="3665"/>
    <n v="1609.35"/>
    <n v="1.6093499999999998"/>
    <n v="1.00000341885"/>
    <x v="0"/>
    <x v="0"/>
    <x v="0"/>
    <x v="0"/>
    <b v="0"/>
    <n v="840.84125044204018"/>
  </r>
  <r>
    <n v="1131413881"/>
    <m/>
    <m/>
    <m/>
    <d v="2017-08-13T11:49:17"/>
    <d v="2017-08-13T00:00:00"/>
    <n v="8"/>
    <n v="13"/>
    <x v="1"/>
    <s v="Morning Run"/>
    <x v="0"/>
    <n v="4940"/>
    <n v="12190.4"/>
    <n v="12.1904"/>
    <n v="7.5747610384000001"/>
    <x v="0"/>
    <x v="0"/>
    <x v="0"/>
    <x v="0"/>
    <b v="0"/>
    <n v="848.41601148044015"/>
  </r>
  <r>
    <n v="1133017005"/>
    <m/>
    <m/>
    <m/>
    <d v="2017-08-14T10:44:59"/>
    <d v="2017-08-14T00:00:00"/>
    <n v="8"/>
    <n v="14"/>
    <x v="1"/>
    <s v="Morning Run"/>
    <x v="0"/>
    <n v="5234"/>
    <n v="11622.2"/>
    <n v="11.622200000000001"/>
    <n v="7.2216980362000003"/>
    <x v="0"/>
    <x v="0"/>
    <x v="0"/>
    <x v="0"/>
    <b v="0"/>
    <n v="855.63770951664014"/>
  </r>
  <r>
    <n v="1135598964"/>
    <m/>
    <m/>
    <m/>
    <d v="2017-08-15T20:16:20"/>
    <d v="2017-08-15T00:00:00"/>
    <n v="8"/>
    <n v="15"/>
    <x v="1"/>
    <s v="Afternoon Run"/>
    <x v="0"/>
    <n v="5460"/>
    <n v="16449"/>
    <n v="16.449000000000002"/>
    <n v="10.220931579"/>
    <x v="0"/>
    <x v="0"/>
    <x v="0"/>
    <x v="0"/>
    <b v="0"/>
    <n v="865.85864109564011"/>
  </r>
  <r>
    <n v="1137998531"/>
    <m/>
    <m/>
    <m/>
    <d v="2017-08-17T09:52:47"/>
    <d v="2017-08-17T00:00:00"/>
    <n v="8"/>
    <n v="17"/>
    <x v="1"/>
    <s v="Morning Run"/>
    <x v="0"/>
    <n v="3712"/>
    <n v="13358.2"/>
    <n v="13.3582"/>
    <n v="8.3003980922"/>
    <x v="0"/>
    <x v="0"/>
    <x v="0"/>
    <x v="0"/>
    <b v="0"/>
    <n v="874.15903918784011"/>
  </r>
  <r>
    <n v="1141188797"/>
    <m/>
    <m/>
    <m/>
    <d v="2017-08-19T12:00:26"/>
    <d v="2017-08-19T00:00:00"/>
    <n v="8"/>
    <n v="19"/>
    <x v="1"/>
    <s v="Morning Run"/>
    <x v="0"/>
    <n v="4326"/>
    <n v="13534.9"/>
    <n v="13.5349"/>
    <n v="8.4101943478999992"/>
    <x v="0"/>
    <x v="0"/>
    <x v="0"/>
    <x v="0"/>
    <b v="0"/>
    <n v="882.56923353574007"/>
  </r>
  <r>
    <n v="1144487226"/>
    <m/>
    <m/>
    <m/>
    <d v="2017-08-21T10:41:20"/>
    <d v="2017-08-21T00:00:00"/>
    <n v="8"/>
    <n v="21"/>
    <x v="1"/>
    <s v="Morning Run"/>
    <x v="0"/>
    <n v="3584"/>
    <n v="10616.9"/>
    <n v="10.616899999999999"/>
    <n v="6.5970337698999995"/>
    <x v="0"/>
    <x v="0"/>
    <x v="0"/>
    <x v="0"/>
    <b v="0"/>
    <n v="889.16626730564008"/>
  </r>
  <r>
    <n v="1146060250"/>
    <m/>
    <m/>
    <m/>
    <d v="2017-08-22T10:35:53"/>
    <d v="2017-08-22T00:00:00"/>
    <n v="8"/>
    <n v="22"/>
    <x v="1"/>
    <s v="Morning Run"/>
    <x v="0"/>
    <n v="5708"/>
    <n v="12388.5"/>
    <n v="12.388500000000001"/>
    <n v="7.6978546335000004"/>
    <x v="0"/>
    <x v="0"/>
    <x v="0"/>
    <x v="0"/>
    <b v="0"/>
    <n v="896.86412193914009"/>
  </r>
  <r>
    <n v="1147793288"/>
    <m/>
    <m/>
    <m/>
    <d v="2017-08-23T10:24:23"/>
    <d v="2017-08-23T00:00:00"/>
    <n v="8"/>
    <n v="23"/>
    <x v="1"/>
    <s v="Morning Run"/>
    <x v="0"/>
    <n v="3269"/>
    <n v="11686.3"/>
    <n v="11.686299999999999"/>
    <n v="7.2615279172999996"/>
    <x v="0"/>
    <x v="0"/>
    <x v="0"/>
    <x v="0"/>
    <b v="0"/>
    <n v="904.12564985644008"/>
  </r>
  <r>
    <n v="1153025935"/>
    <m/>
    <m/>
    <m/>
    <d v="2017-08-26T12:10:47"/>
    <d v="2017-08-26T00:00:00"/>
    <n v="8"/>
    <n v="26"/>
    <x v="1"/>
    <s v="Morning Run"/>
    <x v="0"/>
    <n v="3685"/>
    <n v="24472.7"/>
    <n v="24.4727"/>
    <n v="15.206626071700001"/>
    <x v="0"/>
    <x v="0"/>
    <x v="0"/>
    <x v="0"/>
    <b v="0"/>
    <n v="919.33227592814012"/>
  </r>
  <r>
    <n v="1157281809"/>
    <m/>
    <m/>
    <m/>
    <d v="2017-08-28T22:26:43"/>
    <d v="2017-08-28T00:00:00"/>
    <n v="8"/>
    <n v="28"/>
    <x v="1"/>
    <s v="Evening Run"/>
    <x v="0"/>
    <n v="5575"/>
    <n v="16410.2"/>
    <n v="16.4102"/>
    <n v="10.196822384200001"/>
    <x v="0"/>
    <x v="0"/>
    <x v="0"/>
    <x v="0"/>
    <b v="0"/>
    <n v="929.52909831234012"/>
  </r>
  <r>
    <n v="1159632293"/>
    <m/>
    <m/>
    <m/>
    <d v="2017-08-30T10:44:22"/>
    <d v="2017-08-30T00:00:00"/>
    <n v="8"/>
    <n v="30"/>
    <x v="1"/>
    <s v="Morning Run"/>
    <x v="0"/>
    <n v="3926"/>
    <n v="16851.2"/>
    <n v="16.851200000000002"/>
    <n v="10.470846995200001"/>
    <x v="0"/>
    <x v="0"/>
    <x v="0"/>
    <x v="0"/>
    <b v="0"/>
    <n v="939.99994530754009"/>
  </r>
  <r>
    <n v="1162150870"/>
    <m/>
    <m/>
    <m/>
    <d v="2017-08-31T21:17:14"/>
    <d v="2017-08-31T00:00:00"/>
    <n v="8"/>
    <n v="31"/>
    <x v="1"/>
    <s v="Afternoon Run"/>
    <x v="0"/>
    <n v="4225"/>
    <n v="16483.400000000001"/>
    <n v="16.483400000000003"/>
    <n v="10.242306741400002"/>
    <x v="0"/>
    <x v="0"/>
    <x v="0"/>
    <x v="0"/>
    <b v="0"/>
    <n v="950.24225204894014"/>
  </r>
  <r>
    <n v="1165279061"/>
    <m/>
    <m/>
    <m/>
    <d v="2017-09-02T23:14:23"/>
    <d v="2017-09-02T00:00:00"/>
    <n v="9"/>
    <n v="2"/>
    <x v="1"/>
    <s v="Afternoon Run"/>
    <x v="0"/>
    <n v="10422"/>
    <n v="11789.1"/>
    <n v="11.789100000000001"/>
    <n v="7.3254048561000005"/>
    <x v="1"/>
    <x v="1"/>
    <x v="1"/>
    <x v="1"/>
    <b v="0"/>
    <n v="957.56765690504017"/>
  </r>
  <r>
    <n v="1167915867"/>
    <m/>
    <m/>
    <m/>
    <d v="2017-09-04T14:12:23"/>
    <d v="2017-09-04T00:00:00"/>
    <n v="9"/>
    <n v="4"/>
    <x v="1"/>
    <s v="Morning Run"/>
    <x v="0"/>
    <n v="2390"/>
    <n v="13726.3"/>
    <n v="13.726299999999998"/>
    <n v="8.5291247573"/>
    <x v="1"/>
    <x v="1"/>
    <x v="1"/>
    <x v="1"/>
    <b v="0"/>
    <n v="966.09678166234016"/>
  </r>
  <r>
    <n v="1169257055"/>
    <m/>
    <m/>
    <m/>
    <d v="2017-09-05T10:28:33"/>
    <d v="2017-09-05T00:00:00"/>
    <n v="9"/>
    <n v="5"/>
    <x v="1"/>
    <s v="Morning Run"/>
    <x v="0"/>
    <n v="2853"/>
    <n v="11897.7"/>
    <n v="11.8977"/>
    <n v="7.3928857467000002"/>
    <x v="0"/>
    <x v="0"/>
    <x v="0"/>
    <x v="0"/>
    <b v="0"/>
    <n v="973.48966740904018"/>
  </r>
  <r>
    <n v="1170870034"/>
    <m/>
    <m/>
    <m/>
    <d v="2017-09-06T09:52:19"/>
    <d v="2017-09-06T00:00:00"/>
    <n v="9"/>
    <n v="6"/>
    <x v="1"/>
    <s v="Morning Run"/>
    <x v="0"/>
    <n v="3083"/>
    <n v="18225.400000000001"/>
    <n v="18.2254"/>
    <n v="11.324735023400001"/>
    <x v="13"/>
    <x v="10"/>
    <x v="1"/>
    <x v="1"/>
    <b v="0"/>
    <n v="984.81440243244015"/>
  </r>
  <r>
    <n v="1173478969"/>
    <m/>
    <m/>
    <m/>
    <d v="2017-09-07T23:33:45"/>
    <d v="2017-09-07T00:00:00"/>
    <n v="9"/>
    <n v="7"/>
    <x v="1"/>
    <s v="Evening Run"/>
    <x v="0"/>
    <n v="3294"/>
    <n v="11371.3"/>
    <n v="11.3713"/>
    <n v="7.0657960522999996"/>
    <x v="0"/>
    <x v="0"/>
    <x v="0"/>
    <x v="0"/>
    <b v="0"/>
    <n v="991.88019848474016"/>
  </r>
  <r>
    <n v="1175810815"/>
    <m/>
    <m/>
    <m/>
    <d v="2017-09-09T14:41:05"/>
    <d v="2017-09-09T00:00:00"/>
    <n v="9"/>
    <n v="9"/>
    <x v="1"/>
    <s v="Morning Run"/>
    <x v="0"/>
    <n v="7290"/>
    <n v="11594.2"/>
    <n v="11.594200000000001"/>
    <n v="7.204299648200001"/>
    <x v="0"/>
    <x v="0"/>
    <x v="0"/>
    <x v="0"/>
    <b v="0"/>
    <n v="999.08449813294021"/>
  </r>
  <r>
    <n v="1179791292"/>
    <m/>
    <m/>
    <m/>
    <d v="2017-09-11T23:13:47"/>
    <d v="2017-09-11T00:00:00"/>
    <n v="9"/>
    <n v="11"/>
    <x v="1"/>
    <s v="Evening Run"/>
    <x v="0"/>
    <n v="3000"/>
    <n v="18149.5"/>
    <n v="18.1495"/>
    <n v="11.277572964500001"/>
    <x v="0"/>
    <x v="0"/>
    <x v="0"/>
    <x v="0"/>
    <b v="0"/>
    <n v="1010.3620710974402"/>
  </r>
  <r>
    <n v="1180323605"/>
    <m/>
    <m/>
    <m/>
    <d v="2017-09-12T10:59:29"/>
    <d v="2017-09-12T00:00:00"/>
    <n v="9"/>
    <n v="12"/>
    <x v="1"/>
    <s v="Well there goes any semblance of PR accuracy"/>
    <x v="0"/>
    <n v="3148"/>
    <n v="16401.599999999999"/>
    <n v="16.401599999999998"/>
    <n v="10.191478593599999"/>
    <x v="0"/>
    <x v="0"/>
    <x v="0"/>
    <x v="0"/>
    <b v="0"/>
    <n v="1020.5535496910402"/>
  </r>
  <r>
    <n v="1181910052"/>
    <m/>
    <m/>
    <m/>
    <d v="2017-09-13T10:42:58"/>
    <d v="2017-09-13T00:00:00"/>
    <n v="9"/>
    <n v="13"/>
    <x v="1"/>
    <s v="Morning Run"/>
    <x v="0"/>
    <n v="6968"/>
    <n v="13440"/>
    <n v="13.44"/>
    <n v="8.3512262400000008"/>
    <x v="13"/>
    <x v="10"/>
    <x v="1"/>
    <x v="1"/>
    <b v="0"/>
    <n v="1028.9047759310401"/>
  </r>
  <r>
    <n v="1186647977"/>
    <m/>
    <m/>
    <m/>
    <d v="2017-09-16T11:55:20"/>
    <d v="2017-09-16T00:00:00"/>
    <n v="9"/>
    <n v="16"/>
    <x v="1"/>
    <s v="Morning Run"/>
    <x v="0"/>
    <n v="3544"/>
    <n v="32537.4"/>
    <n v="32.537399999999998"/>
    <n v="20.2177967754"/>
    <x v="14"/>
    <x v="11"/>
    <x v="1"/>
    <x v="1"/>
    <b v="0"/>
    <n v="1049.1225727064402"/>
  </r>
  <r>
    <n v="1189762236"/>
    <m/>
    <m/>
    <m/>
    <d v="2017-09-18T10:46:30"/>
    <d v="2017-09-18T00:00:00"/>
    <n v="9"/>
    <n v="18"/>
    <x v="1"/>
    <s v="Morning Run"/>
    <x v="0"/>
    <n v="11603"/>
    <n v="8684.4"/>
    <n v="8.6844000000000001"/>
    <n v="5.3962343123999998"/>
    <x v="0"/>
    <x v="0"/>
    <x v="0"/>
    <x v="0"/>
    <b v="0"/>
    <n v="1054.5188070188403"/>
  </r>
  <r>
    <n v="1191193059"/>
    <m/>
    <m/>
    <m/>
    <d v="2017-09-19T10:35:20"/>
    <d v="2017-09-19T00:00:00"/>
    <n v="9"/>
    <n v="19"/>
    <x v="1"/>
    <s v="Morning Run"/>
    <x v="0"/>
    <n v="3537"/>
    <n v="9875.2000000000007"/>
    <n v="9.8752000000000013"/>
    <n v="6.1361628992000004"/>
    <x v="0"/>
    <x v="0"/>
    <x v="0"/>
    <x v="0"/>
    <b v="0"/>
    <n v="1060.6549699180403"/>
  </r>
  <r>
    <n v="1192803906"/>
    <m/>
    <m/>
    <m/>
    <d v="2017-09-20T10:35:22"/>
    <d v="2017-09-20T00:00:00"/>
    <n v="9"/>
    <n v="20"/>
    <x v="1"/>
    <s v="Morning Run"/>
    <x v="0"/>
    <n v="4037"/>
    <n v="10593"/>
    <n v="10.593"/>
    <n v="6.5821830029999999"/>
    <x v="0"/>
    <x v="0"/>
    <x v="0"/>
    <x v="0"/>
    <b v="0"/>
    <n v="1067.2371529210402"/>
  </r>
  <r>
    <n v="1195871863"/>
    <m/>
    <m/>
    <m/>
    <d v="2017-09-22T10:40:41"/>
    <d v="2017-09-22T00:00:00"/>
    <n v="9"/>
    <n v="22"/>
    <x v="1"/>
    <s v="Morning Run"/>
    <x v="0"/>
    <n v="3367"/>
    <n v="11715.1"/>
    <n v="11.7151"/>
    <n v="7.2794234020999999"/>
    <x v="0"/>
    <x v="0"/>
    <x v="0"/>
    <x v="0"/>
    <b v="0"/>
    <n v="1074.5165763231403"/>
  </r>
  <r>
    <n v="1197855919"/>
    <m/>
    <m/>
    <m/>
    <d v="2017-09-23T14:07:20"/>
    <d v="2017-09-23T00:00:00"/>
    <n v="9"/>
    <n v="23"/>
    <x v="1"/>
    <s v="Morning Run"/>
    <x v="0"/>
    <n v="3950"/>
    <n v="23484.799999999999"/>
    <n v="23.4848"/>
    <n v="14.592773660799999"/>
    <x v="4"/>
    <x v="4"/>
    <x v="2"/>
    <x v="2"/>
    <b v="0"/>
    <n v="1089.1093499839403"/>
  </r>
  <r>
    <n v="1199958697"/>
    <m/>
    <m/>
    <m/>
    <d v="2017-09-24T16:44:00"/>
    <d v="2017-09-24T00:00:00"/>
    <n v="9"/>
    <n v="24"/>
    <x v="1"/>
    <s v="Morning Swim"/>
    <x v="2"/>
    <n v="233"/>
    <n v="1931.22"/>
    <n v="1.9312199999999999"/>
    <n v="1.2000041026200001"/>
    <x v="4"/>
    <x v="4"/>
    <x v="2"/>
    <x v="2"/>
    <b v="0"/>
    <n v="1089.1093499839403"/>
  </r>
  <r>
    <n v="1201038206"/>
    <m/>
    <m/>
    <m/>
    <d v="2017-09-25T13:26:13"/>
    <d v="2017-09-25T00:00:00"/>
    <n v="9"/>
    <n v="25"/>
    <x v="1"/>
    <s v="Morning Run"/>
    <x v="0"/>
    <n v="7480"/>
    <n v="10462.4"/>
    <n v="10.462399999999999"/>
    <n v="6.5010319503999998"/>
    <x v="4"/>
    <x v="4"/>
    <x v="2"/>
    <x v="2"/>
    <b v="0"/>
    <n v="1095.6103819343402"/>
  </r>
  <r>
    <n v="1202543545"/>
    <m/>
    <m/>
    <m/>
    <d v="2017-09-26T11:56:50"/>
    <d v="2017-09-26T00:00:00"/>
    <n v="9"/>
    <n v="26"/>
    <x v="1"/>
    <s v="Morning Run"/>
    <x v="0"/>
    <n v="3440"/>
    <n v="21787.7"/>
    <n v="21.787700000000001"/>
    <n v="13.5382449367"/>
    <x v="15"/>
    <x v="12"/>
    <x v="1"/>
    <x v="1"/>
    <b v="0"/>
    <n v="1109.1486268710403"/>
  </r>
  <r>
    <n v="1204115537"/>
    <m/>
    <m/>
    <m/>
    <d v="2017-09-27T12:00:01"/>
    <d v="2017-09-27T00:00:00"/>
    <n v="9"/>
    <n v="27"/>
    <x v="1"/>
    <s v="Morning Run"/>
    <x v="0"/>
    <n v="5256"/>
    <n v="11456.5"/>
    <n v="11.4565"/>
    <n v="7.1187368615000004"/>
    <x v="15"/>
    <x v="12"/>
    <x v="1"/>
    <x v="1"/>
    <b v="0"/>
    <n v="1116.2673637325404"/>
  </r>
  <r>
    <n v="1208972224"/>
    <m/>
    <m/>
    <m/>
    <d v="2017-09-30T13:21:24"/>
    <d v="2017-09-30T00:00:00"/>
    <n v="9"/>
    <n v="30"/>
    <x v="1"/>
    <s v="Morning Run"/>
    <x v="0"/>
    <n v="3483"/>
    <n v="36582.5"/>
    <n v="36.582500000000003"/>
    <n v="22.7313046075"/>
    <x v="0"/>
    <x v="0"/>
    <x v="0"/>
    <x v="0"/>
    <b v="0"/>
    <n v="1138.9986683400405"/>
  </r>
  <r>
    <n v="1211732567"/>
    <m/>
    <m/>
    <m/>
    <d v="2017-10-02T10:48:42"/>
    <d v="2017-10-02T00:00:00"/>
    <n v="10"/>
    <n v="2"/>
    <x v="1"/>
    <s v="Morning Run"/>
    <x v="0"/>
    <n v="3458"/>
    <n v="11968.2"/>
    <n v="11.968200000000001"/>
    <n v="7.4366924022000003"/>
    <x v="0"/>
    <x v="0"/>
    <x v="0"/>
    <x v="0"/>
    <b v="0"/>
    <n v="1146.4353607422404"/>
  </r>
  <r>
    <n v="1213129665"/>
    <m/>
    <m/>
    <m/>
    <d v="2017-10-03T10:57:32"/>
    <d v="2017-10-03T00:00:00"/>
    <n v="10"/>
    <n v="3"/>
    <x v="1"/>
    <s v="Morning Run"/>
    <x v="0"/>
    <n v="10849"/>
    <n v="13796.4"/>
    <n v="13.7964"/>
    <n v="8.572682864399999"/>
    <x v="0"/>
    <x v="0"/>
    <x v="0"/>
    <x v="0"/>
    <b v="0"/>
    <n v="1155.0080436066403"/>
  </r>
  <r>
    <n v="1214599272"/>
    <m/>
    <m/>
    <m/>
    <d v="2017-10-04T09:54:36"/>
    <d v="2017-10-04T00:00:00"/>
    <n v="10"/>
    <n v="4"/>
    <x v="1"/>
    <s v="Morning Run"/>
    <x v="0"/>
    <n v="3515"/>
    <n v="11821.1"/>
    <n v="11.821099999999999"/>
    <n v="7.3452887281000008"/>
    <x v="0"/>
    <x v="0"/>
    <x v="0"/>
    <x v="0"/>
    <b v="0"/>
    <n v="1162.3533323347403"/>
  </r>
  <r>
    <n v="1217585215"/>
    <m/>
    <m/>
    <m/>
    <d v="2017-10-06T10:54:14"/>
    <d v="2017-10-06T00:00:00"/>
    <n v="10"/>
    <n v="6"/>
    <x v="1"/>
    <s v="Morning Run"/>
    <x v="0"/>
    <n v="4693"/>
    <n v="12291.9"/>
    <n v="12.2919"/>
    <n v="7.6378301949000003"/>
    <x v="0"/>
    <x v="0"/>
    <x v="0"/>
    <x v="0"/>
    <b v="0"/>
    <n v="1169.9911625296404"/>
  </r>
  <r>
    <n v="1217588137"/>
    <m/>
    <m/>
    <m/>
    <d v="2017-10-06T12:02:07"/>
    <d v="2017-10-06T00:00:00"/>
    <n v="10"/>
    <n v="6"/>
    <x v="1"/>
    <s v="GS Gap"/>
    <x v="0"/>
    <n v="3685"/>
    <n v="804.67399999999998"/>
    <n v="0.804674"/>
    <n v="0.50000108805400001"/>
    <x v="0"/>
    <x v="0"/>
    <x v="0"/>
    <x v="0"/>
    <b v="0"/>
    <n v="1170.4911636176944"/>
  </r>
  <r>
    <n v="1219335716"/>
    <m/>
    <m/>
    <m/>
    <d v="2017-10-07T13:21:04"/>
    <d v="2017-10-07T00:00:00"/>
    <n v="10"/>
    <n v="7"/>
    <x v="1"/>
    <s v="Morning Run"/>
    <x v="0"/>
    <n v="3044"/>
    <n v="22725.3"/>
    <n v="22.725300000000001"/>
    <n v="14.1208423863"/>
    <x v="1"/>
    <x v="1"/>
    <x v="1"/>
    <x v="1"/>
    <b v="0"/>
    <n v="1184.6120060039943"/>
  </r>
  <r>
    <n v="1223183098"/>
    <m/>
    <m/>
    <m/>
    <d v="2017-10-09T23:37:19"/>
    <d v="2017-10-09T00:00:00"/>
    <n v="10"/>
    <n v="9"/>
    <x v="1"/>
    <s v="Evening Run"/>
    <x v="0"/>
    <n v="7139"/>
    <n v="11736.9"/>
    <n v="11.7369"/>
    <n v="7.2929692899000003"/>
    <x v="0"/>
    <x v="0"/>
    <x v="0"/>
    <x v="0"/>
    <b v="0"/>
    <n v="1191.9049752938943"/>
  </r>
  <r>
    <n v="1223731688"/>
    <m/>
    <m/>
    <m/>
    <d v="2017-10-10T10:51:50"/>
    <d v="2017-10-10T00:00:00"/>
    <n v="10"/>
    <n v="10"/>
    <x v="1"/>
    <s v="Morning Run"/>
    <x v="0"/>
    <n v="2970"/>
    <n v="16969.3"/>
    <n v="16.9693"/>
    <n v="10.5442309103"/>
    <x v="0"/>
    <x v="0"/>
    <x v="0"/>
    <x v="0"/>
    <b v="0"/>
    <n v="1202.4492062041943"/>
  </r>
  <r>
    <n v="1225193410"/>
    <m/>
    <m/>
    <m/>
    <d v="2017-10-11T10:52:19"/>
    <d v="2017-10-11T00:00:00"/>
    <n v="10"/>
    <n v="11"/>
    <x v="1"/>
    <s v="Morning Run"/>
    <x v="0"/>
    <n v="3741"/>
    <n v="12096.4"/>
    <n v="12.096399999999999"/>
    <n v="7.5163521643999998"/>
    <x v="0"/>
    <x v="0"/>
    <x v="0"/>
    <x v="0"/>
    <b v="0"/>
    <n v="1209.9655583685942"/>
  </r>
  <r>
    <n v="1228078928"/>
    <m/>
    <m/>
    <m/>
    <d v="2017-10-13T10:59:40"/>
    <d v="2017-10-13T00:00:00"/>
    <n v="10"/>
    <n v="13"/>
    <x v="1"/>
    <s v="Morning Run"/>
    <x v="0"/>
    <n v="3013"/>
    <n v="12071.3"/>
    <n v="12.071299999999999"/>
    <n v="7.5007557522999999"/>
    <x v="0"/>
    <x v="0"/>
    <x v="0"/>
    <x v="0"/>
    <b v="0"/>
    <n v="1217.4663141208941"/>
  </r>
  <r>
    <n v="1229826312"/>
    <m/>
    <m/>
    <m/>
    <d v="2017-10-14T11:38:22"/>
    <d v="2017-10-14T00:00:00"/>
    <n v="10"/>
    <n v="14"/>
    <x v="1"/>
    <s v="Morning Run"/>
    <x v="0"/>
    <n v="3000"/>
    <n v="34565.199999999997"/>
    <n v="34.565199999999997"/>
    <n v="21.477812889199999"/>
    <x v="16"/>
    <x v="13"/>
    <x v="1"/>
    <x v="1"/>
    <b v="0"/>
    <n v="1238.9441270100942"/>
  </r>
  <r>
    <n v="1232913374"/>
    <m/>
    <m/>
    <m/>
    <d v="2017-10-16T11:00:54"/>
    <d v="2017-10-16T00:00:00"/>
    <n v="10"/>
    <n v="16"/>
    <x v="1"/>
    <s v="Morning Run"/>
    <x v="0"/>
    <n v="5124"/>
    <n v="12349.2"/>
    <n v="12.349200000000002"/>
    <n v="7.6734347532000005"/>
    <x v="0"/>
    <x v="0"/>
    <x v="0"/>
    <x v="0"/>
    <b v="0"/>
    <n v="1246.6175617632941"/>
  </r>
  <r>
    <n v="1234360637"/>
    <m/>
    <m/>
    <m/>
    <d v="2017-10-17T10:47:32"/>
    <d v="2017-10-17T00:00:00"/>
    <n v="10"/>
    <n v="17"/>
    <x v="1"/>
    <s v="Morning Run"/>
    <x v="0"/>
    <n v="2404"/>
    <n v="16346.3"/>
    <n v="16.346299999999999"/>
    <n v="10.157116777299999"/>
    <x v="0"/>
    <x v="0"/>
    <x v="0"/>
    <x v="0"/>
    <b v="0"/>
    <n v="1256.7746785405941"/>
  </r>
  <r>
    <n v="1235896735"/>
    <m/>
    <m/>
    <m/>
    <d v="2017-10-18T10:44:33"/>
    <d v="2017-10-18T00:00:00"/>
    <n v="10"/>
    <n v="18"/>
    <x v="1"/>
    <s v="Morning Run"/>
    <x v="0"/>
    <n v="1533"/>
    <n v="12684.8"/>
    <n v="12.684799999999999"/>
    <n v="7.8819668607999995"/>
    <x v="0"/>
    <x v="0"/>
    <x v="0"/>
    <x v="0"/>
    <b v="0"/>
    <n v="1264.6566454013941"/>
  </r>
  <r>
    <n v="1238755598"/>
    <m/>
    <m/>
    <m/>
    <d v="2017-10-20T10:47:34"/>
    <d v="2017-10-20T00:00:00"/>
    <n v="10"/>
    <n v="20"/>
    <x v="1"/>
    <s v="Morning Run"/>
    <x v="0"/>
    <n v="2268"/>
    <n v="10687.4"/>
    <n v="10.6874"/>
    <n v="6.6408404253999995"/>
    <x v="0"/>
    <x v="0"/>
    <x v="0"/>
    <x v="0"/>
    <b v="0"/>
    <n v="1271.2974858267942"/>
  </r>
  <r>
    <n v="1240331409"/>
    <m/>
    <m/>
    <m/>
    <d v="2017-10-21T11:44:30"/>
    <d v="2017-10-21T00:00:00"/>
    <n v="10"/>
    <n v="21"/>
    <x v="1"/>
    <s v="Morning Run"/>
    <x v="0"/>
    <n v="1630"/>
    <n v="22787"/>
    <n v="22.786999999999999"/>
    <n v="14.159180977"/>
    <x v="0"/>
    <x v="0"/>
    <x v="0"/>
    <x v="0"/>
    <b v="0"/>
    <n v="1285.4566668037942"/>
  </r>
  <r>
    <n v="1243238672"/>
    <m/>
    <m/>
    <m/>
    <d v="2017-10-23T10:52:38"/>
    <d v="2017-10-23T00:00:00"/>
    <n v="10"/>
    <n v="23"/>
    <x v="1"/>
    <s v="Morning Run"/>
    <x v="0"/>
    <n v="1157"/>
    <n v="10414.4"/>
    <n v="10.414399999999999"/>
    <n v="6.4712061423999998"/>
    <x v="0"/>
    <x v="0"/>
    <x v="0"/>
    <x v="0"/>
    <b v="0"/>
    <n v="1291.9278729461942"/>
  </r>
  <r>
    <n v="1244557029"/>
    <m/>
    <m/>
    <m/>
    <d v="2017-10-24T10:14:22"/>
    <d v="2017-10-24T00:00:00"/>
    <n v="10"/>
    <n v="24"/>
    <x v="1"/>
    <s v="Morning Run"/>
    <x v="0"/>
    <n v="12746"/>
    <n v="12276.9"/>
    <n v="12.276899999999999"/>
    <n v="7.6285096298999999"/>
    <x v="0"/>
    <x v="0"/>
    <x v="0"/>
    <x v="0"/>
    <b v="0"/>
    <n v="1299.5563825760942"/>
  </r>
  <r>
    <n v="1246003975"/>
    <m/>
    <m/>
    <m/>
    <d v="2017-10-25T09:58:29"/>
    <d v="2017-10-25T00:00:00"/>
    <n v="10"/>
    <n v="25"/>
    <x v="1"/>
    <s v="Morning Run"/>
    <x v="0"/>
    <n v="5342"/>
    <n v="10900.3"/>
    <n v="10.9003"/>
    <n v="6.7731303113000001"/>
    <x v="0"/>
    <x v="0"/>
    <x v="0"/>
    <x v="0"/>
    <b v="0"/>
    <n v="1306.3295128873942"/>
  </r>
  <r>
    <n v="1248897955"/>
    <m/>
    <m/>
    <m/>
    <d v="2017-10-27T10:42:43"/>
    <d v="2017-10-27T00:00:00"/>
    <n v="10"/>
    <n v="27"/>
    <x v="1"/>
    <s v="Morning Run"/>
    <x v="0"/>
    <n v="3773"/>
    <n v="10207"/>
    <n v="10.207000000000001"/>
    <n v="6.3423337970000002"/>
    <x v="0"/>
    <x v="0"/>
    <x v="0"/>
    <x v="0"/>
    <b v="0"/>
    <n v="1312.6718466843943"/>
  </r>
  <r>
    <n v="1250480834"/>
    <m/>
    <m/>
    <m/>
    <d v="2017-10-28T12:41:47"/>
    <d v="2017-10-28T00:00:00"/>
    <n v="10"/>
    <n v="28"/>
    <x v="1"/>
    <s v="Morning Run"/>
    <x v="0"/>
    <n v="4261"/>
    <n v="16537.8"/>
    <n v="16.537800000000001"/>
    <n v="10.2761093238"/>
    <x v="0"/>
    <x v="0"/>
    <x v="0"/>
    <x v="0"/>
    <b v="0"/>
    <n v="1322.9479560081943"/>
  </r>
  <r>
    <n v="1252169558"/>
    <m/>
    <m/>
    <m/>
    <d v="2017-10-29T13:34:34"/>
    <d v="2017-10-29T00:00:00"/>
    <n v="10"/>
    <n v="29"/>
    <x v="1"/>
    <s v="Morning Ride"/>
    <x v="3"/>
    <n v="3338"/>
    <n v="15449.7"/>
    <n v="15.4497"/>
    <n v="9.5999955387"/>
    <x v="0"/>
    <x v="0"/>
    <x v="0"/>
    <x v="0"/>
    <b v="1"/>
    <n v="1322.9479560081943"/>
  </r>
  <r>
    <n v="1253386404"/>
    <m/>
    <m/>
    <m/>
    <d v="2017-10-30T11:29:00"/>
    <d v="2017-10-30T00:00:00"/>
    <n v="10"/>
    <n v="30"/>
    <x v="1"/>
    <s v="Morning Run ‚Äî indoor"/>
    <x v="0"/>
    <n v="4604"/>
    <n v="5310.9"/>
    <n v="5.3108999999999993"/>
    <n v="3.3000392438999997"/>
    <x v="0"/>
    <x v="0"/>
    <x v="0"/>
    <x v="0"/>
    <b v="0"/>
    <n v="1326.2479952520944"/>
  </r>
  <r>
    <n v="1254691580"/>
    <m/>
    <m/>
    <m/>
    <d v="2017-10-31T10:59:37"/>
    <d v="2017-10-31T00:00:00"/>
    <n v="10"/>
    <n v="31"/>
    <x v="1"/>
    <s v="Morning Run"/>
    <x v="0"/>
    <n v="4629"/>
    <n v="8395.7000000000007"/>
    <n v="8.3957000000000015"/>
    <n v="5.2168445047000009"/>
    <x v="0"/>
    <x v="0"/>
    <x v="0"/>
    <x v="0"/>
    <b v="0"/>
    <n v="1331.4648397567944"/>
  </r>
  <r>
    <n v="1256163372"/>
    <m/>
    <m/>
    <m/>
    <d v="2017-11-01T10:57:31"/>
    <d v="2017-11-01T00:00:00"/>
    <n v="11"/>
    <n v="1"/>
    <x v="1"/>
    <s v="Morning Run"/>
    <x v="0"/>
    <n v="3559"/>
    <n v="5708.4"/>
    <n v="5.7083999999999993"/>
    <n v="3.5470342163999997"/>
    <x v="0"/>
    <x v="0"/>
    <x v="0"/>
    <x v="0"/>
    <b v="0"/>
    <n v="1335.0118739731945"/>
  </r>
  <r>
    <n v="1260736316"/>
    <m/>
    <m/>
    <m/>
    <d v="2017-11-04T13:54:02"/>
    <d v="2017-11-04T00:00:00"/>
    <n v="11"/>
    <n v="4"/>
    <x v="1"/>
    <s v="Shake Out"/>
    <x v="0"/>
    <n v="3669"/>
    <n v="4018.3"/>
    <n v="4.0183"/>
    <n v="2.4968550893000003"/>
    <x v="0"/>
    <x v="0"/>
    <x v="0"/>
    <x v="0"/>
    <b v="0"/>
    <n v="1337.5087290624945"/>
  </r>
  <r>
    <n v="1262937055"/>
    <m/>
    <m/>
    <m/>
    <d v="2017-11-05T15:18:48"/>
    <d v="2017-11-05T00:00:00"/>
    <n v="11"/>
    <n v="5"/>
    <x v="1"/>
    <s v="Morning Run"/>
    <x v="0"/>
    <n v="4083"/>
    <n v="43132.5"/>
    <n v="43.1325"/>
    <n v="26.801284657500002"/>
    <x v="0"/>
    <x v="0"/>
    <x v="0"/>
    <x v="0"/>
    <b v="0"/>
    <n v="1364.3100137199945"/>
  </r>
  <r>
    <n v="1268485914"/>
    <m/>
    <m/>
    <m/>
    <d v="2017-11-09T19:38:31"/>
    <d v="2017-11-09T00:00:00"/>
    <n v="11"/>
    <n v="9"/>
    <x v="1"/>
    <s v="Afternoon Run"/>
    <x v="0"/>
    <n v="2464"/>
    <n v="16988.599999999999"/>
    <n v="16.988599999999998"/>
    <n v="10.5562233706"/>
    <x v="0"/>
    <x v="0"/>
    <x v="0"/>
    <x v="0"/>
    <b v="0"/>
    <n v="1374.8662370905945"/>
  </r>
  <r>
    <n v="1269405542"/>
    <m/>
    <m/>
    <m/>
    <d v="2017-11-10T15:56:44"/>
    <d v="2017-11-10T00:00:00"/>
    <n v="11"/>
    <n v="10"/>
    <x v="1"/>
    <s v="Morning Run"/>
    <x v="0"/>
    <n v="3293"/>
    <n v="12071.5"/>
    <n v="12.0715"/>
    <n v="7.5008800265"/>
    <x v="7"/>
    <x v="7"/>
    <x v="1"/>
    <x v="1"/>
    <b v="0"/>
    <n v="1382.3671171170945"/>
  </r>
  <r>
    <n v="1270948498"/>
    <m/>
    <m/>
    <m/>
    <d v="2017-11-11T17:13:34"/>
    <d v="2017-11-11T00:00:00"/>
    <n v="11"/>
    <n v="11"/>
    <x v="1"/>
    <s v="Morning Run"/>
    <x v="0"/>
    <n v="3882"/>
    <n v="12285"/>
    <n v="12.285"/>
    <n v="7.6335427349999998"/>
    <x v="7"/>
    <x v="7"/>
    <x v="1"/>
    <x v="1"/>
    <b v="0"/>
    <n v="1390.0006598520945"/>
  </r>
  <r>
    <n v="1274794317"/>
    <m/>
    <m/>
    <m/>
    <d v="2017-11-14T11:34:21"/>
    <d v="2017-11-14T00:00:00"/>
    <n v="11"/>
    <n v="14"/>
    <x v="1"/>
    <s v="Morning Run"/>
    <x v="0"/>
    <n v="1653"/>
    <n v="11442.3"/>
    <n v="11.442299999999999"/>
    <n v="7.1099133932999994"/>
    <x v="0"/>
    <x v="0"/>
    <x v="0"/>
    <x v="0"/>
    <b v="0"/>
    <n v="1397.1105732453946"/>
  </r>
  <r>
    <n v="1278375887"/>
    <m/>
    <m/>
    <m/>
    <d v="2017-11-16T21:56:43"/>
    <d v="2017-11-16T00:00:00"/>
    <n v="11"/>
    <n v="16"/>
    <x v="1"/>
    <s v="Afternoon Run"/>
    <x v="0"/>
    <n v="2565"/>
    <n v="15862.3"/>
    <n v="15.862299999999999"/>
    <n v="9.8563732132999995"/>
    <x v="0"/>
    <x v="0"/>
    <x v="0"/>
    <x v="0"/>
    <b v="0"/>
    <n v="1406.9669464586946"/>
  </r>
  <r>
    <n v="1280591823"/>
    <m/>
    <m/>
    <m/>
    <d v="2017-11-18T15:30:12"/>
    <d v="2017-11-18T00:00:00"/>
    <n v="11"/>
    <n v="18"/>
    <x v="1"/>
    <s v="Morning Run"/>
    <x v="0"/>
    <n v="6357"/>
    <n v="14757.8"/>
    <n v="14.7578"/>
    <n v="9.1700689438000005"/>
    <x v="0"/>
    <x v="0"/>
    <x v="0"/>
    <x v="0"/>
    <b v="0"/>
    <n v="1416.1370154024946"/>
  </r>
  <r>
    <n v="1282636148"/>
    <m/>
    <m/>
    <m/>
    <d v="2017-11-19T20:18:22"/>
    <d v="2017-11-19T00:00:00"/>
    <n v="11"/>
    <n v="19"/>
    <x v="1"/>
    <s v="Lunch Run"/>
    <x v="0"/>
    <n v="3233"/>
    <n v="11434.1"/>
    <n v="11.434100000000001"/>
    <n v="7.1048181510999999"/>
    <x v="4"/>
    <x v="4"/>
    <x v="2"/>
    <x v="2"/>
    <b v="0"/>
    <n v="1423.2418335535947"/>
  </r>
  <r>
    <n v="1283613969"/>
    <m/>
    <m/>
    <m/>
    <d v="2017-11-20T18:24:32"/>
    <d v="2017-11-20T00:00:00"/>
    <n v="11"/>
    <n v="20"/>
    <x v="1"/>
    <s v="Morning Run"/>
    <x v="0"/>
    <n v="3035"/>
    <n v="11972.2"/>
    <n v="11.972200000000001"/>
    <n v="7.4391778862000004"/>
    <x v="4"/>
    <x v="4"/>
    <x v="2"/>
    <x v="2"/>
    <b v="0"/>
    <n v="1430.6810114397947"/>
  </r>
  <r>
    <n v="1286328706"/>
    <m/>
    <m/>
    <m/>
    <d v="2017-11-22T18:32:23"/>
    <d v="2017-11-22T00:00:00"/>
    <n v="11"/>
    <n v="22"/>
    <x v="1"/>
    <s v="Morning Run"/>
    <x v="0"/>
    <n v="2679"/>
    <n v="13226.6"/>
    <n v="13.226600000000001"/>
    <n v="8.2186256685999997"/>
    <x v="4"/>
    <x v="4"/>
    <x v="2"/>
    <x v="2"/>
    <b v="0"/>
    <n v="1438.8996371083947"/>
  </r>
  <r>
    <n v="1287359495"/>
    <m/>
    <m/>
    <m/>
    <d v="2017-11-23T15:22:04"/>
    <d v="2017-11-23T00:00:00"/>
    <n v="11"/>
    <n v="23"/>
    <x v="1"/>
    <s v="Morning Run"/>
    <x v="0"/>
    <n v="4215"/>
    <n v="7572.2"/>
    <n v="7.5721999999999996"/>
    <n v="4.7051454862000002"/>
    <x v="4"/>
    <x v="4"/>
    <x v="2"/>
    <x v="2"/>
    <b v="0"/>
    <n v="1443.6047825945948"/>
  </r>
  <r>
    <n v="1288963197"/>
    <m/>
    <m/>
    <m/>
    <d v="2017-11-24T19:47:17"/>
    <d v="2017-11-24T00:00:00"/>
    <n v="11"/>
    <n v="24"/>
    <x v="1"/>
    <s v="Lunch Run"/>
    <x v="0"/>
    <n v="2400"/>
    <n v="10271.9"/>
    <n v="10.2719"/>
    <n v="6.3826607748999997"/>
    <x v="4"/>
    <x v="4"/>
    <x v="2"/>
    <x v="2"/>
    <b v="0"/>
    <n v="1449.9874433694947"/>
  </r>
  <r>
    <n v="1291653229"/>
    <m/>
    <m/>
    <m/>
    <d v="2017-11-26T15:01:24"/>
    <d v="2017-11-26T00:00:00"/>
    <n v="11"/>
    <n v="26"/>
    <x v="1"/>
    <s v="Morning Run"/>
    <x v="0"/>
    <n v="773"/>
    <n v="12997.9"/>
    <n v="12.9979"/>
    <n v="8.0765181208999994"/>
    <x v="0"/>
    <x v="0"/>
    <x v="0"/>
    <x v="0"/>
    <b v="0"/>
    <n v="1458.0639614903946"/>
  </r>
  <r>
    <n v="1294767365"/>
    <m/>
    <m/>
    <m/>
    <d v="2017-11-28T23:46:36"/>
    <d v="2017-11-28T00:00:00"/>
    <n v="11"/>
    <n v="28"/>
    <x v="1"/>
    <s v="Evening Run"/>
    <x v="0"/>
    <n v="3580"/>
    <n v="5955.3"/>
    <n v="5.9553000000000003"/>
    <n v="3.7004507163000002"/>
    <x v="0"/>
    <x v="0"/>
    <x v="0"/>
    <x v="0"/>
    <b v="0"/>
    <n v="1461.7644122066947"/>
  </r>
  <r>
    <n v="1297314337"/>
    <m/>
    <m/>
    <m/>
    <d v="2017-12-01T00:22:55"/>
    <d v="2017-12-01T00:00:00"/>
    <n v="12"/>
    <n v="1"/>
    <x v="1"/>
    <s v="Evening Run"/>
    <x v="0"/>
    <n v="3360"/>
    <n v="8218.7000000000007"/>
    <n v="8.2187000000000001"/>
    <n v="5.1068618377000004"/>
    <x v="0"/>
    <x v="0"/>
    <x v="0"/>
    <x v="0"/>
    <b v="0"/>
    <n v="1466.8712740443948"/>
  </r>
  <r>
    <n v="1299301697"/>
    <m/>
    <m/>
    <m/>
    <d v="2017-12-02T15:35:49"/>
    <d v="2017-12-02T00:00:00"/>
    <n v="12"/>
    <n v="2"/>
    <x v="1"/>
    <s v="Morning Run"/>
    <x v="0"/>
    <n v="3057"/>
    <n v="21462.799999999999"/>
    <n v="21.462799999999998"/>
    <n v="13.336361498800001"/>
    <x v="0"/>
    <x v="0"/>
    <x v="0"/>
    <x v="0"/>
    <b v="0"/>
    <n v="1480.2076355431948"/>
  </r>
  <r>
    <n v="1302489569"/>
    <m/>
    <m/>
    <m/>
    <d v="2017-12-05T00:24:36"/>
    <d v="2017-12-05T00:00:00"/>
    <n v="12"/>
    <n v="5"/>
    <x v="1"/>
    <s v="Evening Run"/>
    <x v="0"/>
    <n v="1620"/>
    <n v="10321.1"/>
    <n v="10.321099999999999"/>
    <n v="6.4132322281"/>
    <x v="0"/>
    <x v="0"/>
    <x v="0"/>
    <x v="0"/>
    <b v="0"/>
    <n v="1486.6208677712948"/>
  </r>
  <r>
    <n v="1305105208"/>
    <m/>
    <m/>
    <m/>
    <d v="2017-12-06T23:50:13"/>
    <d v="2017-12-06T00:00:00"/>
    <n v="12"/>
    <n v="6"/>
    <x v="1"/>
    <s v="Evening Run"/>
    <x v="0"/>
    <n v="4020"/>
    <n v="10299.799999999999"/>
    <n v="10.299799999999999"/>
    <n v="6.3999970257999994"/>
    <x v="0"/>
    <x v="0"/>
    <x v="0"/>
    <x v="0"/>
    <b v="1"/>
    <n v="1493.0208647970949"/>
  </r>
  <r>
    <n v="1306317569"/>
    <m/>
    <m/>
    <m/>
    <d v="2017-12-08T04:30:00"/>
    <d v="2017-12-08T00:00:00"/>
    <n v="12"/>
    <n v="8"/>
    <x v="1"/>
    <s v="Evening Ride"/>
    <x v="3"/>
    <n v="2940"/>
    <n v="28485.4"/>
    <n v="28.485400000000002"/>
    <n v="17.700001483400001"/>
    <x v="0"/>
    <x v="0"/>
    <x v="0"/>
    <x v="0"/>
    <b v="1"/>
    <n v="1493.0208647970949"/>
  </r>
  <r>
    <n v="1308210285"/>
    <m/>
    <m/>
    <m/>
    <d v="2017-12-09T16:17:11"/>
    <d v="2017-12-09T00:00:00"/>
    <n v="12"/>
    <n v="9"/>
    <x v="1"/>
    <s v="Lunch Run"/>
    <x v="0"/>
    <n v="1947"/>
    <n v="13357.6"/>
    <n v="13.3576"/>
    <n v="8.3000252696000008"/>
    <x v="0"/>
    <x v="0"/>
    <x v="0"/>
    <x v="0"/>
    <b v="1"/>
    <n v="1501.3208900666948"/>
  </r>
  <r>
    <n v="2054940205"/>
    <m/>
    <m/>
    <m/>
    <d v="2017-12-24T18:21:36"/>
    <d v="2017-12-24T00:00:00"/>
    <n v="12"/>
    <n v="24"/>
    <x v="1"/>
    <s v="Slopes - A morning skiing at Deer Valley Resort"/>
    <x v="1"/>
    <n v="3356"/>
    <n v="27327.7"/>
    <n v="27.3277"/>
    <n v="16.980640276700001"/>
    <x v="1"/>
    <x v="1"/>
    <x v="1"/>
    <x v="1"/>
    <n v="0"/>
    <n v="1501.3208900666948"/>
  </r>
  <r>
    <n v="2054940018"/>
    <m/>
    <m/>
    <m/>
    <d v="2017-12-26T17:25:40"/>
    <d v="2017-12-26T00:00:00"/>
    <n v="12"/>
    <n v="26"/>
    <x v="1"/>
    <s v="Slopes - A morning skiing at Deer Valley Resort"/>
    <x v="1"/>
    <n v="5375"/>
    <n v="37427.9"/>
    <n v="37.427900000000001"/>
    <n v="23.256611650900002"/>
    <x v="1"/>
    <x v="1"/>
    <x v="1"/>
    <x v="1"/>
    <n v="0"/>
    <n v="1501.3208900666948"/>
  </r>
  <r>
    <n v="2054939840"/>
    <m/>
    <m/>
    <m/>
    <d v="2017-12-27T17:47:37"/>
    <d v="2017-12-27T00:00:00"/>
    <n v="12"/>
    <n v="27"/>
    <x v="1"/>
    <s v="Slopes - A morning skiing at Deer Valley Resort"/>
    <x v="1"/>
    <n v="2096"/>
    <n v="31531.8"/>
    <n v="31.5318"/>
    <n v="19.592946097799999"/>
    <x v="1"/>
    <x v="1"/>
    <x v="1"/>
    <x v="1"/>
    <n v="0"/>
    <n v="1501.3208900666948"/>
  </r>
  <r>
    <n v="1330853897"/>
    <m/>
    <m/>
    <m/>
    <d v="2017-12-28T19:13:29"/>
    <d v="2017-12-28T00:00:00"/>
    <n v="12"/>
    <n v="28"/>
    <x v="1"/>
    <s v="Lunch Run"/>
    <x v="0"/>
    <n v="3054"/>
    <n v="7403"/>
    <n v="7.4029999999999996"/>
    <n v="4.6000095129999998"/>
    <x v="1"/>
    <x v="1"/>
    <x v="1"/>
    <x v="1"/>
    <b v="1"/>
    <n v="1505.9208995796948"/>
  </r>
  <r>
    <n v="1330894389"/>
    <m/>
    <m/>
    <m/>
    <d v="2017-12-28T20:12:52"/>
    <d v="2017-12-28T00:00:00"/>
    <n v="12"/>
    <n v="28"/>
    <x v="1"/>
    <s v="Afternoon Run"/>
    <x v="0"/>
    <n v="2460"/>
    <n v="2735.89"/>
    <n v="2.7358899999999999"/>
    <n v="1.70000270519"/>
    <x v="1"/>
    <x v="1"/>
    <x v="1"/>
    <x v="1"/>
    <b v="1"/>
    <n v="1507.6209022848848"/>
  </r>
  <r>
    <n v="2054939607"/>
    <m/>
    <m/>
    <m/>
    <d v="2017-12-29T17:22:59"/>
    <d v="2017-12-29T00:00:00"/>
    <n v="12"/>
    <n v="29"/>
    <x v="1"/>
    <s v="Slopes - A morning skiing at Deer Valley Resort"/>
    <x v="1"/>
    <n v="2841"/>
    <n v="19234.5"/>
    <n v="19.234500000000001"/>
    <n v="11.951760499500001"/>
    <x v="1"/>
    <x v="1"/>
    <x v="1"/>
    <x v="1"/>
    <n v="0"/>
    <n v="1507.6209022848848"/>
  </r>
  <r>
    <n v="1335119058"/>
    <m/>
    <m/>
    <m/>
    <d v="2017-12-31T18:17:45"/>
    <d v="2017-12-31T00:00:00"/>
    <n v="12"/>
    <n v="31"/>
    <x v="1"/>
    <s v="Lunch Run"/>
    <x v="0"/>
    <n v="2433"/>
    <n v="11426.4"/>
    <n v="11.426399999999999"/>
    <n v="7.1000335944000001"/>
    <x v="1"/>
    <x v="1"/>
    <x v="1"/>
    <x v="1"/>
    <b v="1"/>
    <n v="1514.7209358792848"/>
  </r>
  <r>
    <n v="1338019551"/>
    <m/>
    <m/>
    <m/>
    <d v="2018-01-02T20:58:39"/>
    <d v="2018-01-02T00:00:00"/>
    <n v="1"/>
    <n v="2"/>
    <x v="2"/>
    <s v="Afternoon Run"/>
    <x v="0"/>
    <n v="3302"/>
    <n v="11104.5"/>
    <n v="11.1045"/>
    <n v="6.9000142694999997"/>
    <x v="0"/>
    <x v="0"/>
    <x v="0"/>
    <x v="0"/>
    <b v="1"/>
    <n v="1521.6209501487847"/>
  </r>
  <r>
    <n v="1341063397"/>
    <m/>
    <m/>
    <m/>
    <d v="2018-01-04T20:24:38"/>
    <d v="2018-01-04T00:00:00"/>
    <n v="1"/>
    <n v="4"/>
    <x v="2"/>
    <s v="Afternoon Run"/>
    <x v="0"/>
    <n v="3133"/>
    <n v="9977.9500000000007"/>
    <n v="9.9779499999999999"/>
    <n v="6.2000087694500001"/>
    <x v="0"/>
    <x v="0"/>
    <x v="0"/>
    <x v="0"/>
    <b v="1"/>
    <n v="1527.8209589182347"/>
  </r>
  <r>
    <n v="1342624184"/>
    <m/>
    <m/>
    <m/>
    <d v="2018-01-05T23:08:07"/>
    <d v="2018-01-05T00:00:00"/>
    <n v="1"/>
    <n v="5"/>
    <x v="2"/>
    <s v="Evening Run"/>
    <x v="0"/>
    <n v="3624"/>
    <n v="5471.78"/>
    <n v="5.4717799999999999"/>
    <n v="3.4000054103799999"/>
    <x v="0"/>
    <x v="0"/>
    <x v="0"/>
    <x v="0"/>
    <b v="1"/>
    <n v="1531.2209643286146"/>
  </r>
  <r>
    <n v="1345666699"/>
    <m/>
    <m/>
    <m/>
    <d v="2018-01-07T15:45:01"/>
    <d v="2018-01-07T00:00:00"/>
    <n v="1"/>
    <n v="7"/>
    <x v="2"/>
    <s v="Morning Run"/>
    <x v="0"/>
    <n v="2683"/>
    <n v="11104.5"/>
    <n v="11.1045"/>
    <n v="6.9000142694999997"/>
    <x v="0"/>
    <x v="0"/>
    <x v="0"/>
    <x v="0"/>
    <b v="1"/>
    <n v="1538.1209785981146"/>
  </r>
  <r>
    <n v="1347786179"/>
    <m/>
    <m/>
    <m/>
    <d v="2018-01-09T00:37:13"/>
    <d v="2018-01-09T00:00:00"/>
    <n v="1"/>
    <n v="9"/>
    <x v="2"/>
    <s v="Evening Run"/>
    <x v="0"/>
    <n v="1531"/>
    <n v="9977.9500000000007"/>
    <n v="9.9779499999999999"/>
    <n v="6.2000087694500001"/>
    <x v="0"/>
    <x v="0"/>
    <x v="0"/>
    <x v="0"/>
    <b v="1"/>
    <n v="1544.3209873675646"/>
  </r>
  <r>
    <n v="1349395474"/>
    <m/>
    <m/>
    <m/>
    <d v="2018-01-10T00:22:37"/>
    <d v="2018-01-10T00:00:00"/>
    <n v="1"/>
    <n v="10"/>
    <x v="2"/>
    <s v="Evening Run"/>
    <x v="0"/>
    <n v="3826"/>
    <n v="6759.26"/>
    <n v="6.7592600000000003"/>
    <n v="4.20000814546"/>
    <x v="0"/>
    <x v="0"/>
    <x v="0"/>
    <x v="0"/>
    <b v="1"/>
    <n v="1548.5209955130247"/>
  </r>
  <r>
    <n v="1351044348"/>
    <m/>
    <m/>
    <m/>
    <d v="2018-01-11T00:17:29"/>
    <d v="2018-01-11T00:00:00"/>
    <n v="1"/>
    <n v="11"/>
    <x v="2"/>
    <s v="Evening Run"/>
    <x v="0"/>
    <n v="3510"/>
    <n v="10782.6"/>
    <n v="10.7826"/>
    <n v="6.6999949446000002"/>
    <x v="0"/>
    <x v="0"/>
    <x v="0"/>
    <x v="0"/>
    <b v="1"/>
    <n v="1555.2209904576246"/>
  </r>
  <r>
    <n v="1353934833"/>
    <m/>
    <m/>
    <m/>
    <d v="2018-01-12T22:05:52"/>
    <d v="2018-01-12T00:00:00"/>
    <n v="1"/>
    <n v="12"/>
    <x v="2"/>
    <s v="Afternoon Run"/>
    <x v="0"/>
    <n v="1835"/>
    <n v="17933.8"/>
    <n v="17.933799999999998"/>
    <n v="11.1435432398"/>
    <x v="0"/>
    <x v="0"/>
    <x v="0"/>
    <x v="0"/>
    <b v="0"/>
    <n v="1566.3645336974246"/>
  </r>
  <r>
    <n v="1357100101"/>
    <m/>
    <m/>
    <m/>
    <d v="2018-01-14T15:13:50"/>
    <d v="2018-01-14T00:00:00"/>
    <n v="1"/>
    <n v="14"/>
    <x v="2"/>
    <s v="Morning Run"/>
    <x v="0"/>
    <n v="3065"/>
    <n v="6920.19"/>
    <n v="6.9201899999999998"/>
    <n v="4.30000538049"/>
    <x v="0"/>
    <x v="0"/>
    <x v="0"/>
    <x v="0"/>
    <b v="1"/>
    <n v="1570.6645390779145"/>
  </r>
  <r>
    <n v="1365370910"/>
    <m/>
    <m/>
    <m/>
    <d v="2018-01-20T00:18:47"/>
    <d v="2018-01-20T00:00:00"/>
    <n v="1"/>
    <n v="20"/>
    <x v="2"/>
    <s v="Evening Run"/>
    <x v="0"/>
    <n v="2433"/>
    <n v="10719.9"/>
    <n v="10.719899999999999"/>
    <n v="6.6610349828999995"/>
    <x v="17"/>
    <x v="14"/>
    <x v="1"/>
    <x v="1"/>
    <b v="0"/>
    <n v="1577.3255740608145"/>
  </r>
  <r>
    <n v="1367105504"/>
    <m/>
    <m/>
    <m/>
    <d v="2018-01-20T23:28:07"/>
    <d v="2018-01-20T00:00:00"/>
    <n v="1"/>
    <n v="20"/>
    <x v="2"/>
    <s v="Afternoon Ride"/>
    <x v="3"/>
    <n v="2173"/>
    <n v="21404.3"/>
    <n v="21.404299999999999"/>
    <n v="13.300011295299999"/>
    <x v="17"/>
    <x v="14"/>
    <x v="1"/>
    <x v="1"/>
    <b v="1"/>
    <n v="1577.3255740608145"/>
  </r>
  <r>
    <n v="1368397571"/>
    <m/>
    <m/>
    <m/>
    <d v="2018-01-21T15:36:24"/>
    <d v="2018-01-21T00:00:00"/>
    <n v="1"/>
    <n v="21"/>
    <x v="2"/>
    <s v="Morning Run"/>
    <x v="0"/>
    <n v="3006"/>
    <n v="8398.4"/>
    <n v="8.3983999999999988"/>
    <n v="5.2185222064000003"/>
    <x v="17"/>
    <x v="14"/>
    <x v="1"/>
    <x v="1"/>
    <b v="0"/>
    <n v="1582.5440962672144"/>
  </r>
  <r>
    <n v="1370696211"/>
    <m/>
    <m/>
    <m/>
    <d v="2018-01-23T04:05:34"/>
    <d v="2018-01-23T00:00:00"/>
    <n v="1"/>
    <n v="23"/>
    <x v="2"/>
    <s v="Night Run"/>
    <x v="0"/>
    <n v="3944"/>
    <n v="7724.87"/>
    <n v="7.7248700000000001"/>
    <n v="4.8000101967699997"/>
    <x v="17"/>
    <x v="14"/>
    <x v="1"/>
    <x v="1"/>
    <b v="1"/>
    <n v="1587.3441064639844"/>
  </r>
  <r>
    <n v="1371930598"/>
    <m/>
    <m/>
    <m/>
    <d v="2018-01-23T19:56:29"/>
    <d v="2018-01-23T00:00:00"/>
    <n v="1"/>
    <n v="23"/>
    <x v="2"/>
    <s v="Afternoon Run"/>
    <x v="0"/>
    <n v="2576"/>
    <n v="10342.200000000001"/>
    <n v="10.3422"/>
    <n v="6.4263431562000006"/>
    <x v="17"/>
    <x v="14"/>
    <x v="1"/>
    <x v="1"/>
    <b v="0"/>
    <n v="1593.7704496201843"/>
  </r>
  <r>
    <n v="1374515177"/>
    <m/>
    <m/>
    <m/>
    <d v="2018-01-25T12:54:54"/>
    <d v="2018-01-25T00:00:00"/>
    <n v="1"/>
    <n v="25"/>
    <x v="2"/>
    <s v="Morning Run"/>
    <x v="0"/>
    <n v="2462"/>
    <n v="10138.9"/>
    <n v="10.1389"/>
    <n v="6.3000184318999999"/>
    <x v="0"/>
    <x v="0"/>
    <x v="0"/>
    <x v="0"/>
    <b v="1"/>
    <n v="1600.0704680520844"/>
  </r>
  <r>
    <n v="1377849929"/>
    <m/>
    <m/>
    <m/>
    <d v="2018-01-27T17:20:00"/>
    <d v="2018-01-27T00:00:00"/>
    <n v="1"/>
    <n v="27"/>
    <x v="2"/>
    <s v="Morning Run"/>
    <x v="0"/>
    <n v="2764"/>
    <n v="10782.6"/>
    <n v="10.7826"/>
    <n v="6.6999949446000002"/>
    <x v="0"/>
    <x v="0"/>
    <x v="0"/>
    <x v="0"/>
    <b v="1"/>
    <n v="1606.7704629966843"/>
  </r>
  <r>
    <n v="1380124827"/>
    <m/>
    <m/>
    <m/>
    <d v="2018-01-28T16:53:33"/>
    <d v="2018-01-28T00:00:00"/>
    <n v="1"/>
    <n v="28"/>
    <x v="2"/>
    <s v="Lunch Run"/>
    <x v="0"/>
    <n v="2092"/>
    <n v="8283.2999999999993"/>
    <n v="8.2832999999999988"/>
    <n v="5.1470024042999993"/>
    <x v="0"/>
    <x v="0"/>
    <x v="0"/>
    <x v="0"/>
    <b v="0"/>
    <n v="1611.9174654009844"/>
  </r>
  <r>
    <n v="1382147124"/>
    <m/>
    <m/>
    <m/>
    <d v="2018-01-30T00:11:45"/>
    <d v="2018-01-30T00:00:00"/>
    <n v="1"/>
    <n v="30"/>
    <x v="2"/>
    <s v="Evening Run"/>
    <x v="0"/>
    <n v="2400"/>
    <n v="5310.85"/>
    <n v="5.3108500000000003"/>
    <n v="3.3000081753500004"/>
    <x v="0"/>
    <x v="0"/>
    <x v="0"/>
    <x v="0"/>
    <b v="1"/>
    <n v="1615.2174735763344"/>
  </r>
  <r>
    <n v="1387194565"/>
    <m/>
    <m/>
    <m/>
    <d v="2018-02-02T00:11:57"/>
    <d v="2018-02-02T00:00:00"/>
    <n v="2"/>
    <n v="2"/>
    <x v="2"/>
    <s v="Evening Run"/>
    <x v="0"/>
    <n v="4505"/>
    <n v="11909.2"/>
    <n v="11.9092"/>
    <n v="7.400031513200001"/>
    <x v="0"/>
    <x v="0"/>
    <x v="0"/>
    <x v="0"/>
    <b v="1"/>
    <n v="1622.6175050895345"/>
  </r>
  <r>
    <n v="1388580173"/>
    <m/>
    <m/>
    <m/>
    <d v="2018-02-03T03:20:00"/>
    <d v="2018-02-03T00:00:00"/>
    <n v="2"/>
    <n v="3"/>
    <x v="2"/>
    <s v="Evening Run"/>
    <x v="0"/>
    <n v="2653"/>
    <n v="10460.700000000001"/>
    <n v="10.460700000000001"/>
    <n v="6.4999756197000007"/>
    <x v="0"/>
    <x v="0"/>
    <x v="0"/>
    <x v="0"/>
    <b v="1"/>
    <n v="1629.1174807092345"/>
  </r>
  <r>
    <n v="1389395228"/>
    <m/>
    <m/>
    <m/>
    <d v="2018-02-03T13:41:16"/>
    <d v="2018-02-03T00:00:00"/>
    <n v="2"/>
    <n v="3"/>
    <x v="2"/>
    <s v="Morning Run"/>
    <x v="0"/>
    <n v="2709"/>
    <n v="5310.85"/>
    <n v="5.3108500000000003"/>
    <n v="3.3000081753500004"/>
    <x v="0"/>
    <x v="0"/>
    <x v="0"/>
    <x v="0"/>
    <b v="1"/>
    <n v="1632.4174888845846"/>
  </r>
  <r>
    <n v="1392059220"/>
    <m/>
    <m/>
    <m/>
    <d v="2018-02-04T19:46:57"/>
    <d v="2018-02-04T00:00:00"/>
    <n v="2"/>
    <n v="4"/>
    <x v="2"/>
    <s v="Afternoon Run"/>
    <x v="0"/>
    <n v="2495"/>
    <n v="9651"/>
    <n v="9.6509999999999998"/>
    <n v="5.996851521"/>
    <x v="0"/>
    <x v="0"/>
    <x v="0"/>
    <x v="0"/>
    <b v="0"/>
    <n v="1638.4143404055847"/>
  </r>
  <r>
    <n v="1393648439"/>
    <m/>
    <m/>
    <m/>
    <d v="2018-02-06T00:16:53"/>
    <d v="2018-02-06T00:00:00"/>
    <n v="2"/>
    <n v="6"/>
    <x v="2"/>
    <s v="Evening Run"/>
    <x v="0"/>
    <n v="3192"/>
    <n v="7242.06"/>
    <n v="7.2420600000000004"/>
    <n v="4.5000060642599999"/>
    <x v="0"/>
    <x v="0"/>
    <x v="0"/>
    <x v="0"/>
    <b v="1"/>
    <n v="1642.9143464698448"/>
  </r>
  <r>
    <n v="1397010067"/>
    <m/>
    <m/>
    <m/>
    <d v="2018-02-08T02:32:34"/>
    <d v="2018-02-08T00:00:00"/>
    <n v="2"/>
    <n v="8"/>
    <x v="2"/>
    <s v="Night Ride"/>
    <x v="3"/>
    <n v="3853"/>
    <n v="17059.099999999999"/>
    <n v="17.059099999999997"/>
    <n v="10.600030026099999"/>
    <x v="0"/>
    <x v="0"/>
    <x v="0"/>
    <x v="0"/>
    <b v="1"/>
    <n v="1642.9143464698448"/>
  </r>
  <r>
    <n v="1398401855"/>
    <m/>
    <m/>
    <m/>
    <d v="2018-02-08T23:20:27"/>
    <d v="2018-02-08T00:00:00"/>
    <n v="2"/>
    <n v="8"/>
    <x v="2"/>
    <s v="Evening Ride"/>
    <x v="3"/>
    <n v="1760"/>
    <n v="21887.1"/>
    <n v="21.8871"/>
    <n v="13.6000092141"/>
    <x v="0"/>
    <x v="0"/>
    <x v="0"/>
    <x v="0"/>
    <b v="1"/>
    <n v="1642.9143464698448"/>
  </r>
  <r>
    <n v="1401007843"/>
    <m/>
    <m/>
    <m/>
    <d v="2018-02-10T15:51:20"/>
    <d v="2018-02-10T00:00:00"/>
    <n v="2"/>
    <n v="10"/>
    <x v="2"/>
    <s v="Morning Ride"/>
    <x v="3"/>
    <n v="3545"/>
    <n v="30255.7"/>
    <n v="30.255700000000001"/>
    <n v="18.8000145647"/>
    <x v="0"/>
    <x v="0"/>
    <x v="0"/>
    <x v="0"/>
    <b v="1"/>
    <n v="1642.9143464698448"/>
  </r>
  <r>
    <n v="1402700344"/>
    <m/>
    <m/>
    <m/>
    <d v="2018-02-11T14:38:34"/>
    <d v="2018-02-11T00:00:00"/>
    <n v="2"/>
    <n v="11"/>
    <x v="2"/>
    <s v="Morning Ride"/>
    <x v="3"/>
    <n v="4079"/>
    <n v="19955.900000000001"/>
    <n v="19.9559"/>
    <n v="12.4000175389"/>
    <x v="0"/>
    <x v="0"/>
    <x v="0"/>
    <x v="0"/>
    <b v="1"/>
    <n v="1642.9143464698448"/>
  </r>
  <r>
    <n v="1404928575"/>
    <m/>
    <m/>
    <m/>
    <d v="2018-02-13T00:48:48"/>
    <d v="2018-02-13T00:00:00"/>
    <n v="2"/>
    <n v="13"/>
    <x v="2"/>
    <s v="Evening Ride"/>
    <x v="3"/>
    <n v="3887"/>
    <n v="20116.8"/>
    <n v="20.116799999999998"/>
    <n v="12.4999961328"/>
    <x v="0"/>
    <x v="0"/>
    <x v="0"/>
    <x v="0"/>
    <b v="1"/>
    <n v="1642.9143464698448"/>
  </r>
  <r>
    <n v="1406550694"/>
    <m/>
    <m/>
    <m/>
    <d v="2018-02-14T00:29:31"/>
    <d v="2018-02-14T00:00:00"/>
    <n v="2"/>
    <n v="14"/>
    <x v="2"/>
    <s v="Evening Ride"/>
    <x v="3"/>
    <n v="2515"/>
    <n v="21243.4"/>
    <n v="21.243400000000001"/>
    <n v="13.200032701400001"/>
    <x v="0"/>
    <x v="0"/>
    <x v="0"/>
    <x v="0"/>
    <b v="1"/>
    <n v="1642.9143464698448"/>
  </r>
  <r>
    <n v="1408005418"/>
    <m/>
    <m/>
    <m/>
    <d v="2018-02-15T00:59:05"/>
    <d v="2018-02-15T00:00:00"/>
    <n v="2"/>
    <n v="15"/>
    <x v="2"/>
    <s v="Evening Ride"/>
    <x v="3"/>
    <n v="3780"/>
    <n v="15288.8"/>
    <n v="15.288799999999998"/>
    <n v="9.5000169448000005"/>
    <x v="0"/>
    <x v="0"/>
    <x v="0"/>
    <x v="0"/>
    <b v="1"/>
    <n v="1642.9143464698448"/>
  </r>
  <r>
    <n v="1409567529"/>
    <m/>
    <m/>
    <m/>
    <d v="2018-02-16T00:33:32"/>
    <d v="2018-02-16T00:00:00"/>
    <n v="2"/>
    <n v="16"/>
    <x v="2"/>
    <s v="Evening Ride"/>
    <x v="3"/>
    <n v="1740"/>
    <n v="17863.8"/>
    <n v="17.863799999999998"/>
    <n v="11.100047269799999"/>
    <x v="0"/>
    <x v="0"/>
    <x v="0"/>
    <x v="0"/>
    <b v="1"/>
    <n v="1642.9143464698448"/>
  </r>
  <r>
    <n v="1411991700"/>
    <m/>
    <m/>
    <m/>
    <d v="2018-02-17T13:49:24"/>
    <d v="2018-02-17T00:00:00"/>
    <n v="2"/>
    <n v="17"/>
    <x v="2"/>
    <s v="Morning Ride"/>
    <x v="3"/>
    <n v="3450"/>
    <n v="34601"/>
    <n v="34.600999999999999"/>
    <n v="21.500057971"/>
    <x v="0"/>
    <x v="0"/>
    <x v="0"/>
    <x v="0"/>
    <b v="1"/>
    <n v="1642.9143464698448"/>
  </r>
  <r>
    <n v="1414294227"/>
    <m/>
    <m/>
    <m/>
    <d v="2018-02-18T16:13:29"/>
    <d v="2018-02-18T00:00:00"/>
    <n v="2"/>
    <n v="18"/>
    <x v="2"/>
    <s v="Lunch Ride"/>
    <x v="3"/>
    <n v="2697"/>
    <n v="20116.8"/>
    <n v="20.116799999999998"/>
    <n v="12.4999961328"/>
    <x v="0"/>
    <x v="0"/>
    <x v="0"/>
    <x v="0"/>
    <b v="1"/>
    <n v="1642.9143464698448"/>
  </r>
  <r>
    <n v="1416289032"/>
    <m/>
    <m/>
    <m/>
    <d v="2018-02-19T22:13:00"/>
    <d v="2018-02-19T00:00:00"/>
    <n v="2"/>
    <n v="19"/>
    <x v="2"/>
    <s v="Afternoon Ride"/>
    <x v="3"/>
    <n v="3347"/>
    <n v="19795"/>
    <n v="19.795000000000002"/>
    <n v="12.300038945000001"/>
    <x v="0"/>
    <x v="0"/>
    <x v="0"/>
    <x v="0"/>
    <b v="1"/>
    <n v="1642.9143464698448"/>
  </r>
  <r>
    <n v="1418070646"/>
    <m/>
    <m/>
    <m/>
    <d v="2018-02-20T23:51:36"/>
    <d v="2018-02-20T00:00:00"/>
    <n v="2"/>
    <n v="20"/>
    <x v="2"/>
    <s v="Evening Ride"/>
    <x v="3"/>
    <n v="2203"/>
    <n v="18829.400000000001"/>
    <n v="18.8294"/>
    <n v="11.700043107400001"/>
    <x v="0"/>
    <x v="0"/>
    <x v="0"/>
    <x v="0"/>
    <b v="1"/>
    <n v="1642.9143464698448"/>
  </r>
  <r>
    <n v="1421301636"/>
    <m/>
    <m/>
    <m/>
    <d v="2018-02-23T00:11:38"/>
    <d v="2018-02-23T00:00:00"/>
    <n v="2"/>
    <n v="23"/>
    <x v="2"/>
    <s v="Evening Ride"/>
    <x v="3"/>
    <n v="3751"/>
    <n v="24623"/>
    <n v="24.623000000000001"/>
    <n v="15.300018133"/>
    <x v="0"/>
    <x v="0"/>
    <x v="0"/>
    <x v="0"/>
    <b v="1"/>
    <n v="1642.9143464698448"/>
  </r>
  <r>
    <n v="1422239575"/>
    <m/>
    <m/>
    <m/>
    <d v="2018-02-23T17:25:10"/>
    <d v="2018-02-23T00:00:00"/>
    <n v="2"/>
    <n v="23"/>
    <x v="2"/>
    <s v="Lunch Ride"/>
    <x v="3"/>
    <n v="4541"/>
    <n v="31221.3"/>
    <n v="31.221299999999999"/>
    <n v="19.400010402300001"/>
    <x v="0"/>
    <x v="0"/>
    <x v="0"/>
    <x v="0"/>
    <b v="1"/>
    <n v="1642.9143464698448"/>
  </r>
  <r>
    <n v="1424568834"/>
    <m/>
    <m/>
    <m/>
    <d v="2018-02-25T03:31:37"/>
    <d v="2018-02-25T00:00:00"/>
    <n v="2"/>
    <n v="25"/>
    <x v="2"/>
    <s v="Afternoon Run"/>
    <x v="0"/>
    <n v="1878"/>
    <n v="5375.5"/>
    <n v="5.3754999999999997"/>
    <n v="3.3401798105"/>
    <x v="18"/>
    <x v="8"/>
    <x v="5"/>
    <x v="3"/>
    <b v="0"/>
    <n v="1646.2545262803449"/>
  </r>
  <r>
    <n v="1426523716"/>
    <m/>
    <m/>
    <m/>
    <d v="2018-02-26T03:15:06"/>
    <d v="2018-02-26T00:00:00"/>
    <n v="2"/>
    <n v="26"/>
    <x v="2"/>
    <s v="Afternoon Run"/>
    <x v="0"/>
    <n v="3780"/>
    <n v="11032.1"/>
    <n v="11.0321"/>
    <n v="6.8550270091000005"/>
    <x v="18"/>
    <x v="8"/>
    <x v="5"/>
    <x v="3"/>
    <b v="0"/>
    <n v="1653.1095532894449"/>
  </r>
  <r>
    <n v="1427608225"/>
    <m/>
    <m/>
    <m/>
    <d v="2018-02-26T20:48:07"/>
    <d v="2018-02-26T00:00:00"/>
    <n v="2"/>
    <n v="26"/>
    <x v="2"/>
    <s v="Morning Run"/>
    <x v="0"/>
    <n v="3420"/>
    <n v="12491.2"/>
    <n v="12.491200000000001"/>
    <n v="7.7616694352000009"/>
    <x v="18"/>
    <x v="8"/>
    <x v="5"/>
    <x v="3"/>
    <b v="0"/>
    <n v="1660.8712227246449"/>
  </r>
  <r>
    <n v="1430736245"/>
    <m/>
    <m/>
    <m/>
    <d v="2018-02-28T23:38:55"/>
    <d v="2018-02-28T00:00:00"/>
    <n v="2"/>
    <n v="28"/>
    <x v="2"/>
    <s v="Morning Run"/>
    <x v="0"/>
    <n v="3379"/>
    <n v="11547.4"/>
    <n v="11.5474"/>
    <n v="7.1752194853999995"/>
    <x v="19"/>
    <x v="8"/>
    <x v="6"/>
    <x v="3"/>
    <b v="0"/>
    <n v="1668.0464422100449"/>
  </r>
  <r>
    <n v="1432015471"/>
    <m/>
    <m/>
    <m/>
    <d v="2018-03-01T23:23:56"/>
    <d v="2018-03-01T00:00:00"/>
    <n v="3"/>
    <n v="1"/>
    <x v="2"/>
    <s v="Morning Run"/>
    <x v="0"/>
    <n v="3200"/>
    <n v="7772.2"/>
    <n v="7.7721999999999998"/>
    <n v="4.8294196861999996"/>
    <x v="19"/>
    <x v="8"/>
    <x v="6"/>
    <x v="3"/>
    <b v="0"/>
    <n v="1672.8758618962449"/>
  </r>
  <r>
    <n v="1433250418"/>
    <m/>
    <m/>
    <m/>
    <d v="2018-03-02T23:45:15"/>
    <d v="2018-03-02T00:00:00"/>
    <n v="3"/>
    <n v="2"/>
    <x v="2"/>
    <s v="Morning Swim"/>
    <x v="2"/>
    <n v="3420"/>
    <n v="1828.8"/>
    <n v="1.8288"/>
    <n v="1.1363632848"/>
    <x v="19"/>
    <x v="8"/>
    <x v="6"/>
    <x v="3"/>
    <b v="1"/>
    <n v="1672.8758618962449"/>
  </r>
  <r>
    <n v="1435589511"/>
    <m/>
    <m/>
    <m/>
    <d v="2018-03-05T03:00:00"/>
    <d v="2018-03-05T00:00:00"/>
    <n v="3"/>
    <n v="5"/>
    <x v="2"/>
    <s v="Evening Run"/>
    <x v="0"/>
    <n v="2520"/>
    <n v="5149.8999999999996"/>
    <n v="5.1498999999999997"/>
    <n v="3.1999985128999997"/>
    <x v="20"/>
    <x v="8"/>
    <x v="6"/>
    <x v="3"/>
    <b v="1"/>
    <n v="1676.075860409145"/>
  </r>
  <r>
    <n v="1437601980"/>
    <m/>
    <m/>
    <m/>
    <d v="2018-03-05T11:47:52"/>
    <d v="2018-03-05T00:00:00"/>
    <n v="3"/>
    <n v="5"/>
    <x v="2"/>
    <s v="Evening Swim"/>
    <x v="2"/>
    <n v="3735"/>
    <n v="1828.8"/>
    <n v="1.8288"/>
    <n v="1.1363632848"/>
    <x v="20"/>
    <x v="8"/>
    <x v="6"/>
    <x v="3"/>
    <b v="1"/>
    <n v="1676.075860409145"/>
  </r>
  <r>
    <n v="1438348849"/>
    <m/>
    <m/>
    <m/>
    <d v="2018-03-05T23:53:09"/>
    <d v="2018-03-05T00:00:00"/>
    <n v="3"/>
    <n v="5"/>
    <x v="2"/>
    <s v="Morning Run"/>
    <x v="0"/>
    <n v="3568"/>
    <n v="8779.9"/>
    <n v="8.7798999999999996"/>
    <n v="5.4555752429000002"/>
    <x v="20"/>
    <x v="8"/>
    <x v="6"/>
    <x v="3"/>
    <b v="0"/>
    <n v="1681.531435652045"/>
  </r>
  <r>
    <n v="1439916618"/>
    <m/>
    <m/>
    <m/>
    <d v="2018-03-06T22:33:30"/>
    <d v="2018-03-06T00:00:00"/>
    <n v="3"/>
    <n v="6"/>
    <x v="2"/>
    <s v="Morning Run"/>
    <x v="0"/>
    <n v="3205"/>
    <n v="10652.1"/>
    <n v="10.652100000000001"/>
    <n v="6.6189060291000006"/>
    <x v="20"/>
    <x v="8"/>
    <x v="6"/>
    <x v="3"/>
    <b v="0"/>
    <n v="1688.1503416811449"/>
  </r>
  <r>
    <n v="1441599952"/>
    <m/>
    <m/>
    <m/>
    <d v="2018-03-07T22:54:30"/>
    <d v="2018-03-07T00:00:00"/>
    <n v="3"/>
    <n v="7"/>
    <x v="2"/>
    <s v="Morning Run"/>
    <x v="0"/>
    <n v="3497"/>
    <n v="7004"/>
    <n v="7.0039999999999996"/>
    <n v="4.3520824840000003"/>
    <x v="21"/>
    <x v="8"/>
    <x v="6"/>
    <x v="3"/>
    <b v="0"/>
    <n v="1692.5024241651449"/>
  </r>
  <r>
    <n v="1443204727"/>
    <m/>
    <m/>
    <m/>
    <d v="2018-03-08T22:55:44"/>
    <d v="2018-03-08T00:00:00"/>
    <n v="3"/>
    <n v="8"/>
    <x v="2"/>
    <s v="Morning Run"/>
    <x v="0"/>
    <n v="3636"/>
    <n v="12179.3"/>
    <n v="12.1793"/>
    <n v="7.5678638202999995"/>
    <x v="22"/>
    <x v="8"/>
    <x v="6"/>
    <x v="3"/>
    <b v="0"/>
    <n v="1700.070287985445"/>
  </r>
  <r>
    <n v="1447681796"/>
    <m/>
    <m/>
    <m/>
    <d v="2018-03-11T13:21:39"/>
    <d v="2018-03-11T00:00:00"/>
    <n v="3"/>
    <n v="11"/>
    <x v="2"/>
    <s v="Morning Ride"/>
    <x v="3"/>
    <n v="3620"/>
    <n v="36210.300000000003"/>
    <n v="36.210300000000004"/>
    <n v="22.500030321300002"/>
    <x v="0"/>
    <x v="0"/>
    <x v="0"/>
    <x v="0"/>
    <b v="1"/>
    <n v="1700.070287985445"/>
  </r>
  <r>
    <n v="1449055405"/>
    <m/>
    <m/>
    <m/>
    <d v="2018-03-12T10:28:33"/>
    <d v="2018-03-12T00:00:00"/>
    <n v="3"/>
    <n v="12"/>
    <x v="2"/>
    <s v="Morning Ride"/>
    <x v="3"/>
    <n v="1932"/>
    <n v="15127.9"/>
    <n v="15.1279"/>
    <n v="9.4000383508999992"/>
    <x v="0"/>
    <x v="0"/>
    <x v="0"/>
    <x v="0"/>
    <b v="1"/>
    <n v="1700.070287985445"/>
  </r>
  <r>
    <n v="1450615005"/>
    <m/>
    <m/>
    <m/>
    <d v="2018-03-13T09:55:15"/>
    <d v="2018-03-13T00:00:00"/>
    <n v="3"/>
    <n v="13"/>
    <x v="2"/>
    <s v="Morning Run"/>
    <x v="0"/>
    <n v="2289"/>
    <n v="11587.3"/>
    <n v="11.587299999999999"/>
    <n v="7.2000121882999997"/>
    <x v="0"/>
    <x v="0"/>
    <x v="0"/>
    <x v="0"/>
    <b v="1"/>
    <n v="1707.270300173745"/>
  </r>
  <r>
    <n v="1452393258"/>
    <m/>
    <m/>
    <m/>
    <d v="2018-03-14T09:54:25"/>
    <d v="2018-03-14T00:00:00"/>
    <n v="3"/>
    <n v="14"/>
    <x v="2"/>
    <s v="Morning Run"/>
    <x v="0"/>
    <n v="3620"/>
    <n v="10782.6"/>
    <n v="10.7826"/>
    <n v="6.6999949446000002"/>
    <x v="0"/>
    <x v="0"/>
    <x v="0"/>
    <x v="0"/>
    <b v="1"/>
    <n v="1713.9702951183449"/>
  </r>
  <r>
    <n v="1454066154"/>
    <m/>
    <m/>
    <m/>
    <d v="2018-03-15T09:26:11"/>
    <d v="2018-03-15T00:00:00"/>
    <n v="3"/>
    <n v="15"/>
    <x v="2"/>
    <s v="Morning Run"/>
    <x v="0"/>
    <n v="2410"/>
    <n v="10621.7"/>
    <n v="10.621700000000001"/>
    <n v="6.6000163507000007"/>
    <x v="0"/>
    <x v="0"/>
    <x v="0"/>
    <x v="0"/>
    <b v="1"/>
    <n v="1720.5703114690448"/>
  </r>
  <r>
    <n v="1455621213"/>
    <m/>
    <m/>
    <m/>
    <d v="2018-03-16T09:46:07"/>
    <d v="2018-03-16T00:00:00"/>
    <n v="3"/>
    <n v="16"/>
    <x v="2"/>
    <s v="Morning Ride"/>
    <x v="3"/>
    <n v="3971"/>
    <n v="25105.8"/>
    <n v="25.105799999999999"/>
    <n v="15.600016051799999"/>
    <x v="0"/>
    <x v="0"/>
    <x v="0"/>
    <x v="0"/>
    <b v="1"/>
    <n v="1720.5703114690448"/>
  </r>
  <r>
    <n v="1457434641"/>
    <m/>
    <m/>
    <m/>
    <d v="2018-03-17T12:50:18"/>
    <d v="2018-03-17T00:00:00"/>
    <n v="3"/>
    <n v="17"/>
    <x v="2"/>
    <s v="Morning Run"/>
    <x v="0"/>
    <n v="2413"/>
    <n v="10138.9"/>
    <n v="10.1389"/>
    <n v="6.3000184318999999"/>
    <x v="0"/>
    <x v="0"/>
    <x v="0"/>
    <x v="0"/>
    <b v="1"/>
    <n v="1726.8703299009449"/>
  </r>
  <r>
    <n v="1459282891"/>
    <m/>
    <m/>
    <m/>
    <d v="2018-03-18T13:23:37"/>
    <d v="2018-03-18T00:00:00"/>
    <n v="3"/>
    <n v="18"/>
    <x v="2"/>
    <s v="Morning Run"/>
    <x v="0"/>
    <n v="2460"/>
    <n v="6920.19"/>
    <n v="6.9201899999999998"/>
    <n v="4.30000538049"/>
    <x v="0"/>
    <x v="0"/>
    <x v="0"/>
    <x v="0"/>
    <b v="1"/>
    <n v="1731.1703352814347"/>
  </r>
  <r>
    <n v="1462226422"/>
    <m/>
    <m/>
    <m/>
    <d v="2018-03-20T10:38:00"/>
    <d v="2018-03-20T00:00:00"/>
    <n v="3"/>
    <n v="20"/>
    <x v="2"/>
    <s v="Morning Run"/>
    <x v="0"/>
    <n v="3602"/>
    <n v="11581.7"/>
    <n v="11.581700000000001"/>
    <n v="7.1965325107000009"/>
    <x v="0"/>
    <x v="0"/>
    <x v="0"/>
    <x v="0"/>
    <b v="1"/>
    <n v="1738.3668677921348"/>
  </r>
  <r>
    <n v="1463955784"/>
    <m/>
    <m/>
    <m/>
    <d v="2018-03-21T11:27:29"/>
    <d v="2018-03-21T00:00:00"/>
    <n v="3"/>
    <n v="21"/>
    <x v="2"/>
    <s v="Morning Run"/>
    <x v="0"/>
    <n v="3638"/>
    <n v="10621.7"/>
    <n v="10.621700000000001"/>
    <n v="6.6000163507000007"/>
    <x v="0"/>
    <x v="0"/>
    <x v="0"/>
    <x v="0"/>
    <b v="1"/>
    <n v="1744.9668841428347"/>
  </r>
  <r>
    <n v="1465547221"/>
    <m/>
    <m/>
    <m/>
    <d v="2018-03-22T10:54:57"/>
    <d v="2018-03-22T00:00:00"/>
    <n v="3"/>
    <n v="22"/>
    <x v="2"/>
    <s v="Morning Ride"/>
    <x v="3"/>
    <n v="3865"/>
    <n v="26232.400000000001"/>
    <n v="26.232400000000002"/>
    <n v="16.300052620400002"/>
    <x v="0"/>
    <x v="0"/>
    <x v="0"/>
    <x v="0"/>
    <b v="1"/>
    <n v="1744.9668841428347"/>
  </r>
  <r>
    <n v="1467136497"/>
    <m/>
    <m/>
    <m/>
    <d v="2018-03-23T10:46:55"/>
    <d v="2018-03-23T00:00:00"/>
    <n v="3"/>
    <n v="23"/>
    <x v="2"/>
    <s v="Morning Run"/>
    <x v="0"/>
    <n v="3708"/>
    <n v="10782.6"/>
    <n v="10.7826"/>
    <n v="6.6999949446000002"/>
    <x v="0"/>
    <x v="0"/>
    <x v="0"/>
    <x v="0"/>
    <b v="1"/>
    <n v="1751.6668790874346"/>
  </r>
  <r>
    <n v="1469026635"/>
    <m/>
    <m/>
    <m/>
    <d v="2018-03-24T13:08:41"/>
    <d v="2018-03-24T00:00:00"/>
    <n v="3"/>
    <n v="24"/>
    <x v="2"/>
    <s v="Morning Run"/>
    <x v="0"/>
    <n v="1785"/>
    <n v="10373.299999999999"/>
    <n v="10.373299999999999"/>
    <n v="6.4456677942999994"/>
    <x v="0"/>
    <x v="0"/>
    <x v="0"/>
    <x v="0"/>
    <b v="0"/>
    <n v="1758.1125468817347"/>
  </r>
  <r>
    <n v="1471204255"/>
    <m/>
    <m/>
    <m/>
    <d v="2018-03-25T13:03:29"/>
    <d v="2018-03-25T00:00:00"/>
    <n v="3"/>
    <n v="25"/>
    <x v="2"/>
    <s v="Morning Run"/>
    <x v="0"/>
    <n v="3256"/>
    <n v="10329"/>
    <n v="10.329000000000001"/>
    <n v="6.4181410589999999"/>
    <x v="0"/>
    <x v="0"/>
    <x v="0"/>
    <x v="0"/>
    <b v="0"/>
    <n v="1764.5306879407347"/>
  </r>
  <r>
    <n v="1473827982"/>
    <m/>
    <m/>
    <m/>
    <d v="2018-03-26T22:57:14"/>
    <d v="2018-03-26T00:00:00"/>
    <n v="3"/>
    <n v="26"/>
    <x v="2"/>
    <s v="Evening Run"/>
    <x v="0"/>
    <n v="3901"/>
    <n v="6181"/>
    <n v="6.181"/>
    <n v="3.8406941510000001"/>
    <x v="0"/>
    <x v="0"/>
    <x v="0"/>
    <x v="0"/>
    <b v="0"/>
    <n v="1768.3713820917346"/>
  </r>
  <r>
    <n v="1474399234"/>
    <m/>
    <m/>
    <m/>
    <d v="2018-03-27T10:49:26"/>
    <d v="2018-03-27T00:00:00"/>
    <n v="3"/>
    <n v="27"/>
    <x v="2"/>
    <s v="Morning Run"/>
    <x v="0"/>
    <n v="3485"/>
    <n v="7601.8"/>
    <n v="7.6017999999999999"/>
    <n v="4.7235380677999999"/>
    <x v="0"/>
    <x v="0"/>
    <x v="0"/>
    <x v="0"/>
    <b v="0"/>
    <n v="1773.0949201595347"/>
  </r>
  <r>
    <n v="1477326699"/>
    <m/>
    <m/>
    <m/>
    <d v="2018-03-29T00:36:52"/>
    <d v="2018-03-29T00:00:00"/>
    <n v="3"/>
    <n v="29"/>
    <x v="2"/>
    <s v="Evening Run"/>
    <x v="0"/>
    <n v="3218"/>
    <n v="11290.4"/>
    <n v="11.2904"/>
    <n v="7.0155271383999995"/>
    <x v="0"/>
    <x v="0"/>
    <x v="0"/>
    <x v="0"/>
    <b v="1"/>
    <n v="1780.1104472979348"/>
  </r>
  <r>
    <n v="1477812759"/>
    <m/>
    <m/>
    <m/>
    <d v="2018-03-29T10:50:33"/>
    <d v="2018-03-29T00:00:00"/>
    <n v="3"/>
    <n v="29"/>
    <x v="2"/>
    <s v="Morning Run"/>
    <x v="0"/>
    <n v="3126"/>
    <n v="7403"/>
    <n v="7.4029999999999996"/>
    <n v="4.6000095129999998"/>
    <x v="0"/>
    <x v="0"/>
    <x v="0"/>
    <x v="0"/>
    <b v="1"/>
    <n v="1784.7104568109348"/>
  </r>
  <r>
    <n v="1480121266"/>
    <m/>
    <m/>
    <m/>
    <d v="2018-03-30T15:25:17"/>
    <d v="2018-03-30T00:00:00"/>
    <n v="3"/>
    <n v="30"/>
    <x v="2"/>
    <s v="Morning Run"/>
    <x v="0"/>
    <n v="3545"/>
    <n v="11418.4"/>
    <n v="11.4184"/>
    <n v="7.0950626263999998"/>
    <x v="23"/>
    <x v="15"/>
    <x v="1"/>
    <x v="1"/>
    <b v="0"/>
    <n v="1791.8055194373349"/>
  </r>
  <r>
    <n v="1482051478"/>
    <m/>
    <m/>
    <m/>
    <d v="2018-03-31T16:07:49"/>
    <d v="2018-03-31T00:00:00"/>
    <n v="3"/>
    <n v="31"/>
    <x v="2"/>
    <s v="Morning Run"/>
    <x v="0"/>
    <n v="3071"/>
    <n v="7595.3"/>
    <n v="7.5952999999999999"/>
    <n v="4.7194991563000004"/>
    <x v="23"/>
    <x v="15"/>
    <x v="1"/>
    <x v="1"/>
    <b v="0"/>
    <n v="1796.5250185936347"/>
  </r>
  <r>
    <n v="1486321604"/>
    <m/>
    <m/>
    <m/>
    <d v="2018-04-02T22:56:50"/>
    <d v="2018-04-02T00:00:00"/>
    <n v="4"/>
    <n v="2"/>
    <x v="2"/>
    <s v="Evening Run"/>
    <x v="0"/>
    <n v="3150"/>
    <n v="7512.29"/>
    <n v="7.5122900000000001"/>
    <n v="4.6679191495900003"/>
    <x v="0"/>
    <x v="0"/>
    <x v="0"/>
    <x v="0"/>
    <b v="1"/>
    <n v="1801.1929377432248"/>
  </r>
  <r>
    <n v="1486976971"/>
    <m/>
    <m/>
    <m/>
    <d v="2018-04-03T10:42:03"/>
    <d v="2018-04-03T00:00:00"/>
    <n v="4"/>
    <n v="3"/>
    <x v="2"/>
    <s v="Morning Run"/>
    <x v="0"/>
    <n v="3900"/>
    <n v="11020.6"/>
    <n v="11.0206"/>
    <n v="6.8478812426000006"/>
    <x v="0"/>
    <x v="0"/>
    <x v="0"/>
    <x v="0"/>
    <b v="1"/>
    <n v="1808.0408189858247"/>
  </r>
  <r>
    <n v="1488775966"/>
    <m/>
    <m/>
    <m/>
    <d v="2018-04-04T10:16:31"/>
    <d v="2018-04-04T00:00:00"/>
    <n v="4"/>
    <n v="4"/>
    <x v="2"/>
    <s v="Morning Run"/>
    <x v="0"/>
    <n v="3644"/>
    <n v="11067.6"/>
    <n v="11.067600000000001"/>
    <n v="6.8770856796000004"/>
    <x v="0"/>
    <x v="0"/>
    <x v="0"/>
    <x v="0"/>
    <b v="1"/>
    <n v="1814.9179046654247"/>
  </r>
  <r>
    <n v="1490572676"/>
    <m/>
    <m/>
    <m/>
    <d v="2018-04-05T10:36:03"/>
    <d v="2018-04-05T00:00:00"/>
    <n v="4"/>
    <n v="5"/>
    <x v="2"/>
    <s v="Morning Run"/>
    <x v="0"/>
    <n v="3785"/>
    <n v="11909.2"/>
    <n v="11.9092"/>
    <n v="7.400031513200001"/>
    <x v="0"/>
    <x v="0"/>
    <x v="0"/>
    <x v="0"/>
    <b v="1"/>
    <n v="1822.3179361786247"/>
  </r>
  <r>
    <n v="1494559678"/>
    <m/>
    <m/>
    <m/>
    <d v="2018-04-07T13:46:02"/>
    <d v="2018-04-07T00:00:00"/>
    <n v="4"/>
    <n v="7"/>
    <x v="2"/>
    <s v="Morning Run"/>
    <x v="0"/>
    <n v="3538"/>
    <n v="11104.5"/>
    <n v="11.1045"/>
    <n v="6.9000142694999997"/>
    <x v="0"/>
    <x v="0"/>
    <x v="0"/>
    <x v="0"/>
    <b v="1"/>
    <n v="1829.2179504481246"/>
  </r>
  <r>
    <n v="1496753451"/>
    <m/>
    <m/>
    <m/>
    <d v="2018-04-08T13:35:37"/>
    <d v="2018-04-08T00:00:00"/>
    <n v="4"/>
    <n v="8"/>
    <x v="2"/>
    <s v="Morning Run"/>
    <x v="0"/>
    <n v="3444"/>
    <n v="5632.72"/>
    <n v="5.6327199999999999"/>
    <n v="3.5000088591200003"/>
    <x v="0"/>
    <x v="0"/>
    <x v="0"/>
    <x v="0"/>
    <b v="1"/>
    <n v="1832.7179593072447"/>
  </r>
  <r>
    <n v="1498487851"/>
    <m/>
    <m/>
    <m/>
    <d v="2018-04-09T11:47:27"/>
    <d v="2018-04-09T00:00:00"/>
    <n v="4"/>
    <n v="9"/>
    <x v="2"/>
    <s v="Morning Run"/>
    <x v="0"/>
    <n v="3600"/>
    <n v="10234.4"/>
    <n v="10.234399999999999"/>
    <n v="6.3593593624000002"/>
    <x v="0"/>
    <x v="0"/>
    <x v="0"/>
    <x v="0"/>
    <b v="1"/>
    <n v="1839.0773186696447"/>
  </r>
  <r>
    <n v="1500270243"/>
    <m/>
    <m/>
    <m/>
    <d v="2018-04-10T11:43:38"/>
    <d v="2018-04-10T00:00:00"/>
    <n v="4"/>
    <n v="10"/>
    <x v="2"/>
    <s v="Morning Run"/>
    <x v="0"/>
    <n v="3705"/>
    <n v="10918.3"/>
    <n v="10.918299999999999"/>
    <n v="6.7843149892999994"/>
    <x v="0"/>
    <x v="0"/>
    <x v="0"/>
    <x v="0"/>
    <b v="1"/>
    <n v="1845.8616336589446"/>
  </r>
  <r>
    <n v="1502205301"/>
    <m/>
    <m/>
    <m/>
    <d v="2018-04-11T12:11:18"/>
    <d v="2018-04-11T00:00:00"/>
    <n v="4"/>
    <n v="11"/>
    <x v="2"/>
    <s v="Morning Run"/>
    <x v="0"/>
    <n v="4088"/>
    <n v="10621.7"/>
    <n v="10.621700000000001"/>
    <n v="6.6000163507000007"/>
    <x v="0"/>
    <x v="0"/>
    <x v="0"/>
    <x v="0"/>
    <b v="1"/>
    <n v="1852.4616500096445"/>
  </r>
  <r>
    <n v="1505062424"/>
    <m/>
    <m/>
    <m/>
    <d v="2018-04-12T21:48:37"/>
    <d v="2018-04-12T00:00:00"/>
    <n v="4"/>
    <n v="12"/>
    <x v="2"/>
    <s v="Afternoon Run"/>
    <x v="0"/>
    <n v="3684"/>
    <n v="10467.6"/>
    <n v="10.467600000000001"/>
    <n v="6.5042630796000003"/>
    <x v="0"/>
    <x v="0"/>
    <x v="0"/>
    <x v="0"/>
    <b v="0"/>
    <n v="1858.9659130892444"/>
  </r>
  <r>
    <n v="1508500392"/>
    <m/>
    <m/>
    <m/>
    <d v="2018-04-14T17:09:34"/>
    <d v="2018-04-14T00:00:00"/>
    <n v="4"/>
    <n v="14"/>
    <x v="2"/>
    <s v="Morning Run"/>
    <x v="0"/>
    <n v="2307"/>
    <n v="9969.1"/>
    <n v="9.969100000000001"/>
    <n v="6.1945096361000003"/>
    <x v="24"/>
    <x v="7"/>
    <x v="1"/>
    <x v="1"/>
    <b v="0"/>
    <n v="1865.1604227253445"/>
  </r>
  <r>
    <n v="1510454827"/>
    <m/>
    <m/>
    <m/>
    <d v="2018-04-15T14:32:11"/>
    <d v="2018-04-15T00:00:00"/>
    <n v="4"/>
    <n v="15"/>
    <x v="2"/>
    <s v="Morning Run"/>
    <x v="0"/>
    <n v="3729"/>
    <n v="10582.6"/>
    <n v="10.582600000000001"/>
    <n v="6.5757207446000008"/>
    <x v="24"/>
    <x v="7"/>
    <x v="1"/>
    <x v="1"/>
    <b v="0"/>
    <n v="1871.7361434699444"/>
  </r>
  <r>
    <n v="1512827036"/>
    <m/>
    <m/>
    <m/>
    <d v="2018-04-16T21:34:26"/>
    <d v="2018-04-16T00:00:00"/>
    <n v="4"/>
    <n v="16"/>
    <x v="2"/>
    <s v="Afternoon Run"/>
    <x v="0"/>
    <n v="3540"/>
    <n v="9002.34"/>
    <n v="9.0023400000000002"/>
    <n v="5.5937930081400005"/>
    <x v="0"/>
    <x v="0"/>
    <x v="0"/>
    <x v="0"/>
    <b v="1"/>
    <n v="1877.3299364780844"/>
  </r>
  <r>
    <n v="1513576239"/>
    <m/>
    <m/>
    <m/>
    <d v="2018-04-17T10:38:44"/>
    <d v="2018-04-17T00:00:00"/>
    <n v="4"/>
    <n v="17"/>
    <x v="2"/>
    <s v="Morning Run"/>
    <x v="0"/>
    <n v="2725"/>
    <n v="9012.34"/>
    <n v="9.01234"/>
    <n v="5.6000067181400004"/>
    <x v="0"/>
    <x v="0"/>
    <x v="0"/>
    <x v="0"/>
    <b v="1"/>
    <n v="1882.9299431962245"/>
  </r>
  <r>
    <n v="1515706226"/>
    <m/>
    <m/>
    <m/>
    <d v="2018-04-18T10:33:13"/>
    <d v="2018-04-18T00:00:00"/>
    <n v="4"/>
    <n v="18"/>
    <x v="2"/>
    <s v="Morning Ride"/>
    <x v="3"/>
    <n v="943"/>
    <n v="34440"/>
    <n v="34.44"/>
    <n v="21.40001724"/>
    <x v="0"/>
    <x v="0"/>
    <x v="0"/>
    <x v="0"/>
    <b v="1"/>
    <n v="1882.9299431962245"/>
  </r>
  <r>
    <n v="1517897458"/>
    <m/>
    <m/>
    <m/>
    <d v="2018-04-19T10:41:45"/>
    <d v="2018-04-19T00:00:00"/>
    <n v="4"/>
    <n v="19"/>
    <x v="2"/>
    <s v="Morning Run"/>
    <x v="0"/>
    <n v="3749"/>
    <n v="10782.6"/>
    <n v="10.7826"/>
    <n v="6.6999949446000002"/>
    <x v="0"/>
    <x v="0"/>
    <x v="0"/>
    <x v="0"/>
    <b v="1"/>
    <n v="1889.6299381408244"/>
  </r>
  <r>
    <n v="1521043171"/>
    <m/>
    <m/>
    <m/>
    <d v="2018-04-20T22:15:31"/>
    <d v="2018-04-20T00:00:00"/>
    <n v="4"/>
    <n v="20"/>
    <x v="2"/>
    <s v="Evening Run"/>
    <x v="0"/>
    <n v="3364"/>
    <n v="10782.6"/>
    <n v="10.7826"/>
    <n v="6.6999949446000002"/>
    <x v="0"/>
    <x v="0"/>
    <x v="0"/>
    <x v="0"/>
    <b v="1"/>
    <n v="1896.3299330854243"/>
  </r>
  <r>
    <n v="1522328036"/>
    <m/>
    <m/>
    <m/>
    <d v="2018-04-21T13:12:02"/>
    <d v="2018-04-21T00:00:00"/>
    <n v="4"/>
    <n v="21"/>
    <x v="2"/>
    <s v="Morning Ride"/>
    <x v="3"/>
    <n v="3602"/>
    <n v="26554.2"/>
    <n v="26.554200000000002"/>
    <n v="16.500009808200002"/>
    <x v="0"/>
    <x v="0"/>
    <x v="0"/>
    <x v="0"/>
    <b v="1"/>
    <n v="1896.3299330854243"/>
  </r>
  <r>
    <n v="1524811300"/>
    <m/>
    <m/>
    <m/>
    <d v="2018-04-22T12:57:40"/>
    <d v="2018-04-22T00:00:00"/>
    <n v="4"/>
    <n v="22"/>
    <x v="2"/>
    <s v="Morning Run"/>
    <x v="0"/>
    <n v="3751"/>
    <n v="10782.6"/>
    <n v="10.7826"/>
    <n v="6.6999949446000002"/>
    <x v="0"/>
    <x v="0"/>
    <x v="0"/>
    <x v="0"/>
    <b v="1"/>
    <n v="1903.0299280300242"/>
  </r>
  <r>
    <n v="1526675764"/>
    <m/>
    <m/>
    <m/>
    <d v="2018-04-23T10:45:15"/>
    <d v="2018-04-23T00:00:00"/>
    <n v="4"/>
    <n v="23"/>
    <x v="2"/>
    <s v="Morning Run"/>
    <x v="0"/>
    <n v="1954"/>
    <n v="11104.5"/>
    <n v="11.1045"/>
    <n v="6.9000142694999997"/>
    <x v="0"/>
    <x v="0"/>
    <x v="0"/>
    <x v="0"/>
    <b v="1"/>
    <n v="1909.9299422995241"/>
  </r>
  <r>
    <n v="1528569681"/>
    <m/>
    <m/>
    <m/>
    <d v="2018-04-24T10:34:24"/>
    <d v="2018-04-24T00:00:00"/>
    <n v="4"/>
    <n v="24"/>
    <x v="2"/>
    <s v="Morning Run"/>
    <x v="0"/>
    <n v="1998"/>
    <n v="10782.6"/>
    <n v="10.7826"/>
    <n v="6.6999949446000002"/>
    <x v="0"/>
    <x v="0"/>
    <x v="0"/>
    <x v="0"/>
    <b v="1"/>
    <n v="1916.629937244124"/>
  </r>
  <r>
    <n v="1532713553"/>
    <m/>
    <m/>
    <m/>
    <d v="2018-04-26T10:52:59"/>
    <d v="2018-04-26T00:00:00"/>
    <n v="4"/>
    <n v="26"/>
    <x v="2"/>
    <s v="Morning Run"/>
    <x v="0"/>
    <n v="2179"/>
    <n v="12231"/>
    <n v="12.231"/>
    <n v="7.599988701"/>
    <x v="0"/>
    <x v="0"/>
    <x v="0"/>
    <x v="0"/>
    <b v="1"/>
    <n v="1924.229925945124"/>
  </r>
  <r>
    <n v="1534579123"/>
    <m/>
    <m/>
    <m/>
    <d v="2018-04-27T10:36:44"/>
    <d v="2018-04-27T00:00:00"/>
    <n v="4"/>
    <n v="27"/>
    <x v="2"/>
    <s v="Morning Run"/>
    <x v="0"/>
    <n v="3449"/>
    <n v="10782.6"/>
    <n v="10.7826"/>
    <n v="6.6999949446000002"/>
    <x v="0"/>
    <x v="0"/>
    <x v="0"/>
    <x v="0"/>
    <b v="1"/>
    <n v="1930.9299208897239"/>
  </r>
  <r>
    <n v="1536671765"/>
    <m/>
    <m/>
    <m/>
    <d v="2018-04-28T12:54:59"/>
    <d v="2018-04-28T00:00:00"/>
    <n v="4"/>
    <n v="28"/>
    <x v="2"/>
    <s v="Morning Run"/>
    <x v="0"/>
    <n v="3508"/>
    <n v="7151.9"/>
    <n v="7.1518999999999995"/>
    <n v="4.4439832549"/>
    <x v="0"/>
    <x v="0"/>
    <x v="0"/>
    <x v="0"/>
    <b v="1"/>
    <n v="1935.373904144624"/>
  </r>
  <r>
    <n v="1538964012"/>
    <m/>
    <m/>
    <m/>
    <d v="2018-04-29T12:33:08"/>
    <d v="2018-04-29T00:00:00"/>
    <n v="4"/>
    <n v="29"/>
    <x v="2"/>
    <s v="Morning Run"/>
    <x v="0"/>
    <n v="2355"/>
    <n v="10782.6"/>
    <n v="10.7826"/>
    <n v="6.6999949446000002"/>
    <x v="0"/>
    <x v="0"/>
    <x v="0"/>
    <x v="0"/>
    <b v="1"/>
    <n v="1942.0738990892239"/>
  </r>
  <r>
    <n v="1541853932"/>
    <m/>
    <m/>
    <m/>
    <d v="2018-04-30T23:48:28"/>
    <d v="2018-04-30T00:00:00"/>
    <n v="4"/>
    <n v="30"/>
    <x v="2"/>
    <s v="Evening Run"/>
    <x v="0"/>
    <n v="2415"/>
    <n v="10460.799999999999"/>
    <n v="10.460799999999999"/>
    <n v="6.5000377567999994"/>
    <x v="0"/>
    <x v="0"/>
    <x v="0"/>
    <x v="0"/>
    <b v="1"/>
    <n v="1948.573936846024"/>
  </r>
  <r>
    <n v="1544197367"/>
    <m/>
    <m/>
    <m/>
    <d v="2018-05-01T22:11:25"/>
    <d v="2018-05-01T00:00:00"/>
    <n v="5"/>
    <n v="1"/>
    <x v="2"/>
    <s v="Evening Run"/>
    <x v="0"/>
    <n v="2400"/>
    <n v="8363.6"/>
    <n v="8.3635999999999999"/>
    <n v="5.1968984956000002"/>
    <x v="0"/>
    <x v="0"/>
    <x v="0"/>
    <x v="0"/>
    <b v="0"/>
    <n v="1953.770835341624"/>
  </r>
  <r>
    <n v="1544201526"/>
    <m/>
    <m/>
    <m/>
    <d v="2018-05-01T23:29:08"/>
    <d v="2018-05-01T00:00:00"/>
    <n v="5"/>
    <n v="1"/>
    <x v="2"/>
    <s v="GPS Gap"/>
    <x v="0"/>
    <n v="2428"/>
    <n v="2896.82"/>
    <n v="2.89682"/>
    <n v="1.7999999402200002"/>
    <x v="0"/>
    <x v="0"/>
    <x v="0"/>
    <x v="0"/>
    <b v="0"/>
    <n v="1955.570835281844"/>
  </r>
  <r>
    <n v="1546012253"/>
    <m/>
    <m/>
    <m/>
    <d v="2018-05-02T21:07:18"/>
    <d v="2018-05-02T00:00:00"/>
    <n v="5"/>
    <n v="2"/>
    <x v="2"/>
    <s v="Afternoon Run"/>
    <x v="0"/>
    <n v="1818"/>
    <n v="11581.2"/>
    <n v="11.581200000000001"/>
    <n v="7.1962218252000003"/>
    <x v="0"/>
    <x v="0"/>
    <x v="0"/>
    <x v="0"/>
    <b v="0"/>
    <n v="1962.7670571070439"/>
  </r>
  <r>
    <n v="1547028969"/>
    <m/>
    <m/>
    <m/>
    <d v="2018-05-03T12:40:46"/>
    <d v="2018-05-03T00:00:00"/>
    <n v="5"/>
    <n v="3"/>
    <x v="2"/>
    <s v="Morning Run"/>
    <x v="0"/>
    <n v="3388"/>
    <n v="10364.9"/>
    <n v="10.3649"/>
    <n v="6.4404482778999999"/>
    <x v="0"/>
    <x v="0"/>
    <x v="0"/>
    <x v="0"/>
    <b v="0"/>
    <n v="1969.2075053849439"/>
  </r>
  <r>
    <n v="1549813041"/>
    <m/>
    <m/>
    <m/>
    <d v="2018-05-04T21:46:28"/>
    <d v="2018-05-04T00:00:00"/>
    <n v="5"/>
    <n v="4"/>
    <x v="2"/>
    <s v="Afternoon Run"/>
    <x v="0"/>
    <n v="2648"/>
    <n v="10623.8"/>
    <n v="10.623799999999999"/>
    <n v="6.6013212297999999"/>
    <x v="0"/>
    <x v="0"/>
    <x v="0"/>
    <x v="0"/>
    <b v="0"/>
    <n v="1975.808826614744"/>
  </r>
  <r>
    <n v="1551241214"/>
    <m/>
    <m/>
    <m/>
    <d v="2018-05-05T13:40:04"/>
    <d v="2018-05-05T00:00:00"/>
    <n v="5"/>
    <n v="5"/>
    <x v="2"/>
    <s v="Morning Run"/>
    <x v="0"/>
    <n v="2890"/>
    <n v="10808"/>
    <n v="10.808"/>
    <n v="6.7157777679999997"/>
    <x v="0"/>
    <x v="0"/>
    <x v="0"/>
    <x v="0"/>
    <b v="0"/>
    <n v="1982.524604382744"/>
  </r>
  <r>
    <n v="1554121322"/>
    <m/>
    <m/>
    <m/>
    <d v="2018-05-06T16:22:00"/>
    <d v="2018-05-06T00:00:00"/>
    <n v="5"/>
    <n v="6"/>
    <x v="2"/>
    <s v="Lunch Run"/>
    <x v="0"/>
    <n v="3456"/>
    <n v="5445.2"/>
    <n v="5.4451999999999998"/>
    <n v="3.3834893691999999"/>
    <x v="0"/>
    <x v="0"/>
    <x v="0"/>
    <x v="0"/>
    <b v="0"/>
    <n v="1985.9080937519441"/>
  </r>
  <r>
    <n v="1558268283"/>
    <m/>
    <m/>
    <m/>
    <d v="2018-05-08T17:07:16"/>
    <d v="2018-05-08T00:00:00"/>
    <n v="5"/>
    <n v="8"/>
    <x v="2"/>
    <s v="Afternoon Run"/>
    <x v="0"/>
    <n v="2688"/>
    <n v="6167.3"/>
    <n v="6.1673"/>
    <n v="3.8321813683000001"/>
    <x v="0"/>
    <x v="0"/>
    <x v="0"/>
    <x v="0"/>
    <b v="0"/>
    <n v="1989.7402751202442"/>
  </r>
  <r>
    <n v="1561050762"/>
    <m/>
    <m/>
    <m/>
    <d v="2018-05-09T22:09:41"/>
    <d v="2018-05-09T00:00:00"/>
    <n v="5"/>
    <n v="9"/>
    <x v="2"/>
    <s v="Evening Run"/>
    <x v="0"/>
    <n v="3614"/>
    <n v="6033.5"/>
    <n v="6.0335000000000001"/>
    <n v="3.7490419285000001"/>
    <x v="0"/>
    <x v="0"/>
    <x v="0"/>
    <x v="0"/>
    <b v="0"/>
    <n v="1993.4893170487442"/>
  </r>
  <r>
    <n v="1563164696"/>
    <m/>
    <m/>
    <m/>
    <d v="2018-05-10T21:18:16"/>
    <d v="2018-05-10T00:00:00"/>
    <n v="5"/>
    <n v="10"/>
    <x v="2"/>
    <s v="Afternoon Ride"/>
    <x v="3"/>
    <n v="3868"/>
    <n v="25749.599999999999"/>
    <n v="25.749599999999997"/>
    <n v="16.0000547016"/>
    <x v="0"/>
    <x v="0"/>
    <x v="0"/>
    <x v="0"/>
    <b v="1"/>
    <n v="1993.4893170487442"/>
  </r>
  <r>
    <n v="1567721481"/>
    <m/>
    <m/>
    <m/>
    <d v="2018-05-12T16:52:21"/>
    <d v="2018-05-12T00:00:00"/>
    <n v="5"/>
    <n v="12"/>
    <x v="2"/>
    <s v="Lunch Ride"/>
    <x v="3"/>
    <n v="1749"/>
    <n v="26232.400000000001"/>
    <n v="26.232400000000002"/>
    <n v="16.300052620400002"/>
    <x v="0"/>
    <x v="0"/>
    <x v="0"/>
    <x v="0"/>
    <b v="1"/>
    <n v="1993.4893170487442"/>
  </r>
  <r>
    <n v="1574750729"/>
    <m/>
    <m/>
    <m/>
    <d v="2018-05-15T22:38:29"/>
    <d v="2018-05-15T00:00:00"/>
    <n v="5"/>
    <n v="15"/>
    <x v="2"/>
    <s v="Afternoon Run"/>
    <x v="0"/>
    <n v="4916"/>
    <n v="7570.8"/>
    <n v="7.5708000000000002"/>
    <n v="4.7042755667999998"/>
    <x v="15"/>
    <x v="12"/>
    <x v="1"/>
    <x v="1"/>
    <b v="0"/>
    <n v="1998.1935926155443"/>
  </r>
  <r>
    <n v="1580646724"/>
    <m/>
    <m/>
    <m/>
    <d v="2018-05-18T21:08:15"/>
    <d v="2018-05-18T00:00:00"/>
    <n v="5"/>
    <n v="18"/>
    <x v="2"/>
    <s v="Afternoon Run"/>
    <x v="0"/>
    <n v="1985"/>
    <n v="7403.6"/>
    <n v="7.4036"/>
    <n v="4.6003823356"/>
    <x v="25"/>
    <x v="8"/>
    <x v="7"/>
    <x v="3"/>
    <b v="0"/>
    <n v="2002.7939749511443"/>
  </r>
  <r>
    <n v="1582703621"/>
    <m/>
    <m/>
    <m/>
    <d v="2018-05-19T19:04:00"/>
    <d v="2018-05-19T00:00:00"/>
    <n v="5"/>
    <n v="19"/>
    <x v="2"/>
    <s v="Afternoon Swim"/>
    <x v="2"/>
    <n v="3240"/>
    <n v="822.96"/>
    <n v="0.82296000000000002"/>
    <n v="0.51136347816000005"/>
    <x v="25"/>
    <x v="8"/>
    <x v="7"/>
    <x v="3"/>
    <b v="0"/>
    <n v="2002.7939749511443"/>
  </r>
  <r>
    <n v="1585342343"/>
    <m/>
    <m/>
    <m/>
    <d v="2018-05-20T19:46:23"/>
    <d v="2018-05-20T00:00:00"/>
    <n v="5"/>
    <n v="20"/>
    <x v="2"/>
    <s v="Afternoon Run"/>
    <x v="0"/>
    <n v="3130"/>
    <n v="7386.4"/>
    <n v="7.3864000000000001"/>
    <n v="4.5896947544"/>
    <x v="0"/>
    <x v="0"/>
    <x v="0"/>
    <x v="0"/>
    <b v="0"/>
    <n v="2007.3836697055442"/>
  </r>
  <r>
    <n v="1587780127"/>
    <m/>
    <m/>
    <m/>
    <d v="2018-05-22T00:15:54"/>
    <d v="2018-05-22T00:00:00"/>
    <n v="5"/>
    <n v="22"/>
    <x v="2"/>
    <s v="Evening Run"/>
    <x v="0"/>
    <n v="3453"/>
    <n v="5793.65"/>
    <n v="5.7936499999999995"/>
    <n v="3.6000060941499998"/>
    <x v="0"/>
    <x v="0"/>
    <x v="0"/>
    <x v="0"/>
    <b v="1"/>
    <n v="2010.9836757996943"/>
  </r>
  <r>
    <n v="1594071242"/>
    <m/>
    <m/>
    <m/>
    <d v="2018-05-24T22:05:17"/>
    <d v="2018-05-24T00:00:00"/>
    <n v="5"/>
    <n v="24"/>
    <x v="2"/>
    <s v="Evening Run"/>
    <x v="0"/>
    <n v="3683"/>
    <n v="10181.200000000001"/>
    <n v="10.1812"/>
    <n v="6.3263024252000006"/>
    <x v="0"/>
    <x v="0"/>
    <x v="0"/>
    <x v="0"/>
    <b v="0"/>
    <n v="2017.3099782248944"/>
  </r>
  <r>
    <n v="1597307716"/>
    <m/>
    <m/>
    <m/>
    <d v="2018-05-26T14:17:52"/>
    <d v="2018-05-26T00:00:00"/>
    <n v="5"/>
    <n v="26"/>
    <x v="2"/>
    <s v="Morning Run"/>
    <x v="0"/>
    <n v="3300"/>
    <n v="8184.4"/>
    <n v="8.1844000000000001"/>
    <n v="5.0855488123999999"/>
    <x v="26"/>
    <x v="16"/>
    <x v="8"/>
    <x v="4"/>
    <b v="0"/>
    <n v="2022.3955270372944"/>
  </r>
  <r>
    <n v="1599843907"/>
    <m/>
    <m/>
    <m/>
    <d v="2018-05-27T15:03:16"/>
    <d v="2018-05-27T00:00:00"/>
    <n v="5"/>
    <n v="27"/>
    <x v="2"/>
    <s v="Morning Run"/>
    <x v="0"/>
    <n v="2786"/>
    <n v="8267.9"/>
    <n v="8.2678999999999991"/>
    <n v="5.1374332908999998"/>
    <x v="26"/>
    <x v="16"/>
    <x v="8"/>
    <x v="4"/>
    <b v="0"/>
    <n v="2027.5329603281943"/>
  </r>
  <r>
    <n v="1602552014"/>
    <m/>
    <m/>
    <m/>
    <d v="2018-05-28T20:26:40"/>
    <d v="2018-05-28T00:00:00"/>
    <n v="5"/>
    <n v="28"/>
    <x v="2"/>
    <s v="Afternoon Run"/>
    <x v="0"/>
    <n v="3828"/>
    <n v="10309.200000000001"/>
    <n v="10.309200000000001"/>
    <n v="6.405837913200001"/>
    <x v="0"/>
    <x v="0"/>
    <x v="0"/>
    <x v="0"/>
    <b v="0"/>
    <n v="2033.9387982413944"/>
  </r>
  <r>
    <n v="1607108001"/>
    <m/>
    <m/>
    <m/>
    <d v="2018-05-31T01:48:27"/>
    <d v="2018-05-31T00:00:00"/>
    <n v="5"/>
    <n v="31"/>
    <x v="2"/>
    <s v="Night Run"/>
    <x v="0"/>
    <n v="3600"/>
    <n v="8368.61"/>
    <n v="8.3686100000000003"/>
    <n v="5.2000115643100004"/>
    <x v="0"/>
    <x v="0"/>
    <x v="0"/>
    <x v="0"/>
    <b v="1"/>
    <n v="2039.1388098057043"/>
  </r>
  <r>
    <n v="1610924920"/>
    <m/>
    <m/>
    <m/>
    <d v="2018-06-01T23:28:55"/>
    <d v="2018-06-01T00:00:00"/>
    <n v="6"/>
    <n v="1"/>
    <x v="2"/>
    <s v="Evening Run"/>
    <x v="0"/>
    <n v="3698"/>
    <n v="11515.4"/>
    <n v="11.5154"/>
    <n v="7.1553356134000001"/>
    <x v="0"/>
    <x v="0"/>
    <x v="0"/>
    <x v="0"/>
    <b v="0"/>
    <n v="2046.2941454191043"/>
  </r>
  <r>
    <n v="1615007110"/>
    <m/>
    <m/>
    <m/>
    <d v="2018-06-03T15:10:43"/>
    <d v="2018-06-03T00:00:00"/>
    <n v="6"/>
    <n v="3"/>
    <x v="2"/>
    <s v="Lunch Run"/>
    <x v="0"/>
    <n v="3821"/>
    <n v="11610.5"/>
    <n v="11.6105"/>
    <n v="7.2144279955000004"/>
    <x v="0"/>
    <x v="0"/>
    <x v="0"/>
    <x v="0"/>
    <b v="0"/>
    <n v="2053.5085734146041"/>
  </r>
  <r>
    <n v="1617682023"/>
    <m/>
    <m/>
    <m/>
    <d v="2018-06-04T22:49:07"/>
    <d v="2018-06-04T00:00:00"/>
    <n v="6"/>
    <n v="4"/>
    <x v="2"/>
    <s v="Evening Run"/>
    <x v="0"/>
    <n v="2169"/>
    <n v="5290.9"/>
    <n v="5.2908999999999997"/>
    <n v="3.2876118238999998"/>
    <x v="0"/>
    <x v="0"/>
    <x v="0"/>
    <x v="0"/>
    <b v="0"/>
    <n v="2056.7961852385042"/>
  </r>
  <r>
    <n v="1621361176"/>
    <m/>
    <m/>
    <m/>
    <d v="2018-06-06T16:17:55"/>
    <d v="2018-06-06T00:00:00"/>
    <n v="6"/>
    <n v="6"/>
    <x v="2"/>
    <s v="Lunch Run"/>
    <x v="0"/>
    <n v="2702"/>
    <n v="14731.1"/>
    <n v="14.7311"/>
    <n v="9.1534783381000011"/>
    <x v="0"/>
    <x v="0"/>
    <x v="0"/>
    <x v="0"/>
    <b v="0"/>
    <n v="2065.9496635766041"/>
  </r>
  <r>
    <n v="1628076828"/>
    <m/>
    <m/>
    <m/>
    <d v="2018-06-09T20:32:19"/>
    <d v="2018-06-09T00:00:00"/>
    <n v="6"/>
    <n v="9"/>
    <x v="2"/>
    <s v="Afternoon Run"/>
    <x v="0"/>
    <n v="2786"/>
    <n v="5788"/>
    <n v="5.7880000000000003"/>
    <n v="3.5964953479999999"/>
    <x v="0"/>
    <x v="0"/>
    <x v="0"/>
    <x v="0"/>
    <b v="0"/>
    <n v="2069.5461589246042"/>
  </r>
  <r>
    <n v="1630372481"/>
    <m/>
    <m/>
    <m/>
    <d v="2018-06-10T17:34:47"/>
    <d v="2018-06-10T00:00:00"/>
    <n v="6"/>
    <n v="10"/>
    <x v="2"/>
    <s v="Afternoon Swim"/>
    <x v="2"/>
    <n v="3644"/>
    <n v="1737.36"/>
    <n v="1.7373599999999998"/>
    <n v="1.07954512056"/>
    <x v="27"/>
    <x v="17"/>
    <x v="1"/>
    <x v="1"/>
    <b v="1"/>
    <n v="2069.5461589246042"/>
  </r>
  <r>
    <n v="1631596589"/>
    <m/>
    <m/>
    <m/>
    <d v="2018-06-11T11:47:37"/>
    <d v="2018-06-11T00:00:00"/>
    <n v="6"/>
    <n v="11"/>
    <x v="2"/>
    <s v="Morning Run"/>
    <x v="0"/>
    <n v="3761"/>
    <n v="9078.7999999999993"/>
    <n v="9.0787999999999993"/>
    <n v="5.6413030347999999"/>
    <x v="27"/>
    <x v="17"/>
    <x v="1"/>
    <x v="1"/>
    <b v="0"/>
    <n v="2075.1874619594041"/>
  </r>
  <r>
    <n v="1637126937"/>
    <m/>
    <m/>
    <m/>
    <d v="2018-06-13T23:34:17"/>
    <d v="2018-06-13T00:00:00"/>
    <n v="6"/>
    <n v="13"/>
    <x v="2"/>
    <s v="Afternoon Run"/>
    <x v="0"/>
    <n v="2645"/>
    <n v="10421.200000000001"/>
    <n v="10.421200000000001"/>
    <n v="6.4754314652000007"/>
    <x v="28"/>
    <x v="18"/>
    <x v="1"/>
    <x v="1"/>
    <b v="0"/>
    <n v="2081.6628934246041"/>
  </r>
  <r>
    <n v="1638302835"/>
    <m/>
    <m/>
    <m/>
    <d v="2018-06-14T15:49:17"/>
    <d v="2018-06-14T00:00:00"/>
    <n v="6"/>
    <n v="14"/>
    <x v="2"/>
    <s v="Morning Run"/>
    <x v="0"/>
    <n v="3386"/>
    <n v="10683.1"/>
    <n v="10.6831"/>
    <n v="6.6381685301000006"/>
    <x v="28"/>
    <x v="18"/>
    <x v="1"/>
    <x v="1"/>
    <b v="0"/>
    <n v="2088.301061954704"/>
  </r>
  <r>
    <n v="1640630411"/>
    <m/>
    <m/>
    <m/>
    <d v="2018-06-15T19:02:55"/>
    <d v="2018-06-15T00:00:00"/>
    <n v="6"/>
    <n v="15"/>
    <x v="2"/>
    <s v="Lunch Swim"/>
    <x v="2"/>
    <n v="3651"/>
    <n v="1371.6"/>
    <n v="1.3715999999999999"/>
    <n v="0.85227246359999997"/>
    <x v="28"/>
    <x v="18"/>
    <x v="1"/>
    <x v="1"/>
    <b v="1"/>
    <n v="2088.301061954704"/>
  </r>
  <r>
    <n v="1643329464"/>
    <m/>
    <m/>
    <m/>
    <d v="2018-06-17T02:55:59"/>
    <d v="2018-06-17T00:00:00"/>
    <n v="6"/>
    <n v="17"/>
    <x v="2"/>
    <s v="Evening Run"/>
    <x v="0"/>
    <n v="3141"/>
    <n v="8368.61"/>
    <n v="8.3686100000000003"/>
    <n v="5.2000115643100004"/>
    <x v="28"/>
    <x v="18"/>
    <x v="1"/>
    <x v="1"/>
    <b v="1"/>
    <n v="2093.501073519014"/>
  </r>
  <r>
    <n v="1645579774"/>
    <m/>
    <m/>
    <m/>
    <d v="2018-06-17T22:05:00"/>
    <d v="2018-06-17T00:00:00"/>
    <n v="6"/>
    <n v="17"/>
    <x v="2"/>
    <s v="Afternoon Swim"/>
    <x v="2"/>
    <n v="3656"/>
    <n v="1691.64"/>
    <n v="1.69164"/>
    <n v="1.0511360384400001"/>
    <x v="28"/>
    <x v="18"/>
    <x v="1"/>
    <x v="1"/>
    <b v="0"/>
    <n v="2093.501073519014"/>
  </r>
  <r>
    <n v="1647126829"/>
    <m/>
    <m/>
    <m/>
    <d v="2018-06-18T19:18:47"/>
    <d v="2018-06-18T00:00:00"/>
    <n v="6"/>
    <n v="18"/>
    <x v="2"/>
    <s v="Lunch Run"/>
    <x v="0"/>
    <n v="1738"/>
    <n v="10943.6"/>
    <n v="10.9436"/>
    <n v="6.8000356756000002"/>
    <x v="28"/>
    <x v="18"/>
    <x v="1"/>
    <x v="1"/>
    <b v="1"/>
    <n v="2100.3011091946141"/>
  </r>
  <r>
    <n v="1651295870"/>
    <m/>
    <m/>
    <m/>
    <d v="2018-06-20T17:45:36"/>
    <d v="2018-06-20T00:00:00"/>
    <n v="6"/>
    <n v="20"/>
    <x v="2"/>
    <s v="Afternoon Run"/>
    <x v="0"/>
    <n v="3074"/>
    <n v="11615.7"/>
    <n v="11.6157"/>
    <n v="7.2176591247000008"/>
    <x v="0"/>
    <x v="0"/>
    <x v="0"/>
    <x v="0"/>
    <b v="0"/>
    <n v="2107.5187683193139"/>
  </r>
  <r>
    <n v="1653555097"/>
    <m/>
    <m/>
    <m/>
    <d v="2018-06-21T18:55:18"/>
    <d v="2018-06-21T00:00:00"/>
    <n v="6"/>
    <n v="21"/>
    <x v="2"/>
    <s v="Afternoon Run"/>
    <x v="0"/>
    <n v="6785"/>
    <n v="10871.9"/>
    <n v="10.8719"/>
    <n v="6.7554833748999998"/>
    <x v="0"/>
    <x v="0"/>
    <x v="0"/>
    <x v="0"/>
    <b v="0"/>
    <n v="2114.2742516942139"/>
  </r>
  <r>
    <n v="1654917741"/>
    <m/>
    <m/>
    <m/>
    <d v="2018-06-22T14:38:39"/>
    <d v="2018-06-22T00:00:00"/>
    <n v="6"/>
    <n v="22"/>
    <x v="2"/>
    <s v="Morning Run"/>
    <x v="0"/>
    <n v="4874"/>
    <n v="6899.8"/>
    <n v="6.8997999999999999"/>
    <n v="4.2873356257999999"/>
    <x v="0"/>
    <x v="0"/>
    <x v="0"/>
    <x v="0"/>
    <b v="0"/>
    <n v="2118.561587320014"/>
  </r>
  <r>
    <n v="1657482186"/>
    <m/>
    <m/>
    <m/>
    <d v="2018-06-23T18:06:40"/>
    <d v="2018-06-23T00:00:00"/>
    <n v="6"/>
    <n v="23"/>
    <x v="2"/>
    <s v="Afternoon Run"/>
    <x v="0"/>
    <n v="2576"/>
    <n v="8368.61"/>
    <n v="8.3686100000000003"/>
    <n v="5.2000115643100004"/>
    <x v="0"/>
    <x v="0"/>
    <x v="0"/>
    <x v="0"/>
    <b v="1"/>
    <n v="2123.761598884324"/>
  </r>
  <r>
    <n v="1661893056"/>
    <m/>
    <m/>
    <m/>
    <d v="2018-06-25T18:41:29"/>
    <d v="2018-06-25T00:00:00"/>
    <n v="6"/>
    <n v="25"/>
    <x v="2"/>
    <s v="Afternoon Run"/>
    <x v="0"/>
    <n v="2768"/>
    <n v="7633.1"/>
    <n v="7.6331000000000007"/>
    <n v="4.7429869801000004"/>
    <x v="0"/>
    <x v="0"/>
    <x v="0"/>
    <x v="0"/>
    <b v="0"/>
    <n v="2128.5045858644239"/>
  </r>
  <r>
    <n v="1663159822"/>
    <m/>
    <m/>
    <m/>
    <d v="2018-06-26T11:23:22"/>
    <d v="2018-06-26T00:00:00"/>
    <n v="6"/>
    <n v="26"/>
    <x v="2"/>
    <s v="Morning Run"/>
    <x v="0"/>
    <n v="3885"/>
    <n v="10943.6"/>
    <n v="10.9436"/>
    <n v="6.8000356756000002"/>
    <x v="0"/>
    <x v="0"/>
    <x v="0"/>
    <x v="0"/>
    <b v="1"/>
    <n v="2135.3046215400241"/>
  </r>
  <r>
    <n v="1665558108"/>
    <m/>
    <m/>
    <m/>
    <d v="2018-06-27T12:18:53"/>
    <d v="2018-06-27T00:00:00"/>
    <n v="6"/>
    <n v="27"/>
    <x v="2"/>
    <s v="Morning Run"/>
    <x v="0"/>
    <n v="3374"/>
    <n v="11248.7"/>
    <n v="11.248700000000001"/>
    <n v="6.9896159677000007"/>
    <x v="29"/>
    <x v="19"/>
    <x v="1"/>
    <x v="1"/>
    <b v="0"/>
    <n v="2142.2942375077241"/>
  </r>
  <r>
    <n v="1667632040"/>
    <m/>
    <m/>
    <m/>
    <d v="2018-06-28T12:34:49"/>
    <d v="2018-06-28T00:00:00"/>
    <n v="6"/>
    <n v="28"/>
    <x v="2"/>
    <s v="Morning Run"/>
    <x v="0"/>
    <n v="3467"/>
    <n v="8154.2"/>
    <n v="8.1541999999999994"/>
    <n v="5.0667834082000001"/>
    <x v="30"/>
    <x v="8"/>
    <x v="9"/>
    <x v="3"/>
    <b v="0"/>
    <n v="2147.3610209159242"/>
  </r>
  <r>
    <n v="1669593390"/>
    <m/>
    <m/>
    <m/>
    <d v="2018-06-29T12:18:17"/>
    <d v="2018-06-29T00:00:00"/>
    <n v="6"/>
    <n v="29"/>
    <x v="2"/>
    <s v="Morning Swim"/>
    <x v="2"/>
    <n v="2507"/>
    <n v="1691.64"/>
    <n v="1.69164"/>
    <n v="1.0511360384400001"/>
    <x v="30"/>
    <x v="8"/>
    <x v="9"/>
    <x v="3"/>
    <b v="0"/>
    <n v="2147.3610209159242"/>
  </r>
  <r>
    <n v="1672204257"/>
    <m/>
    <m/>
    <m/>
    <d v="2018-06-30T15:49:01"/>
    <d v="2018-06-30T00:00:00"/>
    <n v="6"/>
    <n v="30"/>
    <x v="2"/>
    <s v="Lunch Run"/>
    <x v="0"/>
    <n v="3171"/>
    <n v="11426.6"/>
    <n v="11.426600000000001"/>
    <n v="7.1001578686000002"/>
    <x v="0"/>
    <x v="0"/>
    <x v="0"/>
    <x v="0"/>
    <b v="0"/>
    <n v="2154.4611787845242"/>
  </r>
  <r>
    <n v="1675180165"/>
    <m/>
    <m/>
    <m/>
    <d v="2018-07-01T22:43:21"/>
    <d v="2018-07-01T00:00:00"/>
    <n v="7"/>
    <n v="1"/>
    <x v="2"/>
    <s v="Evening Ride"/>
    <x v="3"/>
    <n v="3696"/>
    <n v="25427.7"/>
    <n v="25.427700000000002"/>
    <n v="15.8000353767"/>
    <x v="0"/>
    <x v="0"/>
    <x v="0"/>
    <x v="0"/>
    <b v="1"/>
    <n v="2154.4611787845242"/>
  </r>
  <r>
    <n v="1676143527"/>
    <m/>
    <m/>
    <m/>
    <d v="2018-07-02T14:00:31"/>
    <d v="2018-07-02T00:00:00"/>
    <n v="7"/>
    <n v="2"/>
    <x v="2"/>
    <s v="Morning Run"/>
    <x v="0"/>
    <n v="4525"/>
    <n v="11104.5"/>
    <n v="11.1045"/>
    <n v="6.9000142694999997"/>
    <x v="0"/>
    <x v="0"/>
    <x v="0"/>
    <x v="0"/>
    <b v="1"/>
    <n v="2161.3611930540242"/>
  </r>
  <r>
    <n v="1683451943"/>
    <m/>
    <m/>
    <m/>
    <d v="2018-07-05T20:49:35"/>
    <d v="2018-07-05T00:00:00"/>
    <n v="7"/>
    <n v="5"/>
    <x v="2"/>
    <s v="Afternoon Run"/>
    <x v="0"/>
    <n v="4035"/>
    <n v="5233"/>
    <n v="5.2329999999999997"/>
    <n v="3.2516344429999999"/>
    <x v="9"/>
    <x v="7"/>
    <x v="1"/>
    <x v="1"/>
    <b v="0"/>
    <n v="2164.6128274970242"/>
  </r>
  <r>
    <n v="1704634918"/>
    <m/>
    <m/>
    <m/>
    <d v="2018-07-15T14:24:00"/>
    <d v="2018-07-15T00:00:00"/>
    <n v="7"/>
    <n v="15"/>
    <x v="2"/>
    <s v="There was an attempt @ 11k ft"/>
    <x v="0"/>
    <n v="3405"/>
    <n v="6794"/>
    <n v="6.7939999999999996"/>
    <n v="4.221594574"/>
    <x v="31"/>
    <x v="8"/>
    <x v="10"/>
    <x v="3"/>
    <b v="0"/>
    <n v="2168.8344220710242"/>
  </r>
  <r>
    <n v="1706760013"/>
    <m/>
    <m/>
    <m/>
    <d v="2018-07-16T15:19:16"/>
    <d v="2018-07-16T00:00:00"/>
    <n v="7"/>
    <n v="16"/>
    <x v="2"/>
    <s v="Lunch Run"/>
    <x v="0"/>
    <n v="2562"/>
    <n v="21535.200000000001"/>
    <n v="21.5352"/>
    <n v="13.381348759200002"/>
    <x v="32"/>
    <x v="8"/>
    <x v="11"/>
    <x v="3"/>
    <b v="0"/>
    <n v="2182.2157708302243"/>
  </r>
  <r>
    <n v="1710878769"/>
    <m/>
    <m/>
    <m/>
    <d v="2018-07-18T12:54:19"/>
    <d v="2018-07-18T00:00:00"/>
    <n v="7"/>
    <n v="18"/>
    <x v="2"/>
    <s v="Morning Run"/>
    <x v="0"/>
    <n v="1957"/>
    <n v="14697.6"/>
    <n v="14.6976"/>
    <n v="9.1326624096"/>
    <x v="32"/>
    <x v="8"/>
    <x v="11"/>
    <x v="3"/>
    <b v="0"/>
    <n v="2191.3484332398243"/>
  </r>
  <r>
    <n v="1715223417"/>
    <m/>
    <m/>
    <m/>
    <d v="2018-07-20T12:37:43"/>
    <d v="2018-07-20T00:00:00"/>
    <n v="7"/>
    <n v="20"/>
    <x v="2"/>
    <s v="Morning Run"/>
    <x v="0"/>
    <n v="2294"/>
    <n v="8109.8"/>
    <n v="8.1097999999999999"/>
    <n v="5.0391945358000001"/>
    <x v="32"/>
    <x v="8"/>
    <x v="11"/>
    <x v="3"/>
    <b v="0"/>
    <n v="2196.3876277756244"/>
  </r>
  <r>
    <n v="1720334941"/>
    <m/>
    <m/>
    <m/>
    <d v="2018-07-22T13:44:05"/>
    <d v="2018-07-22T00:00:00"/>
    <n v="7"/>
    <n v="22"/>
    <x v="2"/>
    <s v="Morning Run"/>
    <x v="0"/>
    <n v="510"/>
    <n v="8636.2000000000007"/>
    <n v="8.6362000000000005"/>
    <n v="5.3662842302000007"/>
    <x v="33"/>
    <x v="20"/>
    <x v="1"/>
    <x v="1"/>
    <b v="0"/>
    <n v="2201.7539120058245"/>
  </r>
  <r>
    <n v="1722579316"/>
    <m/>
    <m/>
    <m/>
    <d v="2018-07-23T15:14:29"/>
    <d v="2018-07-23T00:00:00"/>
    <n v="7"/>
    <n v="23"/>
    <x v="2"/>
    <s v="Morning Run"/>
    <x v="0"/>
    <n v="3855"/>
    <n v="11790"/>
    <n v="11.79"/>
    <n v="7.3259640900000003"/>
    <x v="33"/>
    <x v="20"/>
    <x v="1"/>
    <x v="1"/>
    <b v="0"/>
    <n v="2209.0798760958246"/>
  </r>
  <r>
    <n v="1724762370"/>
    <m/>
    <m/>
    <m/>
    <d v="2018-07-24T14:58:18"/>
    <d v="2018-07-24T00:00:00"/>
    <n v="7"/>
    <n v="24"/>
    <x v="2"/>
    <s v="Morning Run"/>
    <x v="0"/>
    <n v="3654"/>
    <n v="10246.5"/>
    <n v="10.246499999999999"/>
    <n v="6.3668779515000002"/>
    <x v="33"/>
    <x v="20"/>
    <x v="1"/>
    <x v="1"/>
    <b v="0"/>
    <n v="2215.4467540473247"/>
  </r>
  <r>
    <n v="1729305661"/>
    <m/>
    <m/>
    <m/>
    <d v="2018-07-26T14:52:35"/>
    <d v="2018-07-26T00:00:00"/>
    <n v="7"/>
    <n v="26"/>
    <x v="2"/>
    <s v="Morning Run"/>
    <x v="0"/>
    <n v="3531"/>
    <n v="10492.5"/>
    <n v="10.4925"/>
    <n v="6.5197352175000001"/>
    <x v="26"/>
    <x v="16"/>
    <x v="8"/>
    <x v="4"/>
    <b v="0"/>
    <n v="2221.9664892648248"/>
  </r>
  <r>
    <n v="1731810772"/>
    <m/>
    <m/>
    <m/>
    <d v="2018-07-27T18:57:36"/>
    <d v="2018-07-27T00:00:00"/>
    <n v="7"/>
    <n v="27"/>
    <x v="2"/>
    <s v="Lunch Run"/>
    <x v="0"/>
    <n v="3288"/>
    <n v="7602.9"/>
    <n v="7.6029"/>
    <n v="4.7242215758999997"/>
    <x v="26"/>
    <x v="16"/>
    <x v="8"/>
    <x v="4"/>
    <b v="0"/>
    <n v="2226.6907108407249"/>
  </r>
  <r>
    <n v="1733678102"/>
    <m/>
    <m/>
    <m/>
    <d v="2018-07-28T15:36:11"/>
    <d v="2018-07-28T00:00:00"/>
    <n v="7"/>
    <n v="28"/>
    <x v="2"/>
    <s v="Morning Run"/>
    <x v="0"/>
    <n v="3095"/>
    <n v="9372.2999999999993"/>
    <n v="9.3722999999999992"/>
    <n v="5.8236754232999992"/>
    <x v="26"/>
    <x v="16"/>
    <x v="8"/>
    <x v="4"/>
    <b v="0"/>
    <n v="2232.5143862640248"/>
  </r>
  <r>
    <n v="1738335039"/>
    <m/>
    <m/>
    <m/>
    <d v="2018-07-30T17:10:55"/>
    <d v="2018-07-30T00:00:00"/>
    <n v="7"/>
    <n v="30"/>
    <x v="2"/>
    <s v="Morning Run"/>
    <x v="0"/>
    <n v="3468"/>
    <n v="10334.200000000001"/>
    <n v="10.334200000000001"/>
    <n v="6.4213721882000003"/>
    <x v="26"/>
    <x v="16"/>
    <x v="8"/>
    <x v="4"/>
    <b v="0"/>
    <n v="2238.9357584522249"/>
  </r>
  <r>
    <n v="1740527735"/>
    <m/>
    <m/>
    <m/>
    <d v="2018-07-31T16:26:23"/>
    <d v="2018-07-31T00:00:00"/>
    <n v="7"/>
    <n v="31"/>
    <x v="2"/>
    <s v="Morning Run"/>
    <x v="0"/>
    <n v="5029"/>
    <n v="12701.2"/>
    <n v="12.7012"/>
    <n v="7.8921573452000002"/>
    <x v="26"/>
    <x v="16"/>
    <x v="8"/>
    <x v="4"/>
    <b v="0"/>
    <n v="2246.8279157974248"/>
  </r>
  <r>
    <n v="1742817635"/>
    <m/>
    <m/>
    <m/>
    <d v="2018-08-01T16:05:19"/>
    <d v="2018-08-01T00:00:00"/>
    <n v="8"/>
    <n v="1"/>
    <x v="2"/>
    <s v="Morning Run"/>
    <x v="0"/>
    <n v="3174"/>
    <n v="11418.5"/>
    <n v="11.4185"/>
    <n v="7.0951247635000003"/>
    <x v="26"/>
    <x v="16"/>
    <x v="8"/>
    <x v="4"/>
    <b v="0"/>
    <n v="2253.9230405609246"/>
  </r>
  <r>
    <n v="1747001223"/>
    <m/>
    <m/>
    <m/>
    <d v="2018-08-03T13:09:25"/>
    <d v="2018-08-03T00:00:00"/>
    <n v="8"/>
    <n v="3"/>
    <x v="2"/>
    <s v="Morning Run"/>
    <x v="0"/>
    <n v="3350"/>
    <n v="10614.5"/>
    <n v="10.6145"/>
    <n v="6.5955424794999997"/>
    <x v="34"/>
    <x v="21"/>
    <x v="1"/>
    <x v="1"/>
    <b v="0"/>
    <n v="2260.5185830404248"/>
  </r>
  <r>
    <n v="1749149352"/>
    <m/>
    <m/>
    <m/>
    <d v="2018-08-04T13:24:34"/>
    <d v="2018-08-04T00:00:00"/>
    <n v="8"/>
    <n v="4"/>
    <x v="2"/>
    <s v="Morning Run"/>
    <x v="0"/>
    <n v="3899"/>
    <n v="8070.7"/>
    <n v="8.0707000000000004"/>
    <n v="5.0148989297000002"/>
    <x v="34"/>
    <x v="21"/>
    <x v="1"/>
    <x v="1"/>
    <b v="0"/>
    <n v="2265.5334819701247"/>
  </r>
  <r>
    <n v="1751547792"/>
    <m/>
    <m/>
    <m/>
    <d v="2018-08-05T13:23:11"/>
    <d v="2018-08-05T00:00:00"/>
    <n v="8"/>
    <n v="5"/>
    <x v="2"/>
    <s v="Morning Run"/>
    <x v="0"/>
    <n v="2076"/>
    <n v="5951.2"/>
    <n v="5.9512"/>
    <n v="3.6979030952"/>
    <x v="35"/>
    <x v="22"/>
    <x v="1"/>
    <x v="1"/>
    <b v="0"/>
    <n v="2269.231385065325"/>
  </r>
  <r>
    <n v="1753686325"/>
    <m/>
    <m/>
    <m/>
    <d v="2018-08-06T11:35:27"/>
    <d v="2018-08-06T00:00:00"/>
    <n v="8"/>
    <n v="6"/>
    <x v="2"/>
    <s v="Morning Run"/>
    <x v="0"/>
    <n v="3626"/>
    <n v="7205.3"/>
    <n v="7.2053000000000003"/>
    <n v="4.4771644663000005"/>
    <x v="35"/>
    <x v="22"/>
    <x v="1"/>
    <x v="1"/>
    <b v="0"/>
    <n v="2273.7085495316251"/>
  </r>
  <r>
    <n v="1754128988"/>
    <m/>
    <m/>
    <m/>
    <d v="2018-08-06T16:41:59"/>
    <d v="2018-08-06T00:00:00"/>
    <n v="8"/>
    <n v="6"/>
    <x v="2"/>
    <s v="GPS Gap"/>
    <x v="0"/>
    <n v="3579"/>
    <n v="1609.35"/>
    <n v="1.6093499999999998"/>
    <n v="1.00000341885"/>
    <x v="35"/>
    <x v="22"/>
    <x v="1"/>
    <x v="1"/>
    <b v="0"/>
    <n v="2274.7085529504752"/>
  </r>
  <r>
    <n v="1755852262"/>
    <m/>
    <m/>
    <m/>
    <d v="2018-08-07T11:06:57"/>
    <d v="2018-08-07T00:00:00"/>
    <n v="8"/>
    <n v="7"/>
    <x v="2"/>
    <s v="Morning Run"/>
    <x v="0"/>
    <n v="3446"/>
    <n v="11554.1"/>
    <n v="11.5541"/>
    <n v="7.1793826710999999"/>
    <x v="35"/>
    <x v="22"/>
    <x v="1"/>
    <x v="1"/>
    <b v="0"/>
    <n v="2281.8879356215753"/>
  </r>
  <r>
    <n v="1759713561"/>
    <m/>
    <m/>
    <m/>
    <d v="2018-08-09T01:51:03"/>
    <d v="2018-08-09T00:00:00"/>
    <n v="8"/>
    <n v="9"/>
    <x v="2"/>
    <s v="Evening Run"/>
    <x v="0"/>
    <n v="3504"/>
    <n v="11040.1"/>
    <n v="11.040100000000001"/>
    <n v="6.8599979770999999"/>
    <x v="26"/>
    <x v="16"/>
    <x v="8"/>
    <x v="4"/>
    <b v="0"/>
    <n v="2288.7479335986754"/>
  </r>
  <r>
    <n v="1760635116"/>
    <m/>
    <m/>
    <m/>
    <d v="2018-08-09T13:19:31"/>
    <d v="2018-08-09T00:00:00"/>
    <n v="8"/>
    <n v="9"/>
    <x v="2"/>
    <s v="Morning Run"/>
    <x v="0"/>
    <n v="4459"/>
    <n v="10667.4"/>
    <n v="10.667399999999999"/>
    <n v="6.6284130053999997"/>
    <x v="26"/>
    <x v="16"/>
    <x v="8"/>
    <x v="4"/>
    <b v="0"/>
    <n v="2295.3763466040755"/>
  </r>
  <r>
    <n v="1762904719"/>
    <m/>
    <m/>
    <m/>
    <d v="2018-08-10T15:16:29"/>
    <d v="2018-08-10T00:00:00"/>
    <n v="8"/>
    <n v="10"/>
    <x v="2"/>
    <s v="Morning Run"/>
    <x v="0"/>
    <n v="3335"/>
    <n v="10023.6"/>
    <n v="10.0236"/>
    <n v="6.2283743556000006"/>
    <x v="26"/>
    <x v="16"/>
    <x v="8"/>
    <x v="4"/>
    <b v="0"/>
    <n v="2301.6047209596754"/>
  </r>
  <r>
    <n v="1765575110"/>
    <m/>
    <m/>
    <m/>
    <d v="2018-08-11T18:24:03"/>
    <d v="2018-08-11T00:00:00"/>
    <n v="8"/>
    <n v="11"/>
    <x v="2"/>
    <s v="Lunch Run"/>
    <x v="0"/>
    <n v="3393"/>
    <n v="8704.5"/>
    <n v="8.7044999999999995"/>
    <n v="5.4087238695000002"/>
    <x v="26"/>
    <x v="16"/>
    <x v="8"/>
    <x v="4"/>
    <b v="0"/>
    <n v="2307.0134448291756"/>
  </r>
  <r>
    <n v="1767961149"/>
    <m/>
    <m/>
    <m/>
    <d v="2018-08-12T17:38:20"/>
    <d v="2018-08-12T00:00:00"/>
    <n v="8"/>
    <n v="12"/>
    <x v="2"/>
    <s v="Morning Run"/>
    <x v="0"/>
    <n v="3519"/>
    <n v="10387.5"/>
    <n v="10.387499999999999"/>
    <n v="6.4544912625000004"/>
    <x v="26"/>
    <x v="16"/>
    <x v="8"/>
    <x v="4"/>
    <b v="0"/>
    <n v="2313.4679360916757"/>
  </r>
  <r>
    <n v="1769902474"/>
    <m/>
    <m/>
    <m/>
    <d v="2018-08-13T17:07:18"/>
    <d v="2018-08-13T00:00:00"/>
    <n v="8"/>
    <n v="13"/>
    <x v="2"/>
    <s v="Morning Run"/>
    <x v="0"/>
    <n v="3315"/>
    <n v="16406.099999999999"/>
    <n v="16.406099999999999"/>
    <n v="10.194274763099999"/>
    <x v="26"/>
    <x v="16"/>
    <x v="8"/>
    <x v="4"/>
    <b v="0"/>
    <n v="2323.6622108547758"/>
  </r>
  <r>
    <n v="1771720029"/>
    <m/>
    <m/>
    <m/>
    <d v="2018-08-14T14:47:33"/>
    <d v="2018-08-14T00:00:00"/>
    <n v="8"/>
    <n v="14"/>
    <x v="2"/>
    <s v="Morning Run"/>
    <x v="0"/>
    <n v="3972"/>
    <n v="10283"/>
    <n v="10.282999999999999"/>
    <n v="6.3895579930000004"/>
    <x v="26"/>
    <x v="16"/>
    <x v="8"/>
    <x v="4"/>
    <b v="0"/>
    <n v="2330.0517688477757"/>
  </r>
  <r>
    <n v="1775175351"/>
    <m/>
    <m/>
    <m/>
    <d v="2018-08-15T23:22:38"/>
    <d v="2018-08-15T00:00:00"/>
    <n v="8"/>
    <n v="15"/>
    <x v="2"/>
    <s v="Afternoon Run"/>
    <x v="0"/>
    <n v="3291"/>
    <n v="10052.799999999999"/>
    <n v="10.0528"/>
    <n v="6.2465183887999993"/>
    <x v="26"/>
    <x v="16"/>
    <x v="8"/>
    <x v="4"/>
    <b v="0"/>
    <n v="2336.2982872365756"/>
  </r>
  <r>
    <n v="1777177900"/>
    <m/>
    <m/>
    <m/>
    <d v="2018-08-16T20:49:59"/>
    <d v="2018-08-16T00:00:00"/>
    <n v="8"/>
    <n v="16"/>
    <x v="2"/>
    <s v="Afternoon Run"/>
    <x v="0"/>
    <n v="4117"/>
    <n v="10681.2"/>
    <n v="10.6812"/>
    <n v="6.6369879252000006"/>
    <x v="26"/>
    <x v="16"/>
    <x v="8"/>
    <x v="4"/>
    <b v="0"/>
    <n v="2342.9352751617757"/>
  </r>
  <r>
    <n v="1778755456"/>
    <m/>
    <m/>
    <m/>
    <d v="2018-08-17T16:46:27"/>
    <d v="2018-08-17T00:00:00"/>
    <n v="8"/>
    <n v="17"/>
    <x v="2"/>
    <s v="Morning Run"/>
    <x v="0"/>
    <n v="3196"/>
    <n v="6585.1"/>
    <n v="6.5851000000000006"/>
    <n v="4.0917901721000005"/>
    <x v="26"/>
    <x v="16"/>
    <x v="8"/>
    <x v="4"/>
    <b v="0"/>
    <n v="2347.0270653338757"/>
  </r>
  <r>
    <n v="1781508833"/>
    <m/>
    <m/>
    <m/>
    <d v="2018-08-18T20:25:18"/>
    <d v="2018-08-18T00:00:00"/>
    <n v="8"/>
    <n v="18"/>
    <x v="2"/>
    <s v="Afternoon Run"/>
    <x v="0"/>
    <n v="3366"/>
    <n v="10795.5"/>
    <n v="10.795500000000001"/>
    <n v="6.7080106305000005"/>
    <x v="26"/>
    <x v="16"/>
    <x v="8"/>
    <x v="4"/>
    <b v="0"/>
    <n v="2353.7350759643759"/>
  </r>
  <r>
    <n v="1784133642"/>
    <m/>
    <m/>
    <m/>
    <d v="2018-08-19T20:33:24"/>
    <d v="2018-08-19T00:00:00"/>
    <n v="8"/>
    <n v="19"/>
    <x v="2"/>
    <s v="Afternoon Run"/>
    <x v="0"/>
    <n v="2331"/>
    <n v="10603.4"/>
    <n v="10.603399999999999"/>
    <n v="6.5886452614"/>
    <x v="26"/>
    <x v="16"/>
    <x v="8"/>
    <x v="4"/>
    <b v="0"/>
    <n v="2360.3237212257759"/>
  </r>
  <r>
    <n v="1785677942"/>
    <m/>
    <m/>
    <m/>
    <d v="2018-08-20T16:50:17"/>
    <d v="2018-08-20T00:00:00"/>
    <n v="8"/>
    <n v="20"/>
    <x v="2"/>
    <s v="Morning Run"/>
    <x v="0"/>
    <n v="3349"/>
    <n v="10352.299999999999"/>
    <n v="10.3523"/>
    <n v="6.4326190032999992"/>
    <x v="26"/>
    <x v="16"/>
    <x v="8"/>
    <x v="4"/>
    <b v="0"/>
    <n v="2366.7563402290757"/>
  </r>
  <r>
    <n v="1788309638"/>
    <m/>
    <m/>
    <m/>
    <d v="2018-08-21T18:38:05"/>
    <d v="2018-08-21T00:00:00"/>
    <n v="8"/>
    <n v="21"/>
    <x v="2"/>
    <s v="Lunch Run"/>
    <x v="0"/>
    <n v="3740"/>
    <n v="10591.5"/>
    <n v="10.5915"/>
    <n v="6.5812509465"/>
    <x v="26"/>
    <x v="16"/>
    <x v="8"/>
    <x v="4"/>
    <b v="0"/>
    <n v="2373.3375911755757"/>
  </r>
  <r>
    <n v="1792710447"/>
    <m/>
    <m/>
    <m/>
    <d v="2018-08-23T17:07:03"/>
    <d v="2018-08-23T00:00:00"/>
    <n v="8"/>
    <n v="23"/>
    <x v="2"/>
    <s v="Morning Run"/>
    <x v="0"/>
    <n v="4171"/>
    <n v="13485.6"/>
    <n v="13.4856"/>
    <n v="8.3795607576000002"/>
    <x v="26"/>
    <x v="16"/>
    <x v="8"/>
    <x v="4"/>
    <b v="0"/>
    <n v="2381.7171519331755"/>
  </r>
  <r>
    <n v="1794615171"/>
    <m/>
    <m/>
    <m/>
    <d v="2018-08-24T16:19:06"/>
    <d v="2018-08-24T00:00:00"/>
    <n v="8"/>
    <n v="24"/>
    <x v="2"/>
    <s v="Morning Run"/>
    <x v="0"/>
    <n v="3639"/>
    <n v="10168"/>
    <n v="10.167999999999999"/>
    <n v="6.3181003279999999"/>
    <x v="26"/>
    <x v="16"/>
    <x v="8"/>
    <x v="4"/>
    <b v="0"/>
    <n v="2388.0352522611756"/>
  </r>
  <r>
    <n v="1797127898"/>
    <m/>
    <m/>
    <m/>
    <d v="2018-08-25T18:37:56"/>
    <d v="2018-08-25T00:00:00"/>
    <n v="8"/>
    <n v="25"/>
    <x v="2"/>
    <s v="Lunch Run"/>
    <x v="0"/>
    <n v="3642"/>
    <n v="10696.4"/>
    <n v="10.696399999999999"/>
    <n v="6.6464327644000001"/>
    <x v="26"/>
    <x v="16"/>
    <x v="8"/>
    <x v="4"/>
    <b v="0"/>
    <n v="2394.6816850255755"/>
  </r>
  <r>
    <n v="1799065044"/>
    <m/>
    <m/>
    <m/>
    <d v="2018-08-26T14:41:32"/>
    <d v="2018-08-26T00:00:00"/>
    <n v="8"/>
    <n v="26"/>
    <x v="2"/>
    <s v="Morning Run"/>
    <x v="0"/>
    <n v="3292"/>
    <n v="11023.1"/>
    <n v="11.023100000000001"/>
    <n v="6.8494346701"/>
    <x v="26"/>
    <x v="16"/>
    <x v="8"/>
    <x v="4"/>
    <b v="0"/>
    <n v="2401.5311196956754"/>
  </r>
  <r>
    <n v="1801383580"/>
    <m/>
    <m/>
    <m/>
    <d v="2018-08-27T17:23:19"/>
    <d v="2018-08-27T00:00:00"/>
    <n v="8"/>
    <n v="27"/>
    <x v="2"/>
    <s v="Morning Run"/>
    <x v="0"/>
    <n v="3418"/>
    <n v="10807.3"/>
    <n v="10.8073"/>
    <n v="6.7153428083"/>
    <x v="26"/>
    <x v="16"/>
    <x v="8"/>
    <x v="4"/>
    <b v="0"/>
    <n v="2408.2464625039756"/>
  </r>
  <r>
    <n v="1803178807"/>
    <m/>
    <m/>
    <m/>
    <d v="2018-08-28T14:36:38"/>
    <d v="2018-08-28T00:00:00"/>
    <n v="8"/>
    <n v="28"/>
    <x v="2"/>
    <s v="Morning Run"/>
    <x v="0"/>
    <n v="4273"/>
    <n v="12385.3"/>
    <n v="12.385299999999999"/>
    <n v="7.6958662462999996"/>
    <x v="26"/>
    <x v="16"/>
    <x v="8"/>
    <x v="4"/>
    <b v="0"/>
    <n v="2415.9423287502755"/>
  </r>
  <r>
    <n v="1805474818"/>
    <m/>
    <m/>
    <m/>
    <d v="2018-08-29T14:26:53"/>
    <d v="2018-08-29T00:00:00"/>
    <n v="8"/>
    <n v="29"/>
    <x v="2"/>
    <s v="Morning Run"/>
    <x v="0"/>
    <n v="3126"/>
    <n v="10368"/>
    <n v="10.368"/>
    <n v="6.4423745280000002"/>
    <x v="26"/>
    <x v="16"/>
    <x v="8"/>
    <x v="4"/>
    <b v="0"/>
    <n v="2422.3847032782755"/>
  </r>
  <r>
    <n v="1807518852"/>
    <m/>
    <m/>
    <m/>
    <d v="2018-08-30T12:29:12"/>
    <d v="2018-08-30T00:00:00"/>
    <n v="8"/>
    <n v="30"/>
    <x v="2"/>
    <s v="Morning Run"/>
    <x v="0"/>
    <n v="3548"/>
    <n v="13044.4"/>
    <n v="13.0444"/>
    <n v="8.1054118723999995"/>
    <x v="0"/>
    <x v="0"/>
    <x v="0"/>
    <x v="0"/>
    <b v="0"/>
    <n v="2430.4901151506756"/>
  </r>
  <r>
    <n v="1809794345"/>
    <m/>
    <m/>
    <m/>
    <d v="2018-08-31T13:55:28"/>
    <d v="2018-08-31T00:00:00"/>
    <n v="8"/>
    <n v="31"/>
    <x v="2"/>
    <s v="Morning Run"/>
    <x v="0"/>
    <n v="3632"/>
    <n v="10138.1"/>
    <n v="10.1381"/>
    <n v="6.2995213351000006"/>
    <x v="0"/>
    <x v="0"/>
    <x v="0"/>
    <x v="0"/>
    <b v="0"/>
    <n v="2436.7896364857756"/>
  </r>
  <r>
    <n v="1812150996"/>
    <m/>
    <m/>
    <m/>
    <d v="2018-09-01T14:39:39"/>
    <d v="2018-09-01T00:00:00"/>
    <n v="9"/>
    <n v="1"/>
    <x v="2"/>
    <s v="Morning Run"/>
    <x v="0"/>
    <n v="4163"/>
    <n v="10397.1"/>
    <n v="10.3971"/>
    <n v="6.4604564241000002"/>
    <x v="0"/>
    <x v="0"/>
    <x v="0"/>
    <x v="0"/>
    <b v="0"/>
    <n v="2443.2500929098755"/>
  </r>
  <r>
    <n v="1815551209"/>
    <m/>
    <m/>
    <m/>
    <d v="2018-09-02T21:33:48"/>
    <d v="2018-09-02T00:00:00"/>
    <n v="9"/>
    <n v="2"/>
    <x v="2"/>
    <s v="Afternoon Run"/>
    <x v="0"/>
    <n v="3863"/>
    <n v="6633.3"/>
    <n v="6.6333000000000002"/>
    <n v="4.1217402543000006"/>
    <x v="1"/>
    <x v="1"/>
    <x v="1"/>
    <x v="1"/>
    <b v="0"/>
    <n v="2447.3718331641758"/>
  </r>
  <r>
    <n v="1819665968"/>
    <m/>
    <m/>
    <m/>
    <d v="2018-09-04T19:11:44"/>
    <d v="2018-09-04T00:00:00"/>
    <n v="9"/>
    <n v="4"/>
    <x v="2"/>
    <s v="Lunch Run"/>
    <x v="0"/>
    <n v="3570"/>
    <n v="10626.5"/>
    <n v="10.6265"/>
    <n v="6.6029989315000002"/>
    <x v="26"/>
    <x v="16"/>
    <x v="8"/>
    <x v="4"/>
    <b v="0"/>
    <n v="2453.974832095676"/>
  </r>
  <r>
    <n v="1821590952"/>
    <m/>
    <m/>
    <m/>
    <d v="2018-09-05T16:47:12"/>
    <d v="2018-09-05T00:00:00"/>
    <n v="9"/>
    <n v="5"/>
    <x v="2"/>
    <s v="Morning Run"/>
    <x v="0"/>
    <n v="3782"/>
    <n v="11537.1"/>
    <n v="11.537100000000001"/>
    <n v="7.1688193641"/>
    <x v="26"/>
    <x v="16"/>
    <x v="8"/>
    <x v="4"/>
    <b v="0"/>
    <n v="2461.1436514597758"/>
  </r>
  <r>
    <n v="1823933052"/>
    <m/>
    <m/>
    <m/>
    <d v="2018-09-06T17:35:30"/>
    <d v="2018-09-06T00:00:00"/>
    <n v="9"/>
    <n v="6"/>
    <x v="2"/>
    <s v="Morning Run"/>
    <x v="0"/>
    <n v="3870"/>
    <n v="13236.6"/>
    <n v="13.236600000000001"/>
    <n v="8.2248393786000005"/>
    <x v="26"/>
    <x v="16"/>
    <x v="8"/>
    <x v="4"/>
    <b v="0"/>
    <n v="2469.3684908383757"/>
  </r>
  <r>
    <n v="1825836371"/>
    <m/>
    <m/>
    <m/>
    <d v="2018-09-07T17:15:53"/>
    <d v="2018-09-07T00:00:00"/>
    <n v="9"/>
    <n v="7"/>
    <x v="2"/>
    <s v="Morning Run"/>
    <x v="0"/>
    <n v="3326"/>
    <n v="11682.4"/>
    <n v="11.682399999999999"/>
    <n v="7.2591045703999999"/>
    <x v="26"/>
    <x v="16"/>
    <x v="8"/>
    <x v="4"/>
    <b v="0"/>
    <n v="2476.6275954087755"/>
  </r>
  <r>
    <n v="1828144160"/>
    <m/>
    <m/>
    <m/>
    <d v="2018-09-08T17:07:13"/>
    <d v="2018-09-08T00:00:00"/>
    <n v="9"/>
    <n v="8"/>
    <x v="2"/>
    <s v="Morning Run"/>
    <x v="0"/>
    <n v="3240"/>
    <n v="11418.6"/>
    <n v="11.4186"/>
    <n v="7.0951869006000008"/>
    <x v="26"/>
    <x v="16"/>
    <x v="8"/>
    <x v="4"/>
    <b v="0"/>
    <n v="2483.7227823093754"/>
  </r>
  <r>
    <n v="1831149800"/>
    <m/>
    <m/>
    <m/>
    <d v="2018-09-09T19:58:37"/>
    <d v="2018-09-09T00:00:00"/>
    <n v="9"/>
    <n v="9"/>
    <x v="2"/>
    <s v="Lunch Run"/>
    <x v="0"/>
    <n v="3758"/>
    <n v="10502.6"/>
    <n v="10.502600000000001"/>
    <n v="6.5260110646000005"/>
    <x v="26"/>
    <x v="16"/>
    <x v="8"/>
    <x v="4"/>
    <b v="0"/>
    <n v="2490.2487933739753"/>
  </r>
  <r>
    <n v="1833375229"/>
    <m/>
    <m/>
    <m/>
    <d v="2018-09-10T23:38:01"/>
    <d v="2018-09-10T00:00:00"/>
    <n v="9"/>
    <n v="10"/>
    <x v="2"/>
    <s v="Afternoon Run"/>
    <x v="0"/>
    <n v="3670"/>
    <n v="10658.2"/>
    <n v="10.658200000000001"/>
    <n v="6.6226963922000008"/>
    <x v="26"/>
    <x v="16"/>
    <x v="8"/>
    <x v="4"/>
    <b v="0"/>
    <n v="2496.8714897661753"/>
  </r>
  <r>
    <n v="1835101950"/>
    <m/>
    <m/>
    <m/>
    <d v="2018-09-11T17:31:05"/>
    <d v="2018-09-11T00:00:00"/>
    <n v="9"/>
    <n v="11"/>
    <x v="2"/>
    <s v="Morning Run"/>
    <x v="0"/>
    <n v="3641"/>
    <n v="13667.1"/>
    <n v="13.6671"/>
    <n v="8.4923395941000006"/>
    <x v="26"/>
    <x v="16"/>
    <x v="8"/>
    <x v="4"/>
    <b v="0"/>
    <n v="2505.3638293602753"/>
  </r>
  <r>
    <n v="1836888035"/>
    <m/>
    <m/>
    <m/>
    <d v="2018-09-12T15:13:17"/>
    <d v="2018-09-12T00:00:00"/>
    <n v="9"/>
    <n v="12"/>
    <x v="2"/>
    <s v="Morning Run"/>
    <x v="0"/>
    <n v="4677"/>
    <n v="10047.5"/>
    <n v="10.047499999999999"/>
    <n v="6.2432251225000002"/>
    <x v="26"/>
    <x v="16"/>
    <x v="8"/>
    <x v="4"/>
    <b v="0"/>
    <n v="2511.6070544827753"/>
  </r>
  <r>
    <n v="1839493797"/>
    <m/>
    <m/>
    <m/>
    <d v="2018-09-13T17:38:04"/>
    <d v="2018-09-13T00:00:00"/>
    <n v="9"/>
    <n v="13"/>
    <x v="2"/>
    <s v="Morning Run"/>
    <x v="0"/>
    <n v="3260"/>
    <n v="11548.2"/>
    <n v="11.548200000000001"/>
    <n v="7.1757165822000006"/>
    <x v="26"/>
    <x v="16"/>
    <x v="8"/>
    <x v="4"/>
    <b v="0"/>
    <n v="2518.7827710649753"/>
  </r>
  <r>
    <n v="1841403369"/>
    <m/>
    <m/>
    <m/>
    <d v="2018-09-14T17:19:02"/>
    <d v="2018-09-14T00:00:00"/>
    <n v="9"/>
    <n v="14"/>
    <x v="2"/>
    <s v="Morning Run"/>
    <x v="0"/>
    <n v="4616"/>
    <n v="11614.3"/>
    <n v="11.6143"/>
    <n v="7.2167892052999996"/>
    <x v="26"/>
    <x v="16"/>
    <x v="8"/>
    <x v="4"/>
    <b v="0"/>
    <n v="2525.9995602702752"/>
  </r>
  <r>
    <n v="1843614301"/>
    <m/>
    <m/>
    <m/>
    <d v="2018-09-15T16:27:20"/>
    <d v="2018-09-15T00:00:00"/>
    <n v="9"/>
    <n v="15"/>
    <x v="2"/>
    <s v="Morning Run"/>
    <x v="0"/>
    <n v="4106"/>
    <n v="13090.8"/>
    <n v="13.0908"/>
    <n v="8.1342434867999991"/>
    <x v="26"/>
    <x v="16"/>
    <x v="8"/>
    <x v="4"/>
    <b v="0"/>
    <n v="2534.1338037570754"/>
  </r>
  <r>
    <n v="1846361599"/>
    <m/>
    <m/>
    <m/>
    <d v="2018-09-16T17:03:59"/>
    <d v="2018-09-16T00:00:00"/>
    <n v="9"/>
    <n v="16"/>
    <x v="2"/>
    <s v="Morning Run"/>
    <x v="0"/>
    <n v="3666"/>
    <n v="12076.4"/>
    <n v="12.0764"/>
    <n v="7.5039247443999999"/>
    <x v="26"/>
    <x v="16"/>
    <x v="8"/>
    <x v="4"/>
    <b v="0"/>
    <n v="2541.6377285014755"/>
  </r>
  <r>
    <n v="1848203754"/>
    <m/>
    <m/>
    <m/>
    <d v="2018-09-17T16:37:44"/>
    <d v="2018-09-17T00:00:00"/>
    <n v="9"/>
    <n v="17"/>
    <x v="2"/>
    <s v="Morning Run"/>
    <x v="0"/>
    <n v="3807"/>
    <n v="12060.7"/>
    <n v="12.060700000000001"/>
    <n v="7.4941692197000007"/>
    <x v="26"/>
    <x v="16"/>
    <x v="8"/>
    <x v="4"/>
    <b v="0"/>
    <n v="2549.1318977211754"/>
  </r>
  <r>
    <n v="1850276898"/>
    <m/>
    <m/>
    <m/>
    <d v="2018-09-18T16:17:42"/>
    <d v="2018-09-18T00:00:00"/>
    <n v="9"/>
    <n v="18"/>
    <x v="2"/>
    <s v="Morning Run"/>
    <x v="0"/>
    <n v="3950"/>
    <n v="11277.6"/>
    <n v="11.2776"/>
    <n v="7.0075735896000007"/>
    <x v="26"/>
    <x v="16"/>
    <x v="8"/>
    <x v="4"/>
    <b v="0"/>
    <n v="2556.1394713107752"/>
  </r>
  <r>
    <n v="1852731254"/>
    <m/>
    <m/>
    <m/>
    <d v="2018-09-19T17:16:39"/>
    <d v="2018-09-19T00:00:00"/>
    <n v="9"/>
    <n v="19"/>
    <x v="2"/>
    <s v="Morning Run"/>
    <x v="0"/>
    <n v="3728"/>
    <n v="11845.4"/>
    <n v="11.8454"/>
    <n v="7.3603880433999995"/>
    <x v="26"/>
    <x v="16"/>
    <x v="8"/>
    <x v="4"/>
    <b v="0"/>
    <n v="2563.499859354175"/>
  </r>
  <r>
    <n v="1855277159"/>
    <m/>
    <m/>
    <m/>
    <d v="2018-09-20T22:00:26"/>
    <d v="2018-09-20T00:00:00"/>
    <n v="9"/>
    <n v="20"/>
    <x v="2"/>
    <s v="Afternoon Run"/>
    <x v="0"/>
    <n v="3554"/>
    <n v="10013.9"/>
    <n v="10.0139"/>
    <n v="6.2223470568999995"/>
    <x v="26"/>
    <x v="16"/>
    <x v="8"/>
    <x v="4"/>
    <b v="0"/>
    <n v="2569.7222064110751"/>
  </r>
  <r>
    <n v="1856715717"/>
    <m/>
    <m/>
    <m/>
    <d v="2018-09-21T17:32:24"/>
    <d v="2018-09-21T00:00:00"/>
    <n v="9"/>
    <n v="21"/>
    <x v="2"/>
    <s v="Morning Run"/>
    <x v="0"/>
    <n v="4031"/>
    <n v="10165.200000000001"/>
    <n v="10.1652"/>
    <n v="6.3163604892000009"/>
    <x v="26"/>
    <x v="16"/>
    <x v="8"/>
    <x v="4"/>
    <b v="0"/>
    <n v="2576.0385669002753"/>
  </r>
  <r>
    <n v="1859707233"/>
    <m/>
    <m/>
    <m/>
    <d v="2018-09-23T05:39:23"/>
    <d v="2018-09-23T00:00:00"/>
    <n v="9"/>
    <n v="23"/>
    <x v="2"/>
    <s v="Night Run"/>
    <x v="0"/>
    <n v="3229"/>
    <n v="11888.4"/>
    <n v="11.888399999999999"/>
    <n v="7.3871069964"/>
    <x v="26"/>
    <x v="16"/>
    <x v="8"/>
    <x v="4"/>
    <b v="0"/>
    <n v="2583.4256738966751"/>
  </r>
  <r>
    <n v="1861474129"/>
    <m/>
    <m/>
    <m/>
    <d v="2018-09-23T17:38:47"/>
    <d v="2018-09-23T00:00:00"/>
    <n v="9"/>
    <n v="23"/>
    <x v="2"/>
    <s v="Morning Run"/>
    <x v="0"/>
    <n v="3203"/>
    <n v="11521.6"/>
    <n v="11.521600000000001"/>
    <n v="7.1591881136"/>
    <x v="26"/>
    <x v="16"/>
    <x v="8"/>
    <x v="4"/>
    <b v="0"/>
    <n v="2590.5848620102752"/>
  </r>
  <r>
    <n v="1862976992"/>
    <m/>
    <m/>
    <m/>
    <d v="2018-09-24T15:18:18"/>
    <d v="2018-09-24T00:00:00"/>
    <n v="9"/>
    <n v="24"/>
    <x v="2"/>
    <s v="Morning Run"/>
    <x v="0"/>
    <n v="3681"/>
    <n v="11624.3"/>
    <n v="11.6243"/>
    <n v="7.2230029152999995"/>
    <x v="26"/>
    <x v="16"/>
    <x v="8"/>
    <x v="4"/>
    <b v="0"/>
    <n v="2597.8078649255754"/>
  </r>
  <r>
    <n v="1865753036"/>
    <m/>
    <m/>
    <m/>
    <d v="2018-09-25T20:43:06"/>
    <d v="2018-09-25T00:00:00"/>
    <n v="9"/>
    <n v="25"/>
    <x v="2"/>
    <s v="Afternoon Run"/>
    <x v="0"/>
    <n v="3402"/>
    <n v="14563.4"/>
    <n v="14.5634"/>
    <n v="9.0492744213999998"/>
    <x v="26"/>
    <x v="16"/>
    <x v="8"/>
    <x v="4"/>
    <b v="0"/>
    <n v="2606.8571393469751"/>
  </r>
  <r>
    <n v="1867626082"/>
    <m/>
    <m/>
    <m/>
    <d v="2018-09-26T18:34:47"/>
    <d v="2018-09-26T00:00:00"/>
    <n v="9"/>
    <n v="26"/>
    <x v="2"/>
    <s v="Lunch Run"/>
    <x v="0"/>
    <n v="4095"/>
    <n v="10171.5"/>
    <n v="10.1715"/>
    <n v="6.3202751265000003"/>
    <x v="26"/>
    <x v="16"/>
    <x v="8"/>
    <x v="4"/>
    <b v="0"/>
    <n v="2613.177414473475"/>
  </r>
  <r>
    <n v="1869562546"/>
    <m/>
    <m/>
    <m/>
    <d v="2018-09-27T17:02:02"/>
    <d v="2018-09-27T00:00:00"/>
    <n v="9"/>
    <n v="27"/>
    <x v="2"/>
    <s v="Morning Run"/>
    <x v="0"/>
    <n v="3710"/>
    <n v="14720.3"/>
    <n v="14.7203"/>
    <n v="9.1467675313000001"/>
    <x v="26"/>
    <x v="16"/>
    <x v="8"/>
    <x v="4"/>
    <b v="0"/>
    <n v="2622.3241820047751"/>
  </r>
  <r>
    <n v="1871428001"/>
    <m/>
    <m/>
    <m/>
    <d v="2018-09-28T16:38:52"/>
    <d v="2018-09-28T00:00:00"/>
    <n v="9"/>
    <n v="28"/>
    <x v="2"/>
    <s v="Morning Run"/>
    <x v="0"/>
    <n v="4318"/>
    <n v="13117.6"/>
    <n v="13.117599999999999"/>
    <n v="8.1508962296000007"/>
    <x v="26"/>
    <x v="16"/>
    <x v="8"/>
    <x v="4"/>
    <b v="0"/>
    <n v="2630.4750782343754"/>
  </r>
  <r>
    <n v="1873455769"/>
    <m/>
    <m/>
    <m/>
    <d v="2018-09-29T15:21:29"/>
    <d v="2018-09-29T00:00:00"/>
    <n v="9"/>
    <n v="29"/>
    <x v="2"/>
    <s v="Morning Run"/>
    <x v="0"/>
    <n v="4440"/>
    <n v="11440.1"/>
    <n v="11.440100000000001"/>
    <n v="7.1085463771000006"/>
    <x v="26"/>
    <x v="16"/>
    <x v="8"/>
    <x v="4"/>
    <b v="0"/>
    <n v="2637.5836246114754"/>
  </r>
  <r>
    <n v="1876117609"/>
    <m/>
    <m/>
    <m/>
    <d v="2018-09-30T16:06:16"/>
    <d v="2018-09-30T00:00:00"/>
    <n v="9"/>
    <n v="30"/>
    <x v="2"/>
    <s v="Morning Run"/>
    <x v="0"/>
    <n v="3769"/>
    <n v="11664.2"/>
    <n v="11.664200000000001"/>
    <n v="7.2477956182000005"/>
    <x v="26"/>
    <x v="16"/>
    <x v="8"/>
    <x v="4"/>
    <b v="0"/>
    <n v="2644.8314202296756"/>
  </r>
  <r>
    <n v="1880390680"/>
    <m/>
    <m/>
    <m/>
    <d v="2018-10-02T20:53:35"/>
    <d v="2018-10-02T00:00:00"/>
    <n v="10"/>
    <n v="2"/>
    <x v="2"/>
    <s v="Afternoon Run"/>
    <x v="0"/>
    <n v="3475"/>
    <n v="13104.7"/>
    <n v="13.104700000000001"/>
    <n v="8.1428805437000005"/>
    <x v="26"/>
    <x v="16"/>
    <x v="8"/>
    <x v="4"/>
    <b v="0"/>
    <n v="2652.9743007733755"/>
  </r>
  <r>
    <n v="1882059533"/>
    <m/>
    <m/>
    <m/>
    <d v="2018-10-03T16:32:23"/>
    <d v="2018-10-03T00:00:00"/>
    <n v="10"/>
    <n v="3"/>
    <x v="2"/>
    <s v="Morning Run"/>
    <x v="0"/>
    <n v="4405"/>
    <n v="11709.6"/>
    <n v="11.7096"/>
    <n v="7.2760058616000007"/>
    <x v="26"/>
    <x v="16"/>
    <x v="8"/>
    <x v="4"/>
    <b v="0"/>
    <n v="2660.2503066349755"/>
  </r>
  <r>
    <n v="1884179447"/>
    <m/>
    <m/>
    <m/>
    <d v="2018-10-04T17:13:36"/>
    <d v="2018-10-04T00:00:00"/>
    <n v="10"/>
    <n v="4"/>
    <x v="2"/>
    <s v="Morning Run"/>
    <x v="0"/>
    <n v="4281"/>
    <n v="11538"/>
    <n v="11.538"/>
    <n v="7.1693785979999998"/>
    <x v="26"/>
    <x v="16"/>
    <x v="8"/>
    <x v="4"/>
    <b v="0"/>
    <n v="2667.4196852329756"/>
  </r>
  <r>
    <n v="1886464369"/>
    <m/>
    <m/>
    <m/>
    <d v="2018-10-05T22:21:18"/>
    <d v="2018-10-05T00:00:00"/>
    <n v="10"/>
    <n v="5"/>
    <x v="2"/>
    <s v="Afternoon Run"/>
    <x v="0"/>
    <n v="1024"/>
    <n v="13073.8"/>
    <n v="13.073799999999999"/>
    <n v="8.1236801797999991"/>
    <x v="26"/>
    <x v="16"/>
    <x v="8"/>
    <x v="4"/>
    <b v="0"/>
    <n v="2675.5433654127755"/>
  </r>
  <r>
    <n v="1888664705"/>
    <m/>
    <m/>
    <m/>
    <d v="2018-10-06T22:26:48"/>
    <d v="2018-10-06T00:00:00"/>
    <n v="10"/>
    <n v="6"/>
    <x v="2"/>
    <s v="Afternoon Run"/>
    <x v="0"/>
    <n v="4589"/>
    <n v="10580.3"/>
    <n v="10.580299999999999"/>
    <n v="6.5742915912999997"/>
    <x v="7"/>
    <x v="7"/>
    <x v="1"/>
    <x v="1"/>
    <b v="0"/>
    <n v="2682.1176570040757"/>
  </r>
  <r>
    <n v="1890440966"/>
    <m/>
    <m/>
    <m/>
    <d v="2018-10-07T15:12:17"/>
    <d v="2018-10-07T00:00:00"/>
    <n v="10"/>
    <n v="7"/>
    <x v="2"/>
    <s v="Morning Run"/>
    <x v="0"/>
    <n v="3611"/>
    <n v="10146"/>
    <n v="10.146000000000001"/>
    <n v="6.3044301660000004"/>
    <x v="7"/>
    <x v="7"/>
    <x v="1"/>
    <x v="1"/>
    <b v="0"/>
    <n v="2688.4220871700759"/>
  </r>
  <r>
    <n v="1892811043"/>
    <m/>
    <m/>
    <m/>
    <d v="2018-10-08T20:22:33"/>
    <d v="2018-10-08T00:00:00"/>
    <n v="10"/>
    <n v="8"/>
    <x v="2"/>
    <s v="Afternoon Run"/>
    <x v="0"/>
    <n v="4100"/>
    <n v="11888.2"/>
    <n v="11.888200000000001"/>
    <n v="7.3869827222000009"/>
    <x v="26"/>
    <x v="16"/>
    <x v="8"/>
    <x v="4"/>
    <b v="0"/>
    <n v="2695.8090698922761"/>
  </r>
  <r>
    <n v="1894201550"/>
    <m/>
    <m/>
    <m/>
    <d v="2018-10-09T15:01:10"/>
    <d v="2018-10-09T00:00:00"/>
    <n v="10"/>
    <n v="9"/>
    <x v="2"/>
    <s v="Morning Run"/>
    <x v="0"/>
    <n v="2616"/>
    <n v="10993.3"/>
    <n v="10.9933"/>
    <n v="6.8309178142999993"/>
    <x v="26"/>
    <x v="16"/>
    <x v="8"/>
    <x v="4"/>
    <b v="0"/>
    <n v="2702.639987706576"/>
  </r>
  <r>
    <n v="1896769435"/>
    <m/>
    <m/>
    <m/>
    <d v="2018-10-10T17:32:05"/>
    <d v="2018-10-10T00:00:00"/>
    <n v="10"/>
    <n v="10"/>
    <x v="2"/>
    <s v="Morning Run"/>
    <x v="0"/>
    <n v="4947"/>
    <n v="13226.3"/>
    <n v="13.226299999999998"/>
    <n v="8.2184392573"/>
    <x v="26"/>
    <x v="16"/>
    <x v="8"/>
    <x v="4"/>
    <b v="0"/>
    <n v="2710.8584269638759"/>
  </r>
  <r>
    <n v="1898550107"/>
    <m/>
    <m/>
    <m/>
    <d v="2018-10-11T16:38:23"/>
    <d v="2018-10-11T00:00:00"/>
    <n v="10"/>
    <n v="11"/>
    <x v="2"/>
    <s v="Morning Run"/>
    <x v="0"/>
    <n v="3693"/>
    <n v="12124.3"/>
    <n v="12.1243"/>
    <n v="7.5336884152999994"/>
    <x v="26"/>
    <x v="16"/>
    <x v="8"/>
    <x v="4"/>
    <b v="0"/>
    <n v="2718.3921153791757"/>
  </r>
  <r>
    <n v="1900810691"/>
    <m/>
    <m/>
    <m/>
    <d v="2018-10-12T21:30:11"/>
    <d v="2018-10-12T00:00:00"/>
    <n v="10"/>
    <n v="12"/>
    <x v="2"/>
    <s v="Afternoon Run"/>
    <x v="0"/>
    <n v="4489"/>
    <n v="13694.6"/>
    <n v="13.694600000000001"/>
    <n v="8.5094272966000002"/>
    <x v="26"/>
    <x v="16"/>
    <x v="8"/>
    <x v="4"/>
    <b v="0"/>
    <n v="2726.9015426757755"/>
  </r>
  <r>
    <n v="1902827469"/>
    <m/>
    <m/>
    <m/>
    <d v="2018-10-13T18:38:44"/>
    <d v="2018-10-13T00:00:00"/>
    <n v="10"/>
    <n v="13"/>
    <x v="2"/>
    <s v="Lunch Run"/>
    <x v="0"/>
    <n v="2641"/>
    <n v="14656.6"/>
    <n v="14.656600000000001"/>
    <n v="9.1071861986000009"/>
    <x v="26"/>
    <x v="16"/>
    <x v="8"/>
    <x v="4"/>
    <b v="0"/>
    <n v="2736.0087288743757"/>
  </r>
  <r>
    <n v="1905214961"/>
    <m/>
    <m/>
    <m/>
    <d v="2018-10-14T18:01:52"/>
    <d v="2018-10-14T00:00:00"/>
    <n v="10"/>
    <n v="14"/>
    <x v="2"/>
    <s v="Lunch Run"/>
    <x v="0"/>
    <n v="3911"/>
    <n v="12115.6"/>
    <n v="12.115600000000001"/>
    <n v="7.5282824876000003"/>
    <x v="26"/>
    <x v="16"/>
    <x v="8"/>
    <x v="4"/>
    <b v="0"/>
    <n v="2743.5370113619756"/>
  </r>
  <r>
    <n v="1906980035"/>
    <m/>
    <m/>
    <m/>
    <d v="2018-10-15T18:30:54"/>
    <d v="2018-10-15T00:00:00"/>
    <n v="10"/>
    <n v="15"/>
    <x v="2"/>
    <s v="Lunch Run"/>
    <x v="0"/>
    <n v="3436"/>
    <n v="11362.9"/>
    <n v="11.3629"/>
    <n v="7.0605765359000001"/>
    <x v="26"/>
    <x v="16"/>
    <x v="8"/>
    <x v="4"/>
    <b v="0"/>
    <n v="2750.5975878978757"/>
  </r>
  <r>
    <n v="1909246007"/>
    <m/>
    <m/>
    <m/>
    <d v="2018-10-16T20:31:23"/>
    <d v="2018-10-16T00:00:00"/>
    <n v="10"/>
    <n v="16"/>
    <x v="2"/>
    <s v="Afternoon Run"/>
    <x v="0"/>
    <n v="3629"/>
    <n v="13859.5"/>
    <n v="13.859500000000001"/>
    <n v="8.6118913745000008"/>
    <x v="26"/>
    <x v="16"/>
    <x v="8"/>
    <x v="4"/>
    <b v="0"/>
    <n v="2759.2094792723756"/>
  </r>
  <r>
    <n v="1911072115"/>
    <m/>
    <m/>
    <m/>
    <d v="2018-10-17T17:52:45"/>
    <d v="2018-10-17T00:00:00"/>
    <n v="10"/>
    <n v="17"/>
    <x v="2"/>
    <s v="Morning Run"/>
    <x v="0"/>
    <n v="3988"/>
    <n v="13109.5"/>
    <n v="13.109500000000001"/>
    <n v="8.1458631244999999"/>
    <x v="26"/>
    <x v="16"/>
    <x v="8"/>
    <x v="4"/>
    <b v="0"/>
    <n v="2767.3553423968756"/>
  </r>
  <r>
    <n v="1911399638"/>
    <m/>
    <m/>
    <m/>
    <d v="2018-10-17T22:51:46"/>
    <d v="2018-10-17T00:00:00"/>
    <n v="10"/>
    <n v="17"/>
    <x v="2"/>
    <s v="Slave to Strava Badges"/>
    <x v="0"/>
    <n v="3994"/>
    <n v="3440.4"/>
    <n v="3.4403999999999999"/>
    <n v="2.1377647884000002"/>
    <x v="26"/>
    <x v="16"/>
    <x v="8"/>
    <x v="4"/>
    <b v="0"/>
    <n v="2769.4931071852757"/>
  </r>
  <r>
    <n v="1915084871"/>
    <m/>
    <m/>
    <m/>
    <d v="2018-10-19T21:22:41"/>
    <d v="2018-10-19T00:00:00"/>
    <n v="10"/>
    <n v="19"/>
    <x v="2"/>
    <s v="Afternoon Run"/>
    <x v="0"/>
    <n v="4032"/>
    <n v="14844.4"/>
    <n v="14.8444"/>
    <n v="9.2238796724000007"/>
    <x v="26"/>
    <x v="16"/>
    <x v="8"/>
    <x v="4"/>
    <b v="0"/>
    <n v="2778.7169868576757"/>
  </r>
  <r>
    <n v="1916915601"/>
    <m/>
    <m/>
    <m/>
    <d v="2018-10-20T17:07:07"/>
    <d v="2018-10-20T00:00:00"/>
    <n v="10"/>
    <n v="20"/>
    <x v="2"/>
    <s v="Morning Run"/>
    <x v="0"/>
    <n v="4781"/>
    <n v="11477.5"/>
    <n v="11.477499999999999"/>
    <n v="7.1317856525000005"/>
    <x v="26"/>
    <x v="16"/>
    <x v="8"/>
    <x v="4"/>
    <b v="0"/>
    <n v="2785.8487725101759"/>
  </r>
  <r>
    <n v="1919676975"/>
    <m/>
    <m/>
    <m/>
    <d v="2018-10-21T18:57:34"/>
    <d v="2018-10-21T00:00:00"/>
    <n v="10"/>
    <n v="21"/>
    <x v="2"/>
    <s v="Lunch Run"/>
    <x v="0"/>
    <n v="4007"/>
    <n v="11694.9"/>
    <n v="11.694900000000001"/>
    <n v="7.2668717079"/>
    <x v="36"/>
    <x v="23"/>
    <x v="1"/>
    <x v="1"/>
    <b v="0"/>
    <n v="2793.1156442180759"/>
  </r>
  <r>
    <n v="1921349347"/>
    <m/>
    <m/>
    <m/>
    <d v="2018-10-22T18:46:24"/>
    <d v="2018-10-22T00:00:00"/>
    <n v="10"/>
    <n v="22"/>
    <x v="2"/>
    <s v="Lunch Run"/>
    <x v="0"/>
    <n v="3816"/>
    <n v="8703.4"/>
    <n v="8.7034000000000002"/>
    <n v="5.4080403613999994"/>
    <x v="36"/>
    <x v="23"/>
    <x v="1"/>
    <x v="1"/>
    <b v="0"/>
    <n v="2798.5236845794757"/>
  </r>
  <r>
    <n v="1922867848"/>
    <m/>
    <m/>
    <m/>
    <d v="2018-10-23T14:55:27"/>
    <d v="2018-10-23T00:00:00"/>
    <n v="10"/>
    <n v="23"/>
    <x v="2"/>
    <s v="Morning Run"/>
    <x v="0"/>
    <n v="2581"/>
    <n v="15288.8"/>
    <n v="15.288799999999998"/>
    <n v="9.5000169448000005"/>
    <x v="36"/>
    <x v="23"/>
    <x v="1"/>
    <x v="1"/>
    <b v="0"/>
    <n v="2808.0237015242756"/>
  </r>
  <r>
    <n v="1925302907"/>
    <m/>
    <m/>
    <m/>
    <d v="2018-10-24T18:18:14"/>
    <d v="2018-10-24T00:00:00"/>
    <n v="10"/>
    <n v="24"/>
    <x v="2"/>
    <s v="Lunch Run"/>
    <x v="0"/>
    <n v="3683"/>
    <n v="12842.2"/>
    <n v="12.8422"/>
    <n v="7.9797706562000004"/>
    <x v="36"/>
    <x v="23"/>
    <x v="1"/>
    <x v="1"/>
    <b v="0"/>
    <n v="2816.0034721804755"/>
  </r>
  <r>
    <n v="1927358882"/>
    <m/>
    <m/>
    <m/>
    <d v="2018-10-25T20:28:20"/>
    <d v="2018-10-25T00:00:00"/>
    <n v="10"/>
    <n v="25"/>
    <x v="2"/>
    <s v="Afternoon Run"/>
    <x v="0"/>
    <n v="3388"/>
    <n v="14001.3"/>
    <n v="14.001299999999999"/>
    <n v="8.7000017822999993"/>
    <x v="7"/>
    <x v="7"/>
    <x v="1"/>
    <x v="1"/>
    <b v="1"/>
    <n v="2824.7034739627757"/>
  </r>
  <r>
    <n v="1928892158"/>
    <m/>
    <m/>
    <m/>
    <d v="2018-10-26T19:36:07"/>
    <d v="2018-10-26T00:00:00"/>
    <n v="10"/>
    <n v="26"/>
    <x v="2"/>
    <s v="Lunch Run"/>
    <x v="0"/>
    <n v="3663"/>
    <n v="8755.6"/>
    <n v="8.7556000000000012"/>
    <n v="5.4404759276000005"/>
    <x v="26"/>
    <x v="16"/>
    <x v="8"/>
    <x v="4"/>
    <b v="0"/>
    <n v="2830.1439498903756"/>
  </r>
  <r>
    <n v="1930552862"/>
    <m/>
    <m/>
    <m/>
    <d v="2018-10-27T15:59:38"/>
    <d v="2018-10-27T00:00:00"/>
    <n v="10"/>
    <n v="27"/>
    <x v="2"/>
    <s v="Morning Run"/>
    <x v="0"/>
    <n v="3041"/>
    <n v="13226.3"/>
    <n v="13.226299999999998"/>
    <n v="8.2184392573"/>
    <x v="26"/>
    <x v="16"/>
    <x v="8"/>
    <x v="4"/>
    <b v="0"/>
    <n v="2838.3623891476755"/>
  </r>
  <r>
    <n v="1932763157"/>
    <m/>
    <m/>
    <m/>
    <d v="2018-10-28T16:15:42"/>
    <d v="2018-10-28T00:00:00"/>
    <n v="10"/>
    <n v="28"/>
    <x v="2"/>
    <s v="Morning Run"/>
    <x v="0"/>
    <n v="519"/>
    <n v="11684.6"/>
    <n v="11.6846"/>
    <n v="7.2604715866000005"/>
    <x v="26"/>
    <x v="16"/>
    <x v="8"/>
    <x v="4"/>
    <b v="0"/>
    <n v="2845.6228607342755"/>
  </r>
  <r>
    <n v="1934299836"/>
    <m/>
    <m/>
    <m/>
    <d v="2018-10-29T16:19:24"/>
    <d v="2018-10-29T00:00:00"/>
    <n v="10"/>
    <n v="29"/>
    <x v="2"/>
    <s v="Morning Run"/>
    <x v="0"/>
    <n v="3600"/>
    <n v="11684.5"/>
    <n v="11.6845"/>
    <n v="7.2604094495"/>
    <x v="26"/>
    <x v="16"/>
    <x v="8"/>
    <x v="4"/>
    <b v="0"/>
    <n v="2852.8832701837755"/>
  </r>
  <r>
    <n v="1936977946"/>
    <m/>
    <m/>
    <m/>
    <d v="2018-10-31T02:16:23"/>
    <d v="2018-10-31T00:00:00"/>
    <n v="10"/>
    <n v="31"/>
    <x v="2"/>
    <s v="Evening Run"/>
    <x v="0"/>
    <n v="451"/>
    <n v="13124.9"/>
    <n v="13.1249"/>
    <n v="8.1554322378999995"/>
    <x v="26"/>
    <x v="16"/>
    <x v="8"/>
    <x v="4"/>
    <b v="0"/>
    <n v="2861.0387024216757"/>
  </r>
  <r>
    <n v="1938001328"/>
    <m/>
    <m/>
    <m/>
    <d v="2018-10-31T16:10:05"/>
    <d v="2018-10-31T00:00:00"/>
    <n v="10"/>
    <n v="31"/>
    <x v="2"/>
    <s v="Morning Run"/>
    <x v="0"/>
    <n v="3078"/>
    <n v="13363.7"/>
    <n v="13.363700000000001"/>
    <n v="8.303815632700001"/>
    <x v="26"/>
    <x v="16"/>
    <x v="8"/>
    <x v="4"/>
    <b v="0"/>
    <n v="2869.3425180543759"/>
  </r>
  <r>
    <n v="1940324232"/>
    <m/>
    <m/>
    <m/>
    <d v="2018-11-01T21:04:53"/>
    <d v="2018-11-01T00:00:00"/>
    <n v="11"/>
    <n v="1"/>
    <x v="2"/>
    <s v="Afternoon Run"/>
    <x v="0"/>
    <n v="3121"/>
    <n v="12962.9"/>
    <n v="12.962899999999999"/>
    <n v="8.0547701359000001"/>
    <x v="26"/>
    <x v="16"/>
    <x v="8"/>
    <x v="4"/>
    <b v="0"/>
    <n v="2877.397288190276"/>
  </r>
  <r>
    <n v="1941802829"/>
    <m/>
    <m/>
    <m/>
    <d v="2018-11-02T17:30:34"/>
    <d v="2018-11-02T00:00:00"/>
    <n v="11"/>
    <n v="2"/>
    <x v="2"/>
    <s v="Morning Run"/>
    <x v="0"/>
    <n v="3511"/>
    <n v="14970.4"/>
    <n v="14.9704"/>
    <n v="9.3021724183999996"/>
    <x v="26"/>
    <x v="16"/>
    <x v="8"/>
    <x v="4"/>
    <b v="0"/>
    <n v="2886.699460608676"/>
  </r>
  <r>
    <n v="1943723619"/>
    <m/>
    <m/>
    <m/>
    <d v="2018-11-03T15:55:08"/>
    <d v="2018-11-03T00:00:00"/>
    <n v="11"/>
    <n v="3"/>
    <x v="2"/>
    <s v="Morning Run"/>
    <x v="0"/>
    <n v="3651"/>
    <n v="13023.1"/>
    <n v="13.023100000000001"/>
    <n v="8.0921766701000006"/>
    <x v="26"/>
    <x v="16"/>
    <x v="8"/>
    <x v="4"/>
    <b v="0"/>
    <n v="2894.7916372787759"/>
  </r>
  <r>
    <n v="1946370621"/>
    <m/>
    <m/>
    <m/>
    <d v="2018-11-04T18:35:34"/>
    <d v="2018-11-04T00:00:00"/>
    <n v="11"/>
    <n v="4"/>
    <x v="2"/>
    <s v="Morning Run"/>
    <x v="0"/>
    <n v="3435"/>
    <n v="12188.9"/>
    <n v="12.1889"/>
    <n v="7.5738289819000002"/>
    <x v="26"/>
    <x v="16"/>
    <x v="8"/>
    <x v="4"/>
    <b v="0"/>
    <n v="2902.3654662606759"/>
  </r>
  <r>
    <n v="1948467009"/>
    <m/>
    <m/>
    <m/>
    <d v="2018-11-06T00:20:11"/>
    <d v="2018-11-06T00:00:00"/>
    <n v="11"/>
    <n v="6"/>
    <x v="2"/>
    <s v="Afternoon Run"/>
    <x v="0"/>
    <n v="4093"/>
    <n v="8064.3"/>
    <n v="8.0642999999999994"/>
    <n v="5.0109221553000003"/>
    <x v="26"/>
    <x v="16"/>
    <x v="8"/>
    <x v="4"/>
    <b v="0"/>
    <n v="2907.3763884159757"/>
  </r>
  <r>
    <n v="1949906457"/>
    <m/>
    <m/>
    <m/>
    <d v="2018-11-06T18:31:15"/>
    <d v="2018-11-06T00:00:00"/>
    <n v="11"/>
    <n v="6"/>
    <x v="2"/>
    <s v="Morning Run"/>
    <x v="0"/>
    <n v="586"/>
    <n v="12074.5"/>
    <n v="12.0745"/>
    <n v="7.5027441394999999"/>
    <x v="26"/>
    <x v="16"/>
    <x v="8"/>
    <x v="4"/>
    <b v="0"/>
    <n v="2914.8791325554757"/>
  </r>
  <r>
    <n v="1951938632"/>
    <m/>
    <m/>
    <m/>
    <d v="2018-11-07T19:46:09"/>
    <d v="2018-11-07T00:00:00"/>
    <n v="11"/>
    <n v="7"/>
    <x v="2"/>
    <s v="Lunch Run"/>
    <x v="0"/>
    <n v="3600"/>
    <n v="11552.9"/>
    <n v="11.552899999999999"/>
    <n v="7.1786370258999996"/>
    <x v="26"/>
    <x v="16"/>
    <x v="8"/>
    <x v="4"/>
    <b v="0"/>
    <n v="2922.0577695813759"/>
  </r>
  <r>
    <n v="1953671110"/>
    <m/>
    <m/>
    <m/>
    <d v="2018-11-08T18:58:15"/>
    <d v="2018-11-08T00:00:00"/>
    <n v="11"/>
    <n v="8"/>
    <x v="2"/>
    <s v="Morning Run"/>
    <x v="0"/>
    <n v="548"/>
    <n v="11793.9"/>
    <n v="11.793899999999999"/>
    <n v="7.3283874368999999"/>
    <x v="26"/>
    <x v="16"/>
    <x v="8"/>
    <x v="4"/>
    <b v="0"/>
    <n v="2929.3861570182758"/>
  </r>
  <r>
    <n v="1954965732"/>
    <m/>
    <m/>
    <m/>
    <d v="2018-11-09T15:18:02"/>
    <d v="2018-11-09T00:00:00"/>
    <n v="11"/>
    <n v="9"/>
    <x v="2"/>
    <s v="Crossed 1420 mi for 2018... Now ahead of 2017"/>
    <x v="0"/>
    <n v="3677"/>
    <n v="10007.6"/>
    <n v="10.0076"/>
    <n v="6.2184324196"/>
    <x v="26"/>
    <x v="16"/>
    <x v="8"/>
    <x v="4"/>
    <b v="0"/>
    <n v="2935.6045894378758"/>
  </r>
  <r>
    <n v="1956999671"/>
    <m/>
    <m/>
    <m/>
    <d v="2018-11-10T17:23:42"/>
    <d v="2018-11-10T00:00:00"/>
    <n v="11"/>
    <n v="10"/>
    <x v="2"/>
    <s v="Morning Run"/>
    <x v="0"/>
    <n v="2392"/>
    <n v="1676.1"/>
    <n v="1.6760999999999999"/>
    <n v="1.0414799331"/>
    <x v="26"/>
    <x v="16"/>
    <x v="8"/>
    <x v="4"/>
    <b v="0"/>
    <n v="2936.646069370976"/>
  </r>
  <r>
    <n v="1957132350"/>
    <m/>
    <m/>
    <m/>
    <d v="2018-11-10T17:57:49"/>
    <d v="2018-11-10T00:00:00"/>
    <n v="11"/>
    <n v="10"/>
    <x v="2"/>
    <s v="Morning Run"/>
    <x v="0"/>
    <n v="2020"/>
    <n v="11014.5"/>
    <n v="11.0145"/>
    <n v="6.8440908795000004"/>
    <x v="26"/>
    <x v="16"/>
    <x v="8"/>
    <x v="4"/>
    <b v="1"/>
    <n v="2943.490160250476"/>
  </r>
  <r>
    <n v="1957150002"/>
    <m/>
    <m/>
    <m/>
    <d v="2018-11-10T19:00:20"/>
    <d v="2018-11-10T00:00:00"/>
    <n v="11"/>
    <n v="10"/>
    <x v="2"/>
    <s v="Lunch Run"/>
    <x v="0"/>
    <n v="3320"/>
    <n v="1539.9"/>
    <n v="1.5399"/>
    <n v="0.95684920290000008"/>
    <x v="26"/>
    <x v="16"/>
    <x v="8"/>
    <x v="4"/>
    <b v="0"/>
    <n v="2944.4470094533758"/>
  </r>
  <r>
    <n v="1959364880"/>
    <m/>
    <m/>
    <m/>
    <d v="2018-11-11T17:50:33"/>
    <d v="2018-11-11T00:00:00"/>
    <n v="11"/>
    <n v="11"/>
    <x v="2"/>
    <s v="Morning Run"/>
    <x v="0"/>
    <n v="3600"/>
    <n v="10429.799999999999"/>
    <n v="10.429799999999998"/>
    <n v="6.4807752557999994"/>
    <x v="26"/>
    <x v="16"/>
    <x v="8"/>
    <x v="4"/>
    <b v="0"/>
    <n v="2950.9277847091757"/>
  </r>
  <r>
    <n v="1960920334"/>
    <m/>
    <m/>
    <m/>
    <d v="2018-11-12T17:39:08"/>
    <d v="2018-11-12T00:00:00"/>
    <n v="11"/>
    <n v="12"/>
    <x v="2"/>
    <s v="Morning Run"/>
    <x v="0"/>
    <n v="3248"/>
    <n v="10664.5"/>
    <n v="10.6645"/>
    <n v="6.6266110295000002"/>
    <x v="26"/>
    <x v="16"/>
    <x v="8"/>
    <x v="4"/>
    <b v="0"/>
    <n v="2957.5543957386758"/>
  </r>
  <r>
    <n v="1962822422"/>
    <m/>
    <m/>
    <m/>
    <d v="2018-11-13T17:47:19"/>
    <d v="2018-11-13T00:00:00"/>
    <n v="11"/>
    <n v="13"/>
    <x v="2"/>
    <s v="Morning Run"/>
    <x v="0"/>
    <n v="3600"/>
    <n v="11542.2"/>
    <n v="11.542200000000001"/>
    <n v="7.1719883562000009"/>
    <x v="26"/>
    <x v="16"/>
    <x v="8"/>
    <x v="4"/>
    <b v="0"/>
    <n v="2964.7263840948758"/>
  </r>
  <r>
    <n v="1964601465"/>
    <m/>
    <m/>
    <m/>
    <d v="2018-11-14T16:39:48"/>
    <d v="2018-11-14T00:00:00"/>
    <n v="11"/>
    <n v="14"/>
    <x v="2"/>
    <s v="Morning Run"/>
    <x v="0"/>
    <n v="3900"/>
    <n v="12184"/>
    <n v="12.183999999999999"/>
    <n v="7.5707842640000003"/>
    <x v="26"/>
    <x v="16"/>
    <x v="8"/>
    <x v="4"/>
    <b v="0"/>
    <n v="2972.2971683588758"/>
  </r>
  <r>
    <n v="1967003104"/>
    <m/>
    <m/>
    <m/>
    <d v="2018-11-15T21:49:28"/>
    <d v="2018-11-15T00:00:00"/>
    <n v="11"/>
    <n v="15"/>
    <x v="2"/>
    <s v="Afternoon Run"/>
    <x v="0"/>
    <n v="3780"/>
    <n v="11343"/>
    <n v="11.343"/>
    <n v="7.0482112529999998"/>
    <x v="26"/>
    <x v="16"/>
    <x v="8"/>
    <x v="4"/>
    <b v="0"/>
    <n v="2979.3453796118756"/>
  </r>
  <r>
    <n v="1968355524"/>
    <m/>
    <m/>
    <m/>
    <d v="2018-11-16T18:54:13"/>
    <d v="2018-11-16T00:00:00"/>
    <n v="11"/>
    <n v="16"/>
    <x v="2"/>
    <s v="Morning Run"/>
    <x v="0"/>
    <n v="3900"/>
    <n v="13245.6"/>
    <n v="13.2456"/>
    <n v="8.2304317176000001"/>
    <x v="26"/>
    <x v="16"/>
    <x v="8"/>
    <x v="4"/>
    <b v="0"/>
    <n v="2987.5758113294755"/>
  </r>
  <r>
    <n v="1970128421"/>
    <m/>
    <m/>
    <m/>
    <d v="2018-11-17T17:10:32"/>
    <d v="2018-11-17T00:00:00"/>
    <n v="11"/>
    <n v="17"/>
    <x v="2"/>
    <s v="Morning Run"/>
    <x v="0"/>
    <n v="3600"/>
    <n v="1923.2"/>
    <n v="1.9232"/>
    <n v="1.1950207072000001"/>
    <x v="26"/>
    <x v="16"/>
    <x v="8"/>
    <x v="4"/>
    <b v="0"/>
    <n v="2988.7708320366755"/>
  </r>
  <r>
    <n v="1970239669"/>
    <m/>
    <m/>
    <m/>
    <d v="2018-11-17T17:25:46"/>
    <d v="2018-11-17T00:00:00"/>
    <n v="11"/>
    <n v="17"/>
    <x v="2"/>
    <s v="Morning Ride"/>
    <x v="3"/>
    <n v="3669"/>
    <n v="31060.400000000001"/>
    <n v="31.060400000000001"/>
    <n v="19.3000318084"/>
    <x v="26"/>
    <x v="16"/>
    <x v="8"/>
    <x v="4"/>
    <b v="1"/>
    <n v="2988.7708320366755"/>
  </r>
  <r>
    <n v="1970256976"/>
    <m/>
    <m/>
    <m/>
    <d v="2018-11-17T18:27:53"/>
    <d v="2018-11-17T00:00:00"/>
    <n v="11"/>
    <n v="17"/>
    <x v="2"/>
    <s v="Morning Run"/>
    <x v="0"/>
    <n v="3195"/>
    <n v="1899.7"/>
    <n v="1.8996999999999999"/>
    <n v="1.1804184887"/>
    <x v="26"/>
    <x v="16"/>
    <x v="8"/>
    <x v="4"/>
    <b v="0"/>
    <n v="2989.9512505253756"/>
  </r>
  <r>
    <n v="1972727830"/>
    <m/>
    <m/>
    <m/>
    <d v="2018-11-18T19:34:16"/>
    <d v="2018-11-18T00:00:00"/>
    <n v="11"/>
    <n v="18"/>
    <x v="2"/>
    <s v="Lunch Run"/>
    <x v="0"/>
    <n v="2219"/>
    <n v="11807.4"/>
    <n v="11.807399999999999"/>
    <n v="7.3367759454000003"/>
    <x v="26"/>
    <x v="16"/>
    <x v="8"/>
    <x v="4"/>
    <b v="0"/>
    <n v="2997.2880264707755"/>
  </r>
  <r>
    <n v="1974150362"/>
    <m/>
    <m/>
    <m/>
    <d v="2018-11-19T19:07:09"/>
    <d v="2018-11-19T00:00:00"/>
    <n v="11"/>
    <n v="19"/>
    <x v="2"/>
    <s v="Lunch Run"/>
    <x v="0"/>
    <n v="1920"/>
    <n v="7739.8"/>
    <n v="7.7397999999999998"/>
    <n v="4.8092872658000001"/>
    <x v="26"/>
    <x v="16"/>
    <x v="8"/>
    <x v="4"/>
    <b v="0"/>
    <n v="3002.0973137365754"/>
  </r>
  <r>
    <n v="1979243753"/>
    <m/>
    <m/>
    <m/>
    <d v="2018-11-22T17:29:26"/>
    <d v="2018-11-22T00:00:00"/>
    <n v="11"/>
    <n v="22"/>
    <x v="2"/>
    <s v="Morning Run"/>
    <x v="0"/>
    <n v="395"/>
    <n v="6076"/>
    <n v="6.0759999999999996"/>
    <n v="3.775450196"/>
    <x v="26"/>
    <x v="16"/>
    <x v="8"/>
    <x v="4"/>
    <b v="0"/>
    <n v="3005.8727639325753"/>
  </r>
  <r>
    <n v="1981199944"/>
    <m/>
    <m/>
    <m/>
    <d v="2018-11-23T21:58:22"/>
    <d v="2018-11-23T00:00:00"/>
    <n v="11"/>
    <n v="23"/>
    <x v="2"/>
    <s v="Afternoon Run"/>
    <x v="0"/>
    <n v="3273"/>
    <n v="10985.6"/>
    <n v="10.9856"/>
    <n v="6.8261332576000004"/>
    <x v="26"/>
    <x v="16"/>
    <x v="8"/>
    <x v="4"/>
    <b v="0"/>
    <n v="3012.6988971901751"/>
  </r>
  <r>
    <n v="1983074345"/>
    <m/>
    <m/>
    <m/>
    <d v="2018-11-24T23:11:58"/>
    <d v="2018-11-24T00:00:00"/>
    <n v="11"/>
    <n v="24"/>
    <x v="2"/>
    <s v="Afternoon Ride"/>
    <x v="3"/>
    <n v="3832"/>
    <n v="32347.8"/>
    <n v="32.347799999999999"/>
    <n v="20.099984833800001"/>
    <x v="26"/>
    <x v="16"/>
    <x v="8"/>
    <x v="4"/>
    <n v="0"/>
    <n v="3012.6988971901751"/>
  </r>
  <r>
    <n v="1985309192"/>
    <m/>
    <m/>
    <m/>
    <d v="2018-11-26T01:10:44"/>
    <d v="2018-11-26T00:00:00"/>
    <n v="11"/>
    <n v="26"/>
    <x v="2"/>
    <s v="Afternoon Ride"/>
    <x v="3"/>
    <n v="3868"/>
    <n v="29451.1"/>
    <n v="29.4511"/>
    <n v="18.300059458099998"/>
    <x v="26"/>
    <x v="16"/>
    <x v="8"/>
    <x v="4"/>
    <n v="0"/>
    <n v="3012.6988971901751"/>
  </r>
  <r>
    <n v="1986334137"/>
    <m/>
    <m/>
    <m/>
    <d v="2018-11-26T18:03:55"/>
    <d v="2018-11-26T00:00:00"/>
    <n v="11"/>
    <n v="26"/>
    <x v="2"/>
    <s v="Morning Ride"/>
    <x v="3"/>
    <n v="4166"/>
    <n v="31865.1"/>
    <n v="31.865099999999998"/>
    <n v="19.8000490521"/>
    <x v="26"/>
    <x v="16"/>
    <x v="8"/>
    <x v="4"/>
    <n v="0"/>
    <n v="3012.6988971901751"/>
  </r>
  <r>
    <n v="1988176658"/>
    <m/>
    <m/>
    <m/>
    <d v="2018-11-27T18:46:13"/>
    <d v="2018-11-27T00:00:00"/>
    <n v="11"/>
    <n v="27"/>
    <x v="2"/>
    <s v="Morning Ride"/>
    <x v="3"/>
    <n v="3377"/>
    <n v="29612"/>
    <n v="29.611999999999998"/>
    <n v="18.400038051999999"/>
    <x v="26"/>
    <x v="16"/>
    <x v="8"/>
    <x v="4"/>
    <n v="0"/>
    <n v="3012.6988971901751"/>
  </r>
  <r>
    <n v="1990313983"/>
    <m/>
    <m/>
    <m/>
    <d v="2018-11-28T23:35:47"/>
    <d v="2018-11-28T00:00:00"/>
    <n v="11"/>
    <n v="28"/>
    <x v="2"/>
    <s v="Afternoon Ride"/>
    <x v="3"/>
    <n v="2556"/>
    <n v="33120.300000000003"/>
    <n v="33.1203"/>
    <n v="20.579993931300002"/>
    <x v="26"/>
    <x v="16"/>
    <x v="8"/>
    <x v="4"/>
    <n v="0"/>
    <n v="3012.6988971901751"/>
  </r>
  <r>
    <n v="1991989988"/>
    <m/>
    <m/>
    <m/>
    <d v="2018-11-29T23:59:06"/>
    <d v="2018-11-29T00:00:00"/>
    <n v="11"/>
    <n v="29"/>
    <x v="2"/>
    <s v="Afternoon Ride"/>
    <x v="3"/>
    <n v="3266"/>
    <n v="30899.5"/>
    <n v="30.8995"/>
    <n v="19.200053214499999"/>
    <x v="26"/>
    <x v="16"/>
    <x v="8"/>
    <x v="4"/>
    <n v="0"/>
    <n v="3012.6988971901751"/>
  </r>
  <r>
    <n v="1993140878"/>
    <m/>
    <m/>
    <m/>
    <d v="2018-11-30T18:54:04"/>
    <d v="2018-11-30T00:00:00"/>
    <n v="11"/>
    <n v="30"/>
    <x v="2"/>
    <s v="Morning Ride"/>
    <x v="3"/>
    <n v="3389"/>
    <n v="31221.3"/>
    <n v="31.221299999999999"/>
    <n v="19.400010402300001"/>
    <x v="26"/>
    <x v="16"/>
    <x v="8"/>
    <x v="4"/>
    <n v="0"/>
    <n v="3012.6988971901751"/>
  </r>
  <r>
    <n v="1996939808"/>
    <m/>
    <m/>
    <m/>
    <d v="2018-12-02T17:29:47"/>
    <d v="2018-12-02T00:00:00"/>
    <n v="12"/>
    <n v="2"/>
    <x v="2"/>
    <s v="Morning Run"/>
    <x v="0"/>
    <n v="3399"/>
    <n v="11772.5"/>
    <n v="11.772500000000001"/>
    <n v="7.3150900974999997"/>
    <x v="37"/>
    <x v="24"/>
    <x v="1"/>
    <x v="1"/>
    <b v="0"/>
    <n v="3020.0139872876753"/>
  </r>
  <r>
    <n v="1998377183"/>
    <m/>
    <m/>
    <m/>
    <d v="2018-12-03T17:32:41"/>
    <d v="2018-12-03T00:00:00"/>
    <n v="12"/>
    <n v="3"/>
    <x v="2"/>
    <s v="Morning Run"/>
    <x v="0"/>
    <n v="3687"/>
    <n v="10315.4"/>
    <n v="10.3154"/>
    <n v="6.4096904133999999"/>
    <x v="37"/>
    <x v="24"/>
    <x v="1"/>
    <x v="1"/>
    <b v="0"/>
    <n v="3026.4236777010751"/>
  </r>
  <r>
    <n v="2000517833"/>
    <m/>
    <m/>
    <m/>
    <d v="2018-12-04T20:58:59"/>
    <d v="2018-12-04T00:00:00"/>
    <n v="12"/>
    <n v="4"/>
    <x v="2"/>
    <s v="Morning Run"/>
    <x v="0"/>
    <n v="3784"/>
    <n v="6997.6"/>
    <n v="6.9976000000000003"/>
    <n v="4.3481057096000004"/>
    <x v="37"/>
    <x v="24"/>
    <x v="1"/>
    <x v="1"/>
    <b v="0"/>
    <n v="3030.7717834106752"/>
  </r>
  <r>
    <n v="2001941728"/>
    <m/>
    <m/>
    <m/>
    <d v="2018-12-05T18:00:51"/>
    <d v="2018-12-05T00:00:00"/>
    <n v="12"/>
    <n v="5"/>
    <x v="2"/>
    <s v="Morning Run"/>
    <x v="0"/>
    <n v="3253"/>
    <n v="5912.8"/>
    <n v="5.9127999999999998"/>
    <n v="3.6740424488000003"/>
    <x v="37"/>
    <x v="24"/>
    <x v="1"/>
    <x v="1"/>
    <b v="0"/>
    <n v="3034.445825859475"/>
  </r>
  <r>
    <n v="2003793645"/>
    <m/>
    <m/>
    <m/>
    <d v="2018-12-06T20:09:55"/>
    <d v="2018-12-06T00:00:00"/>
    <n v="12"/>
    <n v="6"/>
    <x v="2"/>
    <s v="Lunch Run"/>
    <x v="0"/>
    <n v="2677"/>
    <n v="1254.4000000000001"/>
    <n v="1.2544000000000002"/>
    <n v="0.77944778240000012"/>
    <x v="26"/>
    <x v="16"/>
    <x v="8"/>
    <x v="4"/>
    <b v="0"/>
    <n v="3035.225273641875"/>
  </r>
  <r>
    <n v="2003889178"/>
    <m/>
    <m/>
    <m/>
    <d v="2018-12-06T20:18:54"/>
    <d v="2018-12-06T00:00:00"/>
    <n v="12"/>
    <n v="6"/>
    <x v="2"/>
    <s v="Lunch Run"/>
    <x v="0"/>
    <n v="3638"/>
    <n v="10513.7"/>
    <n v="10.5137"/>
    <n v="6.5329082827000002"/>
    <x v="26"/>
    <x v="16"/>
    <x v="8"/>
    <x v="4"/>
    <b v="0"/>
    <n v="3041.7581819245752"/>
  </r>
  <r>
    <n v="2005282396"/>
    <m/>
    <m/>
    <m/>
    <d v="2018-12-07T18:59:30"/>
    <d v="2018-12-07T00:00:00"/>
    <n v="12"/>
    <n v="7"/>
    <x v="2"/>
    <s v="Morning Run"/>
    <x v="0"/>
    <n v="3312"/>
    <n v="11824.9"/>
    <n v="11.8249"/>
    <n v="7.3476499379"/>
    <x v="26"/>
    <x v="16"/>
    <x v="8"/>
    <x v="4"/>
    <b v="0"/>
    <n v="3049.105831862475"/>
  </r>
  <r>
    <n v="2007151676"/>
    <m/>
    <m/>
    <m/>
    <d v="2018-12-08T20:05:38"/>
    <d v="2018-12-08T00:00:00"/>
    <n v="12"/>
    <n v="8"/>
    <x v="2"/>
    <s v="Lunch Run"/>
    <x v="0"/>
    <n v="4046"/>
    <n v="11968.8"/>
    <n v="11.9688"/>
    <n v="7.4370652247999995"/>
    <x v="26"/>
    <x v="16"/>
    <x v="8"/>
    <x v="4"/>
    <b v="0"/>
    <n v="3056.5428970872749"/>
  </r>
  <r>
    <n v="2009235692"/>
    <m/>
    <m/>
    <m/>
    <d v="2018-12-09T20:13:20"/>
    <d v="2018-12-09T00:00:00"/>
    <n v="12"/>
    <n v="9"/>
    <x v="2"/>
    <s v="Lunch Run"/>
    <x v="0"/>
    <n v="3422"/>
    <n v="13007.8"/>
    <n v="13.0078"/>
    <n v="8.0826696937999998"/>
    <x v="26"/>
    <x v="16"/>
    <x v="8"/>
    <x v="4"/>
    <b v="0"/>
    <n v="3064.6255667810751"/>
  </r>
  <r>
    <n v="2010565297"/>
    <m/>
    <m/>
    <m/>
    <d v="2018-12-10T18:51:36"/>
    <d v="2018-12-10T00:00:00"/>
    <n v="12"/>
    <n v="10"/>
    <x v="2"/>
    <s v="Morning Run"/>
    <x v="0"/>
    <n v="3600"/>
    <n v="10420.6"/>
    <n v="10.4206"/>
    <n v="6.4750586426000005"/>
    <x v="26"/>
    <x v="16"/>
    <x v="8"/>
    <x v="4"/>
    <b v="0"/>
    <n v="3071.100625423675"/>
  </r>
  <r>
    <n v="2012273833"/>
    <m/>
    <m/>
    <m/>
    <d v="2018-12-11T18:48:37"/>
    <d v="2018-12-11T00:00:00"/>
    <n v="12"/>
    <n v="11"/>
    <x v="2"/>
    <s v="Morning Run"/>
    <x v="0"/>
    <n v="3892"/>
    <n v="8165.9"/>
    <n v="8.1658999999999988"/>
    <n v="5.0740534489"/>
    <x v="26"/>
    <x v="16"/>
    <x v="8"/>
    <x v="4"/>
    <b v="0"/>
    <n v="3076.174678872575"/>
  </r>
  <r>
    <n v="2014079087"/>
    <m/>
    <m/>
    <m/>
    <d v="2018-12-12T18:48:59"/>
    <d v="2018-12-12T00:00:00"/>
    <n v="12"/>
    <n v="12"/>
    <x v="2"/>
    <s v="110% of 2017 mileage! "/>
    <x v="0"/>
    <n v="3621"/>
    <n v="10074.700000000001"/>
    <n v="10.0747"/>
    <n v="6.260126413700001"/>
    <x v="26"/>
    <x v="16"/>
    <x v="8"/>
    <x v="4"/>
    <b v="0"/>
    <n v="3082.4348052862752"/>
  </r>
  <r>
    <n v="2017150165"/>
    <m/>
    <m/>
    <m/>
    <d v="2018-12-14T19:30:04"/>
    <d v="2018-12-14T00:00:00"/>
    <n v="12"/>
    <n v="14"/>
    <x v="2"/>
    <s v="Lunch Run"/>
    <x v="0"/>
    <n v="3860"/>
    <n v="10652.3"/>
    <n v="10.652299999999999"/>
    <n v="6.6190303032999998"/>
    <x v="26"/>
    <x v="16"/>
    <x v="8"/>
    <x v="4"/>
    <b v="0"/>
    <n v="3089.0538355895751"/>
  </r>
  <r>
    <n v="2019104709"/>
    <m/>
    <m/>
    <m/>
    <d v="2018-12-15T23:18:27"/>
    <d v="2018-12-15T00:00:00"/>
    <n v="12"/>
    <n v="15"/>
    <x v="2"/>
    <s v="Afternoon Run"/>
    <x v="0"/>
    <n v="3482"/>
    <n v="10370.200000000001"/>
    <n v="10.370200000000001"/>
    <n v="6.4437415442000008"/>
    <x v="26"/>
    <x v="16"/>
    <x v="8"/>
    <x v="4"/>
    <b v="0"/>
    <n v="3095.4975771337749"/>
  </r>
  <r>
    <n v="2020788601"/>
    <m/>
    <m/>
    <m/>
    <d v="2018-12-16T19:18:51"/>
    <d v="2018-12-16T00:00:00"/>
    <n v="12"/>
    <n v="16"/>
    <x v="2"/>
    <s v="Lunch Run"/>
    <x v="0"/>
    <n v="3697"/>
    <n v="11453.6"/>
    <n v="11.4536"/>
    <n v="7.1169348856000001"/>
    <x v="26"/>
    <x v="16"/>
    <x v="8"/>
    <x v="4"/>
    <b v="0"/>
    <n v="3102.6145120193751"/>
  </r>
  <r>
    <n v="2022121623"/>
    <m/>
    <m/>
    <m/>
    <d v="2018-12-17T18:07:02"/>
    <d v="2018-12-17T00:00:00"/>
    <n v="12"/>
    <n v="17"/>
    <x v="2"/>
    <s v="Morning Run"/>
    <x v="0"/>
    <n v="2420"/>
    <n v="11522.5"/>
    <n v="11.522500000000001"/>
    <n v="7.1597473474999997"/>
    <x v="26"/>
    <x v="16"/>
    <x v="8"/>
    <x v="4"/>
    <b v="0"/>
    <n v="3109.774259366875"/>
  </r>
  <r>
    <n v="2023967865"/>
    <m/>
    <m/>
    <m/>
    <d v="2018-12-18T19:23:30"/>
    <d v="2018-12-18T00:00:00"/>
    <n v="12"/>
    <n v="18"/>
    <x v="2"/>
    <s v="Lunch Run"/>
    <x v="0"/>
    <n v="3449"/>
    <n v="10864.9"/>
    <n v="10.8649"/>
    <n v="6.7511337778999998"/>
    <x v="26"/>
    <x v="16"/>
    <x v="8"/>
    <x v="4"/>
    <b v="0"/>
    <n v="3116.5253931447751"/>
  </r>
  <r>
    <n v="2025526097"/>
    <m/>
    <m/>
    <m/>
    <d v="2018-12-19T19:00:26"/>
    <d v="2018-12-19T00:00:00"/>
    <n v="12"/>
    <n v="19"/>
    <x v="2"/>
    <s v="Lunch Run"/>
    <x v="0"/>
    <n v="16802"/>
    <n v="8271.7999999999993"/>
    <n v="8.2717999999999989"/>
    <n v="5.1398566377999995"/>
    <x v="26"/>
    <x v="16"/>
    <x v="8"/>
    <x v="4"/>
    <b v="0"/>
    <n v="3121.6652497825753"/>
  </r>
  <r>
    <n v="2027206157"/>
    <m/>
    <m/>
    <m/>
    <d v="2018-12-20T19:46:53"/>
    <d v="2018-12-20T00:00:00"/>
    <n v="12"/>
    <n v="20"/>
    <x v="2"/>
    <s v="Lunch Run"/>
    <x v="0"/>
    <n v="21376"/>
    <n v="11288.9"/>
    <n v="11.2889"/>
    <n v="7.0145950818999996"/>
    <x v="26"/>
    <x v="16"/>
    <x v="8"/>
    <x v="4"/>
    <b v="0"/>
    <n v="3128.6798448644754"/>
  </r>
  <r>
    <n v="2028582342"/>
    <m/>
    <m/>
    <m/>
    <d v="2018-12-21T20:25:43"/>
    <d v="2018-12-21T00:00:00"/>
    <n v="12"/>
    <n v="21"/>
    <x v="2"/>
    <s v="Lunch Run"/>
    <x v="0"/>
    <n v="8222"/>
    <n v="10430.1"/>
    <n v="10.430099999999999"/>
    <n v="6.4809616671000008"/>
    <x v="26"/>
    <x v="16"/>
    <x v="8"/>
    <x v="4"/>
    <b v="0"/>
    <n v="3135.1608065315754"/>
  </r>
  <r>
    <n v="2031984909"/>
    <m/>
    <m/>
    <m/>
    <d v="2018-12-23T16:38:49"/>
    <d v="2018-12-23T00:00:00"/>
    <n v="12"/>
    <n v="23"/>
    <x v="2"/>
    <s v="Morning Run"/>
    <x v="0"/>
    <n v="14752"/>
    <n v="13339"/>
    <n v="13.339"/>
    <n v="8.2884677690000004"/>
    <x v="38"/>
    <x v="6"/>
    <x v="1"/>
    <x v="1"/>
    <b v="0"/>
    <n v="3143.4492743005753"/>
  </r>
  <r>
    <n v="2034058170"/>
    <m/>
    <m/>
    <m/>
    <d v="2018-12-24T22:45:42"/>
    <d v="2018-12-24T00:00:00"/>
    <n v="12"/>
    <n v="24"/>
    <x v="2"/>
    <s v="Afternoon Run"/>
    <x v="0"/>
    <n v="15550"/>
    <n v="10154.5"/>
    <n v="10.154500000000001"/>
    <n v="6.3097118195000004"/>
    <x v="39"/>
    <x v="8"/>
    <x v="7"/>
    <x v="3"/>
    <b v="0"/>
    <n v="3149.7589861200754"/>
  </r>
  <r>
    <n v="2034918588"/>
    <m/>
    <m/>
    <m/>
    <d v="2018-12-25T14:51:22"/>
    <d v="2018-12-25T00:00:00"/>
    <n v="12"/>
    <n v="25"/>
    <x v="2"/>
    <s v="Morning Run"/>
    <x v="0"/>
    <n v="11159"/>
    <n v="10621.7"/>
    <n v="10.621700000000001"/>
    <n v="6.6000163507000007"/>
    <x v="39"/>
    <x v="8"/>
    <x v="7"/>
    <x v="3"/>
    <b v="0"/>
    <n v="3156.3590024707755"/>
  </r>
  <r>
    <n v="2036425100"/>
    <m/>
    <m/>
    <m/>
    <d v="2018-12-26T12:43:39"/>
    <d v="2018-12-26T00:00:00"/>
    <n v="12"/>
    <n v="26"/>
    <x v="2"/>
    <s v="Morning Run"/>
    <x v="0"/>
    <n v="18998"/>
    <n v="12082.3"/>
    <n v="12.0823"/>
    <n v="7.5075908333000001"/>
    <x v="39"/>
    <x v="8"/>
    <x v="7"/>
    <x v="3"/>
    <b v="0"/>
    <n v="3163.8665933040756"/>
  </r>
  <r>
    <n v="2039369877"/>
    <m/>
    <m/>
    <m/>
    <d v="2018-12-28T00:54:22"/>
    <d v="2018-12-28T00:00:00"/>
    <n v="12"/>
    <n v="28"/>
    <x v="2"/>
    <s v="Afternoon Run"/>
    <x v="0"/>
    <n v="19960"/>
    <n v="10677.1"/>
    <n v="10.677100000000001"/>
    <n v="6.6344403041"/>
    <x v="40"/>
    <x v="8"/>
    <x v="7"/>
    <x v="3"/>
    <b v="0"/>
    <n v="3170.5010336081755"/>
  </r>
  <r>
    <n v="2040377746"/>
    <m/>
    <m/>
    <m/>
    <d v="2018-12-28T14:28:57"/>
    <d v="2018-12-28T00:00:00"/>
    <n v="12"/>
    <n v="28"/>
    <x v="2"/>
    <s v="Morning Run"/>
    <x v="0"/>
    <n v="17460"/>
    <n v="12096.6"/>
    <n v="12.0966"/>
    <n v="7.5164764386000007"/>
    <x v="40"/>
    <x v="8"/>
    <x v="7"/>
    <x v="3"/>
    <b v="0"/>
    <n v="3178.0175100467754"/>
  </r>
  <r>
    <n v="2042489994"/>
    <m/>
    <m/>
    <m/>
    <d v="2018-12-29T15:07:50"/>
    <d v="2018-12-29T00:00:00"/>
    <n v="12"/>
    <n v="29"/>
    <x v="2"/>
    <s v="Morning Run"/>
    <x v="0"/>
    <n v="4367"/>
    <n v="10621"/>
    <n v="10.621"/>
    <n v="6.5995813910000001"/>
    <x v="40"/>
    <x v="8"/>
    <x v="7"/>
    <x v="3"/>
    <b v="0"/>
    <n v="3184.6170914377753"/>
  </r>
  <r>
    <n v="2044767165"/>
    <m/>
    <m/>
    <m/>
    <d v="2018-12-30T15:30:42"/>
    <d v="2018-12-30T00:00:00"/>
    <n v="12"/>
    <n v="30"/>
    <x v="2"/>
    <s v="Morning Run"/>
    <x v="0"/>
    <n v="18998"/>
    <n v="10580.2"/>
    <n v="10.580200000000001"/>
    <n v="6.5742294542000002"/>
    <x v="40"/>
    <x v="8"/>
    <x v="7"/>
    <x v="3"/>
    <b v="0"/>
    <n v="3191.1913208919755"/>
  </r>
  <r>
    <n v="2046661932"/>
    <m/>
    <m/>
    <m/>
    <d v="2018-12-31T14:20:27"/>
    <d v="2018-12-31T00:00:00"/>
    <n v="12"/>
    <n v="31"/>
    <x v="2"/>
    <s v="Morning Run"/>
    <x v="0"/>
    <n v="19960"/>
    <n v="7387.8"/>
    <n v="7.3878000000000004"/>
    <n v="4.5905646738000003"/>
    <x v="40"/>
    <x v="8"/>
    <x v="7"/>
    <x v="3"/>
    <b v="0"/>
    <n v="3195.7818855657756"/>
  </r>
  <r>
    <n v="2049548691"/>
    <m/>
    <m/>
    <m/>
    <d v="2019-01-01T23:12:39"/>
    <d v="2019-01-01T00:00:00"/>
    <n v="1"/>
    <n v="1"/>
    <x v="3"/>
    <s v="Afternoon Run"/>
    <x v="0"/>
    <n v="17460"/>
    <n v="10083.799999999999"/>
    <n v="10.0838"/>
    <n v="6.2657808897999994"/>
    <x v="1"/>
    <x v="1"/>
    <x v="1"/>
    <x v="1"/>
    <b v="0"/>
    <n v="3202.0476664555758"/>
  </r>
  <r>
    <n v="2051716677"/>
    <m/>
    <m/>
    <m/>
    <d v="2019-01-02T18:40:01"/>
    <d v="2019-01-02T00:00:00"/>
    <n v="1"/>
    <n v="2"/>
    <x v="3"/>
    <s v="Slopes - A day skiing at Deer Valley Resort"/>
    <x v="1"/>
    <n v="4367"/>
    <n v="22176.9"/>
    <n v="22.1769"/>
    <n v="13.780082529900001"/>
    <x v="1"/>
    <x v="1"/>
    <x v="1"/>
    <x v="1"/>
    <n v="0"/>
    <n v="3202.0476664555758"/>
  </r>
  <r>
    <n v="2053763713"/>
    <m/>
    <m/>
    <m/>
    <d v="2019-01-03T17:23:20"/>
    <d v="2019-01-03T00:00:00"/>
    <n v="1"/>
    <n v="3"/>
    <x v="3"/>
    <s v="Slopes - A day skiing at Deer Valley Resort"/>
    <x v="1"/>
    <n v="19584"/>
    <n v="44028"/>
    <n v="44.027999999999999"/>
    <n v="27.357722387999999"/>
    <x v="1"/>
    <x v="1"/>
    <x v="1"/>
    <x v="1"/>
    <n v="0"/>
    <n v="3202.0476664555758"/>
  </r>
  <r>
    <n v="2055547680"/>
    <m/>
    <m/>
    <m/>
    <d v="2019-01-04T18:23:49"/>
    <d v="2019-01-04T00:00:00"/>
    <n v="1"/>
    <n v="4"/>
    <x v="3"/>
    <s v="Morning Run"/>
    <x v="0"/>
    <n v="3920"/>
    <n v="11778.1"/>
    <n v="11.7781"/>
    <n v="7.3185697751000003"/>
    <x v="26"/>
    <x v="16"/>
    <x v="8"/>
    <x v="4"/>
    <b v="0"/>
    <n v="3209.3662362306759"/>
  </r>
  <r>
    <n v="2057881997"/>
    <m/>
    <m/>
    <m/>
    <d v="2019-01-05T17:18:55"/>
    <d v="2019-01-05T00:00:00"/>
    <n v="1"/>
    <n v="5"/>
    <x v="3"/>
    <s v="Morning Run"/>
    <x v="0"/>
    <n v="4159"/>
    <n v="12311.5"/>
    <n v="12.311500000000001"/>
    <n v="7.6500090665"/>
    <x v="26"/>
    <x v="16"/>
    <x v="8"/>
    <x v="4"/>
    <b v="0"/>
    <n v="3217.0162452971758"/>
  </r>
  <r>
    <n v="2060842339"/>
    <m/>
    <m/>
    <m/>
    <d v="2019-01-06T19:45:16"/>
    <d v="2019-01-06T00:00:00"/>
    <n v="1"/>
    <n v="6"/>
    <x v="3"/>
    <s v="Lunch Run"/>
    <x v="0"/>
    <n v="4229"/>
    <n v="13205.5"/>
    <n v="13.205500000000001"/>
    <n v="8.2055147405"/>
    <x v="26"/>
    <x v="16"/>
    <x v="8"/>
    <x v="4"/>
    <b v="0"/>
    <n v="3225.2217600376757"/>
  </r>
  <r>
    <n v="2062526944"/>
    <m/>
    <m/>
    <m/>
    <d v="2019-01-07T17:42:25"/>
    <d v="2019-01-07T00:00:00"/>
    <n v="1"/>
    <n v="7"/>
    <x v="3"/>
    <s v="Morning Run"/>
    <x v="0"/>
    <n v="3900"/>
    <n v="12379.5"/>
    <n v="12.3795"/>
    <n v="7.6922622944999999"/>
    <x v="26"/>
    <x v="16"/>
    <x v="8"/>
    <x v="4"/>
    <b v="0"/>
    <n v="3232.9140223321756"/>
  </r>
  <r>
    <n v="2064655726"/>
    <m/>
    <m/>
    <m/>
    <d v="2019-01-08T16:41:54"/>
    <d v="2019-01-08T00:00:00"/>
    <n v="1"/>
    <n v="8"/>
    <x v="3"/>
    <s v="Morning Run"/>
    <x v="0"/>
    <n v="4493"/>
    <n v="13633.1"/>
    <n v="13.633100000000001"/>
    <n v="8.4712129801000007"/>
    <x v="26"/>
    <x v="16"/>
    <x v="8"/>
    <x v="4"/>
    <b v="0"/>
    <n v="3241.3852353122757"/>
  </r>
  <r>
    <n v="2067029307"/>
    <m/>
    <m/>
    <m/>
    <d v="2019-01-09T16:14:32"/>
    <d v="2019-01-09T00:00:00"/>
    <n v="1"/>
    <n v="9"/>
    <x v="3"/>
    <s v="Morning Run"/>
    <x v="0"/>
    <n v="5523"/>
    <n v="16980.7"/>
    <n v="16.980700000000002"/>
    <n v="10.5513145397"/>
    <x v="26"/>
    <x v="16"/>
    <x v="8"/>
    <x v="4"/>
    <b v="0"/>
    <n v="3251.9365498519755"/>
  </r>
  <r>
    <n v="2069585143"/>
    <m/>
    <m/>
    <m/>
    <d v="2019-01-10T17:40:51"/>
    <d v="2019-01-10T00:00:00"/>
    <n v="1"/>
    <n v="10"/>
    <x v="3"/>
    <s v="Morning Run"/>
    <x v="0"/>
    <n v="6854"/>
    <n v="21484.3"/>
    <n v="21.484299999999998"/>
    <n v="13.3497209753"/>
    <x v="26"/>
    <x v="16"/>
    <x v="8"/>
    <x v="4"/>
    <b v="0"/>
    <n v="3265.2862708272755"/>
  </r>
  <r>
    <n v="2071533277"/>
    <m/>
    <m/>
    <m/>
    <d v="2019-01-11T17:46:08"/>
    <d v="2019-01-11T00:00:00"/>
    <n v="1"/>
    <n v="11"/>
    <x v="3"/>
    <s v="Morning Run"/>
    <x v="0"/>
    <n v="4161"/>
    <n v="13147.5"/>
    <n v="13.147500000000001"/>
    <n v="8.1694752225000009"/>
    <x v="26"/>
    <x v="16"/>
    <x v="8"/>
    <x v="4"/>
    <b v="0"/>
    <n v="3273.4557460497754"/>
  </r>
  <r>
    <n v="2074034109"/>
    <m/>
    <m/>
    <m/>
    <d v="2019-01-12T17:53:11"/>
    <d v="2019-01-12T00:00:00"/>
    <n v="1"/>
    <n v="12"/>
    <x v="3"/>
    <s v="Morning Run"/>
    <x v="0"/>
    <n v="4301"/>
    <n v="13148.5"/>
    <n v="13.1485"/>
    <n v="8.1700965935000003"/>
    <x v="26"/>
    <x v="16"/>
    <x v="8"/>
    <x v="4"/>
    <b v="0"/>
    <n v="3281.6258426432755"/>
  </r>
  <r>
    <n v="2076743589"/>
    <m/>
    <m/>
    <m/>
    <d v="2019-01-13T18:49:37"/>
    <d v="2019-01-13T00:00:00"/>
    <n v="1"/>
    <n v="13"/>
    <x v="3"/>
    <s v="Morning Run"/>
    <x v="0"/>
    <n v="3694"/>
    <n v="12522.5"/>
    <n v="12.522500000000001"/>
    <n v="7.7811183475000005"/>
    <x v="26"/>
    <x v="16"/>
    <x v="8"/>
    <x v="4"/>
    <b v="0"/>
    <n v="3289.4069609907756"/>
  </r>
  <r>
    <n v="2079101828"/>
    <m/>
    <m/>
    <m/>
    <d v="2019-01-14T21:53:02"/>
    <d v="2019-01-14T00:00:00"/>
    <n v="1"/>
    <n v="14"/>
    <x v="3"/>
    <s v="Afternoon Run"/>
    <x v="0"/>
    <n v="3600"/>
    <n v="12070.1"/>
    <n v="12.0701"/>
    <n v="7.5000101071000005"/>
    <x v="26"/>
    <x v="16"/>
    <x v="8"/>
    <x v="4"/>
    <b v="1"/>
    <n v="3296.9069710978756"/>
  </r>
  <r>
    <n v="2080673777"/>
    <m/>
    <m/>
    <m/>
    <d v="2019-01-15T16:52:47"/>
    <d v="2019-01-15T00:00:00"/>
    <n v="1"/>
    <n v="15"/>
    <x v="3"/>
    <s v="Morning Run"/>
    <x v="0"/>
    <n v="2654"/>
    <n v="8602.1"/>
    <n v="8.6021000000000001"/>
    <n v="5.3450954791000003"/>
    <x v="26"/>
    <x v="16"/>
    <x v="8"/>
    <x v="4"/>
    <b v="0"/>
    <n v="3302.2520665769757"/>
  </r>
  <r>
    <n v="2083675706"/>
    <m/>
    <m/>
    <m/>
    <d v="2019-01-16T21:00:06"/>
    <d v="2019-01-16T00:00:00"/>
    <n v="1"/>
    <n v="16"/>
    <x v="3"/>
    <s v="Afternoon Run"/>
    <x v="0"/>
    <n v="3721"/>
    <n v="11954.4"/>
    <n v="11.9544"/>
    <n v="7.4281174824000002"/>
    <x v="6"/>
    <x v="6"/>
    <x v="1"/>
    <x v="1"/>
    <b v="0"/>
    <n v="3309.6801840593757"/>
  </r>
  <r>
    <n v="2085330394"/>
    <m/>
    <m/>
    <m/>
    <d v="2019-01-17T18:05:37"/>
    <d v="2019-01-17T00:00:00"/>
    <n v="1"/>
    <n v="17"/>
    <x v="3"/>
    <s v="Lunch Run"/>
    <x v="0"/>
    <n v="2159"/>
    <n v="7265.1"/>
    <n v="7.2651000000000003"/>
    <n v="4.5143224521"/>
    <x v="6"/>
    <x v="6"/>
    <x v="1"/>
    <x v="1"/>
    <b v="0"/>
    <n v="3314.1945065114755"/>
  </r>
  <r>
    <n v="2087356633"/>
    <m/>
    <m/>
    <m/>
    <d v="2019-01-18T17:10:52"/>
    <d v="2019-01-18T00:00:00"/>
    <n v="1"/>
    <n v="18"/>
    <x v="3"/>
    <s v="Lunch Run"/>
    <x v="0"/>
    <n v="4014"/>
    <n v="12858.7"/>
    <n v="12.858700000000001"/>
    <n v="7.9900232777000006"/>
    <x v="6"/>
    <x v="6"/>
    <x v="1"/>
    <x v="1"/>
    <b v="0"/>
    <n v="3322.1845297891755"/>
  </r>
  <r>
    <n v="2090104307"/>
    <m/>
    <m/>
    <m/>
    <d v="2019-01-19T20:38:10"/>
    <d v="2019-01-19T00:00:00"/>
    <n v="1"/>
    <n v="19"/>
    <x v="3"/>
    <s v="Afternoon Run"/>
    <x v="0"/>
    <n v="3473"/>
    <n v="11381.5"/>
    <n v="11.381500000000001"/>
    <n v="7.0721340365000005"/>
    <x v="41"/>
    <x v="25"/>
    <x v="1"/>
    <x v="1"/>
    <b v="0"/>
    <n v="3329.2566638256753"/>
  </r>
  <r>
    <n v="2092161336"/>
    <m/>
    <m/>
    <m/>
    <d v="2019-01-20T15:11:43"/>
    <d v="2019-01-20T00:00:00"/>
    <n v="1"/>
    <n v="20"/>
    <x v="3"/>
    <s v="Morning Run"/>
    <x v="0"/>
    <n v="3753"/>
    <n v="11827.2"/>
    <n v="11.827200000000001"/>
    <n v="7.349079091200001"/>
    <x v="41"/>
    <x v="25"/>
    <x v="1"/>
    <x v="1"/>
    <b v="0"/>
    <n v="3336.6057429168754"/>
  </r>
  <r>
    <n v="2096782348"/>
    <m/>
    <m/>
    <m/>
    <d v="2019-01-22T19:03:16"/>
    <d v="2019-01-22T00:00:00"/>
    <n v="1"/>
    <n v="22"/>
    <x v="3"/>
    <s v="Lunch Run"/>
    <x v="0"/>
    <n v="4618"/>
    <n v="15640.3"/>
    <n v="15.6403"/>
    <n v="9.7184288513000006"/>
    <x v="26"/>
    <x v="16"/>
    <x v="8"/>
    <x v="4"/>
    <b v="0"/>
    <n v="3346.3241717681753"/>
  </r>
  <r>
    <n v="2099065850"/>
    <m/>
    <m/>
    <m/>
    <d v="2019-01-23T19:43:52"/>
    <d v="2019-01-23T00:00:00"/>
    <n v="1"/>
    <n v="23"/>
    <x v="3"/>
    <s v="Lunch Run"/>
    <x v="0"/>
    <n v="5110"/>
    <n v="16520.599999999999"/>
    <n v="16.520599999999998"/>
    <n v="10.265421742599999"/>
    <x v="26"/>
    <x v="16"/>
    <x v="8"/>
    <x v="4"/>
    <b v="0"/>
    <n v="3356.5895935107756"/>
  </r>
  <r>
    <n v="2101124826"/>
    <m/>
    <m/>
    <m/>
    <d v="2019-01-24T20:21:07"/>
    <d v="2019-01-24T00:00:00"/>
    <n v="1"/>
    <n v="24"/>
    <x v="3"/>
    <s v="Lunch Run"/>
    <x v="0"/>
    <n v="4636"/>
    <n v="14268.5"/>
    <n v="14.2685"/>
    <n v="8.8660321134999993"/>
    <x v="26"/>
    <x v="16"/>
    <x v="8"/>
    <x v="4"/>
    <b v="0"/>
    <n v="3365.4556256242754"/>
  </r>
  <r>
    <n v="2102967538"/>
    <m/>
    <m/>
    <m/>
    <d v="2019-01-25T19:29:41"/>
    <d v="2019-01-25T00:00:00"/>
    <n v="1"/>
    <n v="25"/>
    <x v="3"/>
    <s v="Lunch Run"/>
    <x v="0"/>
    <n v="4865"/>
    <n v="14300.3"/>
    <n v="14.3003"/>
    <n v="8.8857917112999996"/>
    <x v="26"/>
    <x v="16"/>
    <x v="8"/>
    <x v="4"/>
    <b v="0"/>
    <n v="3374.3414173355754"/>
  </r>
  <r>
    <n v="2105154154"/>
    <m/>
    <m/>
    <m/>
    <d v="2019-01-26T17:38:40"/>
    <d v="2019-01-26T00:00:00"/>
    <n v="1"/>
    <n v="26"/>
    <x v="3"/>
    <s v="Morning Run"/>
    <x v="0"/>
    <n v="4993"/>
    <n v="16480"/>
    <n v="16.48"/>
    <n v="10.24019408"/>
    <x v="26"/>
    <x v="16"/>
    <x v="8"/>
    <x v="4"/>
    <b v="0"/>
    <n v="3384.5816114155755"/>
  </r>
  <r>
    <n v="2107760566"/>
    <m/>
    <m/>
    <m/>
    <d v="2019-01-27T18:21:56"/>
    <d v="2019-01-27T00:00:00"/>
    <n v="1"/>
    <n v="27"/>
    <x v="3"/>
    <s v="Morning Run"/>
    <x v="0"/>
    <n v="4780"/>
    <n v="14611.6"/>
    <n v="14.611600000000001"/>
    <n v="9.0792245036000008"/>
    <x v="26"/>
    <x v="16"/>
    <x v="8"/>
    <x v="4"/>
    <b v="0"/>
    <n v="3393.6608359191755"/>
  </r>
  <r>
    <n v="2109726913"/>
    <m/>
    <m/>
    <m/>
    <d v="2019-01-28T19:39:35"/>
    <d v="2019-01-28T00:00:00"/>
    <n v="1"/>
    <n v="28"/>
    <x v="3"/>
    <s v="Lunch Run"/>
    <x v="0"/>
    <n v="3708"/>
    <n v="11596.4"/>
    <n v="11.596399999999999"/>
    <n v="7.2056666643999998"/>
    <x v="26"/>
    <x v="16"/>
    <x v="8"/>
    <x v="4"/>
    <b v="0"/>
    <n v="3400.8665025835753"/>
  </r>
  <r>
    <n v="2111377612"/>
    <m/>
    <m/>
    <m/>
    <d v="2019-01-29T15:45:15"/>
    <d v="2019-01-29T00:00:00"/>
    <n v="1"/>
    <n v="29"/>
    <x v="3"/>
    <s v="Morning Run"/>
    <x v="0"/>
    <n v="3819"/>
    <n v="12223"/>
    <n v="12.223000000000001"/>
    <n v="7.5950177329999997"/>
    <x v="26"/>
    <x v="16"/>
    <x v="8"/>
    <x v="4"/>
    <b v="0"/>
    <n v="3408.4615203165754"/>
  </r>
  <r>
    <n v="2113760944"/>
    <m/>
    <m/>
    <m/>
    <d v="2019-01-30T17:31:48"/>
    <d v="2019-01-30T00:00:00"/>
    <n v="1"/>
    <n v="30"/>
    <x v="3"/>
    <s v="Morning Run"/>
    <x v="0"/>
    <n v="3413"/>
    <n v="10798.9"/>
    <n v="10.7989"/>
    <n v="6.7101232918999996"/>
    <x v="42"/>
    <x v="7"/>
    <x v="1"/>
    <x v="1"/>
    <b v="0"/>
    <n v="3415.1716436084753"/>
  </r>
  <r>
    <n v="2116217993"/>
    <m/>
    <m/>
    <m/>
    <d v="2019-01-31T21:34:23"/>
    <d v="2019-01-31T00:00:00"/>
    <n v="1"/>
    <n v="31"/>
    <x v="3"/>
    <s v="Afternoon Run"/>
    <x v="0"/>
    <n v="3442"/>
    <n v="11287.9"/>
    <n v="11.2879"/>
    <n v="7.0139737109000002"/>
    <x v="26"/>
    <x v="16"/>
    <x v="8"/>
    <x v="4"/>
    <b v="0"/>
    <n v="3422.1856173193751"/>
  </r>
  <r>
    <n v="2117827818"/>
    <m/>
    <m/>
    <m/>
    <d v="2019-02-01T20:23:01"/>
    <d v="2019-02-01T00:00:00"/>
    <n v="2"/>
    <n v="1"/>
    <x v="3"/>
    <s v="Lunch Run"/>
    <x v="0"/>
    <n v="3626"/>
    <n v="11608.5"/>
    <n v="11.608499999999999"/>
    <n v="7.2131852534999998"/>
    <x v="26"/>
    <x v="16"/>
    <x v="8"/>
    <x v="4"/>
    <b v="0"/>
    <n v="3429.398802572875"/>
  </r>
  <r>
    <n v="2119896115"/>
    <m/>
    <m/>
    <m/>
    <d v="2019-02-02T18:54:19"/>
    <d v="2019-02-02T00:00:00"/>
    <n v="2"/>
    <n v="2"/>
    <x v="3"/>
    <s v="Morning Ride"/>
    <x v="3"/>
    <n v="3780"/>
    <n v="33957.199999999997"/>
    <n v="33.9572"/>
    <n v="21.100019321199998"/>
    <x v="26"/>
    <x v="16"/>
    <x v="8"/>
    <x v="4"/>
    <b v="1"/>
    <n v="3429.398802572875"/>
  </r>
  <r>
    <n v="2122385174"/>
    <m/>
    <m/>
    <m/>
    <d v="2019-02-03T17:43:01"/>
    <d v="2019-02-03T00:00:00"/>
    <n v="2"/>
    <n v="3"/>
    <x v="3"/>
    <s v="Morning Run"/>
    <x v="0"/>
    <n v="3885"/>
    <n v="12676.2"/>
    <n v="12.676200000000001"/>
    <n v="7.8766230702000009"/>
    <x v="26"/>
    <x v="16"/>
    <x v="8"/>
    <x v="4"/>
    <b v="0"/>
    <n v="3437.2754256430749"/>
  </r>
  <r>
    <n v="2124243431"/>
    <m/>
    <m/>
    <m/>
    <d v="2019-02-04T18:33:34"/>
    <d v="2019-02-04T00:00:00"/>
    <n v="2"/>
    <n v="4"/>
    <x v="3"/>
    <s v="Morning Run"/>
    <x v="0"/>
    <n v="3780"/>
    <n v="12166.6"/>
    <n v="12.166600000000001"/>
    <n v="7.5599724086000002"/>
    <x v="26"/>
    <x v="16"/>
    <x v="8"/>
    <x v="4"/>
    <b v="1"/>
    <n v="3444.8353980516749"/>
  </r>
  <r>
    <n v="2124283607"/>
    <m/>
    <m/>
    <m/>
    <d v="2019-02-04T19:37:42"/>
    <d v="2019-02-04T00:00:00"/>
    <n v="2"/>
    <n v="4"/>
    <x v="3"/>
    <s v="Lunch Run"/>
    <x v="0"/>
    <n v="856"/>
    <n v="2812.9"/>
    <n v="2.8129"/>
    <n v="1.7478544859"/>
    <x v="26"/>
    <x v="16"/>
    <x v="8"/>
    <x v="4"/>
    <b v="0"/>
    <n v="3446.5832525375749"/>
  </r>
  <r>
    <n v="2126291972"/>
    <m/>
    <m/>
    <m/>
    <d v="2019-02-05T17:29:30"/>
    <d v="2019-02-05T00:00:00"/>
    <n v="2"/>
    <n v="5"/>
    <x v="3"/>
    <s v="Morning Run"/>
    <x v="0"/>
    <n v="3720"/>
    <n v="12293.1"/>
    <n v="12.293100000000001"/>
    <n v="7.6385758401000006"/>
    <x v="26"/>
    <x v="16"/>
    <x v="8"/>
    <x v="4"/>
    <b v="0"/>
    <n v="3454.2218283776751"/>
  </r>
  <r>
    <n v="2126320835"/>
    <m/>
    <m/>
    <m/>
    <d v="2019-02-05T18:34:11"/>
    <d v="2019-02-05T00:00:00"/>
    <n v="2"/>
    <n v="5"/>
    <x v="3"/>
    <s v="Morning Run"/>
    <x v="0"/>
    <n v="466"/>
    <n v="1688.9"/>
    <n v="1.6889000000000001"/>
    <n v="1.0494334819"/>
    <x v="26"/>
    <x v="16"/>
    <x v="8"/>
    <x v="4"/>
    <b v="0"/>
    <n v="3455.2712618595751"/>
  </r>
  <r>
    <n v="2129414687"/>
    <m/>
    <m/>
    <m/>
    <d v="2019-02-07T01:46:14"/>
    <d v="2019-02-07T00:00:00"/>
    <n v="2"/>
    <n v="7"/>
    <x v="3"/>
    <s v="Afternoon Run"/>
    <x v="0"/>
    <n v="3600"/>
    <n v="11748.2"/>
    <n v="11.748200000000001"/>
    <n v="7.299990782200001"/>
    <x v="26"/>
    <x v="16"/>
    <x v="8"/>
    <x v="4"/>
    <b v="1"/>
    <n v="3462.5712526417751"/>
  </r>
  <r>
    <n v="2130890354"/>
    <m/>
    <m/>
    <m/>
    <d v="2019-02-07T18:47:42"/>
    <d v="2019-02-07T00:00:00"/>
    <n v="2"/>
    <n v="7"/>
    <x v="3"/>
    <s v="Morning Run"/>
    <x v="0"/>
    <n v="3542"/>
    <n v="11523.9"/>
    <n v="11.523899999999999"/>
    <n v="7.1606172669000001"/>
    <x v="26"/>
    <x v="16"/>
    <x v="8"/>
    <x v="4"/>
    <b v="0"/>
    <n v="3469.731869908675"/>
  </r>
  <r>
    <n v="2132909954"/>
    <m/>
    <m/>
    <m/>
    <d v="2019-02-08T19:33:50"/>
    <d v="2019-02-08T00:00:00"/>
    <n v="2"/>
    <n v="8"/>
    <x v="3"/>
    <s v="Lunch Run"/>
    <x v="0"/>
    <n v="3490"/>
    <n v="11979.1"/>
    <n v="11.979100000000001"/>
    <n v="7.4434653461"/>
    <x v="26"/>
    <x v="16"/>
    <x v="8"/>
    <x v="4"/>
    <b v="0"/>
    <n v="3477.1753352547748"/>
  </r>
  <r>
    <n v="2135292847"/>
    <m/>
    <m/>
    <m/>
    <d v="2019-02-09T19:45:56"/>
    <d v="2019-02-09T00:00:00"/>
    <n v="2"/>
    <n v="9"/>
    <x v="3"/>
    <s v="Lunch Run"/>
    <x v="0"/>
    <n v="3528"/>
    <n v="11509.1"/>
    <n v="11.5091"/>
    <n v="7.1514209761000007"/>
    <x v="26"/>
    <x v="16"/>
    <x v="8"/>
    <x v="4"/>
    <b v="0"/>
    <n v="3484.3267562308747"/>
  </r>
  <r>
    <n v="2137846951"/>
    <m/>
    <m/>
    <m/>
    <d v="2019-02-10T19:38:22"/>
    <d v="2019-02-10T00:00:00"/>
    <n v="2"/>
    <n v="10"/>
    <x v="3"/>
    <s v="Lunch Run"/>
    <x v="0"/>
    <n v="3716"/>
    <n v="11681.2"/>
    <n v="11.6812"/>
    <n v="7.2583589252000005"/>
    <x v="26"/>
    <x v="16"/>
    <x v="8"/>
    <x v="4"/>
    <b v="0"/>
    <n v="3491.5851151560746"/>
  </r>
  <r>
    <n v="2139813356"/>
    <m/>
    <m/>
    <m/>
    <d v="2019-02-11T19:59:55"/>
    <d v="2019-02-11T00:00:00"/>
    <n v="2"/>
    <n v="11"/>
    <x v="3"/>
    <s v="Lunch Run"/>
    <x v="0"/>
    <n v="3855"/>
    <n v="12753.2"/>
    <n v="12.753200000000001"/>
    <n v="7.9244686372000004"/>
    <x v="26"/>
    <x v="16"/>
    <x v="8"/>
    <x v="4"/>
    <b v="0"/>
    <n v="3499.5095837932745"/>
  </r>
  <r>
    <n v="2142073046"/>
    <m/>
    <m/>
    <m/>
    <d v="2019-02-12T19:54:35"/>
    <d v="2019-02-12T00:00:00"/>
    <n v="2"/>
    <n v="12"/>
    <x v="3"/>
    <s v="Lunch Run"/>
    <x v="0"/>
    <n v="3747"/>
    <n v="12213.3"/>
    <n v="12.213299999999998"/>
    <n v="7.5889904342999994"/>
    <x v="26"/>
    <x v="16"/>
    <x v="8"/>
    <x v="4"/>
    <b v="0"/>
    <n v="3507.0985742275743"/>
  </r>
  <r>
    <n v="2147668965"/>
    <m/>
    <m/>
    <m/>
    <d v="2019-02-14T00:48:12"/>
    <d v="2019-02-14T00:00:00"/>
    <n v="2"/>
    <n v="14"/>
    <x v="3"/>
    <s v="Anchorage Treadmill"/>
    <x v="0"/>
    <n v="3600"/>
    <n v="11748.2"/>
    <n v="11.748200000000001"/>
    <n v="7.299990782200001"/>
    <x v="43"/>
    <x v="18"/>
    <x v="1"/>
    <x v="1"/>
    <b v="1"/>
    <n v="3514.3985650097743"/>
  </r>
  <r>
    <n v="2149063495"/>
    <m/>
    <m/>
    <m/>
    <d v="2019-02-14T17:28:00"/>
    <d v="2019-02-14T00:00:00"/>
    <n v="2"/>
    <n v="14"/>
    <x v="3"/>
    <s v="Anchorage treadmill"/>
    <x v="0"/>
    <n v="3600"/>
    <n v="11426.4"/>
    <n v="11.426399999999999"/>
    <n v="7.1000335944000001"/>
    <x v="43"/>
    <x v="18"/>
    <x v="1"/>
    <x v="1"/>
    <b v="1"/>
    <n v="3521.4985986041743"/>
  </r>
  <r>
    <n v="2149888529"/>
    <m/>
    <m/>
    <m/>
    <d v="2019-02-15T02:34:57"/>
    <d v="2019-02-15T00:00:00"/>
    <n v="2"/>
    <n v="15"/>
    <x v="3"/>
    <s v="Afternoon Ride"/>
    <x v="3"/>
    <n v="4963"/>
    <n v="41360.199999999997"/>
    <n v="41.360199999999999"/>
    <n v="25.700028834199998"/>
    <x v="43"/>
    <x v="18"/>
    <x v="1"/>
    <x v="1"/>
    <b v="1"/>
    <n v="3521.4985986041743"/>
  </r>
  <r>
    <n v="2151108913"/>
    <m/>
    <m/>
    <m/>
    <d v="2019-02-15T16:50:19"/>
    <d v="2019-02-15T00:00:00"/>
    <n v="2"/>
    <n v="15"/>
    <x v="3"/>
    <s v="Anchorage treadmill "/>
    <x v="0"/>
    <n v="3600"/>
    <n v="11104.5"/>
    <n v="11.1045"/>
    <n v="6.9000142694999997"/>
    <x v="43"/>
    <x v="18"/>
    <x v="1"/>
    <x v="1"/>
    <b v="1"/>
    <n v="3528.3986128736742"/>
  </r>
  <r>
    <n v="2154571685"/>
    <m/>
    <m/>
    <m/>
    <d v="2019-02-17T05:59:07"/>
    <d v="2019-02-17T00:00:00"/>
    <n v="2"/>
    <n v="17"/>
    <x v="3"/>
    <s v="Fairbanks treadmill"/>
    <x v="0"/>
    <n v="3600"/>
    <n v="12070.1"/>
    <n v="12.0701"/>
    <n v="7.5000101071000005"/>
    <x v="44"/>
    <x v="18"/>
    <x v="1"/>
    <x v="1"/>
    <b v="1"/>
    <n v="3535.8986229807742"/>
  </r>
  <r>
    <n v="2157275669"/>
    <m/>
    <m/>
    <m/>
    <d v="2019-02-18T07:01:33"/>
    <d v="2019-02-18T00:00:00"/>
    <n v="2"/>
    <n v="18"/>
    <x v="3"/>
    <s v="Anchorage treadmill "/>
    <x v="0"/>
    <n v="3134"/>
    <n v="10138.9"/>
    <n v="10.1389"/>
    <n v="6.3000184318999999"/>
    <x v="43"/>
    <x v="18"/>
    <x v="1"/>
    <x v="1"/>
    <b v="1"/>
    <n v="3542.1986414126741"/>
  </r>
  <r>
    <n v="2159250906"/>
    <m/>
    <m/>
    <m/>
    <d v="2019-02-19T01:25:19"/>
    <d v="2019-02-19T00:00:00"/>
    <n v="2"/>
    <n v="19"/>
    <x v="3"/>
    <s v="Afternoon Run"/>
    <x v="0"/>
    <n v="3403"/>
    <n v="11576.3"/>
    <n v="11.5763"/>
    <n v="7.1931771072999995"/>
    <x v="26"/>
    <x v="16"/>
    <x v="8"/>
    <x v="4"/>
    <b v="0"/>
    <n v="3549.3918185199741"/>
  </r>
  <r>
    <n v="2160962395"/>
    <m/>
    <m/>
    <m/>
    <d v="2019-02-19T18:34:15"/>
    <d v="2019-02-19T00:00:00"/>
    <n v="2"/>
    <n v="19"/>
    <x v="3"/>
    <s v="Morning Run"/>
    <x v="0"/>
    <n v="3421"/>
    <n v="11496.2"/>
    <n v="11.4962"/>
    <n v="7.1434052902000005"/>
    <x v="26"/>
    <x v="16"/>
    <x v="8"/>
    <x v="4"/>
    <b v="0"/>
    <n v="3556.5352238101741"/>
  </r>
  <r>
    <n v="2163502227"/>
    <m/>
    <m/>
    <m/>
    <d v="2019-02-20T19:52:03"/>
    <d v="2019-02-20T00:00:00"/>
    <n v="2"/>
    <n v="20"/>
    <x v="3"/>
    <s v="Lunch Run"/>
    <x v="0"/>
    <n v="3890"/>
    <n v="12578.7"/>
    <n v="12.578700000000001"/>
    <n v="7.8160393977000009"/>
    <x v="26"/>
    <x v="16"/>
    <x v="8"/>
    <x v="4"/>
    <b v="0"/>
    <n v="3564.3512632078741"/>
  </r>
  <r>
    <n v="2165525242"/>
    <m/>
    <m/>
    <m/>
    <d v="2019-02-21T18:17:52"/>
    <d v="2019-02-21T00:00:00"/>
    <n v="2"/>
    <n v="21"/>
    <x v="3"/>
    <s v="Morning Run"/>
    <x v="0"/>
    <n v="3704"/>
    <n v="11966.8"/>
    <n v="11.966799999999999"/>
    <n v="7.4358224827999999"/>
    <x v="26"/>
    <x v="16"/>
    <x v="8"/>
    <x v="4"/>
    <b v="0"/>
    <n v="3571.7870856906743"/>
  </r>
  <r>
    <n v="2167628640"/>
    <m/>
    <m/>
    <m/>
    <d v="2019-02-22T18:13:32"/>
    <d v="2019-02-22T00:00:00"/>
    <n v="2"/>
    <n v="22"/>
    <x v="3"/>
    <s v="Morning Run"/>
    <x v="0"/>
    <n v="3954"/>
    <n v="12708.3"/>
    <n v="12.708299999999999"/>
    <n v="7.8965690792999998"/>
    <x v="26"/>
    <x v="16"/>
    <x v="8"/>
    <x v="4"/>
    <b v="0"/>
    <n v="3579.6836547699745"/>
  </r>
  <r>
    <n v="2170240531"/>
    <m/>
    <m/>
    <m/>
    <d v="2019-02-23T18:33:43"/>
    <d v="2019-02-23T00:00:00"/>
    <n v="2"/>
    <n v="23"/>
    <x v="3"/>
    <s v="Morning Run"/>
    <x v="0"/>
    <n v="4253"/>
    <n v="13783.7"/>
    <n v="13.783700000000001"/>
    <n v="8.5647914526999998"/>
    <x v="26"/>
    <x v="16"/>
    <x v="8"/>
    <x v="4"/>
    <b v="0"/>
    <n v="3588.2484462226744"/>
  </r>
  <r>
    <n v="2173249103"/>
    <m/>
    <m/>
    <m/>
    <d v="2019-02-24T19:28:42"/>
    <d v="2019-02-24T00:00:00"/>
    <n v="2"/>
    <n v="24"/>
    <x v="3"/>
    <s v="Lunch Run"/>
    <x v="0"/>
    <n v="3537"/>
    <n v="11787"/>
    <n v="11.787000000000001"/>
    <n v="7.3240999770000004"/>
    <x v="26"/>
    <x v="16"/>
    <x v="8"/>
    <x v="4"/>
    <b v="0"/>
    <n v="3595.5725461996744"/>
  </r>
  <r>
    <n v="2175167559"/>
    <m/>
    <m/>
    <m/>
    <d v="2019-02-25T18:16:45"/>
    <d v="2019-02-25T00:00:00"/>
    <n v="2"/>
    <n v="25"/>
    <x v="3"/>
    <s v="Morning Run"/>
    <x v="0"/>
    <n v="4162"/>
    <n v="13573.2"/>
    <n v="13.5732"/>
    <n v="8.4339928571999998"/>
    <x v="26"/>
    <x v="16"/>
    <x v="8"/>
    <x v="4"/>
    <b v="0"/>
    <n v="3604.0065390568743"/>
  </r>
  <r>
    <n v="2177303676"/>
    <m/>
    <m/>
    <m/>
    <d v="2019-02-26T16:48:19"/>
    <d v="2019-02-26T00:00:00"/>
    <n v="2"/>
    <n v="26"/>
    <x v="3"/>
    <s v="Morning Run"/>
    <x v="0"/>
    <n v="3518"/>
    <n v="11790.1"/>
    <n v="11.790100000000001"/>
    <n v="7.3260262271000007"/>
    <x v="26"/>
    <x v="16"/>
    <x v="8"/>
    <x v="4"/>
    <b v="0"/>
    <n v="3611.3325652839744"/>
  </r>
  <r>
    <n v="2180048643"/>
    <m/>
    <m/>
    <m/>
    <d v="2019-02-27T18:25:05"/>
    <d v="2019-02-27T00:00:00"/>
    <n v="2"/>
    <n v="27"/>
    <x v="3"/>
    <s v="Morning Run"/>
    <x v="0"/>
    <n v="3549"/>
    <n v="12016.6"/>
    <n v="12.0166"/>
    <n v="7.4667667586000004"/>
    <x v="26"/>
    <x v="16"/>
    <x v="8"/>
    <x v="4"/>
    <b v="0"/>
    <n v="3618.7993320425744"/>
  </r>
  <r>
    <n v="2181638910"/>
    <m/>
    <m/>
    <m/>
    <d v="2019-02-28T13:53:37"/>
    <d v="2019-02-28T00:00:00"/>
    <n v="2"/>
    <n v="28"/>
    <x v="3"/>
    <s v="Morning Run"/>
    <x v="0"/>
    <n v="2851"/>
    <n v="8998.7000000000007"/>
    <n v="8.9987000000000013"/>
    <n v="5.5915312177000009"/>
    <x v="26"/>
    <x v="16"/>
    <x v="8"/>
    <x v="4"/>
    <b v="0"/>
    <n v="3624.3908632602743"/>
  </r>
  <r>
    <n v="2184214492"/>
    <m/>
    <m/>
    <m/>
    <d v="2019-03-01T17:45:53"/>
    <d v="2019-03-01T00:00:00"/>
    <n v="3"/>
    <n v="1"/>
    <x v="3"/>
    <s v="Morning Run"/>
    <x v="0"/>
    <n v="3588"/>
    <n v="11712.3"/>
    <n v="11.712299999999999"/>
    <n v="7.2776835633000001"/>
    <x v="26"/>
    <x v="16"/>
    <x v="8"/>
    <x v="4"/>
    <b v="0"/>
    <n v="3631.6685468235742"/>
  </r>
  <r>
    <n v="2186786530"/>
    <m/>
    <m/>
    <m/>
    <d v="2019-03-02T18:38:59"/>
    <d v="2019-03-02T00:00:00"/>
    <n v="3"/>
    <n v="2"/>
    <x v="3"/>
    <s v="Morning Run"/>
    <x v="0"/>
    <n v="3563"/>
    <n v="11330"/>
    <n v="11.33"/>
    <n v="7.04013343"/>
    <x v="26"/>
    <x v="16"/>
    <x v="8"/>
    <x v="4"/>
    <b v="0"/>
    <n v="3638.7086802535741"/>
  </r>
  <r>
    <n v="2189338619"/>
    <m/>
    <m/>
    <m/>
    <d v="2019-03-03T18:06:08"/>
    <d v="2019-03-03T00:00:00"/>
    <n v="3"/>
    <n v="3"/>
    <x v="3"/>
    <s v="Morning Run"/>
    <x v="0"/>
    <n v="3519"/>
    <n v="11623.5"/>
    <n v="11.6235"/>
    <n v="7.2225058185000002"/>
    <x v="26"/>
    <x v="16"/>
    <x v="8"/>
    <x v="4"/>
    <b v="0"/>
    <n v="3645.9311860720741"/>
  </r>
  <r>
    <n v="2191162877"/>
    <m/>
    <m/>
    <m/>
    <d v="2019-03-04T18:00:15"/>
    <d v="2019-03-04T00:00:00"/>
    <n v="3"/>
    <n v="4"/>
    <x v="3"/>
    <s v="Morning Run"/>
    <x v="0"/>
    <n v="3489"/>
    <n v="11725.2"/>
    <n v="11.725200000000001"/>
    <n v="7.2856992492000003"/>
    <x v="26"/>
    <x v="16"/>
    <x v="8"/>
    <x v="4"/>
    <b v="0"/>
    <n v="3653.2168853212743"/>
  </r>
  <r>
    <n v="2193617670"/>
    <m/>
    <m/>
    <m/>
    <d v="2019-03-05T18:57:55"/>
    <d v="2019-03-05T00:00:00"/>
    <n v="3"/>
    <n v="5"/>
    <x v="3"/>
    <s v="Morning Run"/>
    <x v="0"/>
    <n v="3983"/>
    <n v="12819.6"/>
    <n v="12.819600000000001"/>
    <n v="7.9657276716000007"/>
    <x v="26"/>
    <x v="16"/>
    <x v="8"/>
    <x v="4"/>
    <b v="0"/>
    <n v="3661.1826129928741"/>
  </r>
  <r>
    <n v="2195736798"/>
    <m/>
    <m/>
    <m/>
    <d v="2019-03-06T18:54:06"/>
    <d v="2019-03-06T00:00:00"/>
    <n v="3"/>
    <n v="6"/>
    <x v="3"/>
    <s v="Morning Run"/>
    <x v="0"/>
    <n v="3513"/>
    <n v="11606.8"/>
    <n v="11.6068"/>
    <n v="7.2121289227999998"/>
    <x v="26"/>
    <x v="16"/>
    <x v="8"/>
    <x v="4"/>
    <b v="0"/>
    <n v="3668.3947419156739"/>
  </r>
  <r>
    <n v="2197873703"/>
    <m/>
    <m/>
    <m/>
    <d v="2019-03-07T19:24:00"/>
    <d v="2019-03-07T00:00:00"/>
    <n v="3"/>
    <n v="7"/>
    <x v="3"/>
    <s v="Lunch Run"/>
    <x v="0"/>
    <n v="3439"/>
    <n v="11467.7"/>
    <n v="11.467700000000001"/>
    <n v="7.1256962167000006"/>
    <x v="26"/>
    <x v="16"/>
    <x v="8"/>
    <x v="4"/>
    <b v="0"/>
    <n v="3675.5204381323738"/>
  </r>
  <r>
    <n v="2200053438"/>
    <m/>
    <m/>
    <m/>
    <d v="2019-03-08T21:20:32"/>
    <d v="2019-03-08T00:00:00"/>
    <n v="3"/>
    <n v="8"/>
    <x v="3"/>
    <s v="Afternoon Run"/>
    <x v="0"/>
    <n v="3688"/>
    <n v="12051.3"/>
    <n v="12.051299999999999"/>
    <n v="7.4883283323000001"/>
    <x v="26"/>
    <x v="16"/>
    <x v="8"/>
    <x v="4"/>
    <b v="0"/>
    <n v="3683.008766464674"/>
  </r>
  <r>
    <n v="2202339031"/>
    <m/>
    <m/>
    <m/>
    <d v="2019-03-09T18:57:58"/>
    <d v="2019-03-09T00:00:00"/>
    <n v="3"/>
    <n v="9"/>
    <x v="3"/>
    <s v="Morning Run"/>
    <x v="0"/>
    <n v="3408"/>
    <n v="11183.2"/>
    <n v="11.183200000000001"/>
    <n v="6.9489161672000002"/>
    <x v="26"/>
    <x v="16"/>
    <x v="8"/>
    <x v="4"/>
    <b v="0"/>
    <n v="3689.9576826318739"/>
  </r>
  <r>
    <n v="2204908143"/>
    <m/>
    <m/>
    <m/>
    <d v="2019-03-10T17:56:37"/>
    <d v="2019-03-10T00:00:00"/>
    <n v="3"/>
    <n v="10"/>
    <x v="3"/>
    <s v="Morning Run"/>
    <x v="0"/>
    <n v="3529"/>
    <n v="11597.3"/>
    <n v="11.597299999999999"/>
    <n v="7.2062258982999996"/>
    <x v="26"/>
    <x v="16"/>
    <x v="8"/>
    <x v="4"/>
    <b v="0"/>
    <n v="3697.163908530174"/>
  </r>
  <r>
    <n v="2207330453"/>
    <m/>
    <m/>
    <m/>
    <d v="2019-03-11T22:25:26"/>
    <d v="2019-03-11T00:00:00"/>
    <n v="3"/>
    <n v="11"/>
    <x v="3"/>
    <s v="Lunch Run"/>
    <x v="0"/>
    <n v="3124"/>
    <n v="10314.6"/>
    <n v="10.3146"/>
    <n v="6.4091933166000006"/>
    <x v="45"/>
    <x v="24"/>
    <x v="1"/>
    <x v="1"/>
    <b v="0"/>
    <n v="3703.5731018467741"/>
  </r>
  <r>
    <n v="2208877432"/>
    <m/>
    <m/>
    <m/>
    <d v="2019-03-12T16:51:35"/>
    <d v="2019-03-12T00:00:00"/>
    <n v="3"/>
    <n v="12"/>
    <x v="3"/>
    <s v="Morning Run"/>
    <x v="0"/>
    <n v="3224"/>
    <n v="11101.1"/>
    <n v="11.101100000000001"/>
    <n v="6.8979016081000006"/>
    <x v="45"/>
    <x v="24"/>
    <x v="1"/>
    <x v="1"/>
    <b v="0"/>
    <n v="3710.4710034548739"/>
  </r>
  <r>
    <n v="2211189938"/>
    <m/>
    <m/>
    <m/>
    <d v="2019-03-13T17:18:41"/>
    <d v="2019-03-13T00:00:00"/>
    <n v="3"/>
    <n v="13"/>
    <x v="3"/>
    <s v="Morning Run"/>
    <x v="0"/>
    <n v="3609"/>
    <n v="11864.3"/>
    <n v="11.8643"/>
    <n v="7.3721319552999995"/>
    <x v="45"/>
    <x v="24"/>
    <x v="1"/>
    <x v="1"/>
    <b v="0"/>
    <n v="3717.843135410174"/>
  </r>
  <r>
    <n v="2213251465"/>
    <m/>
    <m/>
    <m/>
    <d v="2019-03-14T16:47:55"/>
    <d v="2019-03-14T00:00:00"/>
    <n v="3"/>
    <n v="14"/>
    <x v="3"/>
    <s v="Morning Run"/>
    <x v="0"/>
    <n v="3614"/>
    <n v="11884.1"/>
    <n v="11.8841"/>
    <n v="7.3844351011000002"/>
    <x v="46"/>
    <x v="24"/>
    <x v="1"/>
    <x v="1"/>
    <b v="0"/>
    <n v="3725.2275705112738"/>
  </r>
  <r>
    <n v="2215360346"/>
    <m/>
    <m/>
    <m/>
    <d v="2019-03-15T17:00:32"/>
    <d v="2019-03-15T00:00:00"/>
    <n v="3"/>
    <n v="15"/>
    <x v="3"/>
    <s v="Morning Run"/>
    <x v="0"/>
    <n v="3729"/>
    <n v="12376.4"/>
    <n v="12.3764"/>
    <n v="7.6903360443999995"/>
    <x v="46"/>
    <x v="24"/>
    <x v="1"/>
    <x v="1"/>
    <b v="0"/>
    <n v="3732.9179065556737"/>
  </r>
  <r>
    <n v="2217861854"/>
    <m/>
    <m/>
    <m/>
    <d v="2019-03-16T17:34:24"/>
    <d v="2019-03-16T00:00:00"/>
    <n v="3"/>
    <n v="16"/>
    <x v="3"/>
    <s v="Morning Run"/>
    <x v="0"/>
    <n v="3769"/>
    <n v="12063.8"/>
    <n v="12.063799999999999"/>
    <n v="7.4960954697999993"/>
    <x v="46"/>
    <x v="24"/>
    <x v="1"/>
    <x v="1"/>
    <b v="0"/>
    <n v="3740.4140020254736"/>
  </r>
  <r>
    <n v="2221268272"/>
    <m/>
    <m/>
    <m/>
    <d v="2019-03-17T23:12:46"/>
    <d v="2019-03-17T00:00:00"/>
    <n v="3"/>
    <n v="17"/>
    <x v="3"/>
    <s v="Afternoon Run"/>
    <x v="0"/>
    <n v="3239"/>
    <n v="11130.1"/>
    <n v="11.130100000000001"/>
    <n v="6.9159213671000002"/>
    <x v="26"/>
    <x v="16"/>
    <x v="8"/>
    <x v="4"/>
    <b v="0"/>
    <n v="3747.3299233925736"/>
  </r>
  <r>
    <n v="2222606637"/>
    <m/>
    <m/>
    <m/>
    <d v="2019-03-18T16:49:07"/>
    <d v="2019-03-18T00:00:00"/>
    <n v="3"/>
    <n v="18"/>
    <x v="3"/>
    <s v="Morning Run"/>
    <x v="0"/>
    <n v="3513"/>
    <n v="11559.3"/>
    <n v="11.559299999999999"/>
    <n v="7.1826138002999995"/>
    <x v="26"/>
    <x v="16"/>
    <x v="8"/>
    <x v="4"/>
    <b v="0"/>
    <n v="3754.5125371928734"/>
  </r>
  <r>
    <n v="2225080021"/>
    <m/>
    <m/>
    <m/>
    <d v="2019-03-19T17:27:17"/>
    <d v="2019-03-19T00:00:00"/>
    <n v="3"/>
    <n v="19"/>
    <x v="3"/>
    <s v="Morning Run"/>
    <x v="0"/>
    <n v="3602"/>
    <n v="11540.1"/>
    <n v="11.540100000000001"/>
    <n v="7.1706834771000008"/>
    <x v="26"/>
    <x v="16"/>
    <x v="8"/>
    <x v="4"/>
    <b v="0"/>
    <n v="3761.6832206699733"/>
  </r>
  <r>
    <n v="2227810369"/>
    <m/>
    <m/>
    <m/>
    <d v="2019-03-20T18:44:22"/>
    <d v="2019-03-20T00:00:00"/>
    <n v="3"/>
    <n v="20"/>
    <x v="3"/>
    <s v="Lunch Run"/>
    <x v="0"/>
    <n v="3518"/>
    <n v="11398.7"/>
    <n v="11.398700000000002"/>
    <n v="7.0828216177000005"/>
    <x v="26"/>
    <x v="16"/>
    <x v="8"/>
    <x v="4"/>
    <b v="0"/>
    <n v="3768.7660422876734"/>
  </r>
  <r>
    <n v="2229864427"/>
    <m/>
    <m/>
    <m/>
    <d v="2019-03-21T16:35:52"/>
    <d v="2019-03-21T00:00:00"/>
    <n v="3"/>
    <n v="21"/>
    <x v="3"/>
    <s v="Morning Run"/>
    <x v="0"/>
    <n v="3530"/>
    <n v="11469.7"/>
    <n v="11.469700000000001"/>
    <n v="7.1269389587000003"/>
    <x v="26"/>
    <x v="16"/>
    <x v="8"/>
    <x v="4"/>
    <b v="0"/>
    <n v="3775.8929812463734"/>
  </r>
  <r>
    <n v="2232352024"/>
    <m/>
    <m/>
    <m/>
    <d v="2019-03-22T18:04:35"/>
    <d v="2019-03-22T00:00:00"/>
    <n v="3"/>
    <n v="22"/>
    <x v="3"/>
    <s v="Lunch Run"/>
    <x v="0"/>
    <n v="3769"/>
    <n v="12776.5"/>
    <n v="12.7765"/>
    <n v="7.9389465814999998"/>
    <x v="26"/>
    <x v="16"/>
    <x v="8"/>
    <x v="4"/>
    <b v="0"/>
    <n v="3783.8319278278736"/>
  </r>
  <r>
    <n v="2235503930"/>
    <m/>
    <m/>
    <m/>
    <d v="2019-03-23T23:07:27"/>
    <d v="2019-03-23T00:00:00"/>
    <n v="3"/>
    <n v="23"/>
    <x v="3"/>
    <s v="Afternoon Run"/>
    <x v="0"/>
    <n v="2498"/>
    <n v="8513.1"/>
    <n v="8.5130999999999997"/>
    <n v="5.2897934601000003"/>
    <x v="26"/>
    <x v="16"/>
    <x v="8"/>
    <x v="4"/>
    <b v="0"/>
    <n v="3789.1217212879737"/>
  </r>
  <r>
    <n v="2238171695"/>
    <m/>
    <m/>
    <m/>
    <d v="2019-03-24T18:07:20"/>
    <d v="2019-03-24T00:00:00"/>
    <n v="3"/>
    <n v="24"/>
    <x v="3"/>
    <s v="Lunch Run"/>
    <x v="0"/>
    <n v="2446"/>
    <n v="8153.6"/>
    <n v="8.1536000000000008"/>
    <n v="5.0664105855999999"/>
    <x v="26"/>
    <x v="16"/>
    <x v="8"/>
    <x v="4"/>
    <b v="0"/>
    <n v="3794.1881318735736"/>
  </r>
  <r>
    <n v="2240201832"/>
    <m/>
    <m/>
    <m/>
    <d v="2019-03-25T17:51:05"/>
    <d v="2019-03-25T00:00:00"/>
    <n v="3"/>
    <n v="25"/>
    <x v="3"/>
    <s v="Morning Run"/>
    <x v="0"/>
    <n v="2645"/>
    <n v="8590.7000000000007"/>
    <n v="8.5907"/>
    <n v="5.3380118497000009"/>
    <x v="26"/>
    <x v="16"/>
    <x v="8"/>
    <x v="4"/>
    <b v="0"/>
    <n v="3799.5261437232734"/>
  </r>
  <r>
    <n v="2242404217"/>
    <m/>
    <m/>
    <m/>
    <d v="2019-03-26T16:48:21"/>
    <d v="2019-03-26T00:00:00"/>
    <n v="3"/>
    <n v="26"/>
    <x v="3"/>
    <s v="Morning Run"/>
    <x v="0"/>
    <n v="2711"/>
    <n v="9098.7000000000007"/>
    <n v="9.0987000000000009"/>
    <n v="5.6536683177000002"/>
    <x v="26"/>
    <x v="16"/>
    <x v="8"/>
    <x v="4"/>
    <b v="0"/>
    <n v="3805.1798120409735"/>
  </r>
  <r>
    <n v="2245458051"/>
    <m/>
    <m/>
    <m/>
    <d v="2019-03-27T19:50:11"/>
    <d v="2019-03-27T00:00:00"/>
    <n v="3"/>
    <n v="27"/>
    <x v="3"/>
    <s v="Lunch Run"/>
    <x v="0"/>
    <n v="2610"/>
    <n v="8683"/>
    <n v="8.6829999999999998"/>
    <n v="5.3953643930000004"/>
    <x v="26"/>
    <x v="16"/>
    <x v="8"/>
    <x v="4"/>
    <b v="0"/>
    <n v="3810.5751764339734"/>
  </r>
  <r>
    <n v="2247495987"/>
    <m/>
    <m/>
    <m/>
    <d v="2019-03-28T17:11:41"/>
    <d v="2019-03-28T00:00:00"/>
    <n v="3"/>
    <n v="28"/>
    <x v="3"/>
    <s v="Morning Run"/>
    <x v="0"/>
    <n v="3092"/>
    <n v="10036.6"/>
    <n v="10.0366"/>
    <n v="6.2364521786000005"/>
    <x v="26"/>
    <x v="16"/>
    <x v="8"/>
    <x v="4"/>
    <b v="0"/>
    <n v="3816.8116286125733"/>
  </r>
  <r>
    <n v="2249741721"/>
    <m/>
    <m/>
    <m/>
    <d v="2019-03-29T16:13:32"/>
    <d v="2019-03-29T00:00:00"/>
    <n v="3"/>
    <n v="29"/>
    <x v="3"/>
    <s v="Morning Run"/>
    <x v="0"/>
    <n v="3038"/>
    <n v="10070.200000000001"/>
    <n v="10.070200000000002"/>
    <n v="6.2573302442000003"/>
    <x v="26"/>
    <x v="16"/>
    <x v="8"/>
    <x v="4"/>
    <b v="0"/>
    <n v="3823.0689588567734"/>
  </r>
  <r>
    <n v="2252269399"/>
    <m/>
    <m/>
    <m/>
    <d v="2019-03-30T14:57:30"/>
    <d v="2019-03-30T00:00:00"/>
    <n v="3"/>
    <n v="30"/>
    <x v="3"/>
    <s v="Morning Run"/>
    <x v="0"/>
    <n v="3020"/>
    <n v="10039.9"/>
    <n v="10.039899999999999"/>
    <n v="6.2385027029"/>
    <x v="47"/>
    <x v="8"/>
    <x v="12"/>
    <x v="3"/>
    <b v="0"/>
    <n v="3829.3074615596734"/>
  </r>
  <r>
    <n v="2254802497"/>
    <m/>
    <m/>
    <m/>
    <d v="2019-03-31T12:28:18"/>
    <d v="2019-03-31T00:00:00"/>
    <n v="3"/>
    <n v="31"/>
    <x v="3"/>
    <s v="Morning Run"/>
    <x v="0"/>
    <n v="2598"/>
    <n v="8668.2000000000007"/>
    <n v="8.6682000000000006"/>
    <n v="5.386168102200001"/>
    <x v="47"/>
    <x v="8"/>
    <x v="12"/>
    <x v="3"/>
    <b v="0"/>
    <n v="3834.6936296618733"/>
  </r>
  <r>
    <n v="2257110497"/>
    <m/>
    <m/>
    <m/>
    <d v="2019-04-01T12:02:40"/>
    <d v="2019-04-01T00:00:00"/>
    <n v="4"/>
    <n v="1"/>
    <x v="3"/>
    <s v="Morning Run"/>
    <x v="0"/>
    <n v="2805"/>
    <n v="9203.4"/>
    <n v="9.2034000000000002"/>
    <n v="5.7187258614000003"/>
    <x v="47"/>
    <x v="8"/>
    <x v="12"/>
    <x v="3"/>
    <b v="0"/>
    <n v="3840.4123555232732"/>
  </r>
  <r>
    <n v="2259563737"/>
    <m/>
    <m/>
    <m/>
    <d v="2019-04-02T12:19:20"/>
    <d v="2019-04-02T00:00:00"/>
    <n v="4"/>
    <n v="2"/>
    <x v="3"/>
    <s v="Morning Run"/>
    <x v="0"/>
    <n v="2703"/>
    <n v="8985.2999999999993"/>
    <n v="8.9852999999999987"/>
    <n v="5.5832048462999992"/>
    <x v="47"/>
    <x v="8"/>
    <x v="12"/>
    <x v="3"/>
    <b v="0"/>
    <n v="3845.995560369573"/>
  </r>
  <r>
    <n v="2261889256"/>
    <m/>
    <m/>
    <m/>
    <d v="2019-04-03T10:52:20"/>
    <d v="2019-04-03T00:00:00"/>
    <n v="4"/>
    <n v="3"/>
    <x v="3"/>
    <s v="St. Louis Treadmill"/>
    <x v="0"/>
    <n v="3265"/>
    <n v="10621.7"/>
    <n v="10.621700000000001"/>
    <n v="6.6000163507000007"/>
    <x v="5"/>
    <x v="5"/>
    <x v="1"/>
    <x v="1"/>
    <b v="1"/>
    <n v="3852.5955767202731"/>
  </r>
  <r>
    <n v="2264481411"/>
    <m/>
    <m/>
    <m/>
    <d v="2019-04-04T13:10:18"/>
    <d v="2019-04-04T00:00:00"/>
    <n v="4"/>
    <n v="4"/>
    <x v="3"/>
    <s v="St Louis Treadmill"/>
    <x v="0"/>
    <n v="3250"/>
    <n v="10299.799999999999"/>
    <n v="10.299799999999999"/>
    <n v="6.3999970257999994"/>
    <x v="5"/>
    <x v="5"/>
    <x v="1"/>
    <x v="1"/>
    <b v="1"/>
    <n v="3858.9955737460732"/>
  </r>
  <r>
    <n v="2267400797"/>
    <m/>
    <m/>
    <m/>
    <d v="2019-04-05T18:52:33"/>
    <d v="2019-04-05T00:00:00"/>
    <n v="4"/>
    <n v="5"/>
    <x v="3"/>
    <s v="Lunch Run"/>
    <x v="0"/>
    <n v="2556"/>
    <n v="8464.5"/>
    <n v="8.4644999999999992"/>
    <n v="5.2595948295000001"/>
    <x v="26"/>
    <x v="16"/>
    <x v="8"/>
    <x v="4"/>
    <b v="0"/>
    <n v="3864.2551685755734"/>
  </r>
  <r>
    <n v="2269611279"/>
    <m/>
    <m/>
    <m/>
    <d v="2019-04-06T15:17:34"/>
    <d v="2019-04-06T00:00:00"/>
    <n v="4"/>
    <n v="6"/>
    <x v="3"/>
    <s v="Morning Run"/>
    <x v="0"/>
    <n v="3162"/>
    <n v="10503.8"/>
    <n v="10.5038"/>
    <n v="6.5267567097999999"/>
    <x v="26"/>
    <x v="16"/>
    <x v="8"/>
    <x v="4"/>
    <b v="0"/>
    <n v="3870.7819252853733"/>
  </r>
  <r>
    <n v="2272955524"/>
    <m/>
    <m/>
    <m/>
    <d v="2019-04-07T16:58:09"/>
    <d v="2019-04-07T00:00:00"/>
    <n v="4"/>
    <n v="7"/>
    <x v="3"/>
    <s v="Morning Run"/>
    <x v="0"/>
    <n v="1534"/>
    <n v="4988.1000000000004"/>
    <n v="4.9881000000000002"/>
    <n v="3.0994606851000004"/>
    <x v="26"/>
    <x v="16"/>
    <x v="8"/>
    <x v="4"/>
    <b v="0"/>
    <n v="3873.8813859704733"/>
  </r>
  <r>
    <n v="2273006478"/>
    <m/>
    <m/>
    <m/>
    <d v="2019-04-07T17:44:23"/>
    <d v="2019-04-07T00:00:00"/>
    <n v="4"/>
    <n v="7"/>
    <x v="3"/>
    <s v="WTF Strava GPS"/>
    <x v="0"/>
    <n v="1547"/>
    <n v="4988.9799999999996"/>
    <n v="4.9889799999999997"/>
    <n v="3.10000749158"/>
    <x v="26"/>
    <x v="16"/>
    <x v="8"/>
    <x v="4"/>
    <b v="0"/>
    <n v="3876.9813934620533"/>
  </r>
  <r>
    <n v="2274998475"/>
    <m/>
    <m/>
    <m/>
    <d v="2019-04-08T15:59:31"/>
    <d v="2019-04-08T00:00:00"/>
    <n v="4"/>
    <n v="8"/>
    <x v="3"/>
    <s v="Morning Run"/>
    <x v="0"/>
    <n v="3718"/>
    <n v="12121.2"/>
    <n v="12.1212"/>
    <n v="7.5317621652000009"/>
    <x v="26"/>
    <x v="16"/>
    <x v="8"/>
    <x v="4"/>
    <b v="0"/>
    <n v="3884.5131556272531"/>
  </r>
  <r>
    <n v="2277294158"/>
    <m/>
    <m/>
    <m/>
    <d v="2019-04-09T15:29:33"/>
    <d v="2019-04-09T00:00:00"/>
    <n v="4"/>
    <n v="9"/>
    <x v="3"/>
    <s v="Morning Run"/>
    <x v="0"/>
    <n v="3165"/>
    <n v="10553.5"/>
    <n v="10.5535"/>
    <n v="6.5576388484999999"/>
    <x v="26"/>
    <x v="16"/>
    <x v="8"/>
    <x v="4"/>
    <b v="0"/>
    <n v="3891.0707944757532"/>
  </r>
  <r>
    <n v="2279711846"/>
    <m/>
    <m/>
    <m/>
    <d v="2019-04-10T14:52:25"/>
    <d v="2019-04-10T00:00:00"/>
    <n v="4"/>
    <n v="10"/>
    <x v="3"/>
    <s v="Morning Run"/>
    <x v="0"/>
    <n v="3256"/>
    <n v="10182.1"/>
    <n v="10.1821"/>
    <n v="6.3268616591000004"/>
    <x v="26"/>
    <x v="16"/>
    <x v="8"/>
    <x v="4"/>
    <b v="0"/>
    <n v="3897.3976561348532"/>
  </r>
  <r>
    <n v="2282067901"/>
    <m/>
    <m/>
    <m/>
    <d v="2019-04-11T14:48:54"/>
    <d v="2019-04-11T00:00:00"/>
    <n v="4"/>
    <n v="11"/>
    <x v="3"/>
    <s v="Morning Run"/>
    <x v="0"/>
    <n v="2561"/>
    <n v="8464.7000000000007"/>
    <n v="8.4647000000000006"/>
    <n v="5.2597191037000002"/>
    <x v="26"/>
    <x v="16"/>
    <x v="8"/>
    <x v="4"/>
    <b v="0"/>
    <n v="3902.657375238553"/>
  </r>
  <r>
    <n v="2284667434"/>
    <m/>
    <m/>
    <m/>
    <d v="2019-04-12T16:38:20"/>
    <d v="2019-04-12T00:00:00"/>
    <n v="4"/>
    <n v="12"/>
    <x v="3"/>
    <s v="Morning Run"/>
    <x v="0"/>
    <n v="2793"/>
    <n v="9248.1"/>
    <n v="9.2481000000000009"/>
    <n v="5.7465011451000008"/>
    <x v="26"/>
    <x v="16"/>
    <x v="8"/>
    <x v="4"/>
    <b v="0"/>
    <n v="3908.4038763836529"/>
  </r>
  <r>
    <n v="2287342571"/>
    <m/>
    <m/>
    <m/>
    <d v="2019-04-13T16:58:59"/>
    <d v="2019-04-13T00:00:00"/>
    <n v="4"/>
    <n v="13"/>
    <x v="3"/>
    <s v="Morning Run"/>
    <x v="0"/>
    <n v="2582"/>
    <n v="8375.6"/>
    <n v="8.3756000000000004"/>
    <n v="5.2043549476000006"/>
    <x v="26"/>
    <x v="16"/>
    <x v="8"/>
    <x v="4"/>
    <b v="0"/>
    <n v="3913.6082313312531"/>
  </r>
  <r>
    <n v="2290649738"/>
    <m/>
    <m/>
    <m/>
    <d v="2019-04-14T21:24:04"/>
    <d v="2019-04-14T00:00:00"/>
    <n v="4"/>
    <n v="14"/>
    <x v="3"/>
    <s v="Afternoon Run"/>
    <x v="0"/>
    <n v="3082"/>
    <n v="10723.3"/>
    <n v="10.7233"/>
    <n v="6.6631476442999995"/>
    <x v="26"/>
    <x v="16"/>
    <x v="8"/>
    <x v="4"/>
    <b v="0"/>
    <n v="3920.271378975553"/>
  </r>
  <r>
    <n v="2292190008"/>
    <m/>
    <m/>
    <m/>
    <d v="2019-04-15T16:27:45"/>
    <d v="2019-04-15T00:00:00"/>
    <n v="4"/>
    <n v="15"/>
    <x v="3"/>
    <s v="Morning Run"/>
    <x v="0"/>
    <n v="3110"/>
    <n v="10677.9"/>
    <n v="10.677899999999999"/>
    <n v="6.6349374009000002"/>
    <x v="26"/>
    <x v="16"/>
    <x v="8"/>
    <x v="4"/>
    <b v="0"/>
    <n v="3926.9063163764531"/>
  </r>
  <r>
    <n v="2294817170"/>
    <m/>
    <m/>
    <m/>
    <d v="2019-04-16T17:26:23"/>
    <d v="2019-04-16T00:00:00"/>
    <n v="4"/>
    <n v="16"/>
    <x v="3"/>
    <s v="Morning Run"/>
    <x v="0"/>
    <n v="3104"/>
    <n v="10305.200000000001"/>
    <n v="10.305200000000001"/>
    <n v="6.4033524292000008"/>
    <x v="26"/>
    <x v="16"/>
    <x v="8"/>
    <x v="4"/>
    <b v="0"/>
    <n v="3933.309668805653"/>
  </r>
  <r>
    <n v="2297352396"/>
    <m/>
    <m/>
    <m/>
    <d v="2019-04-17T16:57:02"/>
    <d v="2019-04-17T00:00:00"/>
    <n v="4"/>
    <n v="17"/>
    <x v="3"/>
    <s v="Morning Run"/>
    <x v="0"/>
    <n v="3175"/>
    <n v="10597.2"/>
    <n v="10.597200000000001"/>
    <n v="6.584792761200001"/>
    <x v="26"/>
    <x v="16"/>
    <x v="8"/>
    <x v="4"/>
    <b v="0"/>
    <n v="3939.8944615668529"/>
  </r>
  <r>
    <n v="2298300351"/>
    <m/>
    <m/>
    <m/>
    <d v="2019-04-18T02:10:24"/>
    <d v="2019-04-18T00:00:00"/>
    <n v="4"/>
    <n v="18"/>
    <x v="3"/>
    <s v="Evening Run"/>
    <x v="0"/>
    <n v="1693"/>
    <n v="5800.2"/>
    <n v="5.8002000000000002"/>
    <n v="3.6040760742"/>
    <x v="26"/>
    <x v="16"/>
    <x v="8"/>
    <x v="4"/>
    <b v="0"/>
    <n v="3943.4985376410527"/>
  </r>
  <r>
    <n v="2299901004"/>
    <m/>
    <m/>
    <m/>
    <d v="2019-04-18T16:39:31"/>
    <d v="2019-04-18T00:00:00"/>
    <n v="4"/>
    <n v="18"/>
    <x v="3"/>
    <s v="Morning Run"/>
    <x v="0"/>
    <n v="3666"/>
    <n v="11687.6"/>
    <n v="11.6876"/>
    <n v="7.2623356996000004"/>
    <x v="26"/>
    <x v="16"/>
    <x v="8"/>
    <x v="4"/>
    <b v="0"/>
    <n v="3950.7608733406528"/>
  </r>
  <r>
    <n v="2302572885"/>
    <m/>
    <m/>
    <m/>
    <d v="2019-04-19T16:31:42"/>
    <d v="2019-04-19T00:00:00"/>
    <n v="4"/>
    <n v="19"/>
    <x v="3"/>
    <s v="Morning Run"/>
    <x v="0"/>
    <n v="2754"/>
    <n v="9251.7999999999993"/>
    <n v="9.2517999999999994"/>
    <n v="5.7488002177999995"/>
    <x v="26"/>
    <x v="16"/>
    <x v="8"/>
    <x v="4"/>
    <b v="0"/>
    <n v="3956.509673558453"/>
  </r>
  <r>
    <n v="2305633742"/>
    <m/>
    <m/>
    <m/>
    <d v="2019-04-20T18:44:47"/>
    <d v="2019-04-20T00:00:00"/>
    <n v="4"/>
    <n v="20"/>
    <x v="3"/>
    <s v="Lunch Run"/>
    <x v="0"/>
    <n v="2473"/>
    <n v="8378.2000000000007"/>
    <n v="8.3782000000000014"/>
    <n v="5.2059705122000004"/>
    <x v="26"/>
    <x v="16"/>
    <x v="8"/>
    <x v="4"/>
    <b v="0"/>
    <n v="3961.7156440706531"/>
  </r>
  <r>
    <n v="2307612650"/>
    <m/>
    <m/>
    <m/>
    <d v="2019-04-21T13:27:18"/>
    <d v="2019-04-21T00:00:00"/>
    <n v="4"/>
    <n v="21"/>
    <x v="3"/>
    <s v="Morning Run"/>
    <x v="0"/>
    <n v="3631"/>
    <n v="11898.8"/>
    <n v="11.8988"/>
    <n v="7.3935692548"/>
    <x v="26"/>
    <x v="16"/>
    <x v="8"/>
    <x v="4"/>
    <b v="0"/>
    <n v="3969.1092133254529"/>
  </r>
  <r>
    <n v="2310681706"/>
    <m/>
    <m/>
    <m/>
    <d v="2019-04-22T16:30:59"/>
    <d v="2019-04-22T00:00:00"/>
    <n v="4"/>
    <n v="22"/>
    <x v="3"/>
    <s v="Morning Run"/>
    <x v="0"/>
    <n v="3014"/>
    <n v="10176.200000000001"/>
    <n v="10.176200000000001"/>
    <n v="6.3231955702000002"/>
    <x v="26"/>
    <x v="16"/>
    <x v="8"/>
    <x v="4"/>
    <b v="0"/>
    <n v="3975.4324088956528"/>
  </r>
  <r>
    <n v="2314125543"/>
    <m/>
    <m/>
    <m/>
    <d v="2019-04-23T22:22:29"/>
    <d v="2019-04-23T00:00:00"/>
    <n v="4"/>
    <n v="23"/>
    <x v="3"/>
    <s v="Evening Run"/>
    <x v="0"/>
    <n v="3750"/>
    <n v="12468.8"/>
    <n v="12.4688"/>
    <n v="7.7477507247999995"/>
    <x v="48"/>
    <x v="26"/>
    <x v="1"/>
    <x v="1"/>
    <b v="0"/>
    <n v="3983.1801596204527"/>
  </r>
  <r>
    <n v="2315355771"/>
    <m/>
    <m/>
    <m/>
    <d v="2019-04-24T12:44:42"/>
    <d v="2019-04-24T00:00:00"/>
    <n v="4"/>
    <n v="24"/>
    <x v="3"/>
    <s v="Morning Run"/>
    <x v="0"/>
    <n v="3084"/>
    <n v="10640"/>
    <n v="10.64"/>
    <n v="6.6113874400000006"/>
    <x v="48"/>
    <x v="26"/>
    <x v="1"/>
    <x v="1"/>
    <b v="0"/>
    <n v="3989.7915470604526"/>
  </r>
  <r>
    <n v="2317712177"/>
    <m/>
    <m/>
    <m/>
    <d v="2019-04-25T10:42:06"/>
    <d v="2019-04-25T00:00:00"/>
    <n v="4"/>
    <n v="25"/>
    <x v="3"/>
    <s v="Morning Run"/>
    <x v="0"/>
    <n v="3358"/>
    <n v="11337.5"/>
    <n v="11.3375"/>
    <n v="7.0447937124999997"/>
    <x v="48"/>
    <x v="26"/>
    <x v="1"/>
    <x v="1"/>
    <b v="0"/>
    <n v="3996.8363407729526"/>
  </r>
  <r>
    <n v="2321099930"/>
    <m/>
    <m/>
    <m/>
    <d v="2019-04-26T19:02:08"/>
    <d v="2019-04-26T00:00:00"/>
    <n v="4"/>
    <n v="26"/>
    <x v="3"/>
    <s v="Afternoon Run"/>
    <x v="0"/>
    <n v="3361"/>
    <n v="11781.1"/>
    <n v="11.7811"/>
    <n v="7.3204338881000002"/>
    <x v="49"/>
    <x v="8"/>
    <x v="13"/>
    <x v="3"/>
    <b v="0"/>
    <n v="4004.1567746610526"/>
  </r>
  <r>
    <n v="2322486363"/>
    <m/>
    <m/>
    <m/>
    <d v="2019-04-27T10:58:45"/>
    <d v="2019-04-27T00:00:00"/>
    <n v="4"/>
    <n v="27"/>
    <x v="3"/>
    <s v="Morning Run"/>
    <x v="0"/>
    <n v="3091"/>
    <n v="10555.7"/>
    <n v="10.5557"/>
    <n v="6.5590058647000005"/>
    <x v="49"/>
    <x v="8"/>
    <x v="13"/>
    <x v="3"/>
    <b v="0"/>
    <n v="4010.7157805257525"/>
  </r>
  <r>
    <n v="2325206189"/>
    <m/>
    <m/>
    <m/>
    <d v="2019-04-28T10:30:19"/>
    <d v="2019-04-28T00:00:00"/>
    <n v="4"/>
    <n v="28"/>
    <x v="3"/>
    <s v="Morning Run"/>
    <x v="0"/>
    <n v="3526"/>
    <n v="11987.2"/>
    <n v="11.987200000000001"/>
    <n v="7.4484984512000008"/>
    <x v="49"/>
    <x v="8"/>
    <x v="13"/>
    <x v="3"/>
    <b v="0"/>
    <n v="4018.1642789769526"/>
  </r>
  <r>
    <n v="2327851433"/>
    <m/>
    <m/>
    <m/>
    <d v="2019-04-29T11:06:55"/>
    <d v="2019-04-29T00:00:00"/>
    <n v="4"/>
    <n v="29"/>
    <x v="3"/>
    <s v="Morning Run"/>
    <x v="0"/>
    <n v="3330"/>
    <n v="10944.3"/>
    <n v="10.9443"/>
    <n v="6.8004706353"/>
    <x v="49"/>
    <x v="8"/>
    <x v="13"/>
    <x v="3"/>
    <b v="0"/>
    <n v="4024.9647496122525"/>
  </r>
  <r>
    <n v="2330219645"/>
    <m/>
    <m/>
    <m/>
    <d v="2019-04-30T10:39:19"/>
    <d v="2019-04-30T00:00:00"/>
    <n v="4"/>
    <n v="30"/>
    <x v="3"/>
    <s v="Morning Run"/>
    <x v="0"/>
    <n v="3064"/>
    <n v="10260.4"/>
    <n v="10.260399999999999"/>
    <n v="6.3755150083999999"/>
    <x v="49"/>
    <x v="8"/>
    <x v="13"/>
    <x v="3"/>
    <b v="0"/>
    <n v="4031.3402646206523"/>
  </r>
  <r>
    <n v="2334485260"/>
    <m/>
    <m/>
    <m/>
    <d v="2019-05-01T17:57:42"/>
    <d v="2019-05-01T00:00:00"/>
    <n v="5"/>
    <n v="1"/>
    <x v="3"/>
    <s v="Morning Run"/>
    <x v="0"/>
    <n v="2471"/>
    <n v="8833.2999999999993"/>
    <n v="8.8332999999999995"/>
    <n v="5.4887564542999998"/>
    <x v="26"/>
    <x v="16"/>
    <x v="8"/>
    <x v="4"/>
    <b v="0"/>
    <n v="4036.8290210749524"/>
  </r>
  <r>
    <n v="2336602948"/>
    <m/>
    <m/>
    <m/>
    <d v="2019-05-02T16:10:36"/>
    <d v="2019-05-02T00:00:00"/>
    <n v="5"/>
    <n v="2"/>
    <x v="3"/>
    <s v="Morning Run"/>
    <x v="0"/>
    <n v="2244"/>
    <n v="7656.4"/>
    <n v="7.6563999999999997"/>
    <n v="4.7574649243999998"/>
    <x v="26"/>
    <x v="16"/>
    <x v="8"/>
    <x v="4"/>
    <b v="0"/>
    <n v="4041.5864859993526"/>
  </r>
  <r>
    <n v="2338886023"/>
    <m/>
    <m/>
    <m/>
    <d v="2019-05-03T15:04:41"/>
    <d v="2019-05-03T00:00:00"/>
    <n v="5"/>
    <n v="3"/>
    <x v="3"/>
    <s v="Morning Run"/>
    <x v="0"/>
    <n v="3061"/>
    <n v="10317"/>
    <n v="10.317"/>
    <n v="6.4106846070000003"/>
    <x v="26"/>
    <x v="16"/>
    <x v="8"/>
    <x v="4"/>
    <b v="0"/>
    <n v="4047.9971706063525"/>
  </r>
  <r>
    <n v="2341709329"/>
    <m/>
    <m/>
    <m/>
    <d v="2019-05-04T16:30:08"/>
    <d v="2019-05-04T00:00:00"/>
    <n v="5"/>
    <n v="4"/>
    <x v="3"/>
    <s v="Morning Run"/>
    <x v="0"/>
    <n v="2938"/>
    <n v="10198.1"/>
    <n v="10.1981"/>
    <n v="6.3368035951000001"/>
    <x v="26"/>
    <x v="16"/>
    <x v="8"/>
    <x v="4"/>
    <b v="0"/>
    <n v="4054.3339742014523"/>
  </r>
  <r>
    <n v="2344855484"/>
    <m/>
    <m/>
    <m/>
    <d v="2019-05-05T17:30:20"/>
    <d v="2019-05-05T00:00:00"/>
    <n v="5"/>
    <n v="5"/>
    <x v="3"/>
    <s v="Morning Run"/>
    <x v="0"/>
    <n v="2903"/>
    <n v="10109.700000000001"/>
    <n v="10.1097"/>
    <n v="6.2818743987000003"/>
    <x v="26"/>
    <x v="16"/>
    <x v="8"/>
    <x v="4"/>
    <b v="0"/>
    <n v="4060.6158486001523"/>
  </r>
  <r>
    <n v="2346848820"/>
    <m/>
    <m/>
    <m/>
    <d v="2019-05-06T16:02:45"/>
    <d v="2019-05-06T00:00:00"/>
    <n v="5"/>
    <n v="6"/>
    <x v="3"/>
    <s v="Morning Run"/>
    <x v="0"/>
    <n v="2562"/>
    <n v="8763.4"/>
    <n v="8.763399999999999"/>
    <n v="5.4453226213999999"/>
    <x v="26"/>
    <x v="16"/>
    <x v="8"/>
    <x v="4"/>
    <b v="0"/>
    <n v="4066.0611712215523"/>
  </r>
  <r>
    <n v="2349321074"/>
    <m/>
    <m/>
    <m/>
    <d v="2019-05-07T16:01:28"/>
    <d v="2019-05-07T00:00:00"/>
    <n v="5"/>
    <n v="7"/>
    <x v="3"/>
    <s v="Morning Run"/>
    <x v="0"/>
    <n v="3131"/>
    <n v="10564.6"/>
    <n v="10.5646"/>
    <n v="6.5645360666000006"/>
    <x v="26"/>
    <x v="16"/>
    <x v="8"/>
    <x v="4"/>
    <b v="0"/>
    <n v="4072.6257072881522"/>
  </r>
  <r>
    <n v="2354492937"/>
    <m/>
    <m/>
    <m/>
    <d v="2019-05-09T17:08:42"/>
    <d v="2019-05-09T00:00:00"/>
    <n v="5"/>
    <n v="9"/>
    <x v="3"/>
    <s v="Morning Run"/>
    <x v="0"/>
    <n v="2897"/>
    <n v="10066.6"/>
    <n v="10.066600000000001"/>
    <n v="6.2550933086000002"/>
    <x v="26"/>
    <x v="16"/>
    <x v="8"/>
    <x v="4"/>
    <b v="0"/>
    <n v="4078.8808005967521"/>
  </r>
  <r>
    <n v="2356815665"/>
    <m/>
    <m/>
    <m/>
    <d v="2019-05-10T17:04:04"/>
    <d v="2019-05-10T00:00:00"/>
    <n v="5"/>
    <n v="10"/>
    <x v="3"/>
    <s v="Morning Run"/>
    <x v="0"/>
    <n v="3044"/>
    <n v="10555.8"/>
    <n v="10.5558"/>
    <n v="6.5590680018"/>
    <x v="26"/>
    <x v="16"/>
    <x v="8"/>
    <x v="4"/>
    <b v="0"/>
    <n v="4085.439868598552"/>
  </r>
  <r>
    <n v="2359390435"/>
    <m/>
    <m/>
    <m/>
    <d v="2019-05-11T15:35:42"/>
    <d v="2019-05-11T00:00:00"/>
    <n v="5"/>
    <n v="11"/>
    <x v="3"/>
    <s v="Morning Run"/>
    <x v="0"/>
    <n v="3242"/>
    <n v="11331.8"/>
    <n v="11.331799999999999"/>
    <n v="7.0412518977999996"/>
    <x v="26"/>
    <x v="16"/>
    <x v="8"/>
    <x v="4"/>
    <b v="0"/>
    <n v="4092.4811204963521"/>
  </r>
  <r>
    <n v="2362124289"/>
    <m/>
    <m/>
    <m/>
    <d v="2019-05-12T14:13:58"/>
    <d v="2019-05-12T00:00:00"/>
    <n v="5"/>
    <n v="12"/>
    <x v="3"/>
    <s v="Morning Run"/>
    <x v="0"/>
    <n v="2648"/>
    <n v="8272"/>
    <n v="8.2720000000000002"/>
    <n v="5.1399809120000004"/>
    <x v="50"/>
    <x v="7"/>
    <x v="1"/>
    <x v="1"/>
    <b v="0"/>
    <n v="4097.6211014083519"/>
  </r>
  <r>
    <n v="2363068034"/>
    <m/>
    <m/>
    <m/>
    <d v="2019-05-12T20:40:31"/>
    <d v="2019-05-12T00:00:00"/>
    <n v="5"/>
    <n v="12"/>
    <x v="3"/>
    <s v="Afternoon Run"/>
    <x v="0"/>
    <n v="134"/>
    <n v="425"/>
    <n v="0.42499999999999999"/>
    <n v="0.26408267499999999"/>
    <x v="51"/>
    <x v="7"/>
    <x v="1"/>
    <x v="1"/>
    <b v="0"/>
    <n v="4097.8851840833522"/>
  </r>
  <r>
    <n v="2364889047"/>
    <m/>
    <m/>
    <m/>
    <d v="2019-05-13T17:30:07"/>
    <d v="2019-05-13T00:00:00"/>
    <n v="5"/>
    <n v="13"/>
    <x v="3"/>
    <s v="Morning Run"/>
    <x v="0"/>
    <n v="2946"/>
    <n v="10237.4"/>
    <n v="10.237399999999999"/>
    <n v="6.3612234754000001"/>
    <x v="26"/>
    <x v="16"/>
    <x v="8"/>
    <x v="4"/>
    <b v="0"/>
    <n v="4104.2464075587523"/>
  </r>
  <r>
    <n v="2367292857"/>
    <m/>
    <m/>
    <m/>
    <d v="2019-05-14T16:15:00"/>
    <d v="2019-05-14T00:00:00"/>
    <n v="5"/>
    <n v="14"/>
    <x v="3"/>
    <s v="Morning Run"/>
    <x v="0"/>
    <n v="3017"/>
    <n v="10582.4"/>
    <n v="10.5824"/>
    <n v="6.5755964703999998"/>
    <x v="26"/>
    <x v="16"/>
    <x v="8"/>
    <x v="4"/>
    <b v="0"/>
    <n v="4110.8220040291526"/>
  </r>
  <r>
    <n v="2370466959"/>
    <m/>
    <m/>
    <m/>
    <d v="2019-05-15T17:50:21"/>
    <d v="2019-05-15T00:00:00"/>
    <n v="5"/>
    <n v="15"/>
    <x v="3"/>
    <s v="Morning Run"/>
    <x v="0"/>
    <n v="2935"/>
    <n v="10133.9"/>
    <n v="10.133899999999999"/>
    <n v="6.2969115768999995"/>
    <x v="26"/>
    <x v="16"/>
    <x v="8"/>
    <x v="4"/>
    <b v="0"/>
    <n v="4117.1189156060527"/>
  </r>
  <r>
    <n v="2372986828"/>
    <m/>
    <m/>
    <m/>
    <d v="2019-05-16T17:09:28"/>
    <d v="2019-05-16T00:00:00"/>
    <n v="5"/>
    <n v="16"/>
    <x v="3"/>
    <s v="Morning Run"/>
    <x v="0"/>
    <n v="2873"/>
    <n v="10068.799999999999"/>
    <n v="10.0688"/>
    <n v="6.2564603247999999"/>
    <x v="26"/>
    <x v="16"/>
    <x v="8"/>
    <x v="4"/>
    <b v="0"/>
    <n v="4123.3753759308529"/>
  </r>
  <r>
    <n v="2375257075"/>
    <m/>
    <m/>
    <m/>
    <d v="2019-05-17T16:33:46"/>
    <d v="2019-05-17T00:00:00"/>
    <n v="5"/>
    <n v="17"/>
    <x v="3"/>
    <s v="Morning Run"/>
    <x v="0"/>
    <n v="2857"/>
    <n v="10066"/>
    <n v="10.066000000000001"/>
    <n v="6.2547204860000001"/>
    <x v="26"/>
    <x v="16"/>
    <x v="8"/>
    <x v="4"/>
    <b v="0"/>
    <n v="4129.6300964168531"/>
  </r>
  <r>
    <n v="2377978726"/>
    <m/>
    <m/>
    <m/>
    <d v="2019-05-18T16:35:28"/>
    <d v="2019-05-18T00:00:00"/>
    <n v="5"/>
    <n v="18"/>
    <x v="3"/>
    <s v="Morning Run"/>
    <x v="0"/>
    <n v="2936"/>
    <n v="10274.9"/>
    <n v="10.274899999999999"/>
    <n v="6.3845248878999996"/>
    <x v="26"/>
    <x v="16"/>
    <x v="8"/>
    <x v="4"/>
    <b v="0"/>
    <n v="4136.0146213047528"/>
  </r>
  <r>
    <n v="2381283003"/>
    <m/>
    <m/>
    <m/>
    <d v="2019-05-19T18:04:52"/>
    <d v="2019-05-19T00:00:00"/>
    <n v="5"/>
    <n v="19"/>
    <x v="3"/>
    <s v="Lunch Run"/>
    <x v="0"/>
    <n v="2817"/>
    <n v="10021.700000000001"/>
    <n v="10.021700000000001"/>
    <n v="6.2271937507000006"/>
    <x v="26"/>
    <x v="16"/>
    <x v="8"/>
    <x v="4"/>
    <b v="0"/>
    <n v="4142.2418150554531"/>
  </r>
  <r>
    <n v="2382945477"/>
    <m/>
    <m/>
    <m/>
    <d v="2019-05-20T15:08:43"/>
    <d v="2019-05-20T00:00:00"/>
    <n v="5"/>
    <n v="20"/>
    <x v="3"/>
    <s v="Morning Run"/>
    <x v="0"/>
    <n v="2925"/>
    <n v="10344.700000000001"/>
    <n v="10.344700000000001"/>
    <n v="6.4278965837000008"/>
    <x v="26"/>
    <x v="16"/>
    <x v="8"/>
    <x v="4"/>
    <b v="0"/>
    <n v="4148.6697116391533"/>
  </r>
  <r>
    <n v="2385391224"/>
    <m/>
    <m/>
    <m/>
    <d v="2019-05-21T14:31:40"/>
    <d v="2019-05-21T00:00:00"/>
    <n v="5"/>
    <n v="21"/>
    <x v="3"/>
    <s v="Morning Run"/>
    <x v="0"/>
    <n v="2975"/>
    <n v="10116.1"/>
    <n v="10.116100000000001"/>
    <n v="6.2858511731000002"/>
    <x v="26"/>
    <x v="16"/>
    <x v="8"/>
    <x v="4"/>
    <b v="0"/>
    <n v="4154.9555628122534"/>
  </r>
  <r>
    <n v="2388059649"/>
    <m/>
    <m/>
    <m/>
    <d v="2019-05-22T14:13:11"/>
    <d v="2019-05-22T00:00:00"/>
    <n v="5"/>
    <n v="22"/>
    <x v="3"/>
    <s v="GPS Didn‚Äôt work"/>
    <x v="0"/>
    <n v="1557"/>
    <n v="5471.78"/>
    <n v="5.4717799999999999"/>
    <n v="3.4000054103799999"/>
    <x v="26"/>
    <x v="16"/>
    <x v="8"/>
    <x v="4"/>
    <b v="0"/>
    <n v="4158.3555682226333"/>
  </r>
  <r>
    <n v="2388131866"/>
    <m/>
    <m/>
    <m/>
    <d v="2019-05-22T14:39:51"/>
    <d v="2019-05-22T00:00:00"/>
    <n v="5"/>
    <n v="22"/>
    <x v="3"/>
    <s v="Morning Run"/>
    <x v="0"/>
    <n v="1488"/>
    <n v="5344.8"/>
    <n v="5.3448000000000002"/>
    <n v="3.3211037208"/>
    <x v="26"/>
    <x v="16"/>
    <x v="8"/>
    <x v="4"/>
    <b v="0"/>
    <n v="4161.6766719434336"/>
  </r>
  <r>
    <n v="2391324833"/>
    <m/>
    <m/>
    <m/>
    <d v="2019-05-23T16:46:28"/>
    <d v="2019-05-23T00:00:00"/>
    <n v="5"/>
    <n v="23"/>
    <x v="3"/>
    <s v="Morning Run"/>
    <x v="0"/>
    <n v="2941"/>
    <n v="10159.799999999999"/>
    <n v="10.159799999999999"/>
    <n v="6.3130050857999995"/>
    <x v="26"/>
    <x v="16"/>
    <x v="8"/>
    <x v="4"/>
    <b v="0"/>
    <n v="4167.9896770292335"/>
  </r>
  <r>
    <n v="2396516679"/>
    <m/>
    <m/>
    <m/>
    <d v="2019-05-25T16:18:38"/>
    <d v="2019-05-25T00:00:00"/>
    <n v="5"/>
    <n v="25"/>
    <x v="3"/>
    <s v="Morning Run"/>
    <x v="0"/>
    <n v="1800"/>
    <n v="6229.7"/>
    <n v="6.2297000000000002"/>
    <n v="3.8709549186999999"/>
    <x v="52"/>
    <x v="8"/>
    <x v="9"/>
    <x v="3"/>
    <b v="1"/>
    <n v="4171.8606319479331"/>
  </r>
  <r>
    <n v="2405492810"/>
    <m/>
    <m/>
    <m/>
    <d v="2019-05-29T02:30:02"/>
    <d v="2019-05-29T00:00:00"/>
    <n v="5"/>
    <n v="29"/>
    <x v="3"/>
    <s v="Evening Run"/>
    <x v="0"/>
    <n v="3417"/>
    <n v="11534.6"/>
    <n v="11.534600000000001"/>
    <n v="7.1672659366000007"/>
    <x v="26"/>
    <x v="16"/>
    <x v="8"/>
    <x v="4"/>
    <b v="0"/>
    <n v="4179.0278978845336"/>
  </r>
  <r>
    <n v="2406725763"/>
    <m/>
    <m/>
    <m/>
    <d v="2019-05-29T15:07:37"/>
    <d v="2019-05-29T00:00:00"/>
    <n v="5"/>
    <n v="29"/>
    <x v="3"/>
    <s v="Morning Run"/>
    <x v="0"/>
    <n v="3118"/>
    <n v="10099.799999999999"/>
    <n v="10.0998"/>
    <n v="6.2757228258"/>
    <x v="26"/>
    <x v="16"/>
    <x v="8"/>
    <x v="4"/>
    <b v="0"/>
    <n v="4185.3036207103332"/>
  </r>
  <r>
    <n v="2409582860"/>
    <m/>
    <m/>
    <m/>
    <d v="2019-05-30T15:56:26"/>
    <d v="2019-05-30T00:00:00"/>
    <n v="5"/>
    <n v="30"/>
    <x v="3"/>
    <s v="Morning Run"/>
    <x v="0"/>
    <n v="2899"/>
    <n v="10094.9"/>
    <n v="10.094899999999999"/>
    <n v="6.2726781079"/>
    <x v="26"/>
    <x v="16"/>
    <x v="8"/>
    <x v="4"/>
    <b v="0"/>
    <n v="4191.5762988182332"/>
  </r>
  <r>
    <n v="2412249405"/>
    <m/>
    <m/>
    <m/>
    <d v="2019-05-31T16:50:07"/>
    <d v="2019-05-31T00:00:00"/>
    <n v="5"/>
    <n v="31"/>
    <x v="3"/>
    <s v="Morning Run"/>
    <x v="0"/>
    <n v="2934"/>
    <n v="10199.1"/>
    <n v="10.1991"/>
    <n v="6.3374249661000004"/>
    <x v="26"/>
    <x v="16"/>
    <x v="8"/>
    <x v="4"/>
    <b v="0"/>
    <n v="4197.9137237843333"/>
  </r>
  <r>
    <n v="2415113875"/>
    <m/>
    <m/>
    <m/>
    <d v="2019-06-01T16:12:24"/>
    <d v="2019-06-01T00:00:00"/>
    <n v="6"/>
    <n v="1"/>
    <x v="3"/>
    <s v="Morning Run"/>
    <x v="0"/>
    <n v="2964"/>
    <n v="10054.1"/>
    <n v="10.0541"/>
    <n v="6.2473261711000001"/>
    <x v="26"/>
    <x v="16"/>
    <x v="8"/>
    <x v="4"/>
    <b v="0"/>
    <n v="4204.1610499554336"/>
  </r>
  <r>
    <n v="2418341048"/>
    <m/>
    <m/>
    <m/>
    <d v="2019-06-02T16:43:10"/>
    <d v="2019-06-02T00:00:00"/>
    <n v="6"/>
    <n v="2"/>
    <x v="3"/>
    <s v="Morning Run"/>
    <x v="0"/>
    <n v="2917"/>
    <n v="10157.9"/>
    <n v="10.1579"/>
    <n v="6.3118244808999995"/>
    <x v="26"/>
    <x v="16"/>
    <x v="8"/>
    <x v="4"/>
    <b v="0"/>
    <n v="4210.4728744363338"/>
  </r>
  <r>
    <n v="2420616044"/>
    <m/>
    <m/>
    <m/>
    <d v="2019-06-03T16:17:19"/>
    <d v="2019-06-03T00:00:00"/>
    <n v="6"/>
    <n v="3"/>
    <x v="3"/>
    <s v="Morning Run"/>
    <x v="0"/>
    <n v="3258"/>
    <n v="11254.2"/>
    <n v="11.254200000000001"/>
    <n v="6.9930335082000008"/>
    <x v="26"/>
    <x v="16"/>
    <x v="8"/>
    <x v="4"/>
    <b v="0"/>
    <n v="4217.4659079445337"/>
  </r>
  <r>
    <n v="2423654364"/>
    <m/>
    <m/>
    <m/>
    <d v="2019-06-04T18:02:03"/>
    <d v="2019-06-04T00:00:00"/>
    <n v="6"/>
    <n v="4"/>
    <x v="3"/>
    <s v="Lunch Run"/>
    <x v="0"/>
    <n v="3072"/>
    <n v="10087.799999999999"/>
    <n v="10.0878"/>
    <n v="6.2682663737999995"/>
    <x v="26"/>
    <x v="16"/>
    <x v="8"/>
    <x v="4"/>
    <b v="0"/>
    <n v="4223.7341743183333"/>
  </r>
  <r>
    <n v="2426277685"/>
    <m/>
    <m/>
    <m/>
    <d v="2019-06-05T17:19:12"/>
    <d v="2019-06-05T00:00:00"/>
    <n v="6"/>
    <n v="5"/>
    <x v="3"/>
    <s v="Morning Run"/>
    <x v="0"/>
    <n v="2940"/>
    <n v="10132.5"/>
    <n v="10.1325"/>
    <n v="6.2960416575"/>
    <x v="26"/>
    <x v="16"/>
    <x v="8"/>
    <x v="4"/>
    <b v="0"/>
    <n v="4230.030215975833"/>
  </r>
  <r>
    <n v="2428801379"/>
    <m/>
    <m/>
    <m/>
    <d v="2019-06-06T16:32:43"/>
    <d v="2019-06-06T00:00:00"/>
    <n v="6"/>
    <n v="6"/>
    <x v="3"/>
    <s v="Morning Run"/>
    <x v="0"/>
    <n v="2938"/>
    <n v="10228.1"/>
    <n v="10.2281"/>
    <n v="6.3554447250999999"/>
    <x v="26"/>
    <x v="16"/>
    <x v="8"/>
    <x v="4"/>
    <b v="0"/>
    <n v="4236.3856607009329"/>
  </r>
  <r>
    <n v="2431599785"/>
    <m/>
    <m/>
    <m/>
    <d v="2019-06-07T19:33:25"/>
    <d v="2019-06-07T00:00:00"/>
    <n v="6"/>
    <n v="7"/>
    <x v="3"/>
    <s v="Lunch Run"/>
    <x v="0"/>
    <n v="2758"/>
    <n v="10124.5"/>
    <n v="10.124499999999999"/>
    <n v="6.2910706894999997"/>
    <x v="26"/>
    <x v="16"/>
    <x v="8"/>
    <x v="4"/>
    <b v="0"/>
    <n v="4242.6767313904329"/>
  </r>
  <r>
    <n v="2433642555"/>
    <m/>
    <m/>
    <m/>
    <d v="2019-06-08T14:52:27"/>
    <d v="2019-06-08T00:00:00"/>
    <n v="6"/>
    <n v="8"/>
    <x v="3"/>
    <s v="Morning Run"/>
    <x v="0"/>
    <n v="3011"/>
    <n v="10571.8"/>
    <n v="10.5718"/>
    <n v="6.5690099377999998"/>
    <x v="26"/>
    <x v="16"/>
    <x v="8"/>
    <x v="4"/>
    <b v="0"/>
    <n v="4249.2457413282327"/>
  </r>
  <r>
    <n v="2437693636"/>
    <m/>
    <m/>
    <m/>
    <d v="2019-06-09T20:10:42"/>
    <d v="2019-06-09T00:00:00"/>
    <n v="6"/>
    <n v="9"/>
    <x v="3"/>
    <s v="Afternoon Run"/>
    <x v="0"/>
    <n v="3312"/>
    <n v="10987.9"/>
    <n v="10.9879"/>
    <n v="6.8275624108999997"/>
    <x v="26"/>
    <x v="16"/>
    <x v="8"/>
    <x v="4"/>
    <b v="0"/>
    <n v="4256.0733037391328"/>
  </r>
  <r>
    <n v="2439460689"/>
    <m/>
    <m/>
    <m/>
    <d v="2019-06-10T15:30:04"/>
    <d v="2019-06-10T00:00:00"/>
    <n v="6"/>
    <n v="10"/>
    <x v="3"/>
    <s v="Morning Run"/>
    <x v="0"/>
    <n v="2951"/>
    <n v="10192.200000000001"/>
    <n v="10.192200000000001"/>
    <n v="6.3331375062000008"/>
    <x v="26"/>
    <x v="16"/>
    <x v="8"/>
    <x v="4"/>
    <b v="0"/>
    <n v="4262.4064412453326"/>
  </r>
  <r>
    <n v="2442337739"/>
    <m/>
    <m/>
    <m/>
    <d v="2019-06-11T17:49:55"/>
    <d v="2019-06-11T00:00:00"/>
    <n v="6"/>
    <n v="11"/>
    <x v="3"/>
    <s v="Morning Run"/>
    <x v="0"/>
    <n v="2961"/>
    <n v="10072.6"/>
    <n v="10.0726"/>
    <n v="6.2588215346"/>
    <x v="26"/>
    <x v="16"/>
    <x v="8"/>
    <x v="4"/>
    <b v="0"/>
    <n v="4268.6652627799331"/>
  </r>
  <r>
    <n v="2444420381"/>
    <m/>
    <m/>
    <m/>
    <d v="2019-06-12T14:32:17"/>
    <d v="2019-06-12T00:00:00"/>
    <n v="6"/>
    <n v="12"/>
    <x v="3"/>
    <s v="Morning Run"/>
    <x v="0"/>
    <n v="3074"/>
    <n v="10304.299999999999"/>
    <n v="10.3043"/>
    <n v="6.4027931952999992"/>
    <x v="26"/>
    <x v="16"/>
    <x v="8"/>
    <x v="4"/>
    <b v="0"/>
    <n v="4275.0680559752327"/>
  </r>
  <r>
    <n v="2445289217"/>
    <m/>
    <m/>
    <m/>
    <d v="2019-06-12T20:32:45"/>
    <d v="2019-06-12T00:00:00"/>
    <n v="6"/>
    <n v="12"/>
    <x v="3"/>
    <s v="Afternoon Run"/>
    <x v="0"/>
    <n v="596"/>
    <n v="1874.1"/>
    <n v="1.8740999999999999"/>
    <n v="1.1645113911"/>
    <x v="26"/>
    <x v="16"/>
    <x v="8"/>
    <x v="4"/>
    <b v="0"/>
    <n v="4276.2325673663327"/>
  </r>
  <r>
    <n v="2447647978"/>
    <m/>
    <m/>
    <m/>
    <d v="2019-06-13T18:26:23"/>
    <d v="2019-06-13T00:00:00"/>
    <n v="6"/>
    <n v="13"/>
    <x v="3"/>
    <s v="Lunch Run"/>
    <x v="0"/>
    <n v="3008"/>
    <n v="10326.799999999999"/>
    <n v="10.326799999999999"/>
    <n v="6.4167740427999993"/>
    <x v="26"/>
    <x v="16"/>
    <x v="8"/>
    <x v="4"/>
    <b v="0"/>
    <n v="4282.6493414091328"/>
  </r>
  <r>
    <n v="2449624704"/>
    <m/>
    <m/>
    <m/>
    <d v="2019-06-14T15:45:11"/>
    <d v="2019-06-14T00:00:00"/>
    <n v="6"/>
    <n v="14"/>
    <x v="3"/>
    <s v="Morning Run"/>
    <x v="0"/>
    <n v="2995"/>
    <n v="10243.799999999999"/>
    <n v="10.243799999999998"/>
    <n v="6.3652002498"/>
    <x v="26"/>
    <x v="16"/>
    <x v="8"/>
    <x v="4"/>
    <b v="0"/>
    <n v="4289.014541658933"/>
  </r>
  <r>
    <n v="2452571540"/>
    <m/>
    <m/>
    <m/>
    <d v="2019-06-15T16:37:31"/>
    <d v="2019-06-15T00:00:00"/>
    <n v="6"/>
    <n v="15"/>
    <x v="3"/>
    <s v="Morning Run"/>
    <x v="0"/>
    <n v="3025"/>
    <n v="10253.200000000001"/>
    <n v="10.253200000000001"/>
    <n v="6.3710411372000006"/>
    <x v="26"/>
    <x v="16"/>
    <x v="8"/>
    <x v="4"/>
    <b v="0"/>
    <n v="4295.3855827961333"/>
  </r>
  <r>
    <n v="2455829798"/>
    <m/>
    <m/>
    <m/>
    <d v="2019-06-16T16:54:09"/>
    <d v="2019-06-16T00:00:00"/>
    <n v="6"/>
    <n v="16"/>
    <x v="3"/>
    <s v="Morning Run"/>
    <x v="0"/>
    <n v="3795"/>
    <n v="12660.4"/>
    <n v="12.660399999999999"/>
    <n v="7.8668054084000003"/>
    <x v="26"/>
    <x v="16"/>
    <x v="8"/>
    <x v="4"/>
    <b v="0"/>
    <n v="4303.2523882045334"/>
  </r>
  <r>
    <n v="2457746121"/>
    <m/>
    <m/>
    <m/>
    <d v="2019-06-17T14:54:32"/>
    <d v="2019-06-17T00:00:00"/>
    <n v="6"/>
    <n v="17"/>
    <x v="3"/>
    <s v="Morning Run"/>
    <x v="0"/>
    <n v="3192"/>
    <n v="10262"/>
    <n v="10.262"/>
    <n v="6.3765092020000003"/>
    <x v="26"/>
    <x v="16"/>
    <x v="8"/>
    <x v="4"/>
    <b v="0"/>
    <n v="4309.6288974065337"/>
  </r>
  <r>
    <n v="2461469456"/>
    <m/>
    <m/>
    <m/>
    <d v="2019-06-18T20:20:56"/>
    <d v="2019-06-18T00:00:00"/>
    <n v="6"/>
    <n v="18"/>
    <x v="3"/>
    <s v="Afternoon Run"/>
    <x v="0"/>
    <n v="2975"/>
    <n v="10453.9"/>
    <n v="10.453899999999999"/>
    <n v="6.4957502968999998"/>
    <x v="26"/>
    <x v="16"/>
    <x v="8"/>
    <x v="4"/>
    <b v="0"/>
    <n v="4316.1246477034338"/>
  </r>
  <r>
    <n v="2463442609"/>
    <m/>
    <m/>
    <m/>
    <d v="2019-06-19T15:53:35"/>
    <d v="2019-06-19T00:00:00"/>
    <n v="6"/>
    <n v="19"/>
    <x v="3"/>
    <s v="Morning Run"/>
    <x v="0"/>
    <n v="2951"/>
    <n v="10144.1"/>
    <n v="10.1441"/>
    <n v="6.3032495611000003"/>
    <x v="26"/>
    <x v="16"/>
    <x v="8"/>
    <x v="4"/>
    <b v="0"/>
    <n v="4322.4278972645334"/>
  </r>
  <r>
    <n v="2466331855"/>
    <m/>
    <m/>
    <m/>
    <d v="2019-06-20T16:46:18"/>
    <d v="2019-06-20T00:00:00"/>
    <n v="6"/>
    <n v="20"/>
    <x v="3"/>
    <s v="Morning Run"/>
    <x v="0"/>
    <n v="2986"/>
    <n v="10116.9"/>
    <n v="10.116899999999999"/>
    <n v="6.2863482698999995"/>
    <x v="26"/>
    <x v="16"/>
    <x v="8"/>
    <x v="4"/>
    <b v="0"/>
    <n v="4328.7142455344338"/>
  </r>
  <r>
    <n v="2468699066"/>
    <m/>
    <m/>
    <m/>
    <d v="2019-06-21T15:58:04"/>
    <d v="2019-06-21T00:00:00"/>
    <n v="6"/>
    <n v="21"/>
    <x v="3"/>
    <s v="Morning Run"/>
    <x v="0"/>
    <n v="2356"/>
    <n v="8070.7"/>
    <n v="8.0707000000000004"/>
    <n v="5.0148989297000002"/>
    <x v="26"/>
    <x v="16"/>
    <x v="8"/>
    <x v="4"/>
    <b v="0"/>
    <n v="4333.7291444641342"/>
  </r>
  <r>
    <n v="2471324732"/>
    <m/>
    <m/>
    <m/>
    <d v="2019-06-22T14:33:21"/>
    <d v="2019-06-22T00:00:00"/>
    <n v="6"/>
    <n v="22"/>
    <x v="3"/>
    <s v="Morning Run"/>
    <x v="0"/>
    <n v="3271"/>
    <n v="10472.4"/>
    <n v="10.4724"/>
    <n v="6.5072456603999997"/>
    <x v="26"/>
    <x v="16"/>
    <x v="8"/>
    <x v="4"/>
    <b v="0"/>
    <n v="4340.2363901245344"/>
  </r>
  <r>
    <n v="2474892366"/>
    <m/>
    <m/>
    <m/>
    <d v="2019-06-23T16:48:56"/>
    <d v="2019-06-23T00:00:00"/>
    <n v="6"/>
    <n v="23"/>
    <x v="3"/>
    <s v="Morning Run"/>
    <x v="0"/>
    <n v="3376"/>
    <n v="11068.8"/>
    <n v="11.0688"/>
    <n v="6.8778313247999998"/>
    <x v="26"/>
    <x v="16"/>
    <x v="8"/>
    <x v="4"/>
    <b v="0"/>
    <n v="4347.1142214493348"/>
  </r>
  <r>
    <n v="2477211368"/>
    <m/>
    <m/>
    <m/>
    <d v="2019-06-24T16:59:17"/>
    <d v="2019-06-24T00:00:00"/>
    <n v="6"/>
    <n v="24"/>
    <x v="3"/>
    <s v="Morning Run"/>
    <x v="0"/>
    <n v="3022"/>
    <n v="10413.4"/>
    <n v="10.413399999999999"/>
    <n v="6.4705847713999995"/>
    <x v="26"/>
    <x v="16"/>
    <x v="8"/>
    <x v="4"/>
    <b v="0"/>
    <n v="4353.5848062207351"/>
  </r>
  <r>
    <n v="2479878441"/>
    <m/>
    <m/>
    <m/>
    <d v="2019-06-25T16:58:23"/>
    <d v="2019-06-25T00:00:00"/>
    <n v="6"/>
    <n v="25"/>
    <x v="3"/>
    <s v="Morning Run"/>
    <x v="0"/>
    <n v="3191"/>
    <n v="10615.4"/>
    <n v="10.615399999999999"/>
    <n v="6.5961017133999995"/>
    <x v="26"/>
    <x v="16"/>
    <x v="8"/>
    <x v="4"/>
    <b v="0"/>
    <n v="4360.1809079341347"/>
  </r>
  <r>
    <n v="2482506225"/>
    <m/>
    <m/>
    <m/>
    <d v="2019-06-26T16:11:48"/>
    <d v="2019-06-26T00:00:00"/>
    <n v="6"/>
    <n v="26"/>
    <x v="3"/>
    <s v="Morning Run"/>
    <x v="0"/>
    <n v="2860"/>
    <n v="10013.4"/>
    <n v="10.013399999999999"/>
    <n v="6.2220363713999998"/>
    <x v="26"/>
    <x v="16"/>
    <x v="8"/>
    <x v="4"/>
    <b v="0"/>
    <n v="4366.4029443055342"/>
  </r>
  <r>
    <n v="2485231252"/>
    <m/>
    <m/>
    <m/>
    <d v="2019-06-27T16:27:13"/>
    <d v="2019-06-27T00:00:00"/>
    <n v="6"/>
    <n v="27"/>
    <x v="3"/>
    <s v="Morning Run"/>
    <x v="0"/>
    <n v="3020"/>
    <n v="10111.1"/>
    <n v="10.1111"/>
    <n v="6.2827443181000007"/>
    <x v="26"/>
    <x v="16"/>
    <x v="8"/>
    <x v="4"/>
    <b v="0"/>
    <n v="4372.6856886236346"/>
  </r>
  <r>
    <n v="2487886724"/>
    <m/>
    <m/>
    <m/>
    <d v="2019-06-28T17:31:14"/>
    <d v="2019-06-28T00:00:00"/>
    <n v="6"/>
    <n v="28"/>
    <x v="3"/>
    <s v="Morning Run"/>
    <x v="0"/>
    <n v="2839"/>
    <n v="10006.299999999999"/>
    <n v="10.0063"/>
    <n v="6.2176246372999993"/>
    <x v="26"/>
    <x v="16"/>
    <x v="8"/>
    <x v="4"/>
    <b v="0"/>
    <n v="4378.9033132609347"/>
  </r>
  <r>
    <n v="2491240661"/>
    <m/>
    <m/>
    <m/>
    <d v="2019-06-29T23:53:49"/>
    <d v="2019-06-29T00:00:00"/>
    <n v="6"/>
    <n v="29"/>
    <x v="3"/>
    <s v="Afternoon Run"/>
    <x v="0"/>
    <n v="3101"/>
    <n v="11303.5"/>
    <n v="11.3035"/>
    <n v="7.0236670984999998"/>
    <x v="53"/>
    <x v="27"/>
    <x v="1"/>
    <x v="1"/>
    <b v="0"/>
    <n v="4385.9269803594343"/>
  </r>
  <r>
    <n v="2493893051"/>
    <m/>
    <m/>
    <m/>
    <d v="2019-06-30T21:53:17"/>
    <d v="2019-06-30T00:00:00"/>
    <n v="6"/>
    <n v="30"/>
    <x v="3"/>
    <s v="Afternoon Run"/>
    <x v="0"/>
    <n v="2252"/>
    <n v="8164.7"/>
    <n v="8.1646999999999998"/>
    <n v="5.0733078036999997"/>
    <x v="53"/>
    <x v="27"/>
    <x v="1"/>
    <x v="1"/>
    <b v="0"/>
    <n v="4391.0002881631344"/>
  </r>
  <r>
    <n v="2495154484"/>
    <m/>
    <m/>
    <m/>
    <d v="2019-07-01T13:20:17"/>
    <d v="2019-07-01T00:00:00"/>
    <n v="7"/>
    <n v="1"/>
    <x v="3"/>
    <s v="Morning Run"/>
    <x v="0"/>
    <n v="2673"/>
    <n v="9383.7999999999993"/>
    <n v="9.383799999999999"/>
    <n v="5.8308211898"/>
    <x v="53"/>
    <x v="27"/>
    <x v="1"/>
    <x v="1"/>
    <b v="0"/>
    <n v="4396.8311093529346"/>
  </r>
  <r>
    <n v="2498768061"/>
    <m/>
    <m/>
    <m/>
    <d v="2019-07-02T18:02:57"/>
    <d v="2019-07-02T00:00:00"/>
    <n v="7"/>
    <n v="2"/>
    <x v="3"/>
    <s v="Lunch Run"/>
    <x v="0"/>
    <n v="2947"/>
    <n v="10138.700000000001"/>
    <n v="10.1387"/>
    <n v="6.2998941577000007"/>
    <x v="53"/>
    <x v="27"/>
    <x v="1"/>
    <x v="1"/>
    <b v="0"/>
    <n v="4403.1310035106344"/>
  </r>
  <r>
    <n v="2501709889"/>
    <m/>
    <m/>
    <m/>
    <d v="2019-07-03T18:30:25"/>
    <d v="2019-07-03T00:00:00"/>
    <n v="7"/>
    <n v="3"/>
    <x v="3"/>
    <s v="Lunch Run"/>
    <x v="0"/>
    <n v="2830"/>
    <n v="10023.6"/>
    <n v="10.0236"/>
    <n v="6.2283743556000006"/>
    <x v="23"/>
    <x v="15"/>
    <x v="1"/>
    <x v="1"/>
    <b v="0"/>
    <n v="4409.3593778662344"/>
  </r>
  <r>
    <n v="2503703120"/>
    <s v="Jul 4, 2019, 2:01:36 PM"/>
    <s v="2:01:36 PM"/>
    <d v="2019-07-04T00:00:00"/>
    <m/>
    <d v="2019-07-04T00:00:00"/>
    <n v="7"/>
    <n v="4"/>
    <x v="3"/>
    <s v="Morning Run"/>
    <x v="0"/>
    <n v="3196"/>
    <n v="11190"/>
    <n v="11.19"/>
    <n v="6.9531414900000001"/>
    <x v="23"/>
    <x v="15"/>
    <x v="1"/>
    <x v="1"/>
    <b v="0"/>
    <n v="4416.3125193562346"/>
  </r>
  <r>
    <n v="2506614384"/>
    <s v="Jul 5, 2019, 3:51:18 PM"/>
    <s v="3:51:18 PM"/>
    <d v="2019-07-05T00:00:00"/>
    <m/>
    <d v="2019-07-05T00:00:00"/>
    <n v="7"/>
    <n v="5"/>
    <x v="3"/>
    <s v="Morning Run"/>
    <x v="0"/>
    <n v="2722"/>
    <n v="9460"/>
    <n v="9.4600000000000009"/>
    <n v="5.8781696600000002"/>
    <x v="23"/>
    <x v="15"/>
    <x v="1"/>
    <x v="1"/>
    <b v="0"/>
    <n v="4422.1906890162345"/>
  </r>
  <r>
    <n v="2509945666"/>
    <s v="Jul 6, 2019, 7:09:04 PM"/>
    <s v="7:09:04 PM"/>
    <d v="2019-07-06T00:00:00"/>
    <m/>
    <d v="2019-07-06T00:00:00"/>
    <n v="7"/>
    <n v="6"/>
    <x v="3"/>
    <s v="Lunch Run"/>
    <x v="0"/>
    <n v="2809"/>
    <n v="10090"/>
    <n v="10.09"/>
    <n v="6.2696333900000001"/>
    <x v="26"/>
    <x v="16"/>
    <x v="8"/>
    <x v="4"/>
    <b v="0"/>
    <n v="4428.4603224062348"/>
  </r>
  <r>
    <n v="2512548073"/>
    <s v="Jul 7, 2019, 3:50:36 PM"/>
    <s v="3:50:36 PM"/>
    <d v="2019-07-07T00:00:00"/>
    <m/>
    <d v="2019-07-07T00:00:00"/>
    <n v="7"/>
    <n v="7"/>
    <x v="3"/>
    <s v="Morning Run"/>
    <x v="0"/>
    <n v="2904"/>
    <n v="10140"/>
    <n v="10.14"/>
    <n v="6.3007019399999997"/>
    <x v="26"/>
    <x v="16"/>
    <x v="8"/>
    <x v="4"/>
    <b v="0"/>
    <n v="4434.761024346235"/>
  </r>
  <r>
    <n v="2514810272"/>
    <s v="Jul 8, 2019, 2:34:21 PM"/>
    <s v="2:34:21 PM"/>
    <d v="2019-07-08T00:00:00"/>
    <m/>
    <d v="2019-07-08T00:00:00"/>
    <n v="7"/>
    <n v="8"/>
    <x v="3"/>
    <s v="Morning Run"/>
    <x v="0"/>
    <n v="2920"/>
    <n v="10440"/>
    <n v="10.44"/>
    <n v="6.4871132400000002"/>
    <x v="26"/>
    <x v="16"/>
    <x v="8"/>
    <x v="4"/>
    <b v="0"/>
    <n v="4441.2481375862353"/>
  </r>
  <r>
    <n v="2517788493"/>
    <s v="Jul 9, 2019, 3:06:25 PM"/>
    <s v="3:06:25 PM"/>
    <d v="2019-07-09T00:00:00"/>
    <m/>
    <d v="2019-07-09T00:00:00"/>
    <n v="7"/>
    <n v="9"/>
    <x v="3"/>
    <s v="Morning Run"/>
    <x v="0"/>
    <n v="2934"/>
    <n v="10230"/>
    <n v="10.23"/>
    <n v="6.35662533"/>
    <x v="26"/>
    <x v="16"/>
    <x v="8"/>
    <x v="4"/>
    <b v="0"/>
    <n v="4447.6047629162349"/>
  </r>
  <r>
    <n v="2521055740"/>
    <s v="Jul 10, 2019, 4:48:04 PM"/>
    <s v="4:48:04 PM"/>
    <d v="2019-07-10T00:00:00"/>
    <m/>
    <d v="2019-07-10T00:00:00"/>
    <n v="7"/>
    <n v="10"/>
    <x v="3"/>
    <s v="Morning Run"/>
    <x v="0"/>
    <n v="3038"/>
    <n v="10420"/>
    <n v="10.42"/>
    <n v="6.4746858200000004"/>
    <x v="26"/>
    <x v="16"/>
    <x v="8"/>
    <x v="4"/>
    <b v="0"/>
    <n v="4454.0794487362346"/>
  </r>
  <r>
    <n v="2523515412"/>
    <s v="Jul 11, 2019, 3:20:13 PM"/>
    <s v="3:20:13 PM"/>
    <d v="2019-07-11T00:00:00"/>
    <m/>
    <d v="2019-07-11T00:00:00"/>
    <n v="7"/>
    <n v="11"/>
    <x v="3"/>
    <s v="Morning Run"/>
    <x v="0"/>
    <n v="2888"/>
    <n v="10150"/>
    <n v="10.15"/>
    <n v="6.3069156500000005"/>
    <x v="26"/>
    <x v="16"/>
    <x v="8"/>
    <x v="4"/>
    <b v="0"/>
    <n v="4460.3863643862342"/>
  </r>
  <r>
    <n v="2526286218"/>
    <s v="Jul 12, 2019, 4:44:04 PM"/>
    <s v="4:44:04 PM"/>
    <d v="2019-07-12T00:00:00"/>
    <m/>
    <d v="2019-07-12T00:00:00"/>
    <n v="7"/>
    <n v="12"/>
    <x v="3"/>
    <s v="Morning Run"/>
    <x v="0"/>
    <n v="2924"/>
    <n v="10280"/>
    <n v="10.28"/>
    <n v="6.3876938800000005"/>
    <x v="26"/>
    <x v="16"/>
    <x v="8"/>
    <x v="4"/>
    <b v="0"/>
    <n v="4466.7740582662345"/>
  </r>
  <r>
    <n v="2529191981"/>
    <s v="Jul 13, 2019, 4:51:51 PM"/>
    <s v="4:51:51 PM"/>
    <d v="2019-07-13T00:00:00"/>
    <m/>
    <d v="2019-07-13T00:00:00"/>
    <n v="7"/>
    <n v="13"/>
    <x v="3"/>
    <s v="Morning Run"/>
    <x v="0"/>
    <n v="2932"/>
    <n v="10210"/>
    <n v="10.210000000000001"/>
    <n v="6.3441979100000001"/>
    <x v="26"/>
    <x v="16"/>
    <x v="8"/>
    <x v="4"/>
    <b v="0"/>
    <n v="4473.1182561762344"/>
  </r>
  <r>
    <n v="2532592131"/>
    <s v="Jul 14, 2019, 6:52:17 PM"/>
    <s v="6:52:17 PM"/>
    <d v="2019-07-14T00:00:00"/>
    <m/>
    <d v="2019-07-14T00:00:00"/>
    <n v="7"/>
    <n v="14"/>
    <x v="3"/>
    <s v="Lunch Run"/>
    <x v="0"/>
    <n v="2966"/>
    <n v="10300"/>
    <n v="10.3"/>
    <n v="6.4001213000000003"/>
    <x v="26"/>
    <x v="16"/>
    <x v="8"/>
    <x v="4"/>
    <b v="0"/>
    <n v="4479.5183774762345"/>
  </r>
  <r>
    <n v="2534773112"/>
    <s v="Jul 15, 2019, 5:26:15 PM"/>
    <s v="5:26:15 PM"/>
    <d v="2019-07-15T00:00:00"/>
    <m/>
    <d v="2019-07-15T00:00:00"/>
    <n v="7"/>
    <n v="15"/>
    <x v="3"/>
    <s v="Morning Run"/>
    <x v="0"/>
    <n v="2786"/>
    <n v="10120"/>
    <n v="10.119999999999999"/>
    <n v="6.2882745199999999"/>
    <x v="26"/>
    <x v="16"/>
    <x v="8"/>
    <x v="4"/>
    <b v="0"/>
    <n v="4485.8066519962349"/>
  </r>
  <r>
    <n v="2537971707"/>
    <s v="Jul 16, 2019, 6:36:26 PM"/>
    <s v="6:36:26 PM"/>
    <d v="2019-07-16T00:00:00"/>
    <m/>
    <d v="2019-07-16T00:00:00"/>
    <n v="7"/>
    <n v="16"/>
    <x v="3"/>
    <s v="Lunch Run"/>
    <x v="0"/>
    <n v="3024"/>
    <n v="10100"/>
    <n v="10.1"/>
    <n v="6.2758471"/>
    <x v="26"/>
    <x v="16"/>
    <x v="8"/>
    <x v="4"/>
    <b v="0"/>
    <n v="4492.0824990962346"/>
  </r>
  <r>
    <n v="2540088778"/>
    <s v="Jul 17, 2019, 2:14:08 PM"/>
    <s v="2:14:08 PM"/>
    <d v="2019-07-17T00:00:00"/>
    <m/>
    <d v="2019-07-17T00:00:00"/>
    <n v="7"/>
    <n v="17"/>
    <x v="3"/>
    <s v="Morning Run"/>
    <x v="0"/>
    <n v="2999"/>
    <n v="10290"/>
    <n v="10.29"/>
    <n v="6.3939075900000004"/>
    <x v="26"/>
    <x v="16"/>
    <x v="8"/>
    <x v="4"/>
    <b v="0"/>
    <n v="4498.4764066862344"/>
  </r>
  <r>
    <n v="2543067752"/>
    <s v="Jul 18, 2019, 3:34:18 PM"/>
    <s v="3:34:18 PM"/>
    <d v="2019-07-18T00:00:00"/>
    <m/>
    <d v="2019-07-18T00:00:00"/>
    <n v="7"/>
    <n v="18"/>
    <x v="3"/>
    <s v="Morning Run"/>
    <x v="0"/>
    <n v="3000"/>
    <n v="10240"/>
    <n v="10.24"/>
    <n v="6.3628390399999999"/>
    <x v="26"/>
    <x v="16"/>
    <x v="8"/>
    <x v="4"/>
    <b v="0"/>
    <n v="4504.8392457262344"/>
  </r>
  <r>
    <n v="2545649567"/>
    <s v="Jul 19, 2019, 3:21:00 PM"/>
    <s v="3:21:00 PM"/>
    <d v="2019-07-19T00:00:00"/>
    <m/>
    <d v="2019-07-19T00:00:00"/>
    <n v="7"/>
    <n v="19"/>
    <x v="3"/>
    <s v="Morning Run"/>
    <x v="0"/>
    <n v="3037"/>
    <n v="10430"/>
    <n v="10.43"/>
    <n v="6.4808995300000003"/>
    <x v="26"/>
    <x v="16"/>
    <x v="8"/>
    <x v="4"/>
    <b v="0"/>
    <n v="4511.3201452562344"/>
  </r>
  <r>
    <n v="2548250260"/>
    <s v="Jul 20, 2019, 2:49:26 PM"/>
    <s v="2:49:26 PM"/>
    <d v="2019-07-20T00:00:00"/>
    <m/>
    <d v="2019-07-20T00:00:00"/>
    <n v="7"/>
    <n v="20"/>
    <x v="3"/>
    <s v="Morning Run"/>
    <x v="0"/>
    <n v="2398"/>
    <n v="8260"/>
    <n v="8.26"/>
    <n v="5.13252446"/>
    <x v="26"/>
    <x v="16"/>
    <x v="8"/>
    <x v="4"/>
    <b v="0"/>
    <n v="4516.4526697162346"/>
  </r>
  <r>
    <n v="2551082927"/>
    <s v="Jul 21, 2019, 1:34:42 PM"/>
    <s v="1:34:42 PM"/>
    <d v="2019-07-21T00:00:00"/>
    <m/>
    <d v="2019-07-21T00:00:00"/>
    <n v="7"/>
    <n v="21"/>
    <x v="3"/>
    <s v="Morning Run"/>
    <x v="0"/>
    <n v="2987"/>
    <n v="10100"/>
    <n v="10.1"/>
    <n v="6.2758471"/>
    <x v="26"/>
    <x v="16"/>
    <x v="8"/>
    <x v="4"/>
    <b v="0"/>
    <n v="4522.7285168162343"/>
  </r>
  <r>
    <n v="2554188204"/>
    <s v="Jul 22, 2019, 5:03:46 PM"/>
    <s v="5:03:46 PM"/>
    <d v="2019-07-22T00:00:00"/>
    <m/>
    <d v="2019-07-22T00:00:00"/>
    <n v="7"/>
    <n v="22"/>
    <x v="3"/>
    <s v="Evening Run"/>
    <x v="0"/>
    <n v="3014"/>
    <n v="10470"/>
    <n v="10.47"/>
    <n v="6.50575437"/>
    <x v="54"/>
    <x v="8"/>
    <x v="14"/>
    <x v="3"/>
    <b v="0"/>
    <n v="4529.2342711862348"/>
  </r>
  <r>
    <n v="2556769232"/>
    <s v="Jul 23, 2019, 4:19:02 PM"/>
    <s v="4:19:02 PM"/>
    <d v="2019-07-23T00:00:00"/>
    <m/>
    <d v="2019-07-23T00:00:00"/>
    <n v="7"/>
    <n v="23"/>
    <x v="3"/>
    <s v="Evening Run"/>
    <x v="0"/>
    <n v="1634"/>
    <n v="5700"/>
    <n v="5.7"/>
    <n v="3.5418147000000002"/>
    <x v="54"/>
    <x v="8"/>
    <x v="14"/>
    <x v="3"/>
    <b v="0"/>
    <n v="4532.7760858862348"/>
  </r>
  <r>
    <n v="2558139773"/>
    <s v="Jul 24, 2019, 2:23:10 AM"/>
    <s v="2:23:10 AM"/>
    <d v="2019-07-24T00:00:00"/>
    <m/>
    <d v="2019-07-24T00:00:00"/>
    <n v="7"/>
    <n v="24"/>
    <x v="3"/>
    <s v="Morning Run"/>
    <x v="0"/>
    <n v="1935"/>
    <n v="6830"/>
    <n v="6.83"/>
    <n v="4.2439639300000005"/>
    <x v="54"/>
    <x v="8"/>
    <x v="14"/>
    <x v="3"/>
    <b v="0"/>
    <n v="4537.0200498162349"/>
  </r>
  <r>
    <n v="2560951616"/>
    <s v="Jul 25, 2019, 2:10:57 AM"/>
    <s v="2:10:57 AM"/>
    <d v="2019-07-25T00:00:00"/>
    <m/>
    <d v="2019-07-25T00:00:00"/>
    <n v="7"/>
    <n v="25"/>
    <x v="3"/>
    <s v="Morning Run"/>
    <x v="0"/>
    <n v="2642"/>
    <n v="9000"/>
    <n v="9"/>
    <n v="5.5923389999999999"/>
    <x v="54"/>
    <x v="8"/>
    <x v="14"/>
    <x v="3"/>
    <b v="0"/>
    <n v="4542.6123888162347"/>
  </r>
  <r>
    <n v="2563631213"/>
    <s v="Jul 26, 2019, 2:33:41 AM"/>
    <s v="2:33:41 AM"/>
    <d v="2019-07-26T00:00:00"/>
    <m/>
    <d v="2019-07-26T00:00:00"/>
    <n v="7"/>
    <n v="26"/>
    <x v="3"/>
    <s v="Morning Run"/>
    <x v="0"/>
    <n v="2004"/>
    <n v="6980"/>
    <n v="6.98"/>
    <n v="4.3371695800000003"/>
    <x v="55"/>
    <x v="8"/>
    <x v="14"/>
    <x v="3"/>
    <b v="0"/>
    <n v="4546.9495583962344"/>
  </r>
  <r>
    <n v="2566020112"/>
    <s v="Jul 27, 2019, 2:58:38 AM"/>
    <s v="2:58:38 AM"/>
    <d v="2019-07-27T00:00:00"/>
    <m/>
    <d v="2019-07-27T00:00:00"/>
    <n v="7"/>
    <n v="27"/>
    <x v="3"/>
    <s v="Morning Run"/>
    <x v="0"/>
    <n v="2355"/>
    <n v="8160"/>
    <n v="8.16"/>
    <n v="5.0703873599999998"/>
    <x v="55"/>
    <x v="8"/>
    <x v="14"/>
    <x v="3"/>
    <b v="0"/>
    <n v="4552.0199457562339"/>
  </r>
  <r>
    <n v="2568786638"/>
    <s v="Jul 28, 2019, 2:40:54 AM"/>
    <s v="2:40:54 AM"/>
    <d v="2019-07-28T00:00:00"/>
    <m/>
    <d v="2019-07-28T00:00:00"/>
    <n v="7"/>
    <n v="28"/>
    <x v="3"/>
    <s v="Morning Run"/>
    <x v="0"/>
    <n v="2648"/>
    <n v="9080"/>
    <n v="9.08"/>
    <n v="5.6420486800000003"/>
    <x v="55"/>
    <x v="8"/>
    <x v="14"/>
    <x v="3"/>
    <b v="0"/>
    <n v="4557.6619944362337"/>
  </r>
  <r>
    <n v="2571739112"/>
    <s v="Jul 29, 2019, 2:29:11 AM"/>
    <s v="2:29:11 AM"/>
    <d v="2019-07-29T00:00:00"/>
    <m/>
    <d v="2019-07-29T00:00:00"/>
    <n v="7"/>
    <n v="29"/>
    <x v="3"/>
    <s v="Morning Run"/>
    <x v="0"/>
    <n v="2556"/>
    <n v="9210"/>
    <n v="9.2100000000000009"/>
    <n v="5.7228269100000002"/>
    <x v="56"/>
    <x v="8"/>
    <x v="15"/>
    <x v="3"/>
    <b v="0"/>
    <n v="4563.3848213462334"/>
  </r>
  <r>
    <n v="2574482916"/>
    <s v="Jul 30, 2019, 2:49:11 AM"/>
    <s v="2:49:11 AM"/>
    <d v="2019-07-30T00:00:00"/>
    <m/>
    <d v="2019-07-30T00:00:00"/>
    <n v="7"/>
    <n v="30"/>
    <x v="3"/>
    <s v="Morning Run"/>
    <x v="0"/>
    <n v="2040"/>
    <n v="7080"/>
    <n v="7.08"/>
    <n v="4.3993066800000005"/>
    <x v="57"/>
    <x v="8"/>
    <x v="15"/>
    <x v="3"/>
    <b v="0"/>
    <n v="4567.7841280262337"/>
  </r>
  <r>
    <n v="2577450019"/>
    <s v="Jul 31, 2019, 3:18:14 AM"/>
    <s v="3:18:14 AM"/>
    <d v="2019-07-31T00:00:00"/>
    <m/>
    <d v="2019-07-31T00:00:00"/>
    <n v="7"/>
    <n v="31"/>
    <x v="3"/>
    <s v="Morning Run"/>
    <x v="0"/>
    <n v="2542"/>
    <n v="8800"/>
    <n v="8.8000000000000007"/>
    <n v="5.4680648000000005"/>
    <x v="55"/>
    <x v="8"/>
    <x v="14"/>
    <x v="3"/>
    <b v="0"/>
    <n v="4573.252192826234"/>
  </r>
  <r>
    <n v="2580416277"/>
    <s v="Aug 1, 2019, 4:52:54 AM"/>
    <s v="4:52:54 AM"/>
    <d v="2019-08-01T00:00:00"/>
    <m/>
    <d v="2019-08-01T00:00:00"/>
    <n v="8"/>
    <n v="1"/>
    <x v="3"/>
    <s v="Morning Run"/>
    <x v="0"/>
    <n v="2926"/>
    <n v="10680"/>
    <n v="10.68"/>
    <n v="6.6362422800000003"/>
    <x v="58"/>
    <x v="8"/>
    <x v="16"/>
    <x v="3"/>
    <b v="0"/>
    <n v="4579.8884351062343"/>
  </r>
  <r>
    <n v="2628367606"/>
    <s v="Aug 18, 2019, 1:58:09 AM"/>
    <s v="1:58:09 AM"/>
    <d v="2019-08-18T00:00:00"/>
    <m/>
    <d v="2019-08-18T00:00:00"/>
    <n v="8"/>
    <n v="18"/>
    <x v="3"/>
    <s v="Evening Run"/>
    <x v="0"/>
    <n v="2865"/>
    <n v="10150"/>
    <n v="10.15"/>
    <n v="6.3069156500000005"/>
    <x v="26"/>
    <x v="16"/>
    <x v="8"/>
    <x v="4"/>
    <b v="0"/>
    <n v="4586.1953507562339"/>
  </r>
  <r>
    <n v="2629999007"/>
    <s v="Aug 18, 2019, 1:46:35 PM"/>
    <s v="1:46:35 PM"/>
    <d v="2019-08-18T00:00:00"/>
    <m/>
    <d v="2019-08-18T00:00:00"/>
    <n v="8"/>
    <n v="18"/>
    <x v="3"/>
    <s v="Morning Run"/>
    <x v="0"/>
    <n v="2915"/>
    <n v="10090"/>
    <n v="10.09"/>
    <n v="6.2696333900000001"/>
    <x v="26"/>
    <x v="16"/>
    <x v="8"/>
    <x v="4"/>
    <b v="0"/>
    <n v="4592.4649841462342"/>
  </r>
  <r>
    <n v="2632676327"/>
    <s v="Aug 19, 2019, 2:34:27 PM"/>
    <s v="2:34:27 PM"/>
    <d v="2019-08-19T00:00:00"/>
    <m/>
    <d v="2019-08-19T00:00:00"/>
    <n v="8"/>
    <n v="19"/>
    <x v="3"/>
    <s v="Morning Run"/>
    <x v="0"/>
    <n v="2446"/>
    <n v="8189.9999999999991"/>
    <n v="8.19"/>
    <n v="5.0890284899999996"/>
    <x v="26"/>
    <x v="16"/>
    <x v="8"/>
    <x v="4"/>
    <b v="0"/>
    <n v="4597.5540126362339"/>
  </r>
  <r>
    <n v="2635841044"/>
    <s v="Aug 20, 2019, 3:51:01 PM"/>
    <s v="3:51:01 PM"/>
    <d v="2019-08-20T00:00:00"/>
    <m/>
    <d v="2019-08-20T00:00:00"/>
    <n v="8"/>
    <n v="20"/>
    <x v="3"/>
    <s v="Morning Run"/>
    <x v="0"/>
    <n v="3112"/>
    <n v="10610"/>
    <n v="10.61"/>
    <n v="6.5927463099999999"/>
    <x v="26"/>
    <x v="16"/>
    <x v="8"/>
    <x v="4"/>
    <b v="0"/>
    <n v="4604.1467589462336"/>
  </r>
  <r>
    <n v="2638659414"/>
    <s v="Aug 21, 2019, 2:51:06 PM"/>
    <s v="2:51:06 PM"/>
    <d v="2019-08-21T00:00:00"/>
    <m/>
    <d v="2019-08-21T00:00:00"/>
    <n v="8"/>
    <n v="21"/>
    <x v="3"/>
    <s v="Morning Run"/>
    <x v="0"/>
    <n v="3099"/>
    <n v="10450"/>
    <n v="10.45"/>
    <n v="6.4933269500000002"/>
    <x v="26"/>
    <x v="16"/>
    <x v="8"/>
    <x v="4"/>
    <b v="0"/>
    <n v="4610.6400858962334"/>
  </r>
  <r>
    <n v="2641662998"/>
    <s v="Aug 22, 2019, 3:11:38 PM"/>
    <s v="3:11:38 PM"/>
    <d v="2019-08-22T00:00:00"/>
    <m/>
    <d v="2019-08-22T00:00:00"/>
    <n v="8"/>
    <n v="22"/>
    <x v="3"/>
    <s v="Morning Run"/>
    <x v="0"/>
    <n v="3064"/>
    <n v="10370"/>
    <n v="10.37"/>
    <n v="6.4436172699999998"/>
    <x v="26"/>
    <x v="16"/>
    <x v="8"/>
    <x v="4"/>
    <b v="0"/>
    <n v="4617.0837031662331"/>
  </r>
  <r>
    <n v="2644755351"/>
    <s v="Aug 23, 2019, 4:47:56 PM"/>
    <s v="4:47:56 PM"/>
    <d v="2019-08-23T00:00:00"/>
    <m/>
    <d v="2019-08-23T00:00:00"/>
    <n v="8"/>
    <n v="23"/>
    <x v="3"/>
    <s v="Morning Run"/>
    <x v="0"/>
    <n v="2944"/>
    <n v="10300"/>
    <n v="10.3"/>
    <n v="6.4001213000000003"/>
    <x v="26"/>
    <x v="16"/>
    <x v="8"/>
    <x v="4"/>
    <b v="0"/>
    <n v="4623.4838244662333"/>
  </r>
  <r>
    <n v="2647407717"/>
    <s v="Aug 24, 2019, 2:38:08 PM"/>
    <s v="2:38:08 PM"/>
    <d v="2019-08-24T00:00:00"/>
    <m/>
    <d v="2019-08-24T00:00:00"/>
    <n v="8"/>
    <n v="24"/>
    <x v="3"/>
    <s v="Morning Run"/>
    <x v="0"/>
    <n v="3017"/>
    <n v="10360"/>
    <n v="10.36"/>
    <n v="6.4374035599999999"/>
    <x v="26"/>
    <x v="16"/>
    <x v="8"/>
    <x v="4"/>
    <b v="0"/>
    <n v="4629.9212280262336"/>
  </r>
  <r>
    <n v="2651000477"/>
    <s v="Aug 25, 2019, 4:02:44 PM"/>
    <s v="4:02:44 PM"/>
    <d v="2019-08-25T00:00:00"/>
    <m/>
    <d v="2019-08-25T00:00:00"/>
    <n v="8"/>
    <n v="25"/>
    <x v="3"/>
    <s v="Morning Run"/>
    <x v="0"/>
    <n v="3084"/>
    <n v="10150"/>
    <n v="10.15"/>
    <n v="6.3069156500000005"/>
    <x v="26"/>
    <x v="16"/>
    <x v="8"/>
    <x v="4"/>
    <b v="0"/>
    <n v="4636.2281436762332"/>
  </r>
  <r>
    <n v="2653545596"/>
    <s v="Aug 26, 2019, 3:58:28 PM"/>
    <s v="3:58:28 PM"/>
    <d v="2019-08-26T00:00:00"/>
    <m/>
    <d v="2019-08-26T00:00:00"/>
    <n v="8"/>
    <n v="26"/>
    <x v="3"/>
    <s v="Morning Run"/>
    <x v="0"/>
    <n v="2913"/>
    <n v="9980"/>
    <n v="9.98"/>
    <n v="6.20128258"/>
    <x v="26"/>
    <x v="16"/>
    <x v="8"/>
    <x v="4"/>
    <b v="0"/>
    <n v="4642.4294262562335"/>
  </r>
  <r>
    <n v="2656211461"/>
    <s v="Aug 27, 2019, 3:02:00 PM"/>
    <s v="3:02:00 PM"/>
    <d v="2019-08-27T00:00:00"/>
    <m/>
    <d v="2019-08-27T00:00:00"/>
    <n v="8"/>
    <n v="27"/>
    <x v="3"/>
    <s v="Morning Run"/>
    <x v="0"/>
    <n v="2897"/>
    <n v="10040"/>
    <n v="10.039999999999999"/>
    <n v="6.2385648400000004"/>
    <x v="26"/>
    <x v="16"/>
    <x v="8"/>
    <x v="4"/>
    <b v="0"/>
    <n v="4648.6679910962339"/>
  </r>
  <r>
    <n v="2659540027"/>
    <s v="Aug 28, 2019, 4:25:38 PM"/>
    <s v="4:25:38 PM"/>
    <d v="2019-08-28T00:00:00"/>
    <m/>
    <d v="2019-08-28T00:00:00"/>
    <n v="8"/>
    <n v="28"/>
    <x v="3"/>
    <s v="Morning Run"/>
    <x v="0"/>
    <n v="3207"/>
    <n v="10840"/>
    <n v="10.84"/>
    <n v="6.73566164"/>
    <x v="26"/>
    <x v="16"/>
    <x v="8"/>
    <x v="4"/>
    <b v="0"/>
    <n v="4655.4036527362341"/>
  </r>
  <r>
    <n v="2662088220"/>
    <s v="Aug 29, 2019, 2:54:53 PM"/>
    <s v="2:54:53 PM"/>
    <d v="2019-08-29T00:00:00"/>
    <m/>
    <d v="2019-08-29T00:00:00"/>
    <n v="8"/>
    <n v="29"/>
    <x v="3"/>
    <s v="Morning Run"/>
    <x v="0"/>
    <n v="3057"/>
    <n v="10420"/>
    <n v="10.42"/>
    <n v="6.4746858200000004"/>
    <x v="26"/>
    <x v="16"/>
    <x v="8"/>
    <x v="4"/>
    <b v="0"/>
    <n v="4661.8783385562338"/>
  </r>
  <r>
    <n v="2664872746"/>
    <s v="Aug 30, 2019, 3:12:51 PM"/>
    <s v="3:12:51 PM"/>
    <d v="2019-08-30T00:00:00"/>
    <m/>
    <d v="2019-08-30T00:00:00"/>
    <n v="8"/>
    <n v="30"/>
    <x v="3"/>
    <s v="Morning Run"/>
    <x v="0"/>
    <n v="2411"/>
    <n v="8360"/>
    <n v="8.36"/>
    <n v="5.1946615600000001"/>
    <x v="26"/>
    <x v="16"/>
    <x v="8"/>
    <x v="4"/>
    <b v="0"/>
    <n v="4667.0730001162337"/>
  </r>
  <r>
    <n v="2668851312"/>
    <s v="Aug 31, 2019, 11:06:42 PM"/>
    <s v="11:06:42 PM"/>
    <d v="2019-08-31T00:00:00"/>
    <m/>
    <d v="2019-08-31T00:00:00"/>
    <n v="8"/>
    <n v="31"/>
    <x v="3"/>
    <s v="Afternoon Run"/>
    <x v="0"/>
    <n v="2575"/>
    <n v="9150"/>
    <n v="9.15"/>
    <n v="5.6855446499999998"/>
    <x v="26"/>
    <x v="16"/>
    <x v="8"/>
    <x v="4"/>
    <b v="0"/>
    <n v="4672.7585447662341"/>
  </r>
  <r>
    <n v="2671142428"/>
    <s v="Sep 1, 2019, 3:12:13 PM"/>
    <s v="3:12:13 PM"/>
    <d v="2019-09-01T00:00:00"/>
    <m/>
    <d v="2019-09-01T00:00:00"/>
    <n v="9"/>
    <n v="1"/>
    <x v="3"/>
    <s v="Morning Run"/>
    <x v="0"/>
    <n v="2977"/>
    <n v="10520"/>
    <n v="10.52"/>
    <n v="6.5368229200000005"/>
    <x v="26"/>
    <x v="16"/>
    <x v="8"/>
    <x v="4"/>
    <b v="0"/>
    <n v="4679.2953676862344"/>
  </r>
  <r>
    <n v="2673628582"/>
    <s v="Sep 2, 2019, 3:28:48 PM"/>
    <s v="3:28:48 PM"/>
    <d v="2019-09-02T00:00:00"/>
    <m/>
    <d v="2019-09-02T00:00:00"/>
    <n v="9"/>
    <n v="2"/>
    <x v="3"/>
    <s v="Morning Run"/>
    <x v="0"/>
    <n v="2828"/>
    <n v="10110"/>
    <n v="10.11"/>
    <n v="6.2820608099999999"/>
    <x v="26"/>
    <x v="16"/>
    <x v="8"/>
    <x v="4"/>
    <b v="0"/>
    <n v="4685.5774284962345"/>
  </r>
  <r>
    <n v="2676503330"/>
    <s v="Sep 3, 2019, 3:19:11 PM"/>
    <s v="3:19:11 PM"/>
    <d v="2019-09-03T00:00:00"/>
    <m/>
    <d v="2019-09-03T00:00:00"/>
    <n v="9"/>
    <n v="3"/>
    <x v="3"/>
    <s v="Morning Run"/>
    <x v="0"/>
    <n v="2988"/>
    <n v="10600"/>
    <n v="10.6"/>
    <n v="6.5865326"/>
    <x v="26"/>
    <x v="16"/>
    <x v="8"/>
    <x v="4"/>
    <b v="0"/>
    <n v="4692.1639610962347"/>
  </r>
  <r>
    <n v="2679485850"/>
    <s v="Sep 4, 2019, 3:12:57 PM"/>
    <s v="3:12:57 PM"/>
    <d v="2019-09-04T00:00:00"/>
    <m/>
    <d v="2019-09-04T00:00:00"/>
    <n v="9"/>
    <n v="4"/>
    <x v="3"/>
    <s v="Morning Run"/>
    <x v="0"/>
    <n v="2943"/>
    <n v="10330"/>
    <n v="10.33"/>
    <n v="6.4187624300000001"/>
    <x v="26"/>
    <x v="16"/>
    <x v="8"/>
    <x v="4"/>
    <b v="0"/>
    <n v="4698.582723526235"/>
  </r>
  <r>
    <n v="2682337193"/>
    <s v="Sep 5, 2019, 3:20:05 PM"/>
    <s v="3:20:05 PM"/>
    <d v="2019-09-05T00:00:00"/>
    <m/>
    <d v="2019-09-05T00:00:00"/>
    <n v="9"/>
    <n v="5"/>
    <x v="3"/>
    <s v="Morning Run"/>
    <x v="0"/>
    <n v="2866"/>
    <n v="10020"/>
    <n v="10.02"/>
    <n v="6.2261374199999997"/>
    <x v="26"/>
    <x v="16"/>
    <x v="8"/>
    <x v="4"/>
    <b v="0"/>
    <n v="4704.8088609462347"/>
  </r>
  <r>
    <n v="2685113084"/>
    <s v="Sep 6, 2019, 3:48:41 PM"/>
    <s v="3:48:41 PM"/>
    <d v="2019-09-06T00:00:00"/>
    <m/>
    <d v="2019-09-06T00:00:00"/>
    <n v="9"/>
    <n v="6"/>
    <x v="3"/>
    <s v="Morning Run"/>
    <x v="0"/>
    <n v="2810"/>
    <n v="9980"/>
    <n v="9.98"/>
    <n v="6.20128258"/>
    <x v="26"/>
    <x v="16"/>
    <x v="8"/>
    <x v="4"/>
    <b v="0"/>
    <n v="4711.010143526235"/>
  </r>
  <r>
    <n v="2688032742"/>
    <s v="Sep 7, 2019, 3:24:12 PM"/>
    <s v="3:24:12 PM"/>
    <d v="2019-09-07T00:00:00"/>
    <m/>
    <d v="2019-09-07T00:00:00"/>
    <n v="9"/>
    <n v="7"/>
    <x v="3"/>
    <s v="Morning Run"/>
    <x v="0"/>
    <n v="3122"/>
    <n v="11030"/>
    <n v="11.03"/>
    <n v="6.8537221300000004"/>
    <x v="26"/>
    <x v="16"/>
    <x v="8"/>
    <x v="4"/>
    <b v="0"/>
    <n v="4717.8638656562352"/>
  </r>
  <r>
    <n v="2691691123"/>
    <s v="Sep 8, 2019, 5:02:58 PM"/>
    <s v="5:02:58 PM"/>
    <d v="2019-09-08T00:00:00"/>
    <m/>
    <d v="2019-09-08T00:00:00"/>
    <n v="9"/>
    <n v="8"/>
    <x v="3"/>
    <s v="Morning Run"/>
    <x v="0"/>
    <n v="2569"/>
    <n v="8970"/>
    <n v="8.9700000000000006"/>
    <n v="5.5736978700000002"/>
    <x v="26"/>
    <x v="16"/>
    <x v="8"/>
    <x v="4"/>
    <b v="0"/>
    <n v="4723.437563526235"/>
  </r>
  <r>
    <n v="2693843567"/>
    <s v="Sep 9, 2019, 3:47:10 PM"/>
    <s v="3:47:10 PM"/>
    <d v="2019-09-09T00:00:00"/>
    <m/>
    <d v="2019-09-09T00:00:00"/>
    <n v="9"/>
    <n v="9"/>
    <x v="3"/>
    <s v="Morning Run"/>
    <x v="0"/>
    <n v="2989"/>
    <n v="10560"/>
    <n v="10.56"/>
    <n v="6.5616777600000002"/>
    <x v="26"/>
    <x v="16"/>
    <x v="8"/>
    <x v="4"/>
    <b v="0"/>
    <n v="4729.9992412862348"/>
  </r>
  <r>
    <n v="2696549564"/>
    <s v="Sep 10, 2019, 3:16:51 PM"/>
    <s v="3:16:51 PM"/>
    <d v="2019-09-10T00:00:00"/>
    <m/>
    <d v="2019-09-10T00:00:00"/>
    <n v="9"/>
    <n v="10"/>
    <x v="3"/>
    <s v="Morning Run"/>
    <x v="0"/>
    <n v="3014"/>
    <n v="10610"/>
    <n v="10.61"/>
    <n v="6.5927463099999999"/>
    <x v="26"/>
    <x v="16"/>
    <x v="8"/>
    <x v="4"/>
    <b v="0"/>
    <n v="4736.5919875962345"/>
  </r>
  <r>
    <n v="2699541915"/>
    <s v="Sep 11, 2019, 3:35:33 PM"/>
    <s v="3:35:33 PM"/>
    <d v="2019-09-11T00:00:00"/>
    <m/>
    <d v="2019-09-11T00:00:00"/>
    <n v="9"/>
    <n v="11"/>
    <x v="3"/>
    <s v="Morning Run"/>
    <x v="0"/>
    <n v="2756"/>
    <n v="10100"/>
    <n v="10.1"/>
    <n v="6.2758471"/>
    <x v="26"/>
    <x v="16"/>
    <x v="8"/>
    <x v="4"/>
    <b v="0"/>
    <n v="4742.8678346962342"/>
  </r>
  <r>
    <n v="2702465079"/>
    <s v="Sep 12, 2019, 3:42:29 PM"/>
    <s v="3:42:29 PM"/>
    <d v="2019-09-12T00:00:00"/>
    <m/>
    <d v="2019-09-12T00:00:00"/>
    <n v="9"/>
    <n v="12"/>
    <x v="3"/>
    <s v="Morning Run"/>
    <x v="0"/>
    <n v="3022"/>
    <n v="10510"/>
    <n v="10.51"/>
    <n v="6.5306092099999997"/>
    <x v="26"/>
    <x v="16"/>
    <x v="8"/>
    <x v="4"/>
    <b v="0"/>
    <n v="4749.3984439062342"/>
  </r>
  <r>
    <n v="2705397111"/>
    <s v="Sep 13, 2019, 4:52:45 PM"/>
    <s v="4:52:45 PM"/>
    <d v="2019-09-13T00:00:00"/>
    <m/>
    <d v="2019-09-13T00:00:00"/>
    <n v="9"/>
    <n v="13"/>
    <x v="3"/>
    <s v="Morning Run"/>
    <x v="0"/>
    <n v="3061"/>
    <n v="10240"/>
    <n v="10.24"/>
    <n v="6.3628390399999999"/>
    <x v="26"/>
    <x v="16"/>
    <x v="8"/>
    <x v="4"/>
    <b v="0"/>
    <n v="4755.7612829462341"/>
  </r>
  <r>
    <n v="2708420246"/>
    <s v="Sep 14, 2019, 4:04:02 PM"/>
    <s v="4:04:02 PM"/>
    <d v="2019-09-14T00:00:00"/>
    <m/>
    <d v="2019-09-14T00:00:00"/>
    <n v="9"/>
    <n v="14"/>
    <x v="3"/>
    <s v="Morning Run"/>
    <x v="0"/>
    <n v="2966"/>
    <n v="10450"/>
    <n v="10.45"/>
    <n v="6.4933269500000002"/>
    <x v="26"/>
    <x v="16"/>
    <x v="8"/>
    <x v="4"/>
    <b v="0"/>
    <n v="4762.2546098962339"/>
  </r>
  <r>
    <n v="2712058076"/>
    <s v="Sep 15, 2019, 6:17:53 PM"/>
    <s v="6:17:53 PM"/>
    <d v="2019-09-15T00:00:00"/>
    <m/>
    <d v="2019-09-15T00:00:00"/>
    <n v="9"/>
    <n v="15"/>
    <x v="3"/>
    <s v="Lunch Run"/>
    <x v="0"/>
    <n v="1498"/>
    <n v="5230"/>
    <n v="5.23"/>
    <n v="3.24977033"/>
    <x v="26"/>
    <x v="16"/>
    <x v="8"/>
    <x v="4"/>
    <b v="0"/>
    <n v="4765.5043802262335"/>
  </r>
  <r>
    <n v="2714130077"/>
    <s v="Sep 16, 2019, 3:47:50 PM"/>
    <s v="3:47:50 PM"/>
    <d v="2019-09-16T00:00:00"/>
    <m/>
    <d v="2019-09-16T00:00:00"/>
    <n v="9"/>
    <n v="16"/>
    <x v="3"/>
    <s v="Morning Run"/>
    <x v="0"/>
    <n v="2972"/>
    <n v="10370"/>
    <n v="10.37"/>
    <n v="6.4436172699999998"/>
    <x v="26"/>
    <x v="16"/>
    <x v="8"/>
    <x v="4"/>
    <b v="0"/>
    <n v="4771.9479974962333"/>
  </r>
  <r>
    <n v="2716913325"/>
    <s v="Sep 17, 2019, 3:34:19 PM"/>
    <s v="3:34:19 PM"/>
    <d v="2019-09-17T00:00:00"/>
    <m/>
    <d v="2019-09-17T00:00:00"/>
    <n v="9"/>
    <n v="17"/>
    <x v="3"/>
    <s v="Morning Run"/>
    <x v="0"/>
    <n v="3078"/>
    <n v="10670"/>
    <n v="10.67"/>
    <n v="6.6300285700000003"/>
    <x v="26"/>
    <x v="16"/>
    <x v="8"/>
    <x v="4"/>
    <b v="0"/>
    <n v="4778.5780260662332"/>
  </r>
  <r>
    <n v="2720066806"/>
    <s v="Sep 18, 2019, 4:26:42 PM"/>
    <s v="4:26:42 PM"/>
    <d v="2019-09-18T00:00:00"/>
    <m/>
    <d v="2019-09-18T00:00:00"/>
    <n v="9"/>
    <n v="18"/>
    <x v="3"/>
    <s v="Morning Run"/>
    <x v="0"/>
    <n v="2906"/>
    <n v="10450"/>
    <n v="10.45"/>
    <n v="6.4933269500000002"/>
    <x v="26"/>
    <x v="16"/>
    <x v="8"/>
    <x v="4"/>
    <b v="0"/>
    <n v="4785.0713530162329"/>
  </r>
  <r>
    <n v="2722518621"/>
    <s v="Sep 19, 2019, 2:31:44 PM"/>
    <s v="2:31:44 PM"/>
    <d v="2019-09-19T00:00:00"/>
    <m/>
    <d v="2019-09-19T00:00:00"/>
    <n v="9"/>
    <n v="19"/>
    <x v="3"/>
    <s v="Morning Run"/>
    <x v="0"/>
    <n v="3113"/>
    <n v="10720"/>
    <n v="10.72"/>
    <n v="6.66109712"/>
    <x v="26"/>
    <x v="16"/>
    <x v="8"/>
    <x v="4"/>
    <b v="0"/>
    <n v="4791.7324501362327"/>
  </r>
  <r>
    <n v="2725305352"/>
    <s v="Sep 20, 2019, 3:05:42 PM"/>
    <s v="3:05:42 PM"/>
    <d v="2019-09-20T00:00:00"/>
    <m/>
    <d v="2019-09-20T00:00:00"/>
    <n v="9"/>
    <n v="20"/>
    <x v="3"/>
    <s v="Morning Run"/>
    <x v="0"/>
    <n v="3056"/>
    <n v="10920"/>
    <n v="10.92"/>
    <n v="6.7853713200000003"/>
    <x v="26"/>
    <x v="16"/>
    <x v="8"/>
    <x v="4"/>
    <b v="0"/>
    <n v="4798.5178214562329"/>
  </r>
  <r>
    <n v="2728581687"/>
    <s v="Sep 21, 2019, 5:09:13 PM"/>
    <s v="5:09:13 PM"/>
    <d v="2019-09-21T00:00:00"/>
    <m/>
    <d v="2019-09-21T00:00:00"/>
    <n v="9"/>
    <n v="21"/>
    <x v="3"/>
    <s v="Morning Run"/>
    <x v="0"/>
    <n v="2608"/>
    <n v="9980"/>
    <n v="9.98"/>
    <n v="6.20128258"/>
    <x v="26"/>
    <x v="16"/>
    <x v="8"/>
    <x v="4"/>
    <b v="0"/>
    <n v="4804.7191040362331"/>
  </r>
  <r>
    <n v="2731357999"/>
    <s v="Sep 22, 2019, 3:13:23 PM"/>
    <s v="3:13:23 PM"/>
    <d v="2019-09-22T00:00:00"/>
    <m/>
    <d v="2019-09-22T00:00:00"/>
    <n v="9"/>
    <n v="22"/>
    <x v="3"/>
    <s v="Morning Run"/>
    <x v="0"/>
    <n v="2295"/>
    <n v="8490"/>
    <n v="8.49"/>
    <n v="5.2754397900000001"/>
    <x v="26"/>
    <x v="16"/>
    <x v="8"/>
    <x v="4"/>
    <b v="0"/>
    <n v="4809.994543826233"/>
  </r>
  <r>
    <n v="2733749486"/>
    <s v="Sep 23, 2019, 3:15:09 PM"/>
    <m/>
    <d v="2019-09-23T00:00:00"/>
    <m/>
    <d v="2019-09-23T00:00:00"/>
    <n v="9"/>
    <n v="23"/>
    <x v="3"/>
    <s v="Morning Run"/>
    <x v="0"/>
    <n v="3138"/>
    <n v="10860"/>
    <n v="10.86"/>
    <n v="6.7480890599999999"/>
    <x v="26"/>
    <x v="16"/>
    <x v="8"/>
    <x v="4"/>
    <b v="0"/>
    <n v="4816.742632886233"/>
  </r>
  <r>
    <n v="2736376826"/>
    <s v="Sep 24, 2019, 3:28:34 PM"/>
    <m/>
    <d v="2019-09-24T00:00:00"/>
    <m/>
    <d v="2019-09-24T00:00:00"/>
    <n v="9"/>
    <n v="24"/>
    <x v="3"/>
    <s v="Morning Run"/>
    <x v="0"/>
    <n v="2941"/>
    <n v="10670"/>
    <n v="10.67"/>
    <n v="6.6300285700000003"/>
    <x v="26"/>
    <x v="16"/>
    <x v="8"/>
    <x v="4"/>
    <b v="0"/>
    <n v="4823.3726614562329"/>
  </r>
  <r>
    <n v="2739100829"/>
    <s v="Sep 25, 2019, 3:20:41 PM"/>
    <m/>
    <d v="2019-09-25T00:00:00"/>
    <m/>
    <d v="2019-09-25T00:00:00"/>
    <n v="9"/>
    <n v="25"/>
    <x v="3"/>
    <s v="Morning Run"/>
    <x v="0"/>
    <n v="2922"/>
    <n v="10730"/>
    <n v="10.73"/>
    <n v="6.6673108299999999"/>
    <x v="26"/>
    <x v="16"/>
    <x v="8"/>
    <x v="4"/>
    <b v="0"/>
    <n v="4830.039972286233"/>
  </r>
  <r>
    <n v="2741686957"/>
    <s v="Sep 26, 2019, 3:21:17 PM"/>
    <m/>
    <d v="2019-09-26T00:00:00"/>
    <m/>
    <d v="2019-09-26T00:00:00"/>
    <n v="9"/>
    <n v="26"/>
    <x v="3"/>
    <s v="Morning Run"/>
    <x v="0"/>
    <n v="3090"/>
    <n v="10800"/>
    <n v="10.8"/>
    <n v="6.7108068000000003"/>
    <x v="26"/>
    <x v="16"/>
    <x v="8"/>
    <x v="4"/>
    <b v="0"/>
    <n v="4836.7507790862328"/>
  </r>
  <r>
    <n v="2744483361"/>
    <s v="Sep 27, 2019, 6:01:48 PM"/>
    <m/>
    <d v="2019-09-27T00:00:00"/>
    <m/>
    <d v="2019-09-27T00:00:00"/>
    <n v="9"/>
    <n v="27"/>
    <x v="3"/>
    <s v="Morning Run"/>
    <x v="0"/>
    <n v="1415"/>
    <n v="5040"/>
    <n v="5.04"/>
    <n v="3.1317098400000001"/>
    <x v="59"/>
    <x v="24"/>
    <x v="1"/>
    <x v="1"/>
    <b v="0"/>
    <n v="4839.8824889262332"/>
  </r>
  <r>
    <n v="2752212680"/>
    <s v="Sep 30, 2019, 3:17:20 PM"/>
    <m/>
    <d v="2019-09-30T00:00:00"/>
    <m/>
    <d v="2019-09-30T00:00:00"/>
    <n v="9"/>
    <n v="30"/>
    <x v="3"/>
    <s v="Morning Run"/>
    <x v="0"/>
    <n v="3069"/>
    <n v="10980"/>
    <n v="10.98"/>
    <n v="6.8226535799999999"/>
    <x v="26"/>
    <x v="16"/>
    <x v="8"/>
    <x v="4"/>
    <b v="0"/>
    <n v="4846.7051425062336"/>
  </r>
  <r>
    <n v="2754652233"/>
    <s v="Oct 1, 2019, 2:39:35 PM"/>
    <m/>
    <d v="2019-10-01T00:00:00"/>
    <m/>
    <d v="2019-10-01T00:00:00"/>
    <n v="10"/>
    <n v="1"/>
    <x v="3"/>
    <s v="Morning Run"/>
    <x v="0"/>
    <n v="3346"/>
    <n v="11260"/>
    <n v="11.26"/>
    <n v="6.9966374600000005"/>
    <x v="26"/>
    <x v="16"/>
    <x v="8"/>
    <x v="4"/>
    <b v="0"/>
    <n v="4853.7017799662335"/>
  </r>
  <r>
    <n v="2757049167"/>
    <s v="Oct 2, 2019, 12:38:54 PM"/>
    <m/>
    <d v="2019-10-02T00:00:00"/>
    <m/>
    <d v="2019-10-02T00:00:00"/>
    <n v="10"/>
    <n v="2"/>
    <x v="3"/>
    <s v="Morning Run"/>
    <x v="0"/>
    <n v="3300"/>
    <n v="10780"/>
    <n v="10.78"/>
    <n v="6.6983793800000004"/>
    <x v="15"/>
    <x v="12"/>
    <x v="1"/>
    <x v="1"/>
    <b v="1"/>
    <n v="4860.4001593462335"/>
  </r>
  <r>
    <n v="2760025828"/>
    <s v="Oct 3, 2019, 3:16:03 PM"/>
    <m/>
    <d v="2019-10-03T00:00:00"/>
    <m/>
    <d v="2019-10-03T00:00:00"/>
    <n v="10"/>
    <n v="3"/>
    <x v="3"/>
    <s v="Morning Run"/>
    <x v="0"/>
    <n v="3032"/>
    <n v="10870"/>
    <n v="10.87"/>
    <n v="6.7543027699999998"/>
    <x v="26"/>
    <x v="16"/>
    <x v="8"/>
    <x v="4"/>
    <b v="0"/>
    <n v="4867.1544621162338"/>
  </r>
  <r>
    <n v="2762456166"/>
    <s v="Oct 4, 2019, 3:31:17 PM"/>
    <m/>
    <d v="2019-10-04T00:00:00"/>
    <m/>
    <d v="2019-10-04T00:00:00"/>
    <n v="10"/>
    <n v="4"/>
    <x v="3"/>
    <s v="Morning Run"/>
    <x v="0"/>
    <n v="3013"/>
    <n v="10850"/>
    <n v="10.85"/>
    <n v="6.7418753499999999"/>
    <x v="26"/>
    <x v="16"/>
    <x v="8"/>
    <x v="4"/>
    <b v="0"/>
    <n v="4873.8963374662335"/>
  </r>
  <r>
    <n v="2765128618"/>
    <s v="Oct 5, 2019, 3:01:37 PM"/>
    <m/>
    <d v="2019-10-05T00:00:00"/>
    <m/>
    <d v="2019-10-05T00:00:00"/>
    <n v="10"/>
    <n v="5"/>
    <x v="3"/>
    <s v="Morning Run"/>
    <x v="0"/>
    <n v="3177"/>
    <n v="11150"/>
    <n v="11.15"/>
    <n v="6.9282866500000004"/>
    <x v="26"/>
    <x v="16"/>
    <x v="8"/>
    <x v="4"/>
    <b v="0"/>
    <n v="4880.8246241162333"/>
  </r>
  <r>
    <n v="2768234690"/>
    <s v="Oct 6, 2019, 3:43:39 PM"/>
    <m/>
    <d v="2019-10-06T00:00:00"/>
    <m/>
    <d v="2019-10-06T00:00:00"/>
    <n v="10"/>
    <n v="6"/>
    <x v="3"/>
    <s v="Morning Run"/>
    <x v="0"/>
    <n v="2867"/>
    <n v="10330"/>
    <n v="10.33"/>
    <n v="6.4187624300000001"/>
    <x v="26"/>
    <x v="16"/>
    <x v="8"/>
    <x v="4"/>
    <b v="0"/>
    <n v="4887.2433865462335"/>
  </r>
  <r>
    <n v="2770493468"/>
    <s v="Oct 7, 2019, 3:58:52 PM"/>
    <m/>
    <d v="2019-10-07T00:00:00"/>
    <m/>
    <d v="2019-10-07T00:00:00"/>
    <n v="10"/>
    <n v="7"/>
    <x v="3"/>
    <s v="Morning Run"/>
    <x v="0"/>
    <n v="3224"/>
    <n v="11310"/>
    <n v="11.31"/>
    <n v="7.0277060100000002"/>
    <x v="26"/>
    <x v="16"/>
    <x v="8"/>
    <x v="4"/>
    <b v="0"/>
    <n v="4894.2710925562333"/>
  </r>
  <r>
    <n v="2772942105"/>
    <s v="Oct 8, 2019, 3:32:01 PM"/>
    <m/>
    <d v="2019-10-08T00:00:00"/>
    <m/>
    <d v="2019-10-08T00:00:00"/>
    <n v="10"/>
    <n v="8"/>
    <x v="3"/>
    <s v="Morning Run"/>
    <x v="0"/>
    <n v="3215"/>
    <n v="11290"/>
    <n v="11.29"/>
    <n v="7.0152785900000003"/>
    <x v="26"/>
    <x v="16"/>
    <x v="8"/>
    <x v="4"/>
    <b v="0"/>
    <n v="4901.2863711462333"/>
  </r>
  <r>
    <n v="2775668993"/>
    <s v="Oct 9, 2019, 3:52:18 PM"/>
    <m/>
    <d v="2019-10-09T00:00:00"/>
    <m/>
    <d v="2019-10-09T00:00:00"/>
    <n v="10"/>
    <n v="9"/>
    <x v="3"/>
    <s v="Morning Run"/>
    <x v="0"/>
    <n v="3279"/>
    <n v="11210"/>
    <n v="11.21"/>
    <n v="6.96556891"/>
    <x v="26"/>
    <x v="16"/>
    <x v="8"/>
    <x v="4"/>
    <b v="0"/>
    <n v="4908.2519400562333"/>
  </r>
  <r>
    <n v="2778161271"/>
    <s v="Oct 10, 2019, 3:41:22 PM"/>
    <m/>
    <d v="2019-10-10T00:00:00"/>
    <m/>
    <d v="2019-10-10T00:00:00"/>
    <n v="10"/>
    <n v="10"/>
    <x v="3"/>
    <s v="Morning Run"/>
    <x v="0"/>
    <n v="3351"/>
    <n v="11600"/>
    <n v="11.6"/>
    <n v="7.2079035999999999"/>
    <x v="26"/>
    <x v="16"/>
    <x v="8"/>
    <x v="4"/>
    <b v="0"/>
    <n v="4915.4598436562328"/>
  </r>
  <r>
    <n v="2780526672"/>
    <s v="Oct 11, 2019, 3:34:52 PM"/>
    <m/>
    <d v="2019-10-11T00:00:00"/>
    <m/>
    <d v="2019-10-11T00:00:00"/>
    <n v="10"/>
    <n v="11"/>
    <x v="3"/>
    <s v="Morning Run"/>
    <x v="0"/>
    <n v="3171"/>
    <n v="11250"/>
    <n v="11.25"/>
    <n v="6.9904237499999997"/>
    <x v="26"/>
    <x v="16"/>
    <x v="8"/>
    <x v="4"/>
    <b v="0"/>
    <n v="4922.4502674062333"/>
  </r>
  <r>
    <n v="2783069311"/>
    <s v="Oct 12, 2019, 2:53:05 PM"/>
    <m/>
    <d v="2019-10-12T00:00:00"/>
    <m/>
    <d v="2019-10-12T00:00:00"/>
    <n v="10"/>
    <n v="12"/>
    <x v="3"/>
    <s v="Morning Run"/>
    <x v="0"/>
    <n v="2886"/>
    <n v="10070"/>
    <n v="10.07"/>
    <n v="6.2572059700000002"/>
    <x v="26"/>
    <x v="16"/>
    <x v="8"/>
    <x v="4"/>
    <b v="0"/>
    <n v="4928.7074733762329"/>
  </r>
  <r>
    <n v="2786168737"/>
    <s v="Oct 13, 2019, 3:10:56 PM"/>
    <m/>
    <d v="2019-10-13T00:00:00"/>
    <m/>
    <d v="2019-10-13T00:00:00"/>
    <n v="10"/>
    <n v="13"/>
    <x v="3"/>
    <s v="Morning Run"/>
    <x v="0"/>
    <n v="2337"/>
    <n v="8150"/>
    <n v="8.15"/>
    <n v="5.0641736499999999"/>
    <x v="26"/>
    <x v="16"/>
    <x v="8"/>
    <x v="4"/>
    <b v="0"/>
    <n v="4933.771647026233"/>
  </r>
  <r>
    <n v="2788629464"/>
    <s v="Oct 14, 2019, 3:43:14 PM"/>
    <m/>
    <d v="2019-10-14T00:00:00"/>
    <m/>
    <d v="2019-10-14T00:00:00"/>
    <n v="10"/>
    <n v="14"/>
    <x v="3"/>
    <s v="Morning Run"/>
    <x v="0"/>
    <n v="3153"/>
    <n v="11290"/>
    <n v="11.29"/>
    <n v="7.0152785900000003"/>
    <x v="26"/>
    <x v="16"/>
    <x v="8"/>
    <x v="4"/>
    <b v="0"/>
    <n v="4940.786925616233"/>
  </r>
  <r>
    <n v="2791119383"/>
    <s v="Oct 15, 2019, 3:31:02 PM"/>
    <m/>
    <d v="2019-10-15T00:00:00"/>
    <m/>
    <d v="2019-10-15T00:00:00"/>
    <n v="10"/>
    <n v="15"/>
    <x v="3"/>
    <s v="Morning Run"/>
    <x v="0"/>
    <n v="3325"/>
    <n v="11420"/>
    <n v="11.42"/>
    <n v="7.0960568200000003"/>
    <x v="26"/>
    <x v="16"/>
    <x v="8"/>
    <x v="4"/>
    <b v="0"/>
    <n v="4947.8829824362329"/>
  </r>
  <r>
    <n v="2793685896"/>
    <s v="Oct 16, 2019, 3:22:36 PM"/>
    <m/>
    <d v="2019-10-16T00:00:00"/>
    <m/>
    <d v="2019-10-16T00:00:00"/>
    <n v="10"/>
    <n v="16"/>
    <x v="3"/>
    <s v="Morning Run"/>
    <x v="0"/>
    <n v="3503"/>
    <n v="11530"/>
    <n v="11.53"/>
    <n v="7.1644076300000004"/>
    <x v="26"/>
    <x v="16"/>
    <x v="8"/>
    <x v="4"/>
    <b v="0"/>
    <n v="4955.0473900662328"/>
  </r>
  <r>
    <n v="2796973443"/>
    <s v="Oct 17, 2019, 9:40:54 PM"/>
    <m/>
    <d v="2019-10-17T00:00:00"/>
    <m/>
    <d v="2019-10-17T00:00:00"/>
    <n v="10"/>
    <n v="17"/>
    <x v="3"/>
    <s v="Afternoon Run"/>
    <x v="0"/>
    <n v="3065"/>
    <n v="10900"/>
    <n v="10.9"/>
    <n v="6.7729439000000005"/>
    <x v="26"/>
    <x v="16"/>
    <x v="8"/>
    <x v="4"/>
    <b v="0"/>
    <n v="4961.8203339662332"/>
  </r>
  <r>
    <n v="2798519939"/>
    <s v="Oct 18, 2019, 3:26:38 PM"/>
    <m/>
    <d v="2019-10-18T00:00:00"/>
    <m/>
    <d v="2019-10-18T00:00:00"/>
    <n v="10"/>
    <n v="18"/>
    <x v="3"/>
    <s v="Morning Run"/>
    <x v="0"/>
    <n v="3332"/>
    <n v="11320"/>
    <n v="11.32"/>
    <n v="7.0339197200000001"/>
    <x v="26"/>
    <x v="16"/>
    <x v="8"/>
    <x v="4"/>
    <b v="0"/>
    <n v="4968.8542536862333"/>
  </r>
  <r>
    <n v="2801110478"/>
    <s v="Oct 19, 2019, 3:55:46 PM"/>
    <m/>
    <d v="2019-10-19T00:00:00"/>
    <m/>
    <d v="2019-10-19T00:00:00"/>
    <n v="10"/>
    <n v="19"/>
    <x v="3"/>
    <s v="Morning Run"/>
    <x v="0"/>
    <n v="2847"/>
    <n v="10250"/>
    <n v="10.25"/>
    <n v="6.3690527499999998"/>
    <x v="26"/>
    <x v="16"/>
    <x v="8"/>
    <x v="4"/>
    <b v="0"/>
    <n v="4975.2233064362335"/>
  </r>
  <r>
    <n v="2804038466"/>
    <s v="Oct 20, 2019, 3:40:06 PM"/>
    <m/>
    <d v="2019-10-20T00:00:00"/>
    <m/>
    <d v="2019-10-20T00:00:00"/>
    <n v="10"/>
    <n v="20"/>
    <x v="3"/>
    <s v="Morning Run"/>
    <x v="0"/>
    <n v="2443"/>
    <n v="8360"/>
    <n v="8.36"/>
    <n v="5.1946615600000001"/>
    <x v="26"/>
    <x v="16"/>
    <x v="8"/>
    <x v="4"/>
    <b v="0"/>
    <n v="4980.4179679962335"/>
  </r>
  <r>
    <n v="2806025818"/>
    <s v="Oct 21, 2019, 2:22:27 PM"/>
    <m/>
    <d v="2019-10-21T00:00:00"/>
    <m/>
    <d v="2019-10-21T00:00:00"/>
    <n v="10"/>
    <n v="21"/>
    <x v="3"/>
    <s v="Morning Run"/>
    <x v="0"/>
    <n v="3244"/>
    <n v="11390"/>
    <n v="11.39"/>
    <n v="7.0774156900000005"/>
    <x v="26"/>
    <x v="16"/>
    <x v="8"/>
    <x v="4"/>
    <b v="0"/>
    <n v="4987.4953836862333"/>
  </r>
  <r>
    <n v="2808661514"/>
    <s v="Oct 22, 2019, 2:57:53 PM"/>
    <m/>
    <d v="2019-10-22T00:00:00"/>
    <m/>
    <d v="2019-10-22T00:00:00"/>
    <n v="10"/>
    <n v="22"/>
    <x v="3"/>
    <s v="Morning Run"/>
    <x v="0"/>
    <n v="3964"/>
    <n v="14700"/>
    <n v="14.7"/>
    <n v="9.1341537000000006"/>
    <x v="60"/>
    <x v="8"/>
    <x v="9"/>
    <x v="3"/>
    <b v="0"/>
    <n v="4996.6295373862331"/>
  </r>
  <r>
    <n v="2811181975"/>
    <s v="Oct 23, 2019, 3:00:12 PM"/>
    <m/>
    <d v="2019-10-23T00:00:00"/>
    <m/>
    <d v="2019-10-23T00:00:00"/>
    <n v="10"/>
    <n v="23"/>
    <x v="3"/>
    <s v="5000th Mile "/>
    <x v="0"/>
    <n v="2976"/>
    <n v="10830"/>
    <n v="10.83"/>
    <n v="6.7294479300000001"/>
    <x v="60"/>
    <x v="8"/>
    <x v="9"/>
    <x v="3"/>
    <b v="0"/>
    <n v="5003.358985316233"/>
  </r>
  <r>
    <n v="2814187687"/>
    <s v="Oct 24, 2019, 6:04:22 PM"/>
    <m/>
    <d v="2019-10-24T00:00:00"/>
    <m/>
    <d v="2019-10-24T00:00:00"/>
    <n v="10"/>
    <n v="24"/>
    <x v="3"/>
    <s v="Lunch Run"/>
    <x v="0"/>
    <n v="2960"/>
    <n v="10190"/>
    <n v="10.19"/>
    <n v="6.3317704900000003"/>
    <x v="60"/>
    <x v="8"/>
    <x v="9"/>
    <x v="3"/>
    <b v="0"/>
    <n v="5009.690755806233"/>
  </r>
  <r>
    <n v="2816122291"/>
    <s v="Oct 25, 2019, 3:36:35 PM"/>
    <m/>
    <d v="2019-10-25T00:00:00"/>
    <m/>
    <d v="2019-10-25T00:00:00"/>
    <n v="10"/>
    <n v="25"/>
    <x v="3"/>
    <s v="Morning Run"/>
    <x v="0"/>
    <n v="3049"/>
    <n v="10470"/>
    <n v="10.47"/>
    <n v="6.50575437"/>
    <x v="61"/>
    <x v="8"/>
    <x v="9"/>
    <x v="3"/>
    <b v="0"/>
    <n v="5016.1965101762335"/>
  </r>
  <r>
    <n v="2818478621"/>
    <s v="Oct 26, 2019, 2:21:28 PM"/>
    <m/>
    <d v="2019-10-26T00:00:00"/>
    <m/>
    <d v="2019-10-26T00:00:00"/>
    <n v="10"/>
    <n v="26"/>
    <x v="3"/>
    <s v="Morning Run"/>
    <x v="0"/>
    <n v="2906"/>
    <n v="10170"/>
    <n v="10.17"/>
    <n v="6.3193430700000004"/>
    <x v="61"/>
    <x v="8"/>
    <x v="9"/>
    <x v="3"/>
    <b v="0"/>
    <n v="5022.5158532462337"/>
  </r>
  <r>
    <n v="2821765912"/>
    <s v="Oct 27, 2019, 3:24:32 PM"/>
    <m/>
    <d v="2019-10-27T00:00:00"/>
    <m/>
    <d v="2019-10-27T00:00:00"/>
    <n v="10"/>
    <n v="27"/>
    <x v="3"/>
    <s v="Morning Run"/>
    <x v="0"/>
    <n v="3381"/>
    <n v="11970"/>
    <n v="11.97"/>
    <n v="7.4378108699999999"/>
    <x v="61"/>
    <x v="8"/>
    <x v="9"/>
    <x v="3"/>
    <b v="0"/>
    <n v="5029.953664116234"/>
  </r>
  <r>
    <n v="2823864143"/>
    <s v="Oct 28, 2019, 3:36:22 PM"/>
    <m/>
    <d v="2019-10-28T00:00:00"/>
    <m/>
    <d v="2019-10-28T00:00:00"/>
    <n v="10"/>
    <n v="28"/>
    <x v="3"/>
    <s v="Morning Run"/>
    <x v="0"/>
    <n v="2769"/>
    <n v="10080"/>
    <n v="10.08"/>
    <n v="6.2634196800000002"/>
    <x v="26"/>
    <x v="16"/>
    <x v="8"/>
    <x v="4"/>
    <b v="0"/>
    <n v="5036.217083796234"/>
  </r>
  <r>
    <n v="2826281457"/>
    <s v="Oct 29, 2019, 3:19:31 PM"/>
    <m/>
    <d v="2019-10-29T00:00:00"/>
    <m/>
    <d v="2019-10-29T00:00:00"/>
    <n v="10"/>
    <n v="29"/>
    <x v="3"/>
    <s v="Morning Run"/>
    <x v="0"/>
    <n v="2245"/>
    <n v="8080"/>
    <n v="8.08"/>
    <n v="5.0206776800000004"/>
    <x v="26"/>
    <x v="16"/>
    <x v="8"/>
    <x v="4"/>
    <b v="0"/>
    <n v="5041.2377614762336"/>
  </r>
  <r>
    <n v="2828848082"/>
    <s v="Oct 30, 2019, 3:43:28 PM"/>
    <m/>
    <d v="2019-10-30T00:00:00"/>
    <m/>
    <d v="2019-10-30T00:00:00"/>
    <n v="10"/>
    <n v="30"/>
    <x v="3"/>
    <s v="Morning Run"/>
    <x v="0"/>
    <n v="2249"/>
    <n v="8130.0000000000009"/>
    <n v="8.1300000000000008"/>
    <n v="5.0517462300000009"/>
    <x v="26"/>
    <x v="16"/>
    <x v="8"/>
    <x v="4"/>
    <b v="0"/>
    <n v="5046.289507706234"/>
  </r>
  <r>
    <n v="2831136276"/>
    <s v="Oct 31, 2019, 3:22:40 PM"/>
    <m/>
    <d v="2019-10-31T00:00:00"/>
    <m/>
    <d v="2019-10-31T00:00:00"/>
    <n v="10"/>
    <n v="31"/>
    <x v="3"/>
    <s v="Morning Run"/>
    <x v="0"/>
    <n v="2468"/>
    <n v="8750"/>
    <n v="8.75"/>
    <n v="5.43699625"/>
    <x v="26"/>
    <x v="16"/>
    <x v="8"/>
    <x v="4"/>
    <b v="0"/>
    <n v="5051.7265039562344"/>
  </r>
  <r>
    <n v="2833411930"/>
    <s v="Nov 1, 2019, 3:17:50 PM"/>
    <m/>
    <d v="2019-11-01T00:00:00"/>
    <m/>
    <d v="2019-11-01T00:00:00"/>
    <n v="11"/>
    <n v="1"/>
    <x v="3"/>
    <s v="Morning Run"/>
    <x v="0"/>
    <n v="2877"/>
    <n v="10310"/>
    <n v="10.31"/>
    <n v="6.4063350100000003"/>
    <x v="26"/>
    <x v="16"/>
    <x v="8"/>
    <x v="4"/>
    <b v="0"/>
    <n v="5058.132838966234"/>
  </r>
  <r>
    <n v="2835795784"/>
    <s v="Nov 2, 2019, 3:39:10 PM"/>
    <m/>
    <d v="2019-11-02T00:00:00"/>
    <m/>
    <d v="2019-11-02T00:00:00"/>
    <n v="11"/>
    <n v="2"/>
    <x v="3"/>
    <s v="Morning Run"/>
    <x v="0"/>
    <n v="2262"/>
    <n v="8119.9999999999991"/>
    <n v="8.1199999999999992"/>
    <n v="5.0455325199999992"/>
    <x v="26"/>
    <x v="16"/>
    <x v="8"/>
    <x v="4"/>
    <b v="0"/>
    <n v="5063.178371486234"/>
  </r>
  <r>
    <n v="2838600863"/>
    <s v="Nov 3, 2019, 3:56:46 PM"/>
    <m/>
    <d v="2019-11-03T00:00:00"/>
    <m/>
    <d v="2019-11-03T00:00:00"/>
    <n v="11"/>
    <n v="3"/>
    <x v="3"/>
    <s v="Morning Run"/>
    <x v="0"/>
    <n v="2347"/>
    <n v="8380"/>
    <n v="8.3800000000000008"/>
    <n v="5.20708898"/>
    <x v="26"/>
    <x v="16"/>
    <x v="8"/>
    <x v="4"/>
    <b v="0"/>
    <n v="5068.3854604662338"/>
  </r>
  <r>
    <n v="2840793121"/>
    <s v="Nov 4, 2019, 4:26:49 PM"/>
    <m/>
    <d v="2019-11-04T00:00:00"/>
    <m/>
    <d v="2019-11-04T00:00:00"/>
    <n v="11"/>
    <n v="4"/>
    <x v="3"/>
    <s v="Morning Run"/>
    <x v="0"/>
    <n v="2275"/>
    <n v="8119.9999999999991"/>
    <n v="8.1199999999999992"/>
    <n v="5.0455325199999992"/>
    <x v="26"/>
    <x v="16"/>
    <x v="8"/>
    <x v="4"/>
    <b v="0"/>
    <n v="5073.4309929862338"/>
  </r>
  <r>
    <n v="2843345020"/>
    <s v="Nov 5, 2019, 5:24:12 PM"/>
    <m/>
    <d v="2019-11-05T00:00:00"/>
    <m/>
    <d v="2019-11-05T00:00:00"/>
    <n v="11"/>
    <n v="5"/>
    <x v="3"/>
    <s v="Morning Run"/>
    <x v="0"/>
    <n v="2347"/>
    <n v="8210"/>
    <n v="8.2100000000000009"/>
    <n v="5.1014559100000003"/>
    <x v="26"/>
    <x v="16"/>
    <x v="8"/>
    <x v="4"/>
    <b v="0"/>
    <n v="5078.5324488962342"/>
  </r>
  <r>
    <n v="2845809333"/>
    <s v="Nov 6, 2019, 5:04:11 PM"/>
    <m/>
    <d v="2019-11-06T00:00:00"/>
    <m/>
    <d v="2019-11-06T00:00:00"/>
    <n v="11"/>
    <n v="6"/>
    <x v="3"/>
    <s v="Morning Run"/>
    <x v="0"/>
    <n v="2531"/>
    <n v="8850"/>
    <n v="8.85"/>
    <n v="5.4991333500000001"/>
    <x v="26"/>
    <x v="16"/>
    <x v="8"/>
    <x v="4"/>
    <b v="0"/>
    <n v="5084.0315822462344"/>
  </r>
  <r>
    <n v="2848256069"/>
    <s v="Nov 7, 2019, 5:48:29 PM"/>
    <m/>
    <d v="2019-11-07T00:00:00"/>
    <m/>
    <d v="2019-11-07T00:00:00"/>
    <n v="11"/>
    <n v="7"/>
    <x v="3"/>
    <s v="Morning Run"/>
    <x v="0"/>
    <n v="2731"/>
    <n v="9500"/>
    <n v="9.5"/>
    <n v="5.9030244999999999"/>
    <x v="26"/>
    <x v="16"/>
    <x v="8"/>
    <x v="4"/>
    <b v="0"/>
    <n v="5089.9346067462347"/>
  </r>
  <r>
    <n v="2850350239"/>
    <s v="Nov 8, 2019, 4:51:13 PM"/>
    <m/>
    <d v="2019-11-08T00:00:00"/>
    <m/>
    <d v="2019-11-08T00:00:00"/>
    <n v="11"/>
    <n v="8"/>
    <x v="3"/>
    <s v="Morning Run"/>
    <x v="0"/>
    <n v="2955"/>
    <n v="10080"/>
    <n v="10.08"/>
    <n v="6.2634196800000002"/>
    <x v="26"/>
    <x v="16"/>
    <x v="8"/>
    <x v="4"/>
    <b v="0"/>
    <n v="5096.1980264262347"/>
  </r>
  <r>
    <n v="2852749449"/>
    <s v="Nov 9, 2019, 4:12:23 PM"/>
    <m/>
    <d v="2019-11-09T00:00:00"/>
    <m/>
    <d v="2019-11-09T00:00:00"/>
    <n v="11"/>
    <n v="9"/>
    <x v="3"/>
    <s v="Morning Run"/>
    <x v="0"/>
    <n v="1513"/>
    <n v="5140"/>
    <n v="5.14"/>
    <n v="3.1938469400000002"/>
    <x v="26"/>
    <x v="16"/>
    <x v="8"/>
    <x v="4"/>
    <b v="0"/>
    <n v="5099.3918733662349"/>
  </r>
  <r>
    <n v="2855620611"/>
    <s v="Nov 10, 2019, 4:07:55 PM"/>
    <m/>
    <d v="2019-11-10T00:00:00"/>
    <m/>
    <d v="2019-11-10T00:00:00"/>
    <n v="11"/>
    <n v="10"/>
    <x v="3"/>
    <s v="Morning Run"/>
    <x v="0"/>
    <n v="2042"/>
    <n v="7540"/>
    <n v="7.54"/>
    <n v="4.6851373399999998"/>
    <x v="26"/>
    <x v="16"/>
    <x v="8"/>
    <x v="4"/>
    <b v="0"/>
    <n v="5104.0770107062353"/>
  </r>
  <r>
    <n v="2857805931"/>
    <s v="Nov 11, 2019, 4:34:07 PM"/>
    <m/>
    <d v="2019-11-11T00:00:00"/>
    <m/>
    <d v="2019-11-11T00:00:00"/>
    <n v="11"/>
    <n v="11"/>
    <x v="3"/>
    <s v="Morning Run"/>
    <x v="0"/>
    <n v="2401"/>
    <n v="8560"/>
    <n v="8.56"/>
    <n v="5.3189357600000005"/>
    <x v="26"/>
    <x v="16"/>
    <x v="8"/>
    <x v="4"/>
    <b v="0"/>
    <n v="5109.3959464662357"/>
  </r>
  <r>
    <n v="2860190622"/>
    <s v="Nov 12, 2019, 5:10:15 PM"/>
    <m/>
    <d v="2019-11-12T00:00:00"/>
    <m/>
    <d v="2019-11-12T00:00:00"/>
    <n v="11"/>
    <n v="12"/>
    <x v="3"/>
    <s v="Morning Run"/>
    <x v="0"/>
    <n v="2699"/>
    <n v="9260"/>
    <n v="9.26"/>
    <n v="5.7538954599999999"/>
    <x v="26"/>
    <x v="16"/>
    <x v="8"/>
    <x v="4"/>
    <b v="0"/>
    <n v="5115.1498419262361"/>
  </r>
  <r>
    <n v="2862486730"/>
    <s v="Nov 13, 2019, 4:40:08 PM"/>
    <m/>
    <d v="2019-11-13T00:00:00"/>
    <m/>
    <d v="2019-11-13T00:00:00"/>
    <n v="11"/>
    <n v="13"/>
    <x v="3"/>
    <s v="Morning Run"/>
    <x v="0"/>
    <n v="2742"/>
    <n v="9410"/>
    <n v="9.41"/>
    <n v="5.8471011100000005"/>
    <x v="26"/>
    <x v="16"/>
    <x v="8"/>
    <x v="4"/>
    <b v="0"/>
    <n v="5120.9969430362362"/>
  </r>
  <r>
    <n v="2864822855"/>
    <s v="Nov 14, 2019, 5:36:10 PM"/>
    <m/>
    <d v="2019-11-14T00:00:00"/>
    <m/>
    <d v="2019-11-14T00:00:00"/>
    <n v="11"/>
    <n v="14"/>
    <x v="3"/>
    <s v="Morning Run"/>
    <x v="0"/>
    <n v="2356"/>
    <n v="8200"/>
    <n v="8.1999999999999993"/>
    <n v="5.0952422000000004"/>
    <x v="26"/>
    <x v="16"/>
    <x v="8"/>
    <x v="4"/>
    <b v="0"/>
    <n v="5126.0921852362362"/>
  </r>
  <r>
    <n v="2866944345"/>
    <s v="Nov 15, 2019, 5:37:46 PM"/>
    <m/>
    <d v="2019-11-15T00:00:00"/>
    <m/>
    <d v="2019-11-15T00:00:00"/>
    <n v="11"/>
    <n v="15"/>
    <x v="3"/>
    <s v="Morning Run"/>
    <x v="0"/>
    <n v="2387"/>
    <n v="8790"/>
    <n v="8.7899999999999991"/>
    <n v="5.4618510899999997"/>
    <x v="26"/>
    <x v="16"/>
    <x v="8"/>
    <x v="4"/>
    <b v="0"/>
    <n v="5131.5540363262362"/>
  </r>
  <r>
    <n v="2869440652"/>
    <s v="Nov 16, 2019, 5:00:35 PM"/>
    <m/>
    <d v="2019-11-16T00:00:00"/>
    <m/>
    <d v="2019-11-16T00:00:00"/>
    <n v="11"/>
    <n v="16"/>
    <x v="3"/>
    <s v="Morning Run"/>
    <x v="0"/>
    <n v="2450"/>
    <n v="8340"/>
    <n v="8.34"/>
    <n v="5.1822341400000003"/>
    <x v="26"/>
    <x v="16"/>
    <x v="8"/>
    <x v="4"/>
    <b v="0"/>
    <n v="5136.7362704662364"/>
  </r>
  <r>
    <n v="2872183496"/>
    <s v="Nov 17, 2019, 4:11:47 PM"/>
    <m/>
    <d v="2019-11-17T00:00:00"/>
    <m/>
    <d v="2019-11-17T00:00:00"/>
    <n v="11"/>
    <n v="17"/>
    <x v="3"/>
    <s v="Morning Run"/>
    <x v="0"/>
    <n v="2461"/>
    <n v="8380"/>
    <n v="8.3800000000000008"/>
    <n v="5.20708898"/>
    <x v="26"/>
    <x v="16"/>
    <x v="8"/>
    <x v="4"/>
    <b v="0"/>
    <n v="5141.9433594462362"/>
  </r>
  <r>
    <n v="2874369633"/>
    <s v="Nov 18, 2019, 5:28:26 PM"/>
    <m/>
    <d v="2019-11-18T00:00:00"/>
    <m/>
    <d v="2019-11-18T00:00:00"/>
    <n v="11"/>
    <n v="18"/>
    <x v="3"/>
    <s v="Morning Run"/>
    <x v="0"/>
    <n v="2834"/>
    <n v="9510"/>
    <n v="9.51"/>
    <n v="5.9092382099999998"/>
    <x v="26"/>
    <x v="16"/>
    <x v="8"/>
    <x v="4"/>
    <b v="0"/>
    <n v="5147.852597656236"/>
  </r>
  <r>
    <n v="2876735772"/>
    <s v="Nov 19, 2019, 5:38:54 PM"/>
    <m/>
    <d v="2019-11-19T00:00:00"/>
    <m/>
    <d v="2019-11-19T00:00:00"/>
    <n v="11"/>
    <n v="19"/>
    <x v="3"/>
    <s v="Morning Run"/>
    <x v="0"/>
    <n v="2560"/>
    <n v="8990"/>
    <n v="8.99"/>
    <n v="5.58612529"/>
    <x v="26"/>
    <x v="16"/>
    <x v="8"/>
    <x v="4"/>
    <b v="0"/>
    <n v="5153.4387229462363"/>
  </r>
  <r>
    <n v="2880095480"/>
    <s v="Nov 21, 2019, 1:46:36 AM"/>
    <m/>
    <d v="2019-11-20T00:00:00"/>
    <m/>
    <d v="2019-11-20T00:00:00"/>
    <n v="11"/>
    <n v="20"/>
    <x v="3"/>
    <s v="Evening Run"/>
    <x v="0"/>
    <n v="2700"/>
    <n v="8920"/>
    <n v="8.92"/>
    <n v="5.5426293200000005"/>
    <x v="62"/>
    <x v="6"/>
    <x v="1"/>
    <x v="1"/>
    <b v="1"/>
    <n v="5158.9813522662362"/>
  </r>
  <r>
    <n v="2881152008"/>
    <s v="Nov 21, 2019, 3:00:08 PM"/>
    <m/>
    <d v="2019-11-21T00:00:00"/>
    <m/>
    <d v="2019-11-21T00:00:00"/>
    <n v="11"/>
    <n v="21"/>
    <x v="3"/>
    <s v="Morning Run"/>
    <x v="0"/>
    <n v="2640"/>
    <n v="8810"/>
    <n v="8.81"/>
    <n v="5.4742785100000004"/>
    <x v="62"/>
    <x v="6"/>
    <x v="1"/>
    <x v="1"/>
    <b v="1"/>
    <n v="5164.4556307762359"/>
  </r>
  <r>
    <n v="2883347783"/>
    <s v="Nov 22, 2019, 3:13:28 PM"/>
    <m/>
    <d v="2019-11-22T00:00:00"/>
    <m/>
    <d v="2019-11-22T00:00:00"/>
    <n v="11"/>
    <n v="22"/>
    <x v="3"/>
    <s v="Morning Run"/>
    <x v="0"/>
    <n v="2760"/>
    <n v="8840"/>
    <n v="8.84"/>
    <n v="5.4929196400000002"/>
    <x v="63"/>
    <x v="28"/>
    <x v="1"/>
    <x v="1"/>
    <b v="1"/>
    <n v="5169.9485504162358"/>
  </r>
  <r>
    <n v="2885963067"/>
    <s v="Nov 23, 2019, 4:53:37 PM"/>
    <m/>
    <d v="2019-11-23T00:00:00"/>
    <m/>
    <d v="2019-11-23T00:00:00"/>
    <n v="11"/>
    <n v="23"/>
    <x v="3"/>
    <s v="Morning Run"/>
    <x v="0"/>
    <n v="2587"/>
    <n v="8440"/>
    <n v="8.44"/>
    <n v="5.2443712400000004"/>
    <x v="26"/>
    <x v="16"/>
    <x v="8"/>
    <x v="4"/>
    <b v="0"/>
    <n v="5175.1929216562357"/>
  </r>
  <r>
    <n v="2888693823"/>
    <s v="Nov 24, 2019, 4:31:24 PM"/>
    <m/>
    <d v="2019-11-24T00:00:00"/>
    <m/>
    <d v="2019-11-24T00:00:00"/>
    <n v="11"/>
    <n v="24"/>
    <x v="3"/>
    <s v="Morning Run"/>
    <x v="0"/>
    <n v="1946"/>
    <n v="6790"/>
    <n v="6.79"/>
    <n v="4.2191090899999999"/>
    <x v="26"/>
    <x v="16"/>
    <x v="8"/>
    <x v="4"/>
    <b v="0"/>
    <n v="5179.4120307462354"/>
  </r>
  <r>
    <n v="2890775485"/>
    <s v="Nov 25, 2019, 4:48:38 PM"/>
    <m/>
    <d v="2019-11-25T00:00:00"/>
    <m/>
    <d v="2019-11-25T00:00:00"/>
    <n v="11"/>
    <n v="25"/>
    <x v="3"/>
    <s v="Morning Run"/>
    <x v="0"/>
    <n v="2734"/>
    <n v="9490"/>
    <n v="9.49"/>
    <n v="5.89681079"/>
    <x v="26"/>
    <x v="16"/>
    <x v="8"/>
    <x v="4"/>
    <b v="0"/>
    <n v="5185.3088415362354"/>
  </r>
  <r>
    <n v="2893055704"/>
    <s v="Nov 26, 2019, 4:14:38 PM"/>
    <m/>
    <d v="2019-11-26T00:00:00"/>
    <m/>
    <d v="2019-11-26T00:00:00"/>
    <n v="11"/>
    <n v="26"/>
    <x v="3"/>
    <s v="Morning Run"/>
    <x v="0"/>
    <n v="2708"/>
    <n v="9660"/>
    <n v="9.66"/>
    <n v="6.0024438600000005"/>
    <x v="26"/>
    <x v="16"/>
    <x v="8"/>
    <x v="4"/>
    <b v="0"/>
    <n v="5191.3112853962357"/>
  </r>
  <r>
    <n v="2895402990"/>
    <s v="Nov 27, 2019, 4:18:02 PM"/>
    <m/>
    <d v="2019-11-27T00:00:00"/>
    <m/>
    <d v="2019-11-27T00:00:00"/>
    <n v="11"/>
    <n v="27"/>
    <x v="3"/>
    <s v="Morning Run"/>
    <x v="0"/>
    <n v="3600"/>
    <n v="11680"/>
    <n v="11.68"/>
    <n v="7.2576132800000002"/>
    <x v="26"/>
    <x v="16"/>
    <x v="8"/>
    <x v="4"/>
    <b v="1"/>
    <n v="5198.5688986762361"/>
  </r>
  <r>
    <n v="2897938005"/>
    <s v="Nov 28, 2019, 6:19:59 PM"/>
    <m/>
    <d v="2019-11-28T00:00:00"/>
    <m/>
    <d v="2019-11-28T00:00:00"/>
    <n v="11"/>
    <n v="28"/>
    <x v="3"/>
    <s v="Morning Run"/>
    <x v="0"/>
    <n v="1933"/>
    <n v="6540"/>
    <n v="6.54"/>
    <n v="4.0637663399999999"/>
    <x v="26"/>
    <x v="16"/>
    <x v="8"/>
    <x v="4"/>
    <b v="0"/>
    <n v="5202.6326650162364"/>
  </r>
  <r>
    <n v="2899632131"/>
    <s v="Nov 29, 2019, 3:47:05 PM"/>
    <m/>
    <d v="2019-11-29T00:00:00"/>
    <m/>
    <d v="2019-11-29T00:00:00"/>
    <n v="11"/>
    <n v="29"/>
    <x v="3"/>
    <s v="Morning Run"/>
    <x v="0"/>
    <n v="2695"/>
    <n v="9140"/>
    <n v="9.14"/>
    <n v="5.6793309399999998"/>
    <x v="26"/>
    <x v="16"/>
    <x v="8"/>
    <x v="4"/>
    <b v="0"/>
    <n v="5208.3119959562364"/>
  </r>
  <r>
    <n v="2902101521"/>
    <s v="Nov 30, 2019, 3:51:07 PM"/>
    <m/>
    <d v="2019-11-30T00:00:00"/>
    <m/>
    <d v="2019-11-30T00:00:00"/>
    <n v="11"/>
    <n v="30"/>
    <x v="3"/>
    <s v="Morning Run"/>
    <x v="0"/>
    <n v="2312"/>
    <n v="8540"/>
    <n v="8.5399999999999991"/>
    <n v="5.3065083399999997"/>
    <x v="26"/>
    <x v="16"/>
    <x v="8"/>
    <x v="4"/>
    <b v="0"/>
    <n v="5213.6185042962361"/>
  </r>
  <r>
    <n v="2904628149"/>
    <s v="Dec 1, 2019, 4:03:14 PM"/>
    <m/>
    <d v="2019-12-01T00:00:00"/>
    <m/>
    <d v="2019-12-01T00:00:00"/>
    <n v="12"/>
    <n v="1"/>
    <x v="3"/>
    <s v="Morning Run"/>
    <x v="0"/>
    <n v="2099"/>
    <n v="7010"/>
    <n v="7.01"/>
    <n v="4.3558107100000001"/>
    <x v="26"/>
    <x v="16"/>
    <x v="8"/>
    <x v="4"/>
    <b v="0"/>
    <n v="5217.9743150062359"/>
  </r>
  <r>
    <n v="2906478191"/>
    <s v="Dec 2, 2019, 4:04:24 PM"/>
    <m/>
    <d v="2019-12-02T00:00:00"/>
    <m/>
    <d v="2019-12-02T00:00:00"/>
    <n v="12"/>
    <n v="2"/>
    <x v="3"/>
    <s v="Morning Run"/>
    <x v="0"/>
    <n v="3215"/>
    <n v="10590"/>
    <n v="10.59"/>
    <n v="6.58031889"/>
    <x v="26"/>
    <x v="16"/>
    <x v="8"/>
    <x v="4"/>
    <b v="0"/>
    <n v="5224.5546338962358"/>
  </r>
  <r>
    <n v="2908827113"/>
    <s v="Dec 3, 2019, 5:11:54 PM"/>
    <m/>
    <d v="2019-12-03T00:00:00"/>
    <m/>
    <d v="2019-12-03T00:00:00"/>
    <n v="12"/>
    <n v="3"/>
    <x v="3"/>
    <s v="Morning Run"/>
    <x v="0"/>
    <n v="2533"/>
    <n v="9030"/>
    <n v="9.0299999999999994"/>
    <n v="5.6109801299999997"/>
    <x v="26"/>
    <x v="16"/>
    <x v="8"/>
    <x v="4"/>
    <b v="0"/>
    <n v="5230.1656140262357"/>
  </r>
  <r>
    <n v="2911042525"/>
    <s v="Dec 4, 2019, 4:26:44 PM"/>
    <m/>
    <d v="2019-12-04T00:00:00"/>
    <m/>
    <d v="2019-12-04T00:00:00"/>
    <n v="12"/>
    <n v="4"/>
    <x v="3"/>
    <s v="Morning Run"/>
    <x v="0"/>
    <n v="1836"/>
    <n v="6570"/>
    <n v="6.57"/>
    <n v="4.0824074699999997"/>
    <x v="26"/>
    <x v="16"/>
    <x v="8"/>
    <x v="4"/>
    <b v="0"/>
    <n v="5234.2480214962361"/>
  </r>
  <r>
    <n v="2913465924"/>
    <s v="Dec 5, 2019, 6:06:21 PM"/>
    <m/>
    <d v="2019-12-05T00:00:00"/>
    <m/>
    <d v="2019-12-05T00:00:00"/>
    <n v="12"/>
    <n v="5"/>
    <x v="3"/>
    <s v="Morning Run"/>
    <x v="0"/>
    <n v="2476"/>
    <n v="8700"/>
    <n v="8.6999999999999993"/>
    <n v="5.4059277000000003"/>
    <x v="26"/>
    <x v="16"/>
    <x v="8"/>
    <x v="4"/>
    <b v="0"/>
    <n v="5239.6539491962358"/>
  </r>
  <r>
    <n v="2915280078"/>
    <s v="Dec 6, 2019, 4:03:26 PM"/>
    <m/>
    <d v="2019-12-06T00:00:00"/>
    <m/>
    <d v="2019-12-06T00:00:00"/>
    <n v="12"/>
    <n v="6"/>
    <x v="3"/>
    <s v="Morning Run"/>
    <x v="0"/>
    <n v="2427"/>
    <n v="8390"/>
    <n v="8.39"/>
    <n v="5.2133026899999999"/>
    <x v="26"/>
    <x v="16"/>
    <x v="8"/>
    <x v="4"/>
    <b v="0"/>
    <n v="5244.8672518862359"/>
  </r>
  <r>
    <n v="2917722396"/>
    <s v="Dec 7, 2019, 4:31:57 PM"/>
    <m/>
    <d v="2019-12-07T00:00:00"/>
    <m/>
    <d v="2019-12-07T00:00:00"/>
    <n v="12"/>
    <n v="7"/>
    <x v="3"/>
    <s v="Morning Run"/>
    <x v="0"/>
    <n v="2729"/>
    <n v="9080"/>
    <n v="9.08"/>
    <n v="5.6420486800000003"/>
    <x v="26"/>
    <x v="16"/>
    <x v="8"/>
    <x v="4"/>
    <b v="0"/>
    <n v="5250.5093005662357"/>
  </r>
  <r>
    <n v="2920329081"/>
    <s v="Dec 8, 2019, 5:07:13 PM"/>
    <m/>
    <d v="2019-12-08T00:00:00"/>
    <m/>
    <d v="2019-12-08T00:00:00"/>
    <n v="12"/>
    <n v="8"/>
    <x v="3"/>
    <s v="Morning Run"/>
    <x v="0"/>
    <n v="2323"/>
    <n v="8260"/>
    <n v="8.26"/>
    <n v="5.13252446"/>
    <x v="26"/>
    <x v="16"/>
    <x v="8"/>
    <x v="4"/>
    <b v="0"/>
    <n v="5255.6418250262359"/>
  </r>
  <r>
    <n v="2922059436"/>
    <s v="Dec 9, 2019, 4:04:13 PM"/>
    <m/>
    <d v="2019-12-09T00:00:00"/>
    <m/>
    <d v="2019-12-09T00:00:00"/>
    <n v="12"/>
    <n v="9"/>
    <x v="3"/>
    <s v="Morning Run"/>
    <x v="0"/>
    <n v="2344"/>
    <n v="8270"/>
    <n v="8.27"/>
    <n v="5.1387381699999999"/>
    <x v="26"/>
    <x v="16"/>
    <x v="8"/>
    <x v="4"/>
    <b v="0"/>
    <n v="5260.7805631962356"/>
  </r>
  <r>
    <n v="2924265045"/>
    <s v="Dec 10, 2019, 4:06:12 PM"/>
    <m/>
    <d v="2019-12-10T00:00:00"/>
    <m/>
    <d v="2019-12-10T00:00:00"/>
    <n v="12"/>
    <n v="10"/>
    <x v="3"/>
    <s v="Morning Run"/>
    <x v="0"/>
    <n v="2971"/>
    <n v="10190"/>
    <n v="10.19"/>
    <n v="6.3317704900000003"/>
    <x v="26"/>
    <x v="16"/>
    <x v="8"/>
    <x v="4"/>
    <b v="0"/>
    <n v="5267.1123336862356"/>
  </r>
  <r>
    <n v="2926487541"/>
    <s v="Dec 11, 2019, 4:28:31 PM"/>
    <m/>
    <d v="2019-12-11T00:00:00"/>
    <m/>
    <d v="2019-12-11T00:00:00"/>
    <n v="12"/>
    <n v="11"/>
    <x v="3"/>
    <s v="Morning Run"/>
    <x v="0"/>
    <n v="2580"/>
    <n v="8790"/>
    <n v="8.7899999999999991"/>
    <n v="5.4618510899999997"/>
    <x v="26"/>
    <x v="16"/>
    <x v="8"/>
    <x v="4"/>
    <b v="0"/>
    <n v="5272.5741847762356"/>
  </r>
  <r>
    <n v="2928433218"/>
    <s v="Dec 12, 2019, 3:20:29 PM"/>
    <m/>
    <d v="2019-12-12T00:00:00"/>
    <m/>
    <d v="2019-12-12T00:00:00"/>
    <n v="12"/>
    <n v="12"/>
    <x v="3"/>
    <s v="Morning Run"/>
    <x v="0"/>
    <n v="2389"/>
    <n v="8590"/>
    <n v="8.59"/>
    <n v="5.3375768900000002"/>
    <x v="26"/>
    <x v="16"/>
    <x v="8"/>
    <x v="4"/>
    <b v="0"/>
    <n v="5277.9117616662352"/>
  </r>
  <r>
    <n v="2930378881"/>
    <s v="Dec 13, 2019, 3:44:45 PM"/>
    <m/>
    <d v="2019-12-13T00:00:00"/>
    <m/>
    <d v="2019-12-13T00:00:00"/>
    <n v="12"/>
    <n v="13"/>
    <x v="3"/>
    <s v="Morning Run"/>
    <x v="0"/>
    <n v="2594"/>
    <n v="8930"/>
    <n v="8.93"/>
    <n v="5.5488430300000005"/>
    <x v="26"/>
    <x v="16"/>
    <x v="8"/>
    <x v="4"/>
    <b v="0"/>
    <n v="5283.4606046962354"/>
  </r>
  <r>
    <n v="2932670254"/>
    <s v="Dec 14, 2019, 4:36:22 PM"/>
    <m/>
    <d v="2019-12-14T00:00:00"/>
    <m/>
    <d v="2019-12-14T00:00:00"/>
    <n v="12"/>
    <n v="14"/>
    <x v="3"/>
    <s v="Morning Run"/>
    <x v="0"/>
    <n v="2381"/>
    <n v="8640"/>
    <n v="8.64"/>
    <n v="5.3686454399999999"/>
    <x v="26"/>
    <x v="16"/>
    <x v="8"/>
    <x v="4"/>
    <b v="0"/>
    <n v="5288.8292501362357"/>
  </r>
  <r>
    <n v="2935112026"/>
    <s v="Dec 15, 2019, 3:50:52 PM"/>
    <m/>
    <d v="2019-12-15T00:00:00"/>
    <m/>
    <d v="2019-12-15T00:00:00"/>
    <n v="12"/>
    <n v="15"/>
    <x v="3"/>
    <s v="Morning Run"/>
    <x v="0"/>
    <n v="1801"/>
    <n v="6600"/>
    <n v="6.6"/>
    <n v="4.1010486000000004"/>
    <x v="26"/>
    <x v="16"/>
    <x v="8"/>
    <x v="4"/>
    <b v="0"/>
    <n v="5292.9302987362353"/>
  </r>
  <r>
    <n v="2937174932"/>
    <s v="Dec 16, 2019, 5:21:23 PM"/>
    <m/>
    <d v="2019-12-16T00:00:00"/>
    <m/>
    <d v="2019-12-16T00:00:00"/>
    <n v="12"/>
    <n v="16"/>
    <x v="3"/>
    <s v="Morning Run"/>
    <x v="0"/>
    <n v="2382"/>
    <n v="8620"/>
    <n v="8.6199999999999992"/>
    <n v="5.35621802"/>
    <x v="26"/>
    <x v="16"/>
    <x v="8"/>
    <x v="4"/>
    <b v="0"/>
    <n v="5298.286516756235"/>
  </r>
  <r>
    <n v="2939175279"/>
    <s v="Dec 17, 2019, 4:06:06 PM"/>
    <m/>
    <d v="2019-12-17T00:00:00"/>
    <m/>
    <d v="2019-12-17T00:00:00"/>
    <n v="12"/>
    <n v="17"/>
    <x v="3"/>
    <s v="Morning Run"/>
    <x v="0"/>
    <n v="2719"/>
    <n v="9370"/>
    <n v="9.3699999999999992"/>
    <n v="5.8222462699999999"/>
    <x v="26"/>
    <x v="16"/>
    <x v="8"/>
    <x v="4"/>
    <b v="0"/>
    <n v="5304.1087630262346"/>
  </r>
  <r>
    <n v="2941442911"/>
    <s v="Dec 18, 2019, 4:56:06 PM"/>
    <m/>
    <d v="2019-12-18T00:00:00"/>
    <m/>
    <d v="2019-12-18T00:00:00"/>
    <n v="12"/>
    <n v="18"/>
    <x v="3"/>
    <s v="Morning Run"/>
    <x v="0"/>
    <n v="2739"/>
    <n v="9450"/>
    <n v="9.4499999999999993"/>
    <n v="5.8719559500000003"/>
    <x v="26"/>
    <x v="16"/>
    <x v="8"/>
    <x v="4"/>
    <b v="0"/>
    <n v="5309.9807189762341"/>
  </r>
  <r>
    <n v="2952405408"/>
    <s v="Dec 24, 2019, 12:12:49 AM"/>
    <m/>
    <d v="2019-12-23T00:00:00"/>
    <m/>
    <d v="2019-12-23T00:00:00"/>
    <n v="12"/>
    <n v="23"/>
    <x v="3"/>
    <s v="Afternoon Run"/>
    <x v="0"/>
    <n v="2784"/>
    <n v="10010"/>
    <n v="10.01"/>
    <n v="6.2199237099999998"/>
    <x v="26"/>
    <x v="16"/>
    <x v="8"/>
    <x v="4"/>
    <b v="0"/>
    <n v="5316.2006426862345"/>
  </r>
  <r>
    <n v="2953830307"/>
    <s v="Dec 24, 2019, 3:09:39 PM"/>
    <m/>
    <d v="2019-12-24T00:00:00"/>
    <m/>
    <d v="2019-12-24T00:00:00"/>
    <n v="12"/>
    <n v="24"/>
    <x v="3"/>
    <s v="Morning Run"/>
    <x v="0"/>
    <n v="2332"/>
    <n v="8260"/>
    <n v="8.26"/>
    <n v="5.13252446"/>
    <x v="26"/>
    <x v="16"/>
    <x v="8"/>
    <x v="4"/>
    <b v="0"/>
    <n v="5321.3331671462347"/>
  </r>
  <r>
    <n v="2958687750"/>
    <s v="Dec 26, 2019, 9:44:24 PM"/>
    <m/>
    <d v="2019-12-26T00:00:00"/>
    <m/>
    <d v="2019-12-26T00:00:00"/>
    <n v="12"/>
    <n v="26"/>
    <x v="3"/>
    <s v="Afternoon Run"/>
    <x v="0"/>
    <n v="2703"/>
    <n v="9390"/>
    <n v="9.39"/>
    <n v="5.8346736899999998"/>
    <x v="26"/>
    <x v="16"/>
    <x v="8"/>
    <x v="4"/>
    <b v="0"/>
    <n v="5327.167840836235"/>
  </r>
  <r>
    <n v="2960426271"/>
    <s v="Dec 27, 2019, 3:47:44 PM"/>
    <m/>
    <d v="2019-12-27T00:00:00"/>
    <m/>
    <d v="2019-12-27T00:00:00"/>
    <n v="12"/>
    <n v="27"/>
    <x v="3"/>
    <s v="Morning Run"/>
    <x v="0"/>
    <n v="2938"/>
    <n v="10200"/>
    <n v="10.199999999999999"/>
    <n v="6.3379842000000002"/>
    <x v="26"/>
    <x v="16"/>
    <x v="8"/>
    <x v="4"/>
    <b v="0"/>
    <n v="5333.5058250362354"/>
  </r>
  <r>
    <n v="2962883790"/>
    <s v="Dec 28, 2019, 2:57:09 PM"/>
    <m/>
    <d v="2019-12-28T00:00:00"/>
    <m/>
    <d v="2019-12-28T00:00:00"/>
    <n v="12"/>
    <n v="28"/>
    <x v="3"/>
    <s v="Bergen Treadmill"/>
    <x v="0"/>
    <n v="2760"/>
    <n v="9170"/>
    <n v="9.17"/>
    <n v="5.6979720700000005"/>
    <x v="64"/>
    <x v="8"/>
    <x v="17"/>
    <x v="3"/>
    <b v="1"/>
    <n v="5339.2037971062355"/>
  </r>
  <r>
    <n v="2964417639"/>
    <s v="Dec 29, 2019, 8:55:26 AM"/>
    <m/>
    <d v="2019-12-29T00:00:00"/>
    <m/>
    <d v="2019-12-29T00:00:00"/>
    <n v="12"/>
    <n v="29"/>
    <x v="3"/>
    <s v="Bergen treadmill"/>
    <x v="0"/>
    <n v="2940"/>
    <n v="9970"/>
    <n v="9.9700000000000006"/>
    <n v="6.1950688700000001"/>
    <x v="64"/>
    <x v="8"/>
    <x v="17"/>
    <x v="3"/>
    <b v="1"/>
    <n v="5345.3988659762354"/>
  </r>
  <r>
    <n v="2967024493"/>
    <s v="Dec 30, 2019, 7:16:10 AM"/>
    <m/>
    <d v="2019-12-30T00:00:00"/>
    <m/>
    <d v="2019-12-30T00:00:00"/>
    <n v="12"/>
    <n v="30"/>
    <x v="3"/>
    <s v="Cruise ship treadmill"/>
    <x v="0"/>
    <n v="2714"/>
    <n v="8530"/>
    <n v="8.5299999999999994"/>
    <n v="5.3002946299999998"/>
    <x v="65"/>
    <x v="8"/>
    <x v="17"/>
    <x v="3"/>
    <b v="1"/>
    <n v="5350.6991606062356"/>
  </r>
  <r>
    <n v="2969395877"/>
    <s v="Dec 31, 2019, 6:27:09 AM"/>
    <m/>
    <d v="2019-12-31T00:00:00"/>
    <m/>
    <d v="2019-12-31T00:00:00"/>
    <n v="12"/>
    <n v="31"/>
    <x v="3"/>
    <s v="2019 - 2160 miles run"/>
    <x v="0"/>
    <n v="2700"/>
    <n v="9010"/>
    <n v="9.01"/>
    <n v="5.5985527099999999"/>
    <x v="65"/>
    <x v="8"/>
    <x v="17"/>
    <x v="3"/>
    <b v="1"/>
    <n v="5356.2977133162358"/>
  </r>
  <r>
    <n v="2972056391"/>
    <s v="Jan 1, 2020, 6:56:12 AM"/>
    <m/>
    <d v="2020-01-01T00:00:00"/>
    <m/>
    <d v="2020-01-01T00:00:00"/>
    <n v="1"/>
    <n v="1"/>
    <x v="4"/>
    <s v="Cruise Ship Treadmill"/>
    <x v="0"/>
    <n v="2700"/>
    <n v="9010"/>
    <n v="9.01"/>
    <n v="5.5985527099999999"/>
    <x v="65"/>
    <x v="8"/>
    <x v="17"/>
    <x v="3"/>
    <b v="1"/>
    <n v="5361.8962660262359"/>
  </r>
  <r>
    <n v="2974658882"/>
    <s v="Jan 2, 2020, 6:32:47 AM"/>
    <m/>
    <d v="2020-01-02T00:00:00"/>
    <m/>
    <d v="2020-01-02T00:00:00"/>
    <n v="1"/>
    <n v="2"/>
    <x v="4"/>
    <s v="Cruise Ship Treadmill"/>
    <x v="0"/>
    <n v="2653"/>
    <n v="8850"/>
    <n v="8.85"/>
    <n v="5.4991333500000001"/>
    <x v="65"/>
    <x v="8"/>
    <x v="17"/>
    <x v="3"/>
    <b v="1"/>
    <n v="5367.3953993762361"/>
  </r>
  <r>
    <n v="2977741769"/>
    <s v="Jan 3, 2020, 9:51:05 AM"/>
    <m/>
    <d v="2020-01-03T00:00:00"/>
    <m/>
    <d v="2020-01-03T00:00:00"/>
    <n v="1"/>
    <n v="3"/>
    <x v="4"/>
    <s v="Morning Run"/>
    <x v="0"/>
    <n v="2163"/>
    <n v="7730"/>
    <n v="7.73"/>
    <n v="4.8031978300000002"/>
    <x v="66"/>
    <x v="8"/>
    <x v="18"/>
    <x v="3"/>
    <b v="0"/>
    <n v="5372.1985972062357"/>
  </r>
  <r>
    <n v="2977751124"/>
    <s v="Jan 3, 2020, 10:36:00 AM"/>
    <m/>
    <d v="2020-01-03T00:00:00"/>
    <m/>
    <d v="2020-01-03T00:00:00"/>
    <n v="1"/>
    <n v="3"/>
    <x v="4"/>
    <s v="London GPS Gap"/>
    <x v="0"/>
    <n v="675"/>
    <n v="2410"/>
    <n v="2.41"/>
    <n v="1.4975041099999999"/>
    <x v="66"/>
    <x v="8"/>
    <x v="18"/>
    <x v="3"/>
    <b v="0"/>
    <n v="5373.6961013162354"/>
  </r>
  <r>
    <n v="2980162093"/>
    <s v="Jan 4, 2020, 8:07:49 AM"/>
    <m/>
    <d v="2020-01-04T00:00:00"/>
    <m/>
    <d v="2020-01-04T00:00:00"/>
    <n v="1"/>
    <n v="4"/>
    <x v="4"/>
    <s v="Morning Run"/>
    <x v="0"/>
    <n v="3225"/>
    <n v="11690"/>
    <n v="11.69"/>
    <n v="7.2638269900000001"/>
    <x v="66"/>
    <x v="8"/>
    <x v="18"/>
    <x v="3"/>
    <b v="0"/>
    <n v="5380.9599283062353"/>
  </r>
  <r>
    <n v="2983163788"/>
    <s v="Jan 5, 2020, 7:36:34 AM"/>
    <m/>
    <d v="2020-01-05T00:00:00"/>
    <m/>
    <d v="2020-01-05T00:00:00"/>
    <n v="1"/>
    <n v="5"/>
    <x v="4"/>
    <s v="Morning Run"/>
    <x v="0"/>
    <n v="2846"/>
    <n v="10290"/>
    <n v="10.29"/>
    <n v="6.3939075900000004"/>
    <x v="66"/>
    <x v="8"/>
    <x v="18"/>
    <x v="3"/>
    <b v="0"/>
    <n v="5387.3538358962351"/>
  </r>
  <r>
    <n v="2986374156"/>
    <s v="Jan 6, 2020, 6:37:01 AM"/>
    <m/>
    <d v="2020-01-06T00:00:00"/>
    <m/>
    <d v="2020-01-06T00:00:00"/>
    <n v="1"/>
    <n v="6"/>
    <x v="4"/>
    <s v="Geneva Treadmill"/>
    <x v="0"/>
    <n v="2719"/>
    <n v="9000"/>
    <n v="9"/>
    <n v="5.5923389999999999"/>
    <x v="67"/>
    <x v="8"/>
    <x v="19"/>
    <x v="3"/>
    <b v="0"/>
    <n v="5392.9461748962349"/>
  </r>
  <r>
    <n v="2989402464"/>
    <s v="Jan 7, 2020, 8:32:15 AM"/>
    <m/>
    <d v="2020-01-07T00:00:00"/>
    <m/>
    <d v="2020-01-07T00:00:00"/>
    <n v="1"/>
    <n v="7"/>
    <x v="4"/>
    <s v="Morning Run"/>
    <x v="0"/>
    <n v="2918"/>
    <n v="10280"/>
    <n v="10.28"/>
    <n v="6.3876938800000005"/>
    <x v="68"/>
    <x v="8"/>
    <x v="19"/>
    <x v="3"/>
    <b v="0"/>
    <n v="5399.3338687762352"/>
  </r>
  <r>
    <n v="2992293174"/>
    <s v="Jan 8, 2020, 7:43:04 AM"/>
    <m/>
    <d v="2020-01-08T00:00:00"/>
    <m/>
    <d v="2020-01-08T00:00:00"/>
    <n v="1"/>
    <n v="8"/>
    <x v="4"/>
    <s v="Morning Run"/>
    <x v="0"/>
    <n v="2895"/>
    <n v="10020"/>
    <n v="10.02"/>
    <n v="6.2261374199999997"/>
    <x v="68"/>
    <x v="8"/>
    <x v="19"/>
    <x v="3"/>
    <b v="0"/>
    <n v="5405.560006196235"/>
  </r>
  <r>
    <n v="2995160443"/>
    <s v="Jan 9, 2020, 7:40:01 AM"/>
    <m/>
    <d v="2020-01-09T00:00:00"/>
    <m/>
    <d v="2020-01-09T00:00:00"/>
    <n v="1"/>
    <n v="9"/>
    <x v="4"/>
    <s v="Morning Run"/>
    <x v="0"/>
    <n v="2806"/>
    <n v="10070"/>
    <n v="10.07"/>
    <n v="6.2572059700000002"/>
    <x v="68"/>
    <x v="8"/>
    <x v="19"/>
    <x v="3"/>
    <b v="0"/>
    <n v="5411.8172121662346"/>
  </r>
  <r>
    <n v="2999667820"/>
    <s v="Jan 10, 2020, 9:44:20 PM"/>
    <m/>
    <d v="2020-01-10T00:00:00"/>
    <m/>
    <d v="2020-01-10T00:00:00"/>
    <n v="1"/>
    <n v="10"/>
    <x v="4"/>
    <s v="Afternoon Run"/>
    <x v="0"/>
    <n v="2188"/>
    <n v="8230"/>
    <n v="8.23"/>
    <n v="5.1138833300000002"/>
    <x v="26"/>
    <x v="16"/>
    <x v="8"/>
    <x v="4"/>
    <b v="0"/>
    <n v="5416.9310954962348"/>
  </r>
  <r>
    <n v="3001896184"/>
    <s v="Jan 11, 2020, 3:03:52 PM"/>
    <m/>
    <d v="2020-01-11T00:00:00"/>
    <m/>
    <d v="2020-01-11T00:00:00"/>
    <n v="1"/>
    <n v="11"/>
    <x v="4"/>
    <s v="Morning Run"/>
    <x v="0"/>
    <n v="2525"/>
    <n v="8780"/>
    <n v="8.7799999999999994"/>
    <n v="5.4556373799999998"/>
    <x v="26"/>
    <x v="16"/>
    <x v="8"/>
    <x v="4"/>
    <b v="0"/>
    <n v="5422.3867328762344"/>
  </r>
  <r>
    <n v="3005304892"/>
    <s v="Jan 12, 2020, 2:55:38 PM"/>
    <m/>
    <d v="2020-01-12T00:00:00"/>
    <m/>
    <d v="2020-01-12T00:00:00"/>
    <n v="1"/>
    <n v="12"/>
    <x v="4"/>
    <s v="Morning Run"/>
    <x v="0"/>
    <n v="2534"/>
    <n v="9040"/>
    <n v="9.0399999999999991"/>
    <n v="5.6171938399999997"/>
    <x v="26"/>
    <x v="16"/>
    <x v="8"/>
    <x v="4"/>
    <b v="0"/>
    <n v="5428.0039267162347"/>
  </r>
  <r>
    <n v="3007874614"/>
    <s v="Jan 13, 2020, 2:50:07 PM"/>
    <m/>
    <d v="2020-01-13T00:00:00"/>
    <m/>
    <d v="2020-01-13T00:00:00"/>
    <n v="1"/>
    <n v="13"/>
    <x v="4"/>
    <s v="Morning Run"/>
    <x v="0"/>
    <n v="2433"/>
    <n v="8840"/>
    <n v="8.84"/>
    <n v="5.4929196400000002"/>
    <x v="26"/>
    <x v="16"/>
    <x v="8"/>
    <x v="4"/>
    <b v="0"/>
    <n v="5433.4968463562345"/>
  </r>
  <r>
    <n v="3010681741"/>
    <s v="Jan 14, 2020, 2:50:52 PM"/>
    <m/>
    <d v="2020-01-14T00:00:00"/>
    <m/>
    <d v="2020-01-14T00:00:00"/>
    <n v="1"/>
    <n v="14"/>
    <x v="4"/>
    <s v="Morning Run"/>
    <x v="0"/>
    <n v="2698"/>
    <n v="9290"/>
    <n v="9.2899999999999991"/>
    <n v="5.7725365900000005"/>
    <x v="26"/>
    <x v="16"/>
    <x v="8"/>
    <x v="4"/>
    <b v="0"/>
    <n v="5439.2693829462341"/>
  </r>
  <r>
    <n v="3013619593"/>
    <s v="Jan 15, 2020, 2:49:22 PM"/>
    <m/>
    <d v="2020-01-15T00:00:00"/>
    <m/>
    <d v="2020-01-15T00:00:00"/>
    <n v="1"/>
    <n v="15"/>
    <x v="4"/>
    <s v="Morning Run"/>
    <x v="0"/>
    <n v="2388"/>
    <n v="8680"/>
    <n v="8.68"/>
    <n v="5.3935002800000005"/>
    <x v="26"/>
    <x v="16"/>
    <x v="8"/>
    <x v="4"/>
    <b v="0"/>
    <n v="5444.662883226234"/>
  </r>
  <r>
    <n v="3016773467"/>
    <s v="Jan 16, 2020, 4:13:35 PM"/>
    <m/>
    <d v="2020-01-16T00:00:00"/>
    <m/>
    <d v="2020-01-16T00:00:00"/>
    <n v="1"/>
    <n v="16"/>
    <x v="4"/>
    <s v="Morning Run"/>
    <x v="0"/>
    <n v="2501"/>
    <n v="8750"/>
    <n v="8.75"/>
    <n v="5.43699625"/>
    <x v="26"/>
    <x v="16"/>
    <x v="8"/>
    <x v="4"/>
    <b v="0"/>
    <n v="5450.0998794762345"/>
  </r>
  <r>
    <n v="3019379363"/>
    <s v="Jan 17, 2020, 3:42:51 PM"/>
    <m/>
    <d v="2020-01-17T00:00:00"/>
    <m/>
    <d v="2020-01-17T00:00:00"/>
    <n v="1"/>
    <n v="17"/>
    <x v="4"/>
    <s v="Morning Run"/>
    <x v="0"/>
    <n v="2402"/>
    <n v="8410"/>
    <n v="8.41"/>
    <n v="5.2257301099999998"/>
    <x v="26"/>
    <x v="16"/>
    <x v="8"/>
    <x v="4"/>
    <b v="0"/>
    <n v="5455.3256095862343"/>
  </r>
  <r>
    <n v="3022510989"/>
    <s v="Jan 18, 2020, 4:09:05 PM"/>
    <m/>
    <d v="2020-01-18T00:00:00"/>
    <m/>
    <d v="2020-01-18T00:00:00"/>
    <n v="1"/>
    <n v="18"/>
    <x v="4"/>
    <s v="Morning Run"/>
    <x v="0"/>
    <n v="2684"/>
    <n v="9150"/>
    <n v="9.15"/>
    <n v="5.6855446499999998"/>
    <x v="26"/>
    <x v="16"/>
    <x v="8"/>
    <x v="4"/>
    <b v="0"/>
    <n v="5461.0111542362347"/>
  </r>
  <r>
    <n v="3026117267"/>
    <s v="Jan 19, 2020, 5:36:46 PM"/>
    <m/>
    <d v="2020-01-19T00:00:00"/>
    <m/>
    <d v="2020-01-19T00:00:00"/>
    <n v="1"/>
    <n v="19"/>
    <x v="4"/>
    <s v="Morning Run"/>
    <x v="0"/>
    <n v="2298"/>
    <n v="8200"/>
    <n v="8.1999999999999993"/>
    <n v="5.0952422000000004"/>
    <x v="26"/>
    <x v="16"/>
    <x v="8"/>
    <x v="4"/>
    <b v="0"/>
    <n v="5466.1063964362347"/>
  </r>
  <r>
    <n v="3028274053"/>
    <s v="Jan 20, 2020, 4:29:25 PM"/>
    <m/>
    <d v="2020-01-20T00:00:00"/>
    <m/>
    <d v="2020-01-20T00:00:00"/>
    <n v="1"/>
    <n v="20"/>
    <x v="4"/>
    <s v="Morning Run"/>
    <x v="0"/>
    <n v="2803"/>
    <n v="9570"/>
    <n v="9.57"/>
    <n v="5.9465204700000003"/>
    <x v="26"/>
    <x v="16"/>
    <x v="8"/>
    <x v="4"/>
    <b v="0"/>
    <n v="5472.0529169062347"/>
  </r>
  <r>
    <n v="3031059533"/>
    <s v="Jan 21, 2020, 4:08:01 PM"/>
    <m/>
    <d v="2020-01-21T00:00:00"/>
    <m/>
    <d v="2020-01-21T00:00:00"/>
    <n v="1"/>
    <n v="21"/>
    <x v="4"/>
    <s v="Morning Run"/>
    <x v="0"/>
    <n v="2561"/>
    <n v="8990"/>
    <n v="8.99"/>
    <n v="5.58612529"/>
    <x v="26"/>
    <x v="16"/>
    <x v="8"/>
    <x v="4"/>
    <b v="0"/>
    <n v="5477.6390421962351"/>
  </r>
  <r>
    <n v="3033952956"/>
    <s v="Jan 22, 2020, 4:00:35 PM"/>
    <m/>
    <d v="2020-01-22T00:00:00"/>
    <m/>
    <d v="2020-01-22T00:00:00"/>
    <n v="1"/>
    <n v="22"/>
    <x v="4"/>
    <s v="Morning Run"/>
    <x v="0"/>
    <n v="2375"/>
    <n v="8700"/>
    <n v="8.6999999999999993"/>
    <n v="5.4059277000000003"/>
    <x v="26"/>
    <x v="16"/>
    <x v="8"/>
    <x v="4"/>
    <b v="0"/>
    <n v="5483.0449698962348"/>
  </r>
  <r>
    <n v="3036785113"/>
    <s v="Jan 23, 2020, 4:24:48 PM"/>
    <m/>
    <d v="2020-01-23T00:00:00"/>
    <m/>
    <d v="2020-01-23T00:00:00"/>
    <n v="1"/>
    <n v="23"/>
    <x v="4"/>
    <s v="Morning Run"/>
    <x v="0"/>
    <n v="2787"/>
    <n v="9290"/>
    <n v="9.2899999999999991"/>
    <n v="5.7725365900000005"/>
    <x v="26"/>
    <x v="16"/>
    <x v="8"/>
    <x v="4"/>
    <b v="0"/>
    <n v="5488.8175064862344"/>
  </r>
  <r>
    <n v="3039290686"/>
    <s v="Jan 24, 2020, 3:15:13 PM"/>
    <m/>
    <d v="2020-01-24T00:00:00"/>
    <m/>
    <d v="2020-01-24T00:00:00"/>
    <n v="1"/>
    <n v="24"/>
    <x v="4"/>
    <s v="Morning Run"/>
    <x v="0"/>
    <n v="2467"/>
    <n v="8280"/>
    <n v="8.2799999999999994"/>
    <n v="5.1449518799999998"/>
    <x v="26"/>
    <x v="16"/>
    <x v="8"/>
    <x v="4"/>
    <b v="0"/>
    <n v="5493.9624583662344"/>
  </r>
  <r>
    <n v="3042451169"/>
    <s v="Jan 25, 2020, 3:46:50 PM"/>
    <m/>
    <d v="2020-01-25T00:00:00"/>
    <m/>
    <d v="2020-01-25T00:00:00"/>
    <n v="1"/>
    <n v="25"/>
    <x v="4"/>
    <s v="Morning Run"/>
    <x v="0"/>
    <n v="2643"/>
    <n v="9040"/>
    <n v="9.0399999999999991"/>
    <n v="5.6171938399999997"/>
    <x v="26"/>
    <x v="16"/>
    <x v="8"/>
    <x v="4"/>
    <b v="0"/>
    <n v="5499.5796522062346"/>
  </r>
  <r>
    <n v="3045920557"/>
    <s v="Jan 26, 2020, 4:10:19 PM"/>
    <m/>
    <d v="2020-01-26T00:00:00"/>
    <m/>
    <d v="2020-01-26T00:00:00"/>
    <n v="1"/>
    <n v="26"/>
    <x v="4"/>
    <s v="Morning Run"/>
    <x v="0"/>
    <n v="2788"/>
    <n v="9490"/>
    <n v="9.49"/>
    <n v="5.89681079"/>
    <x v="26"/>
    <x v="16"/>
    <x v="8"/>
    <x v="4"/>
    <b v="0"/>
    <n v="5505.4764629962347"/>
  </r>
  <r>
    <n v="3048595346"/>
    <s v="Jan 27, 2020, 3:49:00 PM"/>
    <m/>
    <d v="2020-01-27T00:00:00"/>
    <m/>
    <d v="2020-01-27T00:00:00"/>
    <n v="1"/>
    <n v="27"/>
    <x v="4"/>
    <s v="Morning Run"/>
    <x v="0"/>
    <n v="2389"/>
    <n v="8750"/>
    <n v="8.75"/>
    <n v="5.43699625"/>
    <x v="26"/>
    <x v="16"/>
    <x v="8"/>
    <x v="4"/>
    <b v="0"/>
    <n v="5510.9134592462351"/>
  </r>
  <r>
    <n v="3051072995"/>
    <s v="Jan 28, 2020, 4:13:29 PM"/>
    <m/>
    <d v="2020-01-28T00:00:00"/>
    <m/>
    <d v="2020-01-28T00:00:00"/>
    <n v="1"/>
    <n v="28"/>
    <x v="4"/>
    <s v="Morning Run"/>
    <x v="0"/>
    <n v="2450"/>
    <n v="8680"/>
    <n v="8.68"/>
    <n v="5.3935002800000005"/>
    <x v="26"/>
    <x v="16"/>
    <x v="8"/>
    <x v="4"/>
    <b v="0"/>
    <n v="5516.306959526235"/>
  </r>
  <r>
    <n v="3054088367"/>
    <s v="Jan 29, 2020, 4:28:34 PM"/>
    <m/>
    <d v="2020-01-29T00:00:00"/>
    <m/>
    <d v="2020-01-29T00:00:00"/>
    <n v="1"/>
    <n v="29"/>
    <x v="4"/>
    <s v="Morning Run"/>
    <x v="0"/>
    <n v="2433"/>
    <n v="8670"/>
    <n v="8.67"/>
    <n v="5.3872865699999997"/>
    <x v="26"/>
    <x v="16"/>
    <x v="8"/>
    <x v="4"/>
    <b v="0"/>
    <n v="5521.6942460962346"/>
  </r>
  <r>
    <n v="3056955562"/>
    <s v="Jan 30, 2020, 4:30:34 PM"/>
    <m/>
    <d v="2020-01-30T00:00:00"/>
    <m/>
    <d v="2020-01-30T00:00:00"/>
    <n v="1"/>
    <n v="30"/>
    <x v="4"/>
    <s v="Morning Run"/>
    <x v="0"/>
    <n v="2657"/>
    <n v="9370"/>
    <n v="9.3699999999999992"/>
    <n v="5.8222462699999999"/>
    <x v="26"/>
    <x v="16"/>
    <x v="8"/>
    <x v="4"/>
    <b v="0"/>
    <n v="5527.5164923662342"/>
  </r>
  <r>
    <n v="3059650484"/>
    <s v="Jan 31, 2020, 4:25:57 PM"/>
    <m/>
    <d v="2020-01-31T00:00:00"/>
    <m/>
    <d v="2020-01-31T00:00:00"/>
    <n v="1"/>
    <n v="31"/>
    <x v="4"/>
    <s v="Morning Run"/>
    <x v="0"/>
    <n v="2641"/>
    <n v="9210"/>
    <n v="9.2100000000000009"/>
    <n v="5.7228269100000002"/>
    <x v="26"/>
    <x v="16"/>
    <x v="8"/>
    <x v="4"/>
    <b v="0"/>
    <n v="5533.2393192762338"/>
  </r>
  <r>
    <n v="3062792248"/>
    <s v="Feb 1, 2020, 4:23:28 PM"/>
    <m/>
    <d v="2020-02-01T00:00:00"/>
    <m/>
    <d v="2020-02-01T00:00:00"/>
    <n v="2"/>
    <n v="1"/>
    <x v="4"/>
    <s v="Morning Run"/>
    <x v="0"/>
    <n v="2992"/>
    <n v="10620"/>
    <n v="10.62"/>
    <n v="6.5989600199999998"/>
    <x v="26"/>
    <x v="16"/>
    <x v="8"/>
    <x v="4"/>
    <b v="0"/>
    <n v="5539.8382792962338"/>
  </r>
  <r>
    <n v="3066135329"/>
    <s v="Feb 2, 2020, 4:36:01 PM"/>
    <m/>
    <d v="2020-02-02T00:00:00"/>
    <m/>
    <d v="2020-02-02T00:00:00"/>
    <n v="2"/>
    <n v="2"/>
    <x v="4"/>
    <s v="Morning Run"/>
    <x v="0"/>
    <n v="2334"/>
    <n v="8270"/>
    <n v="8.27"/>
    <n v="5.1387381699999999"/>
    <x v="26"/>
    <x v="16"/>
    <x v="8"/>
    <x v="4"/>
    <b v="0"/>
    <n v="5544.9770174662335"/>
  </r>
  <r>
    <n v="3068647841"/>
    <s v="Feb 3, 2020, 5:03:02 PM"/>
    <m/>
    <d v="2020-02-03T00:00:00"/>
    <m/>
    <d v="2020-02-03T00:00:00"/>
    <n v="2"/>
    <n v="3"/>
    <x v="4"/>
    <s v="Morning Run"/>
    <x v="0"/>
    <n v="2418"/>
    <n v="8760"/>
    <n v="8.76"/>
    <n v="5.4432099599999999"/>
    <x v="26"/>
    <x v="16"/>
    <x v="8"/>
    <x v="4"/>
    <b v="0"/>
    <n v="5550.4202274262334"/>
  </r>
  <r>
    <n v="3071218936"/>
    <s v="Feb 4, 2020, 3:39:46 PM"/>
    <m/>
    <d v="2020-02-04T00:00:00"/>
    <m/>
    <d v="2020-02-04T00:00:00"/>
    <n v="2"/>
    <n v="4"/>
    <x v="4"/>
    <s v="Morning Run"/>
    <x v="0"/>
    <n v="2361"/>
    <n v="8170"/>
    <n v="8.17"/>
    <n v="5.0766010699999997"/>
    <x v="26"/>
    <x v="16"/>
    <x v="8"/>
    <x v="4"/>
    <b v="0"/>
    <n v="5555.4968284962333"/>
  </r>
  <r>
    <n v="3074303867"/>
    <s v="Feb 5, 2020, 4:08:02 PM"/>
    <m/>
    <d v="2020-02-05T00:00:00"/>
    <m/>
    <d v="2020-02-05T00:00:00"/>
    <n v="2"/>
    <n v="5"/>
    <x v="4"/>
    <s v="Morning Run"/>
    <x v="0"/>
    <n v="2513"/>
    <n v="9290"/>
    <n v="9.2899999999999991"/>
    <n v="5.7725365900000005"/>
    <x v="26"/>
    <x v="16"/>
    <x v="8"/>
    <x v="4"/>
    <b v="0"/>
    <n v="5561.2693650862329"/>
  </r>
  <r>
    <n v="3084033648"/>
    <s v="Feb 8, 2020, 6:11:04 PM"/>
    <m/>
    <d v="2020-02-08T00:00:00"/>
    <m/>
    <d v="2020-02-08T00:00:00"/>
    <n v="2"/>
    <n v="8"/>
    <x v="4"/>
    <s v="Slopes - A day skiing at Canyons Resort"/>
    <x v="4"/>
    <n v="20443"/>
    <n v="27790"/>
    <n v="27.79"/>
    <n v="17.267900090000001"/>
    <x v="26"/>
    <x v="16"/>
    <x v="8"/>
    <x v="4"/>
    <b v="0"/>
    <n v="5561.2693650862329"/>
  </r>
  <r>
    <n v="3084034196"/>
    <s v="Feb 7, 2020, 6:43:52 PM"/>
    <m/>
    <d v="2020-02-07T00:00:00"/>
    <m/>
    <d v="2020-02-07T00:00:00"/>
    <n v="2"/>
    <n v="7"/>
    <x v="4"/>
    <s v="Slopes - A day skiing at Deer Valley Resort"/>
    <x v="4"/>
    <n v="20172"/>
    <n v="32450.000000000004"/>
    <n v="32.450000000000003"/>
    <n v="20.163488950000001"/>
    <x v="26"/>
    <x v="16"/>
    <x v="8"/>
    <x v="4"/>
    <b v="0"/>
    <n v="5561.2693650862329"/>
  </r>
  <r>
    <n v="3087123722"/>
    <s v="Feb 9, 2020, 11:42:16 PM"/>
    <m/>
    <d v="2020-02-09T00:00:00"/>
    <m/>
    <d v="2020-02-09T00:00:00"/>
    <n v="2"/>
    <n v="9"/>
    <x v="4"/>
    <s v="Evening Run"/>
    <x v="0"/>
    <n v="2969"/>
    <n v="10730"/>
    <n v="10.73"/>
    <n v="6.6673108299999999"/>
    <x v="69"/>
    <x v="0"/>
    <x v="0"/>
    <x v="0"/>
    <b v="0"/>
    <n v="5567.9366759162331"/>
  </r>
  <r>
    <n v="3088471845"/>
    <s v="Feb 10, 2020, 4:54:43 PM"/>
    <m/>
    <d v="2020-02-10T00:00:00"/>
    <m/>
    <d v="2020-02-10T00:00:00"/>
    <n v="2"/>
    <n v="10"/>
    <x v="4"/>
    <s v="Lunch Run"/>
    <x v="0"/>
    <n v="2219"/>
    <n v="9320"/>
    <n v="9.32"/>
    <n v="5.7911777200000003"/>
    <x v="69"/>
    <x v="0"/>
    <x v="0"/>
    <x v="0"/>
    <b v="0"/>
    <n v="5573.7278536362328"/>
  </r>
  <r>
    <n v="3090491001"/>
    <s v="Feb 11, 2020, 12:13:24 PM"/>
    <m/>
    <d v="2020-02-11T00:00:00"/>
    <m/>
    <d v="2020-02-11T00:00:00"/>
    <n v="2"/>
    <n v="11"/>
    <x v="4"/>
    <s v="NY Treadmill"/>
    <x v="0"/>
    <n v="2550"/>
    <n v="8690"/>
    <n v="8.69"/>
    <n v="5.3997139900000004"/>
    <x v="69"/>
    <x v="0"/>
    <x v="0"/>
    <x v="0"/>
    <b v="0"/>
    <n v="5579.127567626233"/>
  </r>
  <r>
    <n v="3093617734"/>
    <s v="Feb 12, 2020, 1:53:02 PM"/>
    <m/>
    <d v="2020-02-12T00:00:00"/>
    <m/>
    <d v="2020-02-12T00:00:00"/>
    <n v="2"/>
    <n v="12"/>
    <x v="4"/>
    <s v="Morning Run"/>
    <x v="0"/>
    <n v="2905"/>
    <n v="10640"/>
    <n v="10.64"/>
    <n v="6.6113874400000006"/>
    <x v="69"/>
    <x v="0"/>
    <x v="0"/>
    <x v="0"/>
    <b v="0"/>
    <n v="5585.7389550662328"/>
  </r>
  <r>
    <n v="3097607294"/>
    <s v="Feb 13, 2020, 10:07:25 PM"/>
    <m/>
    <d v="2020-02-13T00:00:00"/>
    <m/>
    <d v="2020-02-13T00:00:00"/>
    <n v="2"/>
    <n v="13"/>
    <x v="4"/>
    <s v="Afternoon Run"/>
    <x v="0"/>
    <n v="2349"/>
    <n v="8800"/>
    <n v="8.8000000000000007"/>
    <n v="5.4680648000000005"/>
    <x v="26"/>
    <x v="16"/>
    <x v="8"/>
    <x v="4"/>
    <b v="0"/>
    <n v="5591.2070198662332"/>
  </r>
  <r>
    <n v="3099287443"/>
    <s v="Feb 14, 2020, 3:40:16 PM"/>
    <m/>
    <d v="2020-02-14T00:00:00"/>
    <m/>
    <d v="2020-02-14T00:00:00"/>
    <n v="2"/>
    <n v="14"/>
    <x v="4"/>
    <s v="Morning Run"/>
    <x v="0"/>
    <n v="2400"/>
    <n v="8850"/>
    <n v="8.85"/>
    <n v="5.4991333500000001"/>
    <x v="26"/>
    <x v="16"/>
    <x v="8"/>
    <x v="4"/>
    <b v="0"/>
    <n v="5596.7061532162334"/>
  </r>
  <r>
    <n v="3106393373"/>
    <s v="Feb 16, 2020, 9:08:59 PM"/>
    <m/>
    <d v="2020-02-16T00:00:00"/>
    <m/>
    <d v="2020-02-16T00:00:00"/>
    <n v="2"/>
    <n v="16"/>
    <x v="4"/>
    <s v="Afternoon Run"/>
    <x v="0"/>
    <n v="2155"/>
    <n v="8070"/>
    <n v="8.07"/>
    <n v="5.0144639700000004"/>
    <x v="26"/>
    <x v="16"/>
    <x v="8"/>
    <x v="4"/>
    <b v="0"/>
    <n v="5601.7206171862335"/>
  </r>
  <r>
    <n v="3108141795"/>
    <s v="Feb 17, 2020, 4:20:02 PM"/>
    <m/>
    <d v="2020-02-17T00:00:00"/>
    <m/>
    <d v="2020-02-17T00:00:00"/>
    <n v="2"/>
    <n v="17"/>
    <x v="4"/>
    <s v="Morning Run"/>
    <x v="0"/>
    <n v="2864"/>
    <n v="9580"/>
    <n v="9.58"/>
    <n v="5.9527341800000002"/>
    <x v="26"/>
    <x v="16"/>
    <x v="8"/>
    <x v="4"/>
    <b v="0"/>
    <n v="5607.6733513662339"/>
  </r>
  <r>
    <n v="3111089120"/>
    <s v="Feb 18, 2020, 4:23:34 PM"/>
    <m/>
    <d v="2020-02-18T00:00:00"/>
    <m/>
    <d v="2020-02-18T00:00:00"/>
    <n v="2"/>
    <n v="18"/>
    <x v="4"/>
    <s v="Morning Run"/>
    <x v="0"/>
    <n v="2772"/>
    <n v="9120"/>
    <n v="9.1199999999999992"/>
    <n v="5.66690352"/>
    <x v="26"/>
    <x v="16"/>
    <x v="8"/>
    <x v="4"/>
    <b v="0"/>
    <n v="5613.3402548862341"/>
  </r>
  <r>
    <n v="3114181340"/>
    <s v="Feb 19, 2020, 5:05:26 PM"/>
    <m/>
    <d v="2020-02-19T00:00:00"/>
    <m/>
    <d v="2020-02-19T00:00:00"/>
    <n v="2"/>
    <n v="19"/>
    <x v="4"/>
    <s v="Morning Run"/>
    <x v="0"/>
    <n v="2473"/>
    <n v="8840"/>
    <n v="8.84"/>
    <n v="5.4929196400000002"/>
    <x v="26"/>
    <x v="16"/>
    <x v="8"/>
    <x v="4"/>
    <b v="0"/>
    <n v="5618.833174526234"/>
  </r>
  <r>
    <n v="3116804113"/>
    <s v="Feb 20, 2020, 3:52:41 PM"/>
    <m/>
    <d v="2020-02-20T00:00:00"/>
    <m/>
    <d v="2020-02-20T00:00:00"/>
    <n v="2"/>
    <n v="20"/>
    <x v="4"/>
    <s v="Morning Run"/>
    <x v="0"/>
    <n v="2415"/>
    <n v="8490"/>
    <n v="8.49"/>
    <n v="5.2754397900000001"/>
    <x v="26"/>
    <x v="16"/>
    <x v="8"/>
    <x v="4"/>
    <b v="0"/>
    <n v="5624.1086143162338"/>
  </r>
  <r>
    <n v="3119541322"/>
    <s v="Feb 21, 2020, 3:58:58 PM"/>
    <m/>
    <d v="2020-02-21T00:00:00"/>
    <m/>
    <d v="2020-02-21T00:00:00"/>
    <n v="2"/>
    <n v="21"/>
    <x v="4"/>
    <s v="Morning Run"/>
    <x v="0"/>
    <n v="3032"/>
    <n v="10030"/>
    <n v="10.029999999999999"/>
    <n v="6.2323511300000005"/>
    <x v="26"/>
    <x v="16"/>
    <x v="8"/>
    <x v="4"/>
    <b v="0"/>
    <n v="5630.3409654462339"/>
  </r>
  <r>
    <n v="3122579873"/>
    <s v="Feb 22, 2020, 4:03:15 PM"/>
    <m/>
    <d v="2020-02-22T00:00:00"/>
    <m/>
    <d v="2020-02-22T00:00:00"/>
    <n v="2"/>
    <n v="22"/>
    <x v="4"/>
    <s v="Morning Run"/>
    <x v="0"/>
    <n v="2518"/>
    <n v="8300"/>
    <n v="8.3000000000000007"/>
    <n v="5.1573792999999997"/>
    <x v="26"/>
    <x v="16"/>
    <x v="8"/>
    <x v="4"/>
    <b v="0"/>
    <n v="5635.4983447462337"/>
  </r>
  <r>
    <n v="3125954602"/>
    <s v="Feb 23, 2020, 4:17:02 PM"/>
    <m/>
    <d v="2020-02-23T00:00:00"/>
    <m/>
    <d v="2020-02-23T00:00:00"/>
    <n v="2"/>
    <n v="23"/>
    <x v="4"/>
    <s v="Morning Run"/>
    <x v="0"/>
    <n v="2983"/>
    <n v="10300"/>
    <n v="10.3"/>
    <n v="6.4001213000000003"/>
    <x v="26"/>
    <x v="16"/>
    <x v="8"/>
    <x v="4"/>
    <b v="0"/>
    <n v="5641.8984660462338"/>
  </r>
  <r>
    <n v="3128380741"/>
    <s v="Feb 24, 2020, 3:54:36 PM"/>
    <m/>
    <d v="2020-02-24T00:00:00"/>
    <m/>
    <d v="2020-02-24T00:00:00"/>
    <n v="2"/>
    <n v="24"/>
    <x v="4"/>
    <s v="Morning Run"/>
    <x v="0"/>
    <n v="2489"/>
    <n v="8990"/>
    <n v="8.99"/>
    <n v="5.58612529"/>
    <x v="26"/>
    <x v="16"/>
    <x v="8"/>
    <x v="4"/>
    <b v="0"/>
    <n v="5647.4845913362342"/>
  </r>
  <r>
    <n v="3131013950"/>
    <s v="Feb 25, 2020, 2:40:03 PM"/>
    <m/>
    <d v="2020-02-25T00:00:00"/>
    <m/>
    <d v="2020-02-25T00:00:00"/>
    <n v="2"/>
    <n v="25"/>
    <x v="4"/>
    <s v="Morning Run"/>
    <x v="0"/>
    <n v="2419"/>
    <n v="8210"/>
    <n v="8.2100000000000009"/>
    <n v="5.1014559100000003"/>
    <x v="26"/>
    <x v="16"/>
    <x v="8"/>
    <x v="4"/>
    <b v="0"/>
    <n v="5652.5860472462346"/>
  </r>
  <r>
    <n v="3134014273"/>
    <s v="Feb 26, 2020, 4:09:11 PM"/>
    <m/>
    <d v="2020-02-26T00:00:00"/>
    <m/>
    <d v="2020-02-26T00:00:00"/>
    <n v="2"/>
    <n v="26"/>
    <x v="4"/>
    <s v="Morning Run"/>
    <x v="0"/>
    <n v="2373"/>
    <n v="8650"/>
    <n v="8.65"/>
    <n v="5.3748591499999998"/>
    <x v="26"/>
    <x v="16"/>
    <x v="8"/>
    <x v="4"/>
    <b v="0"/>
    <n v="5657.9609063962343"/>
  </r>
  <r>
    <n v="3136652257"/>
    <s v="Feb 27, 2020, 3:57:03 PM"/>
    <m/>
    <d v="2020-02-27T00:00:00"/>
    <m/>
    <d v="2020-02-27T00:00:00"/>
    <n v="2"/>
    <n v="27"/>
    <x v="4"/>
    <s v="Morning Run"/>
    <x v="0"/>
    <n v="2491"/>
    <n v="9030"/>
    <n v="9.0299999999999994"/>
    <n v="5.6109801299999997"/>
    <x v="26"/>
    <x v="16"/>
    <x v="8"/>
    <x v="4"/>
    <b v="0"/>
    <n v="5663.5718865262343"/>
  </r>
  <r>
    <n v="3139297092"/>
    <s v="Feb 28, 2020, 3:58:20 PM"/>
    <m/>
    <d v="2020-02-28T00:00:00"/>
    <m/>
    <d v="2020-02-28T00:00:00"/>
    <n v="2"/>
    <n v="28"/>
    <x v="4"/>
    <s v="Morning Run"/>
    <x v="0"/>
    <n v="2347"/>
    <n v="8420"/>
    <n v="8.42"/>
    <n v="5.2319438199999997"/>
    <x v="26"/>
    <x v="16"/>
    <x v="8"/>
    <x v="4"/>
    <b v="0"/>
    <n v="5668.8038303462345"/>
  </r>
  <r>
    <n v="3142384140"/>
    <s v="Feb 29, 2020, 4:23:19 PM"/>
    <m/>
    <d v="2020-02-29T00:00:00"/>
    <m/>
    <d v="2020-02-29T00:00:00"/>
    <n v="2"/>
    <n v="29"/>
    <x v="4"/>
    <s v="Morning Run"/>
    <x v="0"/>
    <n v="2393"/>
    <n v="8530"/>
    <n v="8.5299999999999994"/>
    <n v="5.3002946299999998"/>
    <x v="26"/>
    <x v="16"/>
    <x v="8"/>
    <x v="4"/>
    <b v="0"/>
    <n v="5674.1041249762347"/>
  </r>
  <r>
    <n v="3145733587"/>
    <s v="Mar 1, 2020, 4:09:16 PM"/>
    <m/>
    <d v="2020-03-01T00:00:00"/>
    <m/>
    <d v="2020-03-01T00:00:00"/>
    <n v="3"/>
    <n v="1"/>
    <x v="4"/>
    <s v="Morning Run"/>
    <x v="0"/>
    <n v="2382"/>
    <n v="8590"/>
    <n v="8.59"/>
    <n v="5.3375768900000002"/>
    <x v="26"/>
    <x v="16"/>
    <x v="8"/>
    <x v="4"/>
    <b v="0"/>
    <n v="5679.4417018662343"/>
  </r>
  <r>
    <n v="3148193773"/>
    <s v="Mar 2, 2020, 4:28:19 PM"/>
    <m/>
    <d v="2020-03-02T00:00:00"/>
    <m/>
    <d v="2020-03-02T00:00:00"/>
    <n v="3"/>
    <n v="2"/>
    <x v="4"/>
    <s v="Morning Run"/>
    <x v="0"/>
    <n v="3187"/>
    <n v="10920"/>
    <n v="10.92"/>
    <n v="6.7853713200000003"/>
    <x v="26"/>
    <x v="16"/>
    <x v="8"/>
    <x v="4"/>
    <b v="0"/>
    <n v="5686.2270731862345"/>
  </r>
  <r>
    <n v="3150904671"/>
    <s v="Mar 3, 2020, 4:08:11 PM"/>
    <m/>
    <d v="2020-03-03T00:00:00"/>
    <m/>
    <d v="2020-03-03T00:00:00"/>
    <n v="3"/>
    <n v="3"/>
    <x v="4"/>
    <s v="Morning Run"/>
    <x v="0"/>
    <n v="2348"/>
    <n v="8450"/>
    <n v="8.4499999999999993"/>
    <n v="5.2505849500000004"/>
    <x v="26"/>
    <x v="16"/>
    <x v="8"/>
    <x v="4"/>
    <b v="0"/>
    <n v="5691.4776581362348"/>
  </r>
  <r>
    <n v="3153875168"/>
    <s v="Mar 4, 2020, 4:01:00 PM"/>
    <m/>
    <d v="2020-03-04T00:00:00"/>
    <m/>
    <d v="2020-03-04T00:00:00"/>
    <n v="3"/>
    <n v="4"/>
    <x v="4"/>
    <s v="Morning Run"/>
    <x v="0"/>
    <n v="2402"/>
    <n v="8680"/>
    <n v="8.68"/>
    <n v="5.3935002800000005"/>
    <x v="26"/>
    <x v="16"/>
    <x v="8"/>
    <x v="4"/>
    <b v="0"/>
    <n v="5696.8711584162347"/>
  </r>
  <r>
    <n v="3156788209"/>
    <s v="Mar 5, 2020, 4:31:10 PM"/>
    <m/>
    <d v="2020-03-05T00:00:00"/>
    <m/>
    <d v="2020-03-05T00:00:00"/>
    <n v="3"/>
    <n v="5"/>
    <x v="4"/>
    <s v="Morning Run"/>
    <x v="0"/>
    <n v="2463"/>
    <n v="8600"/>
    <n v="8.6"/>
    <n v="5.3437906000000002"/>
    <x v="26"/>
    <x v="16"/>
    <x v="8"/>
    <x v="4"/>
    <b v="0"/>
    <n v="5702.2149490162346"/>
  </r>
  <r>
    <n v="3159487479"/>
    <s v="Mar 6, 2020, 4:15:24 PM"/>
    <m/>
    <d v="2020-03-06T00:00:00"/>
    <m/>
    <d v="2020-03-06T00:00:00"/>
    <n v="3"/>
    <n v="6"/>
    <x v="4"/>
    <s v="Morning Run"/>
    <x v="0"/>
    <n v="2843"/>
    <n v="10100"/>
    <n v="10.1"/>
    <n v="6.2758471"/>
    <x v="26"/>
    <x v="16"/>
    <x v="8"/>
    <x v="4"/>
    <b v="0"/>
    <n v="5708.4907961162344"/>
  </r>
  <r>
    <n v="3162794078"/>
    <s v="Mar 7, 2020, 4:25:50 PM"/>
    <m/>
    <d v="2020-03-07T00:00:00"/>
    <m/>
    <d v="2020-03-07T00:00:00"/>
    <n v="3"/>
    <n v="7"/>
    <x v="4"/>
    <s v="Morning Run"/>
    <x v="0"/>
    <n v="2435"/>
    <n v="8510"/>
    <n v="8.51"/>
    <n v="5.2878672099999999"/>
    <x v="26"/>
    <x v="16"/>
    <x v="8"/>
    <x v="4"/>
    <b v="0"/>
    <n v="5713.778663326234"/>
  </r>
  <r>
    <n v="3166506809"/>
    <s v="Mar 8, 2020, 5:25:22 PM"/>
    <m/>
    <d v="2020-03-08T00:00:00"/>
    <m/>
    <d v="2020-03-08T00:00:00"/>
    <n v="3"/>
    <n v="8"/>
    <x v="4"/>
    <s v="Morning Run"/>
    <x v="0"/>
    <n v="1989"/>
    <n v="6630"/>
    <n v="6.63"/>
    <n v="4.1196897300000002"/>
    <x v="26"/>
    <x v="16"/>
    <x v="8"/>
    <x v="4"/>
    <b v="0"/>
    <n v="5717.8983530562336"/>
  </r>
  <r>
    <n v="3168552061"/>
    <s v="Mar 9, 2020, 1:52:08 PM"/>
    <m/>
    <d v="2020-03-09T00:00:00"/>
    <m/>
    <d v="2020-03-09T00:00:00"/>
    <n v="3"/>
    <n v="9"/>
    <x v="4"/>
    <s v="Morning Run"/>
    <x v="0"/>
    <n v="3189"/>
    <n v="10460"/>
    <n v="10.46"/>
    <n v="6.4995406600000001"/>
    <x v="26"/>
    <x v="16"/>
    <x v="8"/>
    <x v="4"/>
    <b v="0"/>
    <n v="5724.3978937162337"/>
  </r>
  <r>
    <n v="3171369541"/>
    <s v="Mar 10, 2020, 2:54:49 PM"/>
    <m/>
    <d v="2020-03-10T00:00:00"/>
    <m/>
    <d v="2020-03-10T00:00:00"/>
    <n v="3"/>
    <n v="10"/>
    <x v="4"/>
    <s v="Morning Run"/>
    <x v="0"/>
    <n v="2246"/>
    <n v="8270"/>
    <n v="8.27"/>
    <n v="5.1387381699999999"/>
    <x v="70"/>
    <x v="7"/>
    <x v="1"/>
    <x v="1"/>
    <b v="0"/>
    <n v="5729.5366318862334"/>
  </r>
  <r>
    <n v="3174511539"/>
    <s v="Mar 11, 2020, 3:42:22 PM"/>
    <m/>
    <d v="2020-03-11T00:00:00"/>
    <m/>
    <d v="2020-03-11T00:00:00"/>
    <n v="3"/>
    <n v="11"/>
    <x v="4"/>
    <s v="Morning Run"/>
    <x v="0"/>
    <n v="2462"/>
    <n v="8580"/>
    <n v="8.58"/>
    <n v="5.3313631800000003"/>
    <x v="26"/>
    <x v="16"/>
    <x v="8"/>
    <x v="4"/>
    <b v="0"/>
    <n v="5734.8679950662336"/>
  </r>
  <r>
    <n v="3187308882"/>
    <s v="Mar 15, 2020, 10:09:27 PM"/>
    <m/>
    <d v="2020-03-15T00:00:00"/>
    <m/>
    <d v="2020-03-15T00:00:00"/>
    <n v="3"/>
    <n v="15"/>
    <x v="4"/>
    <s v="Afternoon Run"/>
    <x v="0"/>
    <n v="2676"/>
    <n v="9070"/>
    <n v="9.07"/>
    <n v="5.6358349700000003"/>
    <x v="26"/>
    <x v="16"/>
    <x v="8"/>
    <x v="4"/>
    <b v="0"/>
    <n v="5740.5038300362339"/>
  </r>
  <r>
    <n v="3188641596"/>
    <s v="Mar 16, 2020, 3:08:42 PM"/>
    <m/>
    <d v="2020-03-16T00:00:00"/>
    <m/>
    <d v="2020-03-16T00:00:00"/>
    <n v="3"/>
    <n v="16"/>
    <x v="4"/>
    <s v="Morning Run"/>
    <x v="0"/>
    <n v="2427"/>
    <n v="8230"/>
    <n v="8.23"/>
    <n v="5.1138833300000002"/>
    <x v="26"/>
    <x v="16"/>
    <x v="8"/>
    <x v="4"/>
    <b v="0"/>
    <n v="5745.6177133662341"/>
  </r>
  <r>
    <n v="3191408670"/>
    <s v="Mar 17, 2020, 3:18:19 PM"/>
    <m/>
    <d v="2020-03-17T00:00:00"/>
    <m/>
    <d v="2020-03-17T00:00:00"/>
    <n v="3"/>
    <n v="17"/>
    <x v="4"/>
    <s v="Morning Run"/>
    <x v="0"/>
    <n v="2461"/>
    <n v="8480"/>
    <n v="8.48"/>
    <n v="5.2692260800000001"/>
    <x v="26"/>
    <x v="16"/>
    <x v="8"/>
    <x v="4"/>
    <b v="0"/>
    <n v="5750.8869394462345"/>
  </r>
  <r>
    <n v="3194632279"/>
    <s v="Mar 18, 2020, 3:43:56 PM"/>
    <m/>
    <d v="2020-03-18T00:00:00"/>
    <m/>
    <d v="2020-03-18T00:00:00"/>
    <n v="3"/>
    <n v="18"/>
    <x v="4"/>
    <s v="Morning Run"/>
    <x v="0"/>
    <n v="2518"/>
    <n v="8690"/>
    <n v="8.69"/>
    <n v="5.3997139900000004"/>
    <x v="26"/>
    <x v="16"/>
    <x v="8"/>
    <x v="4"/>
    <b v="0"/>
    <n v="5756.2866534362347"/>
  </r>
  <r>
    <n v="3197661237"/>
    <s v="Mar 19, 2020, 3:22:28 PM"/>
    <m/>
    <d v="2020-03-19T00:00:00"/>
    <m/>
    <d v="2020-03-19T00:00:00"/>
    <n v="3"/>
    <n v="19"/>
    <x v="4"/>
    <s v="Morning Run"/>
    <x v="0"/>
    <n v="2899"/>
    <n v="10120"/>
    <n v="10.119999999999999"/>
    <n v="6.2882745199999999"/>
    <x v="26"/>
    <x v="16"/>
    <x v="8"/>
    <x v="4"/>
    <b v="0"/>
    <n v="5762.5749279562351"/>
  </r>
  <r>
    <n v="3200706859"/>
    <s v="Mar 20, 2020, 3:51:20 PM"/>
    <m/>
    <d v="2020-03-20T00:00:00"/>
    <m/>
    <d v="2020-03-20T00:00:00"/>
    <n v="3"/>
    <n v="20"/>
    <x v="4"/>
    <s v="Morning Run"/>
    <x v="0"/>
    <n v="2477"/>
    <n v="8520"/>
    <n v="8.52"/>
    <n v="5.2940809199999999"/>
    <x v="26"/>
    <x v="16"/>
    <x v="8"/>
    <x v="4"/>
    <b v="0"/>
    <n v="5767.8690088762351"/>
  </r>
  <r>
    <n v="3204106930"/>
    <s v="Mar 21, 2020, 4:11:05 PM"/>
    <m/>
    <d v="2020-03-21T00:00:00"/>
    <m/>
    <d v="2020-03-21T00:00:00"/>
    <n v="3"/>
    <n v="21"/>
    <x v="4"/>
    <s v="Morning Run"/>
    <x v="0"/>
    <n v="2469"/>
    <n v="8700"/>
    <n v="8.6999999999999993"/>
    <n v="5.4059277000000003"/>
    <x v="26"/>
    <x v="16"/>
    <x v="8"/>
    <x v="4"/>
    <b v="0"/>
    <n v="5773.2749365762347"/>
  </r>
  <r>
    <n v="3207336232"/>
    <s v="Mar 22, 2020, 2:41:36 PM"/>
    <m/>
    <d v="2020-03-22T00:00:00"/>
    <m/>
    <d v="2020-03-22T00:00:00"/>
    <n v="3"/>
    <n v="22"/>
    <x v="4"/>
    <s v="Morning Run"/>
    <x v="0"/>
    <n v="2717"/>
    <n v="9220"/>
    <n v="9.2200000000000006"/>
    <n v="5.7290406200000001"/>
    <x v="71"/>
    <x v="29"/>
    <x v="20"/>
    <x v="5"/>
    <b v="0"/>
    <n v="5779.0039771962347"/>
  </r>
  <r>
    <n v="3210211080"/>
    <s v="Mar 23, 2020, 2:53:04 PM"/>
    <m/>
    <d v="2020-03-23T00:00:00"/>
    <m/>
    <d v="2020-03-23T00:00:00"/>
    <n v="3"/>
    <n v="23"/>
    <x v="4"/>
    <s v="Morning Run"/>
    <x v="0"/>
    <n v="2651"/>
    <n v="9390"/>
    <n v="9.39"/>
    <n v="5.8346736899999998"/>
    <x v="71"/>
    <x v="29"/>
    <x v="20"/>
    <x v="5"/>
    <b v="0"/>
    <n v="5784.838650886235"/>
  </r>
  <r>
    <n v="3213316433"/>
    <s v="Mar 24, 2020, 2:56:09 PM"/>
    <m/>
    <d v="2020-03-24T00:00:00"/>
    <m/>
    <d v="2020-03-24T00:00:00"/>
    <n v="3"/>
    <n v="24"/>
    <x v="4"/>
    <s v="Morning Run"/>
    <x v="0"/>
    <n v="3281"/>
    <n v="11250"/>
    <n v="11.25"/>
    <n v="6.9904237499999997"/>
    <x v="71"/>
    <x v="29"/>
    <x v="20"/>
    <x v="5"/>
    <b v="0"/>
    <n v="5791.8290746362354"/>
  </r>
  <r>
    <n v="3216970599"/>
    <s v="Mar 25, 2020, 3:38:05 PM"/>
    <m/>
    <d v="2020-03-25T00:00:00"/>
    <m/>
    <d v="2020-03-25T00:00:00"/>
    <n v="3"/>
    <n v="25"/>
    <x v="4"/>
    <s v="Morning Run"/>
    <x v="0"/>
    <n v="2691"/>
    <n v="9210"/>
    <n v="9.2100000000000009"/>
    <n v="5.7228269100000002"/>
    <x v="71"/>
    <x v="29"/>
    <x v="20"/>
    <x v="5"/>
    <b v="0"/>
    <n v="5797.5519015462351"/>
  </r>
  <r>
    <n v="3220391624"/>
    <s v="Mar 26, 2020, 2:47:57 PM"/>
    <m/>
    <d v="2020-03-26T00:00:00"/>
    <m/>
    <d v="2020-03-26T00:00:00"/>
    <n v="3"/>
    <n v="26"/>
    <x v="4"/>
    <s v="Morning Run"/>
    <x v="0"/>
    <n v="3171"/>
    <n v="11040"/>
    <n v="11.04"/>
    <n v="6.8599358400000003"/>
    <x v="71"/>
    <x v="29"/>
    <x v="20"/>
    <x v="5"/>
    <b v="0"/>
    <n v="5804.4118373862348"/>
  </r>
  <r>
    <n v="3223947370"/>
    <s v="Mar 27, 2020, 2:46:13 PM"/>
    <m/>
    <d v="2020-03-27T00:00:00"/>
    <m/>
    <d v="2020-03-27T00:00:00"/>
    <n v="3"/>
    <n v="27"/>
    <x v="4"/>
    <s v="Morning Run"/>
    <x v="0"/>
    <n v="3093"/>
    <n v="10140"/>
    <n v="10.14"/>
    <n v="6.3007019399999997"/>
    <x v="71"/>
    <x v="29"/>
    <x v="20"/>
    <x v="5"/>
    <b v="0"/>
    <n v="5810.7125393262349"/>
  </r>
  <r>
    <n v="3227911236"/>
    <s v="Mar 28, 2020, 2:46:25 PM"/>
    <m/>
    <d v="2020-03-28T00:00:00"/>
    <m/>
    <d v="2020-03-28T00:00:00"/>
    <n v="3"/>
    <n v="28"/>
    <x v="4"/>
    <s v="Morning Run"/>
    <x v="0"/>
    <n v="2849"/>
    <n v="10040"/>
    <n v="10.039999999999999"/>
    <n v="6.2385648400000004"/>
    <x v="71"/>
    <x v="29"/>
    <x v="20"/>
    <x v="5"/>
    <b v="0"/>
    <n v="5816.9511041662354"/>
  </r>
  <r>
    <n v="3231863149"/>
    <s v="Mar 29, 2020, 2:46:36 PM"/>
    <m/>
    <d v="2020-03-29T00:00:00"/>
    <m/>
    <d v="2020-03-29T00:00:00"/>
    <n v="3"/>
    <n v="29"/>
    <x v="4"/>
    <s v="Morning Run"/>
    <x v="0"/>
    <n v="2474"/>
    <n v="8610"/>
    <n v="8.61"/>
    <n v="5.3500043100000001"/>
    <x v="71"/>
    <x v="29"/>
    <x v="20"/>
    <x v="5"/>
    <b v="0"/>
    <n v="5822.3011084762356"/>
  </r>
  <r>
    <n v="3235007904"/>
    <s v="Mar 30, 2020, 2:33:27 PM"/>
    <m/>
    <d v="2020-03-30T00:00:00"/>
    <m/>
    <d v="2020-03-30T00:00:00"/>
    <n v="3"/>
    <n v="30"/>
    <x v="4"/>
    <s v="Morning Run"/>
    <x v="0"/>
    <n v="3233"/>
    <n v="10780"/>
    <n v="10.78"/>
    <n v="6.6983793800000004"/>
    <x v="71"/>
    <x v="29"/>
    <x v="20"/>
    <x v="5"/>
    <b v="0"/>
    <n v="5828.9994878562356"/>
  </r>
  <r>
    <n v="3238746497"/>
    <s v="Mar 31, 2020, 2:53:31 PM"/>
    <m/>
    <d v="2020-03-31T00:00:00"/>
    <m/>
    <d v="2020-03-31T00:00:00"/>
    <n v="3"/>
    <n v="31"/>
    <x v="4"/>
    <s v="Morning Run"/>
    <x v="0"/>
    <n v="2991"/>
    <n v="10240"/>
    <n v="10.24"/>
    <n v="6.3628390399999999"/>
    <x v="71"/>
    <x v="29"/>
    <x v="20"/>
    <x v="5"/>
    <b v="0"/>
    <n v="5835.3623268962356"/>
  </r>
  <r>
    <n v="3242521279"/>
    <s v="Apr 1, 2020, 2:27:00 PM"/>
    <m/>
    <d v="2020-04-01T00:00:00"/>
    <m/>
    <d v="2020-04-01T00:00:00"/>
    <n v="4"/>
    <n v="1"/>
    <x v="4"/>
    <s v="Morning Run"/>
    <x v="0"/>
    <n v="3283"/>
    <n v="11550"/>
    <n v="11.55"/>
    <n v="7.1768350500000002"/>
    <x v="71"/>
    <x v="29"/>
    <x v="20"/>
    <x v="5"/>
    <b v="0"/>
    <n v="5842.5391619462353"/>
  </r>
  <r>
    <n v="3246339983"/>
    <s v="Apr 2, 2020, 2:28:05 PM"/>
    <m/>
    <d v="2020-04-02T00:00:00"/>
    <m/>
    <d v="2020-04-02T00:00:00"/>
    <n v="4"/>
    <n v="2"/>
    <x v="4"/>
    <s v="Morning Run"/>
    <x v="0"/>
    <n v="3106"/>
    <n v="10690"/>
    <n v="10.69"/>
    <n v="6.6424559900000002"/>
    <x v="71"/>
    <x v="29"/>
    <x v="20"/>
    <x v="5"/>
    <b v="0"/>
    <n v="5849.1816179362349"/>
  </r>
  <r>
    <n v="3250282891"/>
    <s v="Apr 3, 2020, 2:42:35 PM"/>
    <m/>
    <d v="2020-04-03T00:00:00"/>
    <m/>
    <d v="2020-04-03T00:00:00"/>
    <n v="4"/>
    <n v="3"/>
    <x v="4"/>
    <s v="Morning Run"/>
    <x v="0"/>
    <n v="3471"/>
    <n v="11830"/>
    <n v="11.83"/>
    <n v="7.35081893"/>
    <x v="71"/>
    <x v="29"/>
    <x v="20"/>
    <x v="5"/>
    <b v="0"/>
    <n v="5856.532436866235"/>
  </r>
  <r>
    <n v="3254278757"/>
    <s v="Apr 4, 2020, 2:22:17 PM"/>
    <m/>
    <d v="2020-04-04T00:00:00"/>
    <m/>
    <d v="2020-04-04T00:00:00"/>
    <n v="4"/>
    <n v="4"/>
    <x v="4"/>
    <s v="Morning Run"/>
    <x v="0"/>
    <n v="3402"/>
    <n v="11530"/>
    <n v="11.53"/>
    <n v="7.1644076300000004"/>
    <x v="71"/>
    <x v="29"/>
    <x v="20"/>
    <x v="5"/>
    <b v="0"/>
    <n v="5863.6968444962349"/>
  </r>
  <r>
    <n v="3259064216"/>
    <s v="Apr 5, 2020, 2:43:02 PM"/>
    <m/>
    <d v="2020-04-05T00:00:00"/>
    <m/>
    <d v="2020-04-05T00:00:00"/>
    <n v="4"/>
    <n v="5"/>
    <x v="4"/>
    <s v="Morning Run"/>
    <x v="0"/>
    <n v="3338"/>
    <n v="11550"/>
    <n v="11.55"/>
    <n v="7.1768350500000002"/>
    <x v="71"/>
    <x v="29"/>
    <x v="20"/>
    <x v="5"/>
    <b v="0"/>
    <n v="5870.8736795462346"/>
  </r>
  <r>
    <n v="3262775654"/>
    <s v="Apr 6, 2020, 2:47:06 PM"/>
    <m/>
    <d v="2020-04-06T00:00:00"/>
    <m/>
    <d v="2020-04-06T00:00:00"/>
    <n v="4"/>
    <n v="6"/>
    <x v="4"/>
    <s v="Morning Run"/>
    <x v="0"/>
    <n v="3556"/>
    <n v="11810"/>
    <n v="11.81"/>
    <n v="7.3383915100000001"/>
    <x v="71"/>
    <x v="29"/>
    <x v="20"/>
    <x v="5"/>
    <b v="0"/>
    <n v="5878.2120710562349"/>
  </r>
  <r>
    <n v="3266886947"/>
    <s v="Apr 7, 2020, 2:27:18 PM"/>
    <m/>
    <d v="2020-04-07T00:00:00"/>
    <m/>
    <d v="2020-04-07T00:00:00"/>
    <n v="4"/>
    <n v="7"/>
    <x v="4"/>
    <s v="Morning Run"/>
    <x v="0"/>
    <n v="3167"/>
    <n v="10920"/>
    <n v="10.92"/>
    <n v="6.7853713200000003"/>
    <x v="71"/>
    <x v="29"/>
    <x v="20"/>
    <x v="5"/>
    <b v="0"/>
    <n v="5884.9974423762351"/>
  </r>
  <r>
    <n v="3271456632"/>
    <s v="Apr 8, 2020, 2:27:26 PM"/>
    <m/>
    <d v="2020-04-08T00:00:00"/>
    <m/>
    <d v="2020-04-08T00:00:00"/>
    <n v="4"/>
    <n v="8"/>
    <x v="4"/>
    <s v="Morning Run"/>
    <x v="0"/>
    <n v="3732"/>
    <n v="12340"/>
    <n v="12.34"/>
    <n v="7.6677181399999998"/>
    <x v="71"/>
    <x v="29"/>
    <x v="20"/>
    <x v="5"/>
    <b v="0"/>
    <n v="5892.6651605162351"/>
  </r>
  <r>
    <n v="3275651849"/>
    <s v="Apr 9, 2020, 2:04:28 PM"/>
    <m/>
    <d v="2020-04-09T00:00:00"/>
    <m/>
    <d v="2020-04-09T00:00:00"/>
    <n v="4"/>
    <n v="9"/>
    <x v="4"/>
    <s v="Morning Run"/>
    <x v="0"/>
    <n v="3003"/>
    <n v="10220"/>
    <n v="10.220000000000001"/>
    <n v="6.35041162"/>
    <x v="71"/>
    <x v="29"/>
    <x v="20"/>
    <x v="5"/>
    <b v="0"/>
    <n v="5899.0155721362353"/>
  </r>
  <r>
    <n v="3280205879"/>
    <s v="Apr 10, 2020, 2:23:28 PM"/>
    <m/>
    <d v="2020-04-10T00:00:00"/>
    <m/>
    <d v="2020-04-10T00:00:00"/>
    <n v="4"/>
    <n v="10"/>
    <x v="4"/>
    <s v="Morning Run"/>
    <x v="0"/>
    <n v="2863"/>
    <n v="10300"/>
    <n v="10.3"/>
    <n v="6.4001213000000003"/>
    <x v="71"/>
    <x v="29"/>
    <x v="20"/>
    <x v="5"/>
    <b v="0"/>
    <n v="5905.4156934362354"/>
  </r>
  <r>
    <n v="3284698962"/>
    <s v="Apr 11, 2020, 1:56:53 PM"/>
    <m/>
    <d v="2020-04-11T00:00:00"/>
    <m/>
    <d v="2020-04-11T00:00:00"/>
    <n v="4"/>
    <n v="11"/>
    <x v="4"/>
    <s v="Morning Run"/>
    <x v="0"/>
    <n v="2993"/>
    <n v="10490"/>
    <n v="10.49"/>
    <n v="6.5181817899999999"/>
    <x v="71"/>
    <x v="29"/>
    <x v="20"/>
    <x v="5"/>
    <b v="0"/>
    <n v="5911.9338752262356"/>
  </r>
  <r>
    <n v="3289566991"/>
    <s v="Apr 12, 2020, 1:54:24 PM"/>
    <m/>
    <d v="2020-04-12T00:00:00"/>
    <m/>
    <d v="2020-04-12T00:00:00"/>
    <n v="4"/>
    <n v="12"/>
    <x v="4"/>
    <s v="Morning Run"/>
    <x v="0"/>
    <n v="3084"/>
    <n v="10480"/>
    <n v="10.48"/>
    <n v="6.5119680799999999"/>
    <x v="71"/>
    <x v="29"/>
    <x v="20"/>
    <x v="5"/>
    <b v="0"/>
    <n v="5918.4458433062355"/>
  </r>
  <r>
    <n v="3293982472"/>
    <s v="Apr 13, 2020, 2:15:05 PM"/>
    <m/>
    <d v="2020-04-13T00:00:00"/>
    <m/>
    <d v="2020-04-13T00:00:00"/>
    <n v="4"/>
    <n v="13"/>
    <x v="4"/>
    <s v="Morning Run"/>
    <x v="0"/>
    <n v="3652"/>
    <n v="12480"/>
    <n v="12.48"/>
    <n v="7.7547100799999997"/>
    <x v="71"/>
    <x v="29"/>
    <x v="20"/>
    <x v="5"/>
    <b v="0"/>
    <n v="5926.2005533862357"/>
  </r>
  <r>
    <n v="3297931294"/>
    <s v="Apr 14, 2020, 2:07:54 PM"/>
    <m/>
    <d v="2020-04-14T00:00:00"/>
    <m/>
    <d v="2020-04-14T00:00:00"/>
    <n v="4"/>
    <n v="14"/>
    <x v="4"/>
    <s v="Morning Run"/>
    <x v="0"/>
    <n v="3176"/>
    <n v="11180"/>
    <n v="11.18"/>
    <n v="6.9469277800000002"/>
    <x v="71"/>
    <x v="29"/>
    <x v="20"/>
    <x v="5"/>
    <b v="0"/>
    <n v="5933.1474811662356"/>
  </r>
  <r>
    <n v="3302586800"/>
    <s v="Apr 15, 2020, 2:17:06 PM"/>
    <m/>
    <d v="2020-04-15T00:00:00"/>
    <m/>
    <d v="2020-04-15T00:00:00"/>
    <n v="4"/>
    <n v="15"/>
    <x v="4"/>
    <s v="Morning Run"/>
    <x v="0"/>
    <n v="2842"/>
    <n v="10200"/>
    <n v="10.199999999999999"/>
    <n v="6.3379842000000002"/>
    <x v="71"/>
    <x v="29"/>
    <x v="20"/>
    <x v="5"/>
    <b v="0"/>
    <n v="5939.485465366236"/>
  </r>
  <r>
    <n v="3307374500"/>
    <s v="Apr 16, 2020, 2:12:34 PM"/>
    <m/>
    <d v="2020-04-16T00:00:00"/>
    <m/>
    <d v="2020-04-16T00:00:00"/>
    <n v="4"/>
    <n v="16"/>
    <x v="4"/>
    <s v="Morning Run"/>
    <x v="0"/>
    <n v="2921"/>
    <n v="10720"/>
    <n v="10.72"/>
    <n v="6.66109712"/>
    <x v="71"/>
    <x v="29"/>
    <x v="20"/>
    <x v="5"/>
    <b v="0"/>
    <n v="5946.1465624862358"/>
  </r>
  <r>
    <n v="3311951556"/>
    <s v="Apr 17, 2020, 2:02:04 PM"/>
    <m/>
    <d v="2020-04-17T00:00:00"/>
    <m/>
    <d v="2020-04-17T00:00:00"/>
    <n v="4"/>
    <n v="17"/>
    <x v="4"/>
    <s v="Morning Run"/>
    <x v="0"/>
    <n v="3207"/>
    <n v="10960"/>
    <n v="10.96"/>
    <n v="6.81022616"/>
    <x v="71"/>
    <x v="29"/>
    <x v="20"/>
    <x v="5"/>
    <b v="0"/>
    <n v="5952.9567886462355"/>
  </r>
  <r>
    <n v="3316718173"/>
    <s v="Apr 18, 2020, 2:17:06 PM"/>
    <m/>
    <d v="2020-04-18T00:00:00"/>
    <m/>
    <d v="2020-04-18T00:00:00"/>
    <n v="4"/>
    <n v="18"/>
    <x v="4"/>
    <s v="Morning Run"/>
    <x v="0"/>
    <n v="3265"/>
    <n v="12160"/>
    <n v="12.16"/>
    <n v="7.5558713600000003"/>
    <x v="71"/>
    <x v="29"/>
    <x v="20"/>
    <x v="5"/>
    <b v="0"/>
    <n v="5960.5126600062358"/>
  </r>
  <r>
    <n v="3322068754"/>
    <s v="Apr 19, 2020, 2:14:47 PM"/>
    <m/>
    <d v="2020-04-19T00:00:00"/>
    <m/>
    <d v="2020-04-19T00:00:00"/>
    <n v="4"/>
    <n v="19"/>
    <x v="4"/>
    <s v="Morning Run"/>
    <x v="0"/>
    <n v="2794"/>
    <n v="10400"/>
    <n v="10.4"/>
    <n v="6.4622584000000005"/>
    <x v="71"/>
    <x v="29"/>
    <x v="20"/>
    <x v="5"/>
    <b v="0"/>
    <n v="5966.9749184062357"/>
  </r>
  <r>
    <n v="3326387665"/>
    <s v="Apr 20, 2020, 2:06:56 PM"/>
    <m/>
    <d v="2020-04-20T00:00:00"/>
    <m/>
    <d v="2020-04-20T00:00:00"/>
    <n v="4"/>
    <n v="20"/>
    <x v="4"/>
    <s v="Morning Run"/>
    <x v="0"/>
    <n v="3219"/>
    <n v="11670"/>
    <n v="11.67"/>
    <n v="7.2513995700000002"/>
    <x v="71"/>
    <x v="29"/>
    <x v="20"/>
    <x v="5"/>
    <b v="0"/>
    <n v="5974.2263179762358"/>
  </r>
  <r>
    <n v="3331146794"/>
    <s v="Apr 21, 2020, 2:01:35 PM"/>
    <m/>
    <d v="2020-04-21T00:00:00"/>
    <m/>
    <d v="2020-04-21T00:00:00"/>
    <n v="4"/>
    <n v="21"/>
    <x v="4"/>
    <s v="Morning Run"/>
    <x v="0"/>
    <n v="3331"/>
    <n v="11180"/>
    <n v="11.18"/>
    <n v="6.9469277800000002"/>
    <x v="71"/>
    <x v="29"/>
    <x v="20"/>
    <x v="5"/>
    <b v="0"/>
    <n v="5981.1732457562357"/>
  </r>
  <r>
    <n v="3336184174"/>
    <s v="Apr 22, 2020, 2:07:25 PM"/>
    <m/>
    <d v="2020-04-22T00:00:00"/>
    <m/>
    <d v="2020-04-22T00:00:00"/>
    <n v="4"/>
    <n v="22"/>
    <x v="4"/>
    <s v="Morning Run"/>
    <x v="0"/>
    <n v="3118"/>
    <n v="11420"/>
    <n v="11.42"/>
    <n v="7.0960568200000003"/>
    <x v="71"/>
    <x v="29"/>
    <x v="20"/>
    <x v="5"/>
    <b v="0"/>
    <n v="5988.2693025762355"/>
  </r>
  <r>
    <n v="3341139991"/>
    <s v="Apr 23, 2020, 2:05:51 PM"/>
    <m/>
    <d v="2020-04-23T00:00:00"/>
    <m/>
    <d v="2020-04-23T00:00:00"/>
    <n v="4"/>
    <n v="23"/>
    <x v="4"/>
    <s v="Morning Run"/>
    <x v="0"/>
    <n v="3199"/>
    <n v="11910"/>
    <n v="11.91"/>
    <n v="7.4005286100000003"/>
    <x v="71"/>
    <x v="29"/>
    <x v="20"/>
    <x v="5"/>
    <b v="0"/>
    <n v="5995.6698311862356"/>
  </r>
  <r>
    <n v="3346087825"/>
    <s v="Apr 24, 2020, 2:04:22 PM"/>
    <m/>
    <d v="2020-04-24T00:00:00"/>
    <m/>
    <d v="2020-04-24T00:00:00"/>
    <n v="4"/>
    <n v="24"/>
    <x v="4"/>
    <s v="6,000 Miles"/>
    <x v="0"/>
    <n v="3196"/>
    <n v="11290"/>
    <n v="11.29"/>
    <n v="7.0152785900000003"/>
    <x v="71"/>
    <x v="29"/>
    <x v="20"/>
    <x v="5"/>
    <b v="0"/>
    <n v="6002.6851097762355"/>
  </r>
  <r>
    <n v="3351211625"/>
    <s v="Apr 25, 2020, 2:03:51 PM"/>
    <m/>
    <d v="2020-04-25T00:00:00"/>
    <m/>
    <d v="2020-04-25T00:00:00"/>
    <n v="4"/>
    <n v="25"/>
    <x v="4"/>
    <s v="Morning Run"/>
    <x v="0"/>
    <n v="3433"/>
    <n v="11830"/>
    <n v="11.83"/>
    <n v="7.35081893"/>
    <x v="71"/>
    <x v="29"/>
    <x v="20"/>
    <x v="5"/>
    <b v="0"/>
    <n v="6010.0359287062356"/>
  </r>
  <r>
    <n v="3356906112"/>
    <s v="Apr 26, 2020, 2:06:06 PM"/>
    <m/>
    <d v="2020-04-26T00:00:00"/>
    <m/>
    <d v="2020-04-26T00:00:00"/>
    <n v="4"/>
    <n v="26"/>
    <x v="4"/>
    <s v="Morning Run"/>
    <x v="0"/>
    <n v="3305"/>
    <n v="11800"/>
    <n v="11.8"/>
    <n v="7.3321778000000002"/>
    <x v="71"/>
    <x v="29"/>
    <x v="20"/>
    <x v="5"/>
    <b v="0"/>
    <n v="6017.3681065062356"/>
  </r>
  <r>
    <n v="3361522166"/>
    <s v="Apr 27, 2020, 2:04:42 PM"/>
    <m/>
    <d v="2020-04-27T00:00:00"/>
    <m/>
    <d v="2020-04-27T00:00:00"/>
    <n v="4"/>
    <n v="27"/>
    <x v="4"/>
    <s v="Morning Run"/>
    <x v="0"/>
    <n v="3142"/>
    <n v="11350"/>
    <n v="11.35"/>
    <n v="7.0525608499999999"/>
    <x v="71"/>
    <x v="29"/>
    <x v="20"/>
    <x v="5"/>
    <b v="0"/>
    <n v="6024.4206673562358"/>
  </r>
  <r>
    <n v="3366177696"/>
    <s v="Apr 28, 2020, 2:03:20 PM"/>
    <m/>
    <d v="2020-04-28T00:00:00"/>
    <m/>
    <d v="2020-04-28T00:00:00"/>
    <n v="4"/>
    <n v="28"/>
    <x v="4"/>
    <s v="Morning Run"/>
    <x v="0"/>
    <n v="3839"/>
    <n v="13410"/>
    <n v="13.41"/>
    <n v="8.3325851100000001"/>
    <x v="71"/>
    <x v="29"/>
    <x v="20"/>
    <x v="5"/>
    <b v="0"/>
    <n v="6032.7532524662356"/>
  </r>
  <r>
    <n v="3370903352"/>
    <s v="Apr 29, 2020, 2:04:41 PM"/>
    <m/>
    <d v="2020-04-29T00:00:00"/>
    <m/>
    <d v="2020-04-29T00:00:00"/>
    <n v="4"/>
    <n v="29"/>
    <x v="4"/>
    <s v="Morning Run"/>
    <x v="0"/>
    <n v="3048"/>
    <n v="10650"/>
    <n v="10.65"/>
    <n v="6.6176011500000005"/>
    <x v="71"/>
    <x v="29"/>
    <x v="20"/>
    <x v="5"/>
    <b v="0"/>
    <n v="6039.3708536162358"/>
  </r>
  <r>
    <n v="3375489671"/>
    <s v="Apr 30, 2020, 1:58:03 PM"/>
    <m/>
    <d v="2020-04-30T00:00:00"/>
    <m/>
    <d v="2020-04-30T00:00:00"/>
    <n v="4"/>
    <n v="30"/>
    <x v="4"/>
    <s v="Morning Run"/>
    <x v="0"/>
    <n v="3342"/>
    <n v="12150"/>
    <n v="12.15"/>
    <n v="7.5496576500000003"/>
    <x v="71"/>
    <x v="29"/>
    <x v="20"/>
    <x v="5"/>
    <b v="0"/>
    <n v="6046.9205112662357"/>
  </r>
  <r>
    <n v="3380291454"/>
    <s v="May 1, 2020, 1:55:57 PM"/>
    <m/>
    <d v="2020-05-01T00:00:00"/>
    <m/>
    <d v="2020-05-01T00:00:00"/>
    <n v="5"/>
    <n v="1"/>
    <x v="4"/>
    <s v="Morning Run"/>
    <x v="0"/>
    <n v="3456"/>
    <n v="12420"/>
    <n v="12.42"/>
    <n v="7.7174278200000002"/>
    <x v="71"/>
    <x v="29"/>
    <x v="20"/>
    <x v="5"/>
    <b v="0"/>
    <n v="6054.6379390862357"/>
  </r>
  <r>
    <n v="3385710869"/>
    <s v="May 2, 2020, 1:59:08 PM"/>
    <m/>
    <d v="2020-05-02T00:00:00"/>
    <m/>
    <d v="2020-05-02T00:00:00"/>
    <n v="5"/>
    <n v="2"/>
    <x v="4"/>
    <s v="Morning Run"/>
    <x v="0"/>
    <n v="3402"/>
    <n v="11890"/>
    <n v="11.89"/>
    <n v="7.3881011900000004"/>
    <x v="71"/>
    <x v="29"/>
    <x v="20"/>
    <x v="5"/>
    <b v="0"/>
    <n v="6062.026040276236"/>
  </r>
  <r>
    <n v="3391785423"/>
    <s v="May 3, 2020, 1:55:24 PM"/>
    <m/>
    <d v="2020-05-03T00:00:00"/>
    <m/>
    <d v="2020-05-03T00:00:00"/>
    <n v="5"/>
    <n v="3"/>
    <x v="4"/>
    <s v="Morning Run"/>
    <x v="0"/>
    <n v="3333"/>
    <n v="12160"/>
    <n v="12.16"/>
    <n v="7.5558713600000003"/>
    <x v="71"/>
    <x v="29"/>
    <x v="20"/>
    <x v="5"/>
    <b v="0"/>
    <n v="6069.5819116362363"/>
  </r>
  <r>
    <n v="3396760371"/>
    <s v="May 4, 2020, 2:06:27 PM"/>
    <m/>
    <d v="2020-05-04T00:00:00"/>
    <m/>
    <d v="2020-05-04T00:00:00"/>
    <n v="5"/>
    <n v="4"/>
    <x v="4"/>
    <s v="Morning Run"/>
    <x v="0"/>
    <n v="2896"/>
    <n v="10760"/>
    <n v="10.76"/>
    <n v="6.6859519599999997"/>
    <x v="71"/>
    <x v="29"/>
    <x v="20"/>
    <x v="5"/>
    <b v="0"/>
    <n v="6076.2678635962366"/>
  </r>
  <r>
    <n v="3402072017"/>
    <s v="May 5, 2020, 1:55:40 PM"/>
    <m/>
    <d v="2020-05-05T00:00:00"/>
    <m/>
    <d v="2020-05-05T00:00:00"/>
    <n v="5"/>
    <n v="5"/>
    <x v="4"/>
    <s v="Morning Run"/>
    <x v="0"/>
    <n v="2940"/>
    <n v="11060"/>
    <n v="11.06"/>
    <n v="6.8723632600000002"/>
    <x v="71"/>
    <x v="29"/>
    <x v="20"/>
    <x v="5"/>
    <b v="0"/>
    <n v="6083.1402268562369"/>
  </r>
  <r>
    <n v="3407980623"/>
    <s v="May 6, 2020, 1:54:37 PM"/>
    <m/>
    <d v="2020-05-06T00:00:00"/>
    <m/>
    <d v="2020-05-06T00:00:00"/>
    <n v="5"/>
    <n v="6"/>
    <x v="4"/>
    <s v="Morning Run"/>
    <x v="0"/>
    <n v="3138"/>
    <n v="11600"/>
    <n v="11.6"/>
    <n v="7.2079035999999999"/>
    <x v="71"/>
    <x v="29"/>
    <x v="20"/>
    <x v="5"/>
    <b v="0"/>
    <n v="6090.3481304562365"/>
  </r>
  <r>
    <n v="3413482804"/>
    <s v="May 7, 2020, 2:04:04 PM"/>
    <m/>
    <d v="2020-05-07T00:00:00"/>
    <m/>
    <d v="2020-05-07T00:00:00"/>
    <n v="5"/>
    <n v="7"/>
    <x v="4"/>
    <s v="Morning Run"/>
    <x v="0"/>
    <n v="3565"/>
    <n v="12430"/>
    <n v="12.43"/>
    <n v="7.7236415300000001"/>
    <x v="71"/>
    <x v="29"/>
    <x v="20"/>
    <x v="5"/>
    <b v="0"/>
    <n v="6098.0717719862369"/>
  </r>
  <r>
    <n v="3419053842"/>
    <s v="May 8, 2020, 1:56:59 PM"/>
    <m/>
    <d v="2020-05-08T00:00:00"/>
    <m/>
    <d v="2020-05-08T00:00:00"/>
    <n v="5"/>
    <n v="8"/>
    <x v="4"/>
    <s v="Morning Run"/>
    <x v="0"/>
    <n v="3015"/>
    <n v="10910"/>
    <n v="10.91"/>
    <n v="6.7791576100000004"/>
    <x v="71"/>
    <x v="29"/>
    <x v="20"/>
    <x v="5"/>
    <b v="0"/>
    <n v="6104.8509295962367"/>
  </r>
  <r>
    <n v="3424978911"/>
    <s v="May 9, 2020, 2:16:52 PM"/>
    <m/>
    <d v="2020-05-09T00:00:00"/>
    <m/>
    <d v="2020-05-09T00:00:00"/>
    <n v="5"/>
    <n v="9"/>
    <x v="4"/>
    <s v="Morning Run"/>
    <x v="0"/>
    <n v="3889"/>
    <n v="13990"/>
    <n v="13.99"/>
    <n v="8.6929802899999995"/>
    <x v="71"/>
    <x v="29"/>
    <x v="20"/>
    <x v="5"/>
    <b v="0"/>
    <n v="6113.5439098862371"/>
  </r>
  <r>
    <n v="3430453765"/>
    <s v="May 10, 2020, 1:50:13 PM"/>
    <m/>
    <d v="2020-05-10T00:00:00"/>
    <m/>
    <d v="2020-05-10T00:00:00"/>
    <n v="5"/>
    <n v="10"/>
    <x v="4"/>
    <s v="Morning Run"/>
    <x v="0"/>
    <n v="4123"/>
    <n v="14640"/>
    <n v="14.64"/>
    <n v="9.096871440000001"/>
    <x v="71"/>
    <x v="29"/>
    <x v="20"/>
    <x v="5"/>
    <b v="0"/>
    <n v="6122.6407813262367"/>
  </r>
  <r>
    <n v="3434634809"/>
    <s v="May 11, 2020, 2:11:26 PM"/>
    <m/>
    <d v="2020-05-11T00:00:00"/>
    <m/>
    <d v="2020-05-11T00:00:00"/>
    <n v="5"/>
    <n v="11"/>
    <x v="4"/>
    <s v="Morning Run"/>
    <x v="0"/>
    <n v="2905"/>
    <n v="10230"/>
    <n v="10.23"/>
    <n v="6.35662533"/>
    <x v="42"/>
    <x v="7"/>
    <x v="1"/>
    <x v="1"/>
    <b v="0"/>
    <n v="6128.9974066562363"/>
  </r>
  <r>
    <n v="3439920068"/>
    <s v="May 12, 2020, 3:25:57 PM"/>
    <m/>
    <d v="2020-05-12T00:00:00"/>
    <m/>
    <d v="2020-05-12T00:00:00"/>
    <n v="5"/>
    <n v="12"/>
    <x v="4"/>
    <s v="Morning Run"/>
    <x v="0"/>
    <n v="2464"/>
    <n v="8830"/>
    <n v="8.83"/>
    <n v="5.4867059300000003"/>
    <x v="42"/>
    <x v="7"/>
    <x v="1"/>
    <x v="1"/>
    <b v="0"/>
    <n v="6134.4841125862367"/>
  </r>
  <r>
    <n v="3444822434"/>
    <s v="May 13, 2020, 1:56:04 PM"/>
    <m/>
    <d v="2020-05-13T00:00:00"/>
    <m/>
    <d v="2020-05-13T00:00:00"/>
    <n v="5"/>
    <n v="13"/>
    <x v="4"/>
    <s v="Morning Run"/>
    <x v="0"/>
    <n v="3297"/>
    <n v="12020"/>
    <n v="12.02"/>
    <n v="7.4688794200000004"/>
    <x v="71"/>
    <x v="29"/>
    <x v="20"/>
    <x v="5"/>
    <b v="0"/>
    <n v="6141.9529920062369"/>
  </r>
  <r>
    <n v="3449954042"/>
    <s v="May 14, 2020, 1:45:25 PM"/>
    <m/>
    <d v="2020-05-14T00:00:00"/>
    <m/>
    <d v="2020-05-14T00:00:00"/>
    <n v="5"/>
    <n v="14"/>
    <x v="4"/>
    <s v="Morning Run"/>
    <x v="0"/>
    <n v="3350"/>
    <n v="11660"/>
    <n v="11.66"/>
    <n v="7.2451858600000003"/>
    <x v="71"/>
    <x v="29"/>
    <x v="20"/>
    <x v="5"/>
    <b v="0"/>
    <n v="6149.1981778662366"/>
  </r>
  <r>
    <n v="3455093309"/>
    <s v="May 15, 2020, 1:57:56 PM"/>
    <m/>
    <d v="2020-05-15T00:00:00"/>
    <m/>
    <d v="2020-05-15T00:00:00"/>
    <n v="5"/>
    <n v="15"/>
    <x v="4"/>
    <s v="Morning Run"/>
    <x v="0"/>
    <n v="3302"/>
    <n v="11450"/>
    <n v="11.45"/>
    <n v="7.11469795"/>
    <x v="71"/>
    <x v="29"/>
    <x v="20"/>
    <x v="5"/>
    <b v="0"/>
    <n v="6156.3128758162366"/>
  </r>
  <r>
    <n v="3460624275"/>
    <s v="May 16, 2020, 1:52:56 PM"/>
    <m/>
    <d v="2020-05-16T00:00:00"/>
    <m/>
    <d v="2020-05-16T00:00:00"/>
    <n v="5"/>
    <n v="16"/>
    <x v="4"/>
    <s v="Morning Run"/>
    <x v="0"/>
    <n v="3524"/>
    <n v="12220"/>
    <n v="12.22"/>
    <n v="7.5931536199999998"/>
    <x v="71"/>
    <x v="29"/>
    <x v="20"/>
    <x v="5"/>
    <b v="0"/>
    <n v="6163.9060294362362"/>
  </r>
  <r>
    <n v="3466778182"/>
    <s v="May 17, 2020, 1:51:56 PM"/>
    <m/>
    <d v="2020-05-17T00:00:00"/>
    <m/>
    <d v="2020-05-17T00:00:00"/>
    <n v="5"/>
    <n v="17"/>
    <x v="4"/>
    <s v="Morning Run"/>
    <x v="0"/>
    <n v="2764"/>
    <n v="10100"/>
    <n v="10.1"/>
    <n v="6.2758471"/>
    <x v="71"/>
    <x v="29"/>
    <x v="20"/>
    <x v="5"/>
    <b v="0"/>
    <n v="6170.1818765362359"/>
  </r>
  <r>
    <n v="3471673087"/>
    <s v="May 18, 2020, 1:52:10 PM"/>
    <m/>
    <d v="2020-05-18T00:00:00"/>
    <m/>
    <d v="2020-05-18T00:00:00"/>
    <n v="5"/>
    <n v="18"/>
    <x v="4"/>
    <s v="Morning Run"/>
    <x v="0"/>
    <n v="3308"/>
    <n v="11900"/>
    <n v="11.9"/>
    <n v="7.3943149000000004"/>
    <x v="71"/>
    <x v="29"/>
    <x v="20"/>
    <x v="5"/>
    <b v="0"/>
    <n v="6177.5761914362356"/>
  </r>
  <r>
    <n v="3477039132"/>
    <s v="May 19, 2020, 1:53:44 PM"/>
    <m/>
    <d v="2020-05-19T00:00:00"/>
    <m/>
    <d v="2020-05-19T00:00:00"/>
    <n v="5"/>
    <n v="19"/>
    <x v="4"/>
    <s v="Morning Run"/>
    <x v="0"/>
    <n v="3576"/>
    <n v="12800"/>
    <n v="12.8"/>
    <n v="7.9535488000000001"/>
    <x v="71"/>
    <x v="29"/>
    <x v="20"/>
    <x v="5"/>
    <b v="0"/>
    <n v="6185.5297402362357"/>
  </r>
  <r>
    <n v="3482698161"/>
    <s v="May 20, 2020, 1:51:02 PM"/>
    <m/>
    <d v="2020-05-20T00:00:00"/>
    <m/>
    <d v="2020-05-20T00:00:00"/>
    <n v="5"/>
    <n v="20"/>
    <x v="4"/>
    <s v="Morning Run"/>
    <x v="0"/>
    <n v="3451"/>
    <n v="12330"/>
    <n v="12.33"/>
    <n v="7.6615044299999999"/>
    <x v="71"/>
    <x v="29"/>
    <x v="20"/>
    <x v="5"/>
    <b v="0"/>
    <n v="6193.1912446662354"/>
  </r>
  <r>
    <n v="3488453957"/>
    <s v="May 21, 2020, 1:52:37 PM"/>
    <m/>
    <d v="2020-05-21T00:00:00"/>
    <m/>
    <d v="2020-05-21T00:00:00"/>
    <n v="5"/>
    <n v="21"/>
    <x v="4"/>
    <s v="Morning Run"/>
    <x v="0"/>
    <n v="3325"/>
    <n v="11590"/>
    <n v="11.59"/>
    <n v="7.2016898899999999"/>
    <x v="71"/>
    <x v="29"/>
    <x v="20"/>
    <x v="5"/>
    <b v="0"/>
    <n v="6200.3929345562356"/>
  </r>
  <r>
    <n v="3493705999"/>
    <s v="May 22, 2020, 1:55:03 PM"/>
    <m/>
    <d v="2020-05-22T00:00:00"/>
    <m/>
    <d v="2020-05-22T00:00:00"/>
    <n v="5"/>
    <n v="22"/>
    <x v="4"/>
    <s v="Morning Run"/>
    <x v="0"/>
    <n v="3453"/>
    <n v="12100"/>
    <n v="12.1"/>
    <n v="7.5185890999999998"/>
    <x v="71"/>
    <x v="29"/>
    <x v="20"/>
    <x v="5"/>
    <b v="0"/>
    <n v="6207.9115236562357"/>
  </r>
  <r>
    <n v="3498969617"/>
    <s v="May 23, 2020, 2:00:45 PM"/>
    <m/>
    <d v="2020-05-23T00:00:00"/>
    <m/>
    <d v="2020-05-23T00:00:00"/>
    <n v="5"/>
    <n v="23"/>
    <x v="4"/>
    <s v="Morning Run"/>
    <x v="0"/>
    <n v="4485"/>
    <n v="15730"/>
    <n v="15.73"/>
    <n v="9.7741658299999994"/>
    <x v="71"/>
    <x v="29"/>
    <x v="20"/>
    <x v="5"/>
    <b v="0"/>
    <n v="6217.6856894862358"/>
  </r>
  <r>
    <n v="3504409722"/>
    <s v="May 24, 2020, 1:51:23 PM"/>
    <m/>
    <d v="2020-05-24T00:00:00"/>
    <m/>
    <d v="2020-05-24T00:00:00"/>
    <n v="5"/>
    <n v="24"/>
    <x v="4"/>
    <s v="Morning Run"/>
    <x v="0"/>
    <n v="2901"/>
    <n v="10000"/>
    <n v="10"/>
    <n v="6.2137099999999998"/>
    <x v="71"/>
    <x v="29"/>
    <x v="20"/>
    <x v="5"/>
    <b v="0"/>
    <n v="6223.8993994862358"/>
  </r>
  <r>
    <n v="3509469514"/>
    <s v="May 25, 2020, 1:53:53 PM"/>
    <m/>
    <d v="2020-05-25T00:00:00"/>
    <m/>
    <d v="2020-05-25T00:00:00"/>
    <n v="5"/>
    <n v="25"/>
    <x v="4"/>
    <s v="Morning Run"/>
    <x v="0"/>
    <n v="3530"/>
    <n v="12090"/>
    <n v="12.09"/>
    <n v="7.5123753899999999"/>
    <x v="71"/>
    <x v="29"/>
    <x v="20"/>
    <x v="5"/>
    <b v="0"/>
    <n v="6231.4117748762355"/>
  </r>
  <r>
    <n v="3514746208"/>
    <s v="May 26, 2020, 1:51:36 PM"/>
    <m/>
    <d v="2020-05-26T00:00:00"/>
    <m/>
    <d v="2020-05-26T00:00:00"/>
    <n v="5"/>
    <n v="26"/>
    <x v="4"/>
    <s v="Morning Run"/>
    <x v="0"/>
    <n v="3918"/>
    <n v="13550"/>
    <n v="13.55"/>
    <n v="8.4195770500000009"/>
    <x v="71"/>
    <x v="29"/>
    <x v="20"/>
    <x v="5"/>
    <b v="0"/>
    <n v="6239.8313519262356"/>
  </r>
  <r>
    <n v="3520423439"/>
    <s v="May 27, 2020, 2:07:36 PM"/>
    <m/>
    <d v="2020-05-27T00:00:00"/>
    <m/>
    <d v="2020-05-27T00:00:00"/>
    <n v="5"/>
    <n v="27"/>
    <x v="4"/>
    <s v="Morning Run"/>
    <x v="0"/>
    <n v="3716"/>
    <n v="12300"/>
    <n v="12.3"/>
    <n v="7.6428633000000001"/>
    <x v="71"/>
    <x v="29"/>
    <x v="20"/>
    <x v="5"/>
    <b v="0"/>
    <n v="6247.4742152262352"/>
  </r>
  <r>
    <n v="3525806026"/>
    <s v="May 28, 2020, 2:04:39 PM"/>
    <m/>
    <d v="2020-05-28T00:00:00"/>
    <m/>
    <d v="2020-05-28T00:00:00"/>
    <n v="5"/>
    <n v="28"/>
    <x v="4"/>
    <s v="Morning Run"/>
    <x v="0"/>
    <n v="3403"/>
    <n v="12340"/>
    <n v="12.34"/>
    <n v="7.6677181399999998"/>
    <x v="71"/>
    <x v="29"/>
    <x v="20"/>
    <x v="5"/>
    <b v="0"/>
    <n v="6255.1419333662352"/>
  </r>
  <r>
    <n v="3530863966"/>
    <s v="May 29, 2020, 1:39:02 PM"/>
    <m/>
    <d v="2020-05-29T00:00:00"/>
    <m/>
    <d v="2020-05-29T00:00:00"/>
    <n v="5"/>
    <n v="29"/>
    <x v="4"/>
    <s v="Morning Run"/>
    <x v="0"/>
    <n v="3539"/>
    <n v="12250"/>
    <n v="12.25"/>
    <n v="7.6117947500000005"/>
    <x v="71"/>
    <x v="29"/>
    <x v="20"/>
    <x v="5"/>
    <b v="0"/>
    <n v="6262.7537281162349"/>
  </r>
  <r>
    <n v="3536490295"/>
    <s v="May 30, 2020, 1:44:32 PM"/>
    <m/>
    <d v="2020-05-30T00:00:00"/>
    <m/>
    <d v="2020-05-30T00:00:00"/>
    <n v="5"/>
    <n v="30"/>
    <x v="4"/>
    <s v="Morning Run"/>
    <x v="0"/>
    <n v="3502"/>
    <n v="12320"/>
    <n v="12.32"/>
    <n v="7.65529072"/>
    <x v="71"/>
    <x v="29"/>
    <x v="20"/>
    <x v="5"/>
    <b v="0"/>
    <n v="6270.4090188362352"/>
  </r>
  <r>
    <n v="3542426404"/>
    <s v="May 31, 2020, 2:08:12 PM"/>
    <m/>
    <d v="2020-05-31T00:00:00"/>
    <m/>
    <d v="2020-05-31T00:00:00"/>
    <n v="5"/>
    <n v="31"/>
    <x v="4"/>
    <s v="Morning Run"/>
    <x v="0"/>
    <n v="3596"/>
    <n v="12510"/>
    <n v="12.51"/>
    <n v="7.7733512100000004"/>
    <x v="71"/>
    <x v="29"/>
    <x v="20"/>
    <x v="5"/>
    <b v="0"/>
    <n v="6278.1823700462355"/>
  </r>
  <r>
    <n v="3547669862"/>
    <s v="Jun 1, 2020, 2:09:53 PM"/>
    <m/>
    <d v="2020-06-01T00:00:00"/>
    <m/>
    <d v="2020-06-01T00:00:00"/>
    <n v="6"/>
    <n v="1"/>
    <x v="4"/>
    <s v="Morning Run"/>
    <x v="0"/>
    <n v="3214"/>
    <n v="11440"/>
    <n v="11.44"/>
    <n v="7.1084842400000001"/>
    <x v="71"/>
    <x v="29"/>
    <x v="20"/>
    <x v="5"/>
    <b v="0"/>
    <n v="6285.2908542862351"/>
  </r>
  <r>
    <n v="3552895125"/>
    <s v="Jun 2, 2020, 2:08:09 PM"/>
    <m/>
    <d v="2020-06-02T00:00:00"/>
    <m/>
    <d v="2020-06-02T00:00:00"/>
    <n v="6"/>
    <n v="2"/>
    <x v="4"/>
    <s v="Morning Run"/>
    <x v="0"/>
    <n v="3064"/>
    <n v="11240"/>
    <n v="11.24"/>
    <n v="6.9842100399999998"/>
    <x v="71"/>
    <x v="29"/>
    <x v="20"/>
    <x v="5"/>
    <b v="0"/>
    <n v="6292.2750643262352"/>
  </r>
  <r>
    <n v="3558200863"/>
    <s v="Jun 3, 2020, 1:54:14 PM"/>
    <m/>
    <d v="2020-06-03T00:00:00"/>
    <m/>
    <d v="2020-06-03T00:00:00"/>
    <n v="6"/>
    <n v="3"/>
    <x v="4"/>
    <s v="Morning Run"/>
    <x v="0"/>
    <n v="3795"/>
    <n v="12950"/>
    <n v="12.95"/>
    <n v="8.0467544499999999"/>
    <x v="71"/>
    <x v="29"/>
    <x v="20"/>
    <x v="5"/>
    <b v="0"/>
    <n v="6300.321818776235"/>
  </r>
  <r>
    <n v="3563213231"/>
    <s v="Jun 4, 2020, 2:09:18 PM"/>
    <m/>
    <d v="2020-06-04T00:00:00"/>
    <m/>
    <d v="2020-06-04T00:00:00"/>
    <n v="6"/>
    <n v="4"/>
    <x v="4"/>
    <s v="Morning Run"/>
    <x v="0"/>
    <n v="3186"/>
    <n v="11470"/>
    <n v="11.47"/>
    <n v="7.1271253699999999"/>
    <x v="71"/>
    <x v="29"/>
    <x v="20"/>
    <x v="5"/>
    <b v="0"/>
    <n v="6307.4489441462347"/>
  </r>
  <r>
    <n v="3567765959"/>
    <s v="Jun 5, 2020, 1:57:37 PM"/>
    <m/>
    <d v="2020-06-05T00:00:00"/>
    <m/>
    <d v="2020-06-05T00:00:00"/>
    <n v="6"/>
    <n v="5"/>
    <x v="4"/>
    <s v="Morning Run"/>
    <x v="0"/>
    <n v="3637"/>
    <n v="12200"/>
    <n v="12.2"/>
    <n v="7.5807262"/>
    <x v="71"/>
    <x v="29"/>
    <x v="20"/>
    <x v="5"/>
    <b v="0"/>
    <n v="6315.0296703462345"/>
  </r>
  <r>
    <n v="3572834638"/>
    <s v="Jun 6, 2020, 2:00:28 PM"/>
    <m/>
    <d v="2020-06-06T00:00:00"/>
    <m/>
    <d v="2020-06-06T00:00:00"/>
    <n v="6"/>
    <n v="6"/>
    <x v="4"/>
    <s v="Morning Run"/>
    <x v="0"/>
    <n v="3669"/>
    <n v="13090"/>
    <n v="13.09"/>
    <n v="8.1337463900000007"/>
    <x v="71"/>
    <x v="29"/>
    <x v="20"/>
    <x v="5"/>
    <b v="0"/>
    <n v="6323.1634167362345"/>
  </r>
  <r>
    <n v="3578456267"/>
    <s v="Jun 7, 2020, 2:10:45 PM"/>
    <m/>
    <d v="2020-06-07T00:00:00"/>
    <m/>
    <d v="2020-06-07T00:00:00"/>
    <n v="6"/>
    <n v="7"/>
    <x v="4"/>
    <s v="Morning Run"/>
    <x v="0"/>
    <n v="3454"/>
    <n v="11910"/>
    <n v="11.91"/>
    <n v="7.4005286100000003"/>
    <x v="71"/>
    <x v="29"/>
    <x v="20"/>
    <x v="5"/>
    <b v="0"/>
    <n v="6330.5639453462345"/>
  </r>
  <r>
    <n v="3582935401"/>
    <s v="Jun 8, 2020, 1:56:52 PM"/>
    <m/>
    <d v="2020-06-08T00:00:00"/>
    <m/>
    <d v="2020-06-08T00:00:00"/>
    <n v="6"/>
    <n v="8"/>
    <x v="4"/>
    <s v="Morning Run"/>
    <x v="0"/>
    <n v="3359"/>
    <n v="11750"/>
    <n v="11.75"/>
    <n v="7.3011092500000006"/>
    <x v="71"/>
    <x v="29"/>
    <x v="20"/>
    <x v="5"/>
    <b v="0"/>
    <n v="6337.8650545962346"/>
  </r>
  <r>
    <n v="3588101448"/>
    <s v="Jun 9, 2020, 1:52:39 PM"/>
    <m/>
    <d v="2020-06-09T00:00:00"/>
    <m/>
    <d v="2020-06-09T00:00:00"/>
    <n v="6"/>
    <n v="9"/>
    <x v="4"/>
    <s v="Morning Run"/>
    <x v="0"/>
    <n v="3587"/>
    <n v="12570"/>
    <n v="12.57"/>
    <n v="7.81063347"/>
    <x v="71"/>
    <x v="29"/>
    <x v="20"/>
    <x v="5"/>
    <b v="0"/>
    <n v="6345.6756880662342"/>
  </r>
  <r>
    <n v="3593269794"/>
    <s v="Jun 10, 2020, 1:50:53 PM"/>
    <m/>
    <d v="2020-06-10T00:00:00"/>
    <m/>
    <d v="2020-06-10T00:00:00"/>
    <n v="6"/>
    <n v="10"/>
    <x v="4"/>
    <s v="Morning Run"/>
    <x v="0"/>
    <n v="3597"/>
    <n v="12890"/>
    <n v="12.89"/>
    <n v="8.0094721900000003"/>
    <x v="71"/>
    <x v="29"/>
    <x v="20"/>
    <x v="5"/>
    <b v="0"/>
    <n v="6353.6851602562347"/>
  </r>
  <r>
    <n v="3598216564"/>
    <s v="Jun 11, 2020, 2:05:44 PM"/>
    <m/>
    <d v="2020-06-11T00:00:00"/>
    <m/>
    <d v="2020-06-11T00:00:00"/>
    <n v="6"/>
    <n v="11"/>
    <x v="4"/>
    <s v="Morning Run"/>
    <x v="0"/>
    <n v="3459"/>
    <n v="12060"/>
    <n v="12.06"/>
    <n v="7.4937342600000001"/>
    <x v="71"/>
    <x v="29"/>
    <x v="20"/>
    <x v="5"/>
    <b v="0"/>
    <n v="6361.1788945162343"/>
  </r>
  <r>
    <n v="3603214456"/>
    <s v="Jun 12, 2020, 2:14:48 PM"/>
    <m/>
    <d v="2020-06-12T00:00:00"/>
    <m/>
    <d v="2020-06-12T00:00:00"/>
    <n v="6"/>
    <n v="12"/>
    <x v="4"/>
    <s v="Morning Run"/>
    <x v="0"/>
    <n v="3502"/>
    <n v="12490"/>
    <n v="12.49"/>
    <n v="7.7609237900000005"/>
    <x v="71"/>
    <x v="29"/>
    <x v="20"/>
    <x v="5"/>
    <b v="0"/>
    <n v="6368.939818306234"/>
  </r>
  <r>
    <n v="3608445122"/>
    <s v="Jun 13, 2020, 2:15:12 PM"/>
    <m/>
    <d v="2020-06-13T00:00:00"/>
    <m/>
    <d v="2020-06-13T00:00:00"/>
    <n v="6"/>
    <n v="13"/>
    <x v="4"/>
    <s v="Morning Run"/>
    <x v="0"/>
    <n v="2942"/>
    <n v="10310"/>
    <n v="10.31"/>
    <n v="6.4063350100000003"/>
    <x v="26"/>
    <x v="16"/>
    <x v="8"/>
    <x v="4"/>
    <b v="0"/>
    <n v="6375.3461533162335"/>
  </r>
  <r>
    <n v="3614253670"/>
    <s v="Jun 14, 2020, 2:19:15 PM"/>
    <m/>
    <d v="2020-06-14T00:00:00"/>
    <m/>
    <d v="2020-06-14T00:00:00"/>
    <n v="6"/>
    <n v="14"/>
    <x v="4"/>
    <s v="Morning Run"/>
    <x v="0"/>
    <n v="3069"/>
    <n v="10630"/>
    <n v="10.63"/>
    <n v="6.6051737299999997"/>
    <x v="26"/>
    <x v="16"/>
    <x v="8"/>
    <x v="4"/>
    <b v="0"/>
    <n v="6381.9513270462339"/>
  </r>
  <r>
    <n v="3618909599"/>
    <s v="Jun 15, 2020, 2:32:58 PM"/>
    <m/>
    <d v="2020-06-15T00:00:00"/>
    <m/>
    <d v="2020-06-15T00:00:00"/>
    <n v="6"/>
    <n v="15"/>
    <x v="4"/>
    <s v="Morning Run"/>
    <x v="0"/>
    <n v="2925"/>
    <n v="10500"/>
    <n v="10.5"/>
    <n v="6.5243954999999998"/>
    <x v="26"/>
    <x v="16"/>
    <x v="8"/>
    <x v="4"/>
    <b v="0"/>
    <n v="6388.4757225462336"/>
  </r>
  <r>
    <n v="3624211309"/>
    <s v="Jun 16, 2020, 3:06:05 PM"/>
    <m/>
    <d v="2020-06-16T00:00:00"/>
    <m/>
    <d v="2020-06-16T00:00:00"/>
    <n v="6"/>
    <n v="16"/>
    <x v="4"/>
    <s v="Morning Run"/>
    <x v="0"/>
    <n v="3177"/>
    <n v="11370"/>
    <n v="11.37"/>
    <n v="7.0649882699999997"/>
    <x v="26"/>
    <x v="16"/>
    <x v="8"/>
    <x v="4"/>
    <b v="0"/>
    <n v="6395.5407108162335"/>
  </r>
  <r>
    <n v="3629408950"/>
    <s v="Jun 17, 2020, 2:43:08 PM"/>
    <m/>
    <d v="2020-06-17T00:00:00"/>
    <m/>
    <d v="2020-06-17T00:00:00"/>
    <n v="6"/>
    <n v="17"/>
    <x v="4"/>
    <s v="Morning Run"/>
    <x v="0"/>
    <n v="3504"/>
    <n v="12030"/>
    <n v="12.03"/>
    <n v="7.4750931300000003"/>
    <x v="26"/>
    <x v="16"/>
    <x v="8"/>
    <x v="4"/>
    <b v="0"/>
    <n v="6403.0158039462331"/>
  </r>
  <r>
    <n v="3634197482"/>
    <s v="Jun 18, 2020, 2:59:18 PM"/>
    <m/>
    <d v="2020-06-18T00:00:00"/>
    <m/>
    <d v="2020-06-18T00:00:00"/>
    <n v="6"/>
    <n v="18"/>
    <x v="4"/>
    <s v="Morning Run"/>
    <x v="0"/>
    <n v="3086"/>
    <n v="10570"/>
    <n v="10.57"/>
    <n v="6.5678914700000002"/>
    <x v="26"/>
    <x v="16"/>
    <x v="8"/>
    <x v="4"/>
    <b v="0"/>
    <n v="6409.5836954162332"/>
  </r>
  <r>
    <n v="3638698942"/>
    <s v="Jun 19, 2020, 2:14:30 PM"/>
    <m/>
    <d v="2020-06-19T00:00:00"/>
    <m/>
    <d v="2020-06-19T00:00:00"/>
    <n v="6"/>
    <n v="19"/>
    <x v="4"/>
    <s v="Morning Run"/>
    <x v="0"/>
    <n v="2739"/>
    <n v="10270"/>
    <n v="10.27"/>
    <n v="6.3814801699999997"/>
    <x v="72"/>
    <x v="7"/>
    <x v="1"/>
    <x v="1"/>
    <b v="0"/>
    <n v="6415.9651755862333"/>
  </r>
  <r>
    <n v="3650002720"/>
    <s v="Jun 21, 2020, 3:23:25 PM"/>
    <m/>
    <d v="2020-06-21T00:00:00"/>
    <m/>
    <d v="2020-06-21T00:00:00"/>
    <n v="6"/>
    <n v="21"/>
    <x v="4"/>
    <s v="Morning Run"/>
    <x v="0"/>
    <n v="3103"/>
    <n v="10780"/>
    <n v="10.78"/>
    <n v="6.6983793800000004"/>
    <x v="72"/>
    <x v="7"/>
    <x v="1"/>
    <x v="1"/>
    <b v="0"/>
    <n v="6422.6635549662333"/>
  </r>
  <r>
    <n v="3654021965"/>
    <s v="Jun 22, 2020, 3:02:37 PM"/>
    <m/>
    <d v="2020-06-22T00:00:00"/>
    <m/>
    <d v="2020-06-22T00:00:00"/>
    <n v="6"/>
    <n v="22"/>
    <x v="4"/>
    <s v="Morning Run"/>
    <x v="0"/>
    <n v="2058"/>
    <n v="7300"/>
    <n v="7.3"/>
    <n v="4.5360082999999998"/>
    <x v="72"/>
    <x v="7"/>
    <x v="1"/>
    <x v="1"/>
    <b v="0"/>
    <n v="6427.1995632662329"/>
  </r>
  <r>
    <n v="3659197477"/>
    <s v="Jun 23, 2020, 2:33:51 PM"/>
    <m/>
    <d v="2020-06-23T00:00:00"/>
    <m/>
    <d v="2020-06-23T00:00:00"/>
    <n v="6"/>
    <n v="23"/>
    <x v="4"/>
    <s v="Morning Run"/>
    <x v="0"/>
    <n v="3077"/>
    <n v="10850"/>
    <n v="10.85"/>
    <n v="6.7418753499999999"/>
    <x v="26"/>
    <x v="16"/>
    <x v="8"/>
    <x v="4"/>
    <b v="0"/>
    <n v="6433.9414386162325"/>
  </r>
  <r>
    <n v="3664820335"/>
    <s v="Jun 24, 2020, 3:39:41 PM"/>
    <m/>
    <d v="2020-06-24T00:00:00"/>
    <m/>
    <d v="2020-06-24T00:00:00"/>
    <n v="6"/>
    <n v="24"/>
    <x v="4"/>
    <s v="Morning Run"/>
    <x v="0"/>
    <n v="2756"/>
    <n v="9800"/>
    <n v="9.8000000000000007"/>
    <n v="6.0894358000000004"/>
    <x v="26"/>
    <x v="16"/>
    <x v="8"/>
    <x v="4"/>
    <b v="0"/>
    <n v="6440.0308744162321"/>
  </r>
  <r>
    <n v="3669859654"/>
    <s v="Jun 25, 2020, 3:25:50 PM"/>
    <m/>
    <d v="2020-06-25T00:00:00"/>
    <m/>
    <d v="2020-06-25T00:00:00"/>
    <n v="6"/>
    <n v="25"/>
    <x v="4"/>
    <s v="Morning Run"/>
    <x v="0"/>
    <n v="3158"/>
    <n v="11230"/>
    <n v="11.23"/>
    <n v="6.9779963299999999"/>
    <x v="26"/>
    <x v="16"/>
    <x v="8"/>
    <x v="4"/>
    <b v="0"/>
    <n v="6447.0088707462319"/>
  </r>
  <r>
    <n v="3674648496"/>
    <s v="Jun 26, 2020, 4:02:10 PM"/>
    <m/>
    <d v="2020-06-26T00:00:00"/>
    <m/>
    <d v="2020-06-26T00:00:00"/>
    <n v="6"/>
    <n v="26"/>
    <x v="4"/>
    <s v="Morning Run"/>
    <x v="0"/>
    <n v="3091"/>
    <n v="10880"/>
    <n v="10.88"/>
    <n v="6.7605164799999997"/>
    <x v="26"/>
    <x v="16"/>
    <x v="8"/>
    <x v="4"/>
    <b v="0"/>
    <n v="6453.7693872262316"/>
  </r>
  <r>
    <n v="3679464036"/>
    <s v="Jun 27, 2020, 3:46:36 PM"/>
    <m/>
    <d v="2020-06-27T00:00:00"/>
    <m/>
    <d v="2020-06-27T00:00:00"/>
    <n v="6"/>
    <n v="27"/>
    <x v="4"/>
    <s v="Morning Run"/>
    <x v="0"/>
    <n v="2898"/>
    <n v="10270"/>
    <n v="10.27"/>
    <n v="6.3814801699999997"/>
    <x v="26"/>
    <x v="16"/>
    <x v="8"/>
    <x v="4"/>
    <b v="0"/>
    <n v="6460.1508673962317"/>
  </r>
  <r>
    <n v="3684563364"/>
    <s v="Jun 28, 2020, 3:04:21 PM"/>
    <m/>
    <d v="2020-06-28T00:00:00"/>
    <m/>
    <d v="2020-06-28T00:00:00"/>
    <n v="6"/>
    <n v="28"/>
    <x v="4"/>
    <s v="Morning Run"/>
    <x v="0"/>
    <n v="2977"/>
    <n v="10640"/>
    <n v="10.64"/>
    <n v="6.6113874400000006"/>
    <x v="26"/>
    <x v="16"/>
    <x v="8"/>
    <x v="4"/>
    <b v="0"/>
    <n v="6466.7622548362315"/>
  </r>
  <r>
    <n v="3688624037"/>
    <s v="Jun 29, 2020, 2:58:38 PM"/>
    <m/>
    <d v="2020-06-29T00:00:00"/>
    <m/>
    <d v="2020-06-29T00:00:00"/>
    <n v="6"/>
    <n v="29"/>
    <x v="4"/>
    <s v="Morning Run"/>
    <x v="0"/>
    <n v="2852"/>
    <n v="10040"/>
    <n v="10.039999999999999"/>
    <n v="6.2385648400000004"/>
    <x v="26"/>
    <x v="16"/>
    <x v="8"/>
    <x v="4"/>
    <b v="0"/>
    <n v="6473.0008196762319"/>
  </r>
  <r>
    <n v="3693242799"/>
    <s v="Jun 30, 2020, 2:52:27 PM"/>
    <m/>
    <d v="2020-06-30T00:00:00"/>
    <m/>
    <d v="2020-06-30T00:00:00"/>
    <n v="6"/>
    <n v="30"/>
    <x v="4"/>
    <s v="Morning Run"/>
    <x v="0"/>
    <n v="2970"/>
    <n v="10620"/>
    <n v="10.62"/>
    <n v="6.5989600199999998"/>
    <x v="26"/>
    <x v="16"/>
    <x v="8"/>
    <x v="4"/>
    <b v="0"/>
    <n v="6479.599779696232"/>
  </r>
  <r>
    <n v="3698196523"/>
    <s v="Jul 1, 2020, 2:08:08 PM"/>
    <m/>
    <d v="2020-07-01T00:00:00"/>
    <m/>
    <d v="2020-07-01T00:00:00"/>
    <n v="7"/>
    <n v="1"/>
    <x v="4"/>
    <s v="Morning Run"/>
    <x v="0"/>
    <n v="3155"/>
    <n v="11280"/>
    <n v="11.28"/>
    <n v="7.0090648800000004"/>
    <x v="26"/>
    <x v="16"/>
    <x v="8"/>
    <x v="4"/>
    <b v="0"/>
    <n v="6486.6088445762316"/>
  </r>
  <r>
    <n v="3703112289"/>
    <s v="Jul 2, 2020, 2:38:05 PM"/>
    <m/>
    <d v="2020-07-02T00:00:00"/>
    <m/>
    <d v="2020-07-02T00:00:00"/>
    <n v="7"/>
    <n v="2"/>
    <x v="4"/>
    <s v="Morning Run"/>
    <x v="0"/>
    <n v="2869"/>
    <n v="10130"/>
    <n v="10.130000000000001"/>
    <n v="6.2944882299999998"/>
    <x v="26"/>
    <x v="16"/>
    <x v="8"/>
    <x v="4"/>
    <b v="0"/>
    <n v="6492.9033328062314"/>
  </r>
  <r>
    <n v="3707668365"/>
    <s v="Jul 3, 2020, 1:59:10 PM"/>
    <m/>
    <d v="2020-07-03T00:00:00"/>
    <m/>
    <d v="2020-07-03T00:00:00"/>
    <n v="7"/>
    <n v="3"/>
    <x v="4"/>
    <s v="Morning Run"/>
    <x v="0"/>
    <n v="3123"/>
    <n v="11210"/>
    <n v="11.21"/>
    <n v="6.96556891"/>
    <x v="26"/>
    <x v="16"/>
    <x v="8"/>
    <x v="4"/>
    <b v="0"/>
    <n v="6499.8689017162314"/>
  </r>
  <r>
    <n v="3709319333"/>
    <s v="Jul 3, 2020, 10:03:17 PM"/>
    <m/>
    <d v="2020-07-03T00:00:00"/>
    <m/>
    <d v="2020-07-03T00:00:00"/>
    <n v="7"/>
    <n v="3"/>
    <x v="4"/>
    <s v="1000th run, average: 6.5 mi"/>
    <x v="0"/>
    <n v="476"/>
    <n v="1480"/>
    <n v="1.48"/>
    <n v="0.91962907999999999"/>
    <x v="26"/>
    <x v="16"/>
    <x v="8"/>
    <x v="4"/>
    <b v="0"/>
    <n v="6500.7885307962315"/>
  </r>
  <r>
    <n v="3712521878"/>
    <s v="Jul 4, 2020, 1:50:31 PM"/>
    <m/>
    <d v="2020-07-04T00:00:00"/>
    <m/>
    <d v="2020-07-04T00:00:00"/>
    <n v="7"/>
    <n v="4"/>
    <x v="4"/>
    <s v="Morning Run"/>
    <x v="0"/>
    <n v="2992"/>
    <n v="10830"/>
    <n v="10.83"/>
    <n v="6.7294479300000001"/>
    <x v="26"/>
    <x v="16"/>
    <x v="8"/>
    <x v="4"/>
    <b v="0"/>
    <n v="6507.5179787262314"/>
  </r>
  <r>
    <n v="3718708401"/>
    <s v="Jul 5, 2020, 5:09:01 PM"/>
    <m/>
    <d v="2020-07-05T00:00:00"/>
    <m/>
    <d v="2020-07-05T00:00:00"/>
    <n v="7"/>
    <n v="5"/>
    <x v="4"/>
    <s v="Morning Run"/>
    <x v="0"/>
    <n v="1656"/>
    <n v="6090"/>
    <n v="6.09"/>
    <n v="3.7841493900000001"/>
    <x v="26"/>
    <x v="16"/>
    <x v="8"/>
    <x v="4"/>
    <b v="0"/>
    <n v="6511.302128116231"/>
  </r>
  <r>
    <n v="3722291245"/>
    <s v="Jul 6, 2020, 2:35:41 PM"/>
    <m/>
    <d v="2020-07-06T00:00:00"/>
    <m/>
    <d v="2020-07-06T00:00:00"/>
    <n v="7"/>
    <n v="6"/>
    <x v="4"/>
    <s v="Morning Run"/>
    <x v="0"/>
    <n v="2806"/>
    <n v="9940"/>
    <n v="9.94"/>
    <n v="6.1764277400000003"/>
    <x v="26"/>
    <x v="16"/>
    <x v="8"/>
    <x v="4"/>
    <b v="0"/>
    <n v="6517.4785558562307"/>
  </r>
  <r>
    <n v="3727142942"/>
    <s v="Jul 7, 2020, 2:32:01 PM"/>
    <m/>
    <d v="2020-07-07T00:00:00"/>
    <m/>
    <d v="2020-07-07T00:00:00"/>
    <n v="7"/>
    <n v="7"/>
    <x v="4"/>
    <s v="Morning Run"/>
    <x v="0"/>
    <n v="2116"/>
    <n v="7870"/>
    <n v="7.87"/>
    <n v="4.8901897700000001"/>
    <x v="73"/>
    <x v="7"/>
    <x v="1"/>
    <x v="1"/>
    <b v="0"/>
    <n v="6522.3687456262305"/>
  </r>
  <r>
    <n v="3732162835"/>
    <s v="Jul 8, 2020, 2:41:43 PM"/>
    <m/>
    <d v="2020-07-08T00:00:00"/>
    <m/>
    <d v="2020-07-08T00:00:00"/>
    <n v="7"/>
    <n v="8"/>
    <x v="4"/>
    <s v="Morning Run"/>
    <x v="0"/>
    <n v="2019"/>
    <n v="7510"/>
    <n v="7.51"/>
    <n v="4.66649621"/>
    <x v="73"/>
    <x v="7"/>
    <x v="1"/>
    <x v="1"/>
    <b v="0"/>
    <n v="6527.0352418362309"/>
  </r>
  <r>
    <n v="3736885101"/>
    <s v="Jul 9, 2020, 2:35:27 PM"/>
    <m/>
    <d v="2020-07-09T00:00:00"/>
    <m/>
    <d v="2020-07-09T00:00:00"/>
    <n v="7"/>
    <n v="9"/>
    <x v="4"/>
    <s v="Morning Run"/>
    <x v="0"/>
    <n v="2772"/>
    <n v="10310"/>
    <n v="10.31"/>
    <n v="6.4063350100000003"/>
    <x v="70"/>
    <x v="7"/>
    <x v="1"/>
    <x v="1"/>
    <b v="0"/>
    <n v="6533.4415768462304"/>
  </r>
  <r>
    <n v="3741699178"/>
    <s v="Jul 10, 2020, 3:10:04 PM"/>
    <m/>
    <d v="2020-07-10T00:00:00"/>
    <m/>
    <d v="2020-07-10T00:00:00"/>
    <n v="7"/>
    <n v="10"/>
    <x v="4"/>
    <s v="Morning Run"/>
    <x v="0"/>
    <n v="2608"/>
    <n v="9810"/>
    <n v="9.81"/>
    <n v="6.0956495100000003"/>
    <x v="70"/>
    <x v="7"/>
    <x v="1"/>
    <x v="1"/>
    <b v="0"/>
    <n v="6539.5372263562303"/>
  </r>
  <r>
    <n v="3746634498"/>
    <s v="Jul 11, 2020, 3:14:16 PM"/>
    <m/>
    <d v="2020-07-11T00:00:00"/>
    <m/>
    <d v="2020-07-11T00:00:00"/>
    <n v="7"/>
    <n v="11"/>
    <x v="4"/>
    <s v="Morning Run"/>
    <x v="0"/>
    <n v="2056"/>
    <n v="7630"/>
    <n v="7.63"/>
    <n v="4.7410607300000001"/>
    <x v="70"/>
    <x v="7"/>
    <x v="1"/>
    <x v="1"/>
    <b v="0"/>
    <n v="6544.2782870862302"/>
  </r>
  <r>
    <n v="3752152122"/>
    <s v="Jul 12, 2020, 3:14:59 PM"/>
    <m/>
    <d v="2020-07-12T00:00:00"/>
    <m/>
    <d v="2020-07-12T00:00:00"/>
    <n v="7"/>
    <n v="12"/>
    <x v="4"/>
    <s v="Morning Run"/>
    <x v="0"/>
    <n v="2516"/>
    <n v="9050"/>
    <n v="9.0500000000000007"/>
    <n v="5.6234075500000005"/>
    <x v="26"/>
    <x v="16"/>
    <x v="8"/>
    <x v="4"/>
    <b v="0"/>
    <n v="6549.9016946362299"/>
  </r>
  <r>
    <n v="3756502096"/>
    <s v="Jul 13, 2020, 3:00:24 PM"/>
    <m/>
    <d v="2020-07-13T00:00:00"/>
    <m/>
    <d v="2020-07-13T00:00:00"/>
    <n v="7"/>
    <n v="13"/>
    <x v="4"/>
    <s v="Morning Run"/>
    <x v="0"/>
    <n v="2763"/>
    <n v="10040"/>
    <n v="10.039999999999999"/>
    <n v="6.2385648400000004"/>
    <x v="26"/>
    <x v="16"/>
    <x v="8"/>
    <x v="4"/>
    <b v="0"/>
    <n v="6556.1402594762303"/>
  </r>
  <r>
    <n v="3761700906"/>
    <s v="Jul 14, 2020, 3:30:12 PM"/>
    <m/>
    <d v="2020-07-14T00:00:00"/>
    <m/>
    <d v="2020-07-14T00:00:00"/>
    <n v="7"/>
    <n v="14"/>
    <x v="4"/>
    <s v="Morning Run"/>
    <x v="0"/>
    <n v="2807"/>
    <n v="10190"/>
    <n v="10.19"/>
    <n v="6.3317704900000003"/>
    <x v="4"/>
    <x v="4"/>
    <x v="2"/>
    <x v="2"/>
    <b v="0"/>
    <n v="6562.4720299662304"/>
  </r>
  <r>
    <n v="3766577094"/>
    <s v="Jul 15, 2020, 3:03:48 PM"/>
    <m/>
    <d v="2020-07-15T00:00:00"/>
    <m/>
    <d v="2020-07-15T00:00:00"/>
    <n v="7"/>
    <n v="15"/>
    <x v="4"/>
    <s v="Morning Run"/>
    <x v="0"/>
    <n v="2709"/>
    <n v="10010"/>
    <n v="10.01"/>
    <n v="6.2199237099999998"/>
    <x v="26"/>
    <x v="16"/>
    <x v="8"/>
    <x v="4"/>
    <b v="0"/>
    <n v="6568.6919536762307"/>
  </r>
  <r>
    <n v="3771370438"/>
    <s v="Jul 16, 2020, 3:00:36 PM"/>
    <m/>
    <d v="2020-07-16T00:00:00"/>
    <m/>
    <d v="2020-07-16T00:00:00"/>
    <n v="7"/>
    <n v="16"/>
    <x v="4"/>
    <s v="Morning Run"/>
    <x v="0"/>
    <n v="2921"/>
    <n v="10420"/>
    <n v="10.42"/>
    <n v="6.4746858200000004"/>
    <x v="26"/>
    <x v="16"/>
    <x v="8"/>
    <x v="4"/>
    <b v="0"/>
    <n v="6575.1666394962303"/>
  </r>
  <r>
    <n v="3776004373"/>
    <s v="Jul 17, 2020, 2:43:04 PM"/>
    <m/>
    <d v="2020-07-17T00:00:00"/>
    <m/>
    <d v="2020-07-17T00:00:00"/>
    <n v="7"/>
    <n v="17"/>
    <x v="4"/>
    <s v="Morning Run"/>
    <x v="0"/>
    <n v="2839"/>
    <n v="10300"/>
    <n v="10.3"/>
    <n v="6.4001213000000003"/>
    <x v="26"/>
    <x v="16"/>
    <x v="8"/>
    <x v="4"/>
    <b v="0"/>
    <n v="6581.5667607962305"/>
  </r>
  <r>
    <n v="3781000405"/>
    <s v="Jul 18, 2020, 2:43:43 PM"/>
    <m/>
    <d v="2020-07-18T00:00:00"/>
    <m/>
    <d v="2020-07-18T00:00:00"/>
    <n v="7"/>
    <n v="18"/>
    <x v="4"/>
    <s v="Morning Run"/>
    <x v="0"/>
    <n v="2802"/>
    <n v="10290"/>
    <n v="10.29"/>
    <n v="6.3939075900000004"/>
    <x v="26"/>
    <x v="16"/>
    <x v="8"/>
    <x v="4"/>
    <b v="0"/>
    <n v="6587.9606683862303"/>
  </r>
  <r>
    <n v="3786752461"/>
    <s v="Jul 19, 2020, 3:39:03 PM"/>
    <m/>
    <d v="2020-07-19T00:00:00"/>
    <m/>
    <d v="2020-07-19T00:00:00"/>
    <n v="7"/>
    <n v="19"/>
    <x v="4"/>
    <s v="Morning Run"/>
    <x v="0"/>
    <n v="2994"/>
    <n v="11080"/>
    <n v="11.08"/>
    <n v="6.8847906800000001"/>
    <x v="26"/>
    <x v="16"/>
    <x v="8"/>
    <x v="4"/>
    <b v="0"/>
    <n v="6594.8454590662304"/>
  </r>
  <r>
    <n v="3791138488"/>
    <s v="Jul 20, 2020, 3:40:11 PM"/>
    <m/>
    <d v="2020-07-20T00:00:00"/>
    <m/>
    <d v="2020-07-20T00:00:00"/>
    <n v="7"/>
    <n v="20"/>
    <x v="4"/>
    <s v="Morning Run"/>
    <x v="0"/>
    <n v="2783"/>
    <n v="10270"/>
    <n v="10.27"/>
    <n v="6.3814801699999997"/>
    <x v="26"/>
    <x v="16"/>
    <x v="8"/>
    <x v="4"/>
    <b v="0"/>
    <n v="6601.2269392362305"/>
  </r>
  <r>
    <n v="3796142760"/>
    <s v="Jul 21, 2020, 3:17:00 PM"/>
    <m/>
    <d v="2020-07-21T00:00:00"/>
    <m/>
    <d v="2020-07-21T00:00:00"/>
    <n v="7"/>
    <n v="21"/>
    <x v="4"/>
    <s v="Morning Run"/>
    <x v="0"/>
    <n v="2750"/>
    <n v="10110"/>
    <n v="10.11"/>
    <n v="6.2820608099999999"/>
    <x v="26"/>
    <x v="16"/>
    <x v="8"/>
    <x v="4"/>
    <b v="0"/>
    <n v="6607.5090000462305"/>
  </r>
  <r>
    <n v="3801347976"/>
    <s v="Jul 22, 2020, 3:20:44 PM"/>
    <m/>
    <d v="2020-07-22T00:00:00"/>
    <m/>
    <d v="2020-07-22T00:00:00"/>
    <n v="7"/>
    <n v="22"/>
    <x v="4"/>
    <s v="Morning Run"/>
    <x v="0"/>
    <n v="2714"/>
    <n v="10010"/>
    <n v="10.01"/>
    <n v="6.2199237099999998"/>
    <x v="26"/>
    <x v="16"/>
    <x v="8"/>
    <x v="4"/>
    <b v="0"/>
    <n v="6613.7289237562309"/>
  </r>
  <r>
    <n v="3805328480"/>
    <s v="Jul 23, 2020, 3:44:02 PM"/>
    <m/>
    <d v="2020-07-23T00:00:00"/>
    <m/>
    <d v="2020-07-23T00:00:00"/>
    <n v="7"/>
    <n v="23"/>
    <x v="4"/>
    <s v="Morning Run"/>
    <x v="0"/>
    <n v="2877"/>
    <n v="10010"/>
    <n v="10.01"/>
    <n v="6.2199237099999998"/>
    <x v="26"/>
    <x v="16"/>
    <x v="8"/>
    <x v="4"/>
    <b v="0"/>
    <n v="6619.9488474662312"/>
  </r>
  <r>
    <n v="3808415852"/>
    <s v="Jul 24, 2020, 3:33:25 PM"/>
    <m/>
    <d v="2020-07-24T00:00:00"/>
    <m/>
    <d v="2020-07-24T00:00:00"/>
    <n v="7"/>
    <n v="24"/>
    <x v="4"/>
    <s v="Morning Run"/>
    <x v="0"/>
    <n v="2859"/>
    <n v="10320"/>
    <n v="10.32"/>
    <n v="6.4125487200000002"/>
    <x v="26"/>
    <x v="16"/>
    <x v="8"/>
    <x v="4"/>
    <b v="0"/>
    <n v="6626.3613961862311"/>
  </r>
  <r>
    <n v="3811873366"/>
    <s v="Jul 25, 2020, 3:50:08 PM"/>
    <m/>
    <d v="2020-07-25T00:00:00"/>
    <m/>
    <d v="2020-07-25T00:00:00"/>
    <n v="7"/>
    <n v="25"/>
    <x v="4"/>
    <s v="Morning Run"/>
    <x v="0"/>
    <n v="2703"/>
    <n v="9710"/>
    <n v="9.7100000000000009"/>
    <n v="6.0335124100000002"/>
    <x v="26"/>
    <x v="16"/>
    <x v="8"/>
    <x v="4"/>
    <b v="0"/>
    <n v="6632.3949085962313"/>
  </r>
  <r>
    <n v="3815498327"/>
    <s v="Jul 26, 2020, 2:58:05 PM"/>
    <m/>
    <d v="2020-07-26T00:00:00"/>
    <m/>
    <d v="2020-07-26T00:00:00"/>
    <n v="7"/>
    <n v="26"/>
    <x v="4"/>
    <s v="Morning Run"/>
    <x v="0"/>
    <n v="2702"/>
    <n v="10000"/>
    <n v="10"/>
    <n v="6.2137099999999998"/>
    <x v="26"/>
    <x v="16"/>
    <x v="8"/>
    <x v="4"/>
    <b v="0"/>
    <n v="6638.6086185962313"/>
  </r>
  <r>
    <n v="3821738966"/>
    <s v="Jul 27, 2020, 3:34:01 PM"/>
    <m/>
    <d v="2020-07-27T00:00:00"/>
    <m/>
    <d v="2020-07-27T00:00:00"/>
    <n v="7"/>
    <n v="27"/>
    <x v="4"/>
    <s v="Morning Run"/>
    <x v="0"/>
    <n v="2427"/>
    <n v="8730"/>
    <n v="8.73"/>
    <n v="5.4245688300000001"/>
    <x v="26"/>
    <x v="16"/>
    <x v="8"/>
    <x v="4"/>
    <b v="0"/>
    <n v="6644.0331874262311"/>
  </r>
  <r>
    <n v="3827672879"/>
    <s v="Jul 28, 2020, 3:15:12 PM"/>
    <m/>
    <d v="2020-07-28T00:00:00"/>
    <m/>
    <d v="2020-07-28T00:00:00"/>
    <n v="7"/>
    <n v="28"/>
    <x v="4"/>
    <s v="Morning Run"/>
    <x v="0"/>
    <n v="2445"/>
    <n v="8910"/>
    <n v="8.91"/>
    <n v="5.5364156099999997"/>
    <x v="26"/>
    <x v="16"/>
    <x v="8"/>
    <x v="4"/>
    <b v="0"/>
    <n v="6649.5696030362315"/>
  </r>
  <r>
    <n v="3833786790"/>
    <s v="Jul 29, 2020, 3:44:48 PM"/>
    <m/>
    <d v="2020-07-29T00:00:00"/>
    <m/>
    <d v="2020-07-29T00:00:00"/>
    <n v="7"/>
    <n v="29"/>
    <x v="4"/>
    <s v="Morning Run"/>
    <x v="0"/>
    <n v="2862"/>
    <n v="10280"/>
    <n v="10.28"/>
    <n v="6.3876938800000005"/>
    <x v="26"/>
    <x v="16"/>
    <x v="8"/>
    <x v="4"/>
    <b v="0"/>
    <n v="6655.9572969162318"/>
  </r>
  <r>
    <n v="3839073007"/>
    <s v="Jul 30, 2020, 3:40:55 PM"/>
    <m/>
    <d v="2020-07-30T00:00:00"/>
    <m/>
    <d v="2020-07-30T00:00:00"/>
    <n v="7"/>
    <n v="30"/>
    <x v="4"/>
    <s v="Morning Run"/>
    <x v="0"/>
    <n v="2980"/>
    <n v="10290"/>
    <n v="10.29"/>
    <n v="6.3939075900000004"/>
    <x v="26"/>
    <x v="16"/>
    <x v="8"/>
    <x v="4"/>
    <b v="0"/>
    <n v="6662.3512045062316"/>
  </r>
  <r>
    <n v="3843988874"/>
    <s v="Jul 31, 2020, 3:24:07 PM"/>
    <m/>
    <d v="2020-07-31T00:00:00"/>
    <m/>
    <d v="2020-07-31T00:00:00"/>
    <n v="7"/>
    <n v="31"/>
    <x v="4"/>
    <s v="Morning Run"/>
    <x v="0"/>
    <n v="2635"/>
    <n v="9300"/>
    <n v="9.3000000000000007"/>
    <n v="5.7787503000000005"/>
    <x v="26"/>
    <x v="16"/>
    <x v="8"/>
    <x v="4"/>
    <b v="0"/>
    <n v="6668.1299548062316"/>
  </r>
  <r>
    <n v="3849232949"/>
    <s v="Aug 1, 2020, 3:55:08 PM"/>
    <m/>
    <d v="2020-08-01T00:00:00"/>
    <m/>
    <d v="2020-08-01T00:00:00"/>
    <n v="8"/>
    <n v="1"/>
    <x v="4"/>
    <s v="Morning Run"/>
    <x v="0"/>
    <n v="2770"/>
    <n v="10080"/>
    <n v="10.08"/>
    <n v="6.2634196800000002"/>
    <x v="26"/>
    <x v="16"/>
    <x v="8"/>
    <x v="4"/>
    <b v="0"/>
    <n v="6674.3933744862316"/>
  </r>
  <r>
    <n v="3854649995"/>
    <s v="Aug 2, 2020, 3:58:22 PM"/>
    <m/>
    <d v="2020-08-02T00:00:00"/>
    <m/>
    <d v="2020-08-02T00:00:00"/>
    <n v="8"/>
    <n v="2"/>
    <x v="4"/>
    <s v="Morning Run"/>
    <x v="0"/>
    <n v="2502"/>
    <n v="9030"/>
    <n v="9.0299999999999994"/>
    <n v="5.6109801299999997"/>
    <x v="26"/>
    <x v="16"/>
    <x v="8"/>
    <x v="4"/>
    <b v="0"/>
    <n v="6680.0043546162315"/>
  </r>
  <r>
    <n v="3858801298"/>
    <s v="Aug 3, 2020, 3:37:11 PM"/>
    <m/>
    <d v="2020-08-03T00:00:00"/>
    <m/>
    <d v="2020-08-03T00:00:00"/>
    <n v="8"/>
    <n v="3"/>
    <x v="4"/>
    <s v="Morning Run"/>
    <x v="0"/>
    <n v="2507"/>
    <n v="8800"/>
    <n v="8.8000000000000007"/>
    <n v="5.4680648000000005"/>
    <x v="26"/>
    <x v="16"/>
    <x v="8"/>
    <x v="4"/>
    <b v="0"/>
    <n v="6685.4724194162318"/>
  </r>
  <r>
    <n v="3863458759"/>
    <s v="Aug 4, 2020, 2:40:43 PM"/>
    <m/>
    <d v="2020-08-04T00:00:00"/>
    <m/>
    <d v="2020-08-04T00:00:00"/>
    <n v="8"/>
    <n v="4"/>
    <x v="4"/>
    <s v="Morning Run"/>
    <x v="0"/>
    <n v="2485"/>
    <n v="8710"/>
    <n v="8.7100000000000009"/>
    <n v="5.4121414100000003"/>
    <x v="26"/>
    <x v="16"/>
    <x v="8"/>
    <x v="4"/>
    <b v="0"/>
    <n v="6690.8845608262318"/>
  </r>
  <r>
    <n v="3868730134"/>
    <s v="Aug 5, 2020, 3:12:33 PM"/>
    <m/>
    <d v="2020-08-05T00:00:00"/>
    <m/>
    <d v="2020-08-05T00:00:00"/>
    <n v="8"/>
    <n v="5"/>
    <x v="4"/>
    <s v="Morning Run"/>
    <x v="0"/>
    <n v="2571"/>
    <n v="9010"/>
    <n v="9.01"/>
    <n v="5.5985527099999999"/>
    <x v="26"/>
    <x v="16"/>
    <x v="8"/>
    <x v="4"/>
    <b v="0"/>
    <n v="6696.4831135362319"/>
  </r>
  <r>
    <n v="3873821960"/>
    <s v="Aug 6, 2020, 3:10:21 PM"/>
    <m/>
    <d v="2020-08-06T00:00:00"/>
    <m/>
    <d v="2020-08-06T00:00:00"/>
    <n v="8"/>
    <n v="6"/>
    <x v="4"/>
    <s v="Morning Run"/>
    <x v="0"/>
    <n v="2710"/>
    <n v="9470"/>
    <n v="9.4700000000000006"/>
    <n v="5.8843833700000001"/>
    <x v="26"/>
    <x v="16"/>
    <x v="8"/>
    <x v="4"/>
    <b v="0"/>
    <n v="6702.3674969062322"/>
  </r>
  <r>
    <n v="3878651642"/>
    <s v="Aug 7, 2020, 3:23:25 PM"/>
    <m/>
    <d v="2020-08-07T00:00:00"/>
    <m/>
    <d v="2020-08-07T00:00:00"/>
    <n v="8"/>
    <n v="7"/>
    <x v="4"/>
    <s v="Morning Run"/>
    <x v="0"/>
    <n v="2605"/>
    <n v="9130"/>
    <n v="9.1300000000000008"/>
    <n v="5.6731172299999999"/>
    <x v="26"/>
    <x v="16"/>
    <x v="8"/>
    <x v="4"/>
    <b v="0"/>
    <n v="6708.0406141362319"/>
  </r>
  <r>
    <n v="3883842261"/>
    <s v="Aug 8, 2020, 4:09:54 PM"/>
    <m/>
    <d v="2020-08-08T00:00:00"/>
    <m/>
    <d v="2020-08-08T00:00:00"/>
    <n v="8"/>
    <n v="8"/>
    <x v="4"/>
    <s v="Morning Run"/>
    <x v="0"/>
    <n v="2812"/>
    <n v="10050"/>
    <n v="10.050000000000001"/>
    <n v="6.2447785500000004"/>
    <x v="26"/>
    <x v="16"/>
    <x v="8"/>
    <x v="4"/>
    <b v="0"/>
    <n v="6714.2853926862317"/>
  </r>
  <r>
    <n v="3888765011"/>
    <s v="Aug 9, 2020, 3:29:53 PM"/>
    <m/>
    <d v="2020-08-09T00:00:00"/>
    <m/>
    <d v="2020-08-09T00:00:00"/>
    <n v="8"/>
    <n v="9"/>
    <x v="4"/>
    <s v="Morning Run"/>
    <x v="0"/>
    <n v="2530"/>
    <n v="8740"/>
    <n v="8.74"/>
    <n v="5.43078254"/>
    <x v="26"/>
    <x v="16"/>
    <x v="8"/>
    <x v="4"/>
    <b v="0"/>
    <n v="6719.7161752262318"/>
  </r>
  <r>
    <n v="3893050398"/>
    <s v="Aug 10, 2020, 3:20:26 PM"/>
    <m/>
    <d v="2020-08-10T00:00:00"/>
    <m/>
    <d v="2020-08-10T00:00:00"/>
    <n v="8"/>
    <n v="10"/>
    <x v="4"/>
    <s v="Morning Run"/>
    <x v="0"/>
    <n v="2456"/>
    <n v="8640"/>
    <n v="8.64"/>
    <n v="5.3686454399999999"/>
    <x v="26"/>
    <x v="16"/>
    <x v="8"/>
    <x v="4"/>
    <b v="0"/>
    <n v="6725.0848206662322"/>
  </r>
  <r>
    <n v="3898113332"/>
    <s v="Aug 11, 2020, 3:48:45 PM"/>
    <m/>
    <d v="2020-08-11T00:00:00"/>
    <m/>
    <d v="2020-08-11T00:00:00"/>
    <n v="8"/>
    <n v="11"/>
    <x v="4"/>
    <s v="Morning Run"/>
    <x v="0"/>
    <n v="2691"/>
    <n v="9270"/>
    <n v="9.27"/>
    <n v="5.7601091699999998"/>
    <x v="26"/>
    <x v="16"/>
    <x v="8"/>
    <x v="4"/>
    <b v="0"/>
    <n v="6730.844929836232"/>
  </r>
  <r>
    <n v="3903084022"/>
    <s v="Aug 12, 2020, 3:42:32 PM"/>
    <m/>
    <d v="2020-08-12T00:00:00"/>
    <m/>
    <d v="2020-08-12T00:00:00"/>
    <n v="8"/>
    <n v="12"/>
    <x v="4"/>
    <s v="Morning Run"/>
    <x v="0"/>
    <n v="2613"/>
    <n v="9280"/>
    <n v="9.2799999999999994"/>
    <n v="5.7663228799999997"/>
    <x v="26"/>
    <x v="16"/>
    <x v="8"/>
    <x v="4"/>
    <b v="0"/>
    <n v="6736.6112527162322"/>
  </r>
  <r>
    <n v="3907690176"/>
    <s v="Aug 13, 2020, 3:13:45 PM"/>
    <m/>
    <d v="2020-08-13T00:00:00"/>
    <m/>
    <d v="2020-08-13T00:00:00"/>
    <n v="8"/>
    <n v="13"/>
    <x v="4"/>
    <s v="Morning Run"/>
    <x v="0"/>
    <n v="2510"/>
    <n v="8680"/>
    <n v="8.68"/>
    <n v="5.3935002800000005"/>
    <x v="26"/>
    <x v="16"/>
    <x v="8"/>
    <x v="4"/>
    <b v="0"/>
    <n v="6742.0047529962321"/>
  </r>
  <r>
    <n v="3912685304"/>
    <s v="Aug 14, 2020, 4:53:22 PM"/>
    <m/>
    <d v="2020-08-14T00:00:00"/>
    <m/>
    <d v="2020-08-14T00:00:00"/>
    <n v="8"/>
    <n v="14"/>
    <x v="4"/>
    <s v="Morning Run"/>
    <x v="0"/>
    <n v="1459"/>
    <n v="5120"/>
    <n v="5.12"/>
    <n v="3.1814195199999999"/>
    <x v="26"/>
    <x v="16"/>
    <x v="8"/>
    <x v="4"/>
    <b v="0"/>
    <n v="6745.1861725162325"/>
  </r>
  <r>
    <n v="3918454693"/>
    <s v="Aug 15, 2020, 8:18:03 PM"/>
    <m/>
    <d v="2020-08-15T00:00:00"/>
    <m/>
    <d v="2020-08-15T00:00:00"/>
    <n v="8"/>
    <n v="15"/>
    <x v="4"/>
    <s v="Afternoon Run"/>
    <x v="0"/>
    <n v="1870"/>
    <n v="6580"/>
    <n v="6.58"/>
    <n v="4.0886211799999996"/>
    <x v="26"/>
    <x v="16"/>
    <x v="8"/>
    <x v="4"/>
    <b v="0"/>
    <n v="6749.2747936962323"/>
  </r>
  <r>
    <n v="3922643359"/>
    <s v="Aug 16, 2020, 3:51:45 PM"/>
    <m/>
    <d v="2020-08-16T00:00:00"/>
    <m/>
    <d v="2020-08-16T00:00:00"/>
    <n v="8"/>
    <n v="16"/>
    <x v="4"/>
    <s v="Morning Run"/>
    <x v="0"/>
    <n v="2432"/>
    <n v="8830"/>
    <n v="8.83"/>
    <n v="5.4867059300000003"/>
    <x v="26"/>
    <x v="16"/>
    <x v="8"/>
    <x v="4"/>
    <b v="0"/>
    <n v="6754.7614996262328"/>
  </r>
  <r>
    <n v="3926729295"/>
    <s v="Aug 17, 2020, 3:39:24 PM"/>
    <m/>
    <d v="2020-08-17T00:00:00"/>
    <m/>
    <d v="2020-08-17T00:00:00"/>
    <n v="8"/>
    <n v="17"/>
    <x v="4"/>
    <s v="Morning Run"/>
    <x v="0"/>
    <n v="2530"/>
    <n v="8530"/>
    <n v="8.5299999999999994"/>
    <n v="5.3002946299999998"/>
    <x v="26"/>
    <x v="16"/>
    <x v="8"/>
    <x v="4"/>
    <b v="0"/>
    <n v="6760.061794256233"/>
  </r>
  <r>
    <n v="3931658199"/>
    <s v="Aug 18, 2020, 3:50:08 PM"/>
    <m/>
    <d v="2020-08-18T00:00:00"/>
    <m/>
    <d v="2020-08-18T00:00:00"/>
    <n v="8"/>
    <n v="18"/>
    <x v="4"/>
    <s v="Morning Run"/>
    <x v="0"/>
    <n v="2504"/>
    <n v="8870"/>
    <n v="8.8699999999999992"/>
    <n v="5.51156077"/>
    <x v="26"/>
    <x v="16"/>
    <x v="8"/>
    <x v="4"/>
    <b v="0"/>
    <n v="6765.573355026233"/>
  </r>
  <r>
    <n v="3936505448"/>
    <s v="Aug 19, 2020, 3:26:43 PM"/>
    <m/>
    <d v="2020-08-19T00:00:00"/>
    <m/>
    <d v="2020-08-19T00:00:00"/>
    <n v="8"/>
    <n v="19"/>
    <x v="4"/>
    <s v="Morning Run"/>
    <x v="0"/>
    <n v="2662"/>
    <n v="9220"/>
    <n v="9.2200000000000006"/>
    <n v="5.7290406200000001"/>
    <x v="26"/>
    <x v="16"/>
    <x v="8"/>
    <x v="4"/>
    <b v="0"/>
    <n v="6771.302395646233"/>
  </r>
  <r>
    <n v="3941335443"/>
    <s v="Aug 20, 2020, 3:37:15 PM"/>
    <m/>
    <d v="2020-08-20T00:00:00"/>
    <m/>
    <d v="2020-08-20T00:00:00"/>
    <n v="8"/>
    <n v="20"/>
    <x v="4"/>
    <s v="Morning Run"/>
    <x v="0"/>
    <n v="2343"/>
    <n v="8270"/>
    <n v="8.27"/>
    <n v="5.1387381699999999"/>
    <x v="26"/>
    <x v="16"/>
    <x v="8"/>
    <x v="4"/>
    <b v="0"/>
    <n v="6776.4411338162327"/>
  </r>
  <r>
    <n v="3945804253"/>
    <s v="Aug 21, 2020, 3:26:46 PM"/>
    <m/>
    <d v="2020-08-21T00:00:00"/>
    <m/>
    <d v="2020-08-21T00:00:00"/>
    <n v="8"/>
    <n v="21"/>
    <x v="4"/>
    <s v="Morning Run"/>
    <x v="0"/>
    <n v="2415"/>
    <n v="8540"/>
    <n v="8.5399999999999991"/>
    <n v="5.3065083399999997"/>
    <x v="26"/>
    <x v="16"/>
    <x v="8"/>
    <x v="4"/>
    <b v="0"/>
    <n v="6781.7476421562324"/>
  </r>
  <r>
    <n v="3950596539"/>
    <s v="Aug 22, 2020, 4:08:33 PM"/>
    <m/>
    <d v="2020-08-22T00:00:00"/>
    <m/>
    <d v="2020-08-22T00:00:00"/>
    <n v="8"/>
    <n v="22"/>
    <x v="4"/>
    <s v="Morning Run"/>
    <x v="0"/>
    <n v="2567"/>
    <n v="8960"/>
    <n v="8.9600000000000009"/>
    <n v="5.5674841600000002"/>
    <x v="26"/>
    <x v="16"/>
    <x v="8"/>
    <x v="4"/>
    <b v="0"/>
    <n v="6787.3151263162326"/>
  </r>
  <r>
    <n v="3955592957"/>
    <s v="Aug 23, 2020, 3:49:01 PM"/>
    <m/>
    <d v="2020-08-23T00:00:00"/>
    <m/>
    <d v="2020-08-23T00:00:00"/>
    <n v="8"/>
    <n v="23"/>
    <x v="4"/>
    <s v="Morning Run"/>
    <x v="0"/>
    <n v="2448"/>
    <n v="8580"/>
    <n v="8.58"/>
    <n v="5.3313631800000003"/>
    <x v="26"/>
    <x v="16"/>
    <x v="8"/>
    <x v="4"/>
    <b v="0"/>
    <n v="6792.6464894962328"/>
  </r>
  <r>
    <n v="3959795657"/>
    <s v="Aug 24, 2020, 4:04:26 PM"/>
    <m/>
    <d v="2020-08-24T00:00:00"/>
    <m/>
    <d v="2020-08-24T00:00:00"/>
    <n v="8"/>
    <n v="24"/>
    <x v="4"/>
    <s v="Morning Run"/>
    <x v="0"/>
    <n v="2931"/>
    <n v="10230"/>
    <n v="10.23"/>
    <n v="6.35662533"/>
    <x v="26"/>
    <x v="16"/>
    <x v="8"/>
    <x v="4"/>
    <b v="0"/>
    <n v="6799.0031148262324"/>
  </r>
  <r>
    <n v="3964470807"/>
    <s v="Aug 25, 2020, 4:08:58 PM"/>
    <m/>
    <d v="2020-08-25T00:00:00"/>
    <m/>
    <d v="2020-08-25T00:00:00"/>
    <n v="8"/>
    <n v="25"/>
    <x v="4"/>
    <s v="Morning Run"/>
    <x v="0"/>
    <n v="2571"/>
    <n v="9090"/>
    <n v="9.09"/>
    <n v="5.6482623900000002"/>
    <x v="26"/>
    <x v="16"/>
    <x v="8"/>
    <x v="4"/>
    <b v="0"/>
    <n v="6804.6513772162325"/>
  </r>
  <r>
    <n v="3969245155"/>
    <s v="Aug 26, 2020, 4:06:28 PM"/>
    <m/>
    <d v="2020-08-26T00:00:00"/>
    <m/>
    <d v="2020-08-26T00:00:00"/>
    <n v="8"/>
    <n v="26"/>
    <x v="4"/>
    <s v="Morning Run"/>
    <x v="0"/>
    <n v="2526"/>
    <n v="8920"/>
    <n v="8.92"/>
    <n v="5.5426293200000005"/>
    <x v="26"/>
    <x v="16"/>
    <x v="8"/>
    <x v="4"/>
    <b v="0"/>
    <n v="6810.1940065362323"/>
  </r>
  <r>
    <n v="3975127517"/>
    <s v="Aug 27, 2020, 9:03:03 PM"/>
    <m/>
    <d v="2020-08-27T00:00:00"/>
    <m/>
    <d v="2020-08-27T00:00:00"/>
    <n v="8"/>
    <n v="27"/>
    <x v="4"/>
    <s v="Afternoon Run"/>
    <x v="0"/>
    <n v="2385"/>
    <n v="8460"/>
    <n v="8.4600000000000009"/>
    <n v="5.2567986600000003"/>
    <x v="26"/>
    <x v="16"/>
    <x v="8"/>
    <x v="4"/>
    <b v="0"/>
    <n v="6815.4508051962321"/>
  </r>
  <r>
    <n v="3977831778"/>
    <s v="Aug 28, 2020, 2:02:33 PM"/>
    <m/>
    <d v="2020-08-28T00:00:00"/>
    <m/>
    <d v="2020-08-28T00:00:00"/>
    <n v="8"/>
    <n v="28"/>
    <x v="4"/>
    <s v="Morning Run"/>
    <x v="0"/>
    <n v="2327"/>
    <n v="8170"/>
    <n v="8.17"/>
    <n v="5.0766010699999997"/>
    <x v="74"/>
    <x v="30"/>
    <x v="1"/>
    <x v="1"/>
    <b v="0"/>
    <n v="6820.527406266232"/>
  </r>
  <r>
    <n v="3982480078"/>
    <s v="Aug 29, 2020, 2:43:35 PM"/>
    <m/>
    <d v="2020-08-29T00:00:00"/>
    <m/>
    <d v="2020-08-29T00:00:00"/>
    <n v="8"/>
    <n v="29"/>
    <x v="4"/>
    <s v="Morning Run"/>
    <x v="0"/>
    <n v="2016"/>
    <n v="7090"/>
    <n v="7.09"/>
    <n v="4.4055203900000004"/>
    <x v="74"/>
    <x v="30"/>
    <x v="1"/>
    <x v="1"/>
    <b v="0"/>
    <n v="6824.9329266562318"/>
  </r>
  <r>
    <n v="3986813130"/>
    <s v="Aug 30, 2020, 2:09:51 PM"/>
    <m/>
    <d v="2020-08-30T00:00:00"/>
    <m/>
    <d v="2020-08-30T00:00:00"/>
    <n v="8"/>
    <n v="30"/>
    <x v="4"/>
    <s v="Morning Run"/>
    <x v="0"/>
    <n v="1689"/>
    <n v="5990"/>
    <n v="5.99"/>
    <n v="3.7220122899999999"/>
    <x v="74"/>
    <x v="30"/>
    <x v="1"/>
    <x v="1"/>
    <b v="0"/>
    <n v="6828.6549389462316"/>
  </r>
  <r>
    <n v="3993425921"/>
    <s v="Aug 31, 2020, 9:45:31 PM"/>
    <m/>
    <d v="2020-08-31T00:00:00"/>
    <m/>
    <d v="2020-08-31T00:00:00"/>
    <n v="8"/>
    <n v="31"/>
    <x v="4"/>
    <s v="Afternoon Run"/>
    <x v="0"/>
    <n v="2841"/>
    <n v="10100"/>
    <n v="10.1"/>
    <n v="6.2758471"/>
    <x v="75"/>
    <x v="31"/>
    <x v="1"/>
    <x v="1"/>
    <b v="0"/>
    <n v="6834.9307860462313"/>
  </r>
  <r>
    <n v="3996518448"/>
    <s v="Sep 1, 2020, 3:07:11 PM"/>
    <m/>
    <d v="2020-09-01T00:00:00"/>
    <m/>
    <d v="2020-09-01T00:00:00"/>
    <n v="9"/>
    <n v="1"/>
    <x v="4"/>
    <s v="Morning Run"/>
    <x v="0"/>
    <n v="2892"/>
    <n v="10030"/>
    <n v="10.029999999999999"/>
    <n v="6.2323511300000005"/>
    <x v="75"/>
    <x v="31"/>
    <x v="1"/>
    <x v="1"/>
    <b v="0"/>
    <n v="6841.1631371762314"/>
  </r>
  <r>
    <n v="4002517707"/>
    <s v="Sep 2, 2020, 6:58:10 PM"/>
    <m/>
    <d v="2020-09-02T00:00:00"/>
    <m/>
    <d v="2020-09-02T00:00:00"/>
    <n v="9"/>
    <n v="2"/>
    <x v="4"/>
    <s v="Lunch Run"/>
    <x v="0"/>
    <n v="1695"/>
    <n v="5560"/>
    <n v="5.56"/>
    <n v="3.4548227599999999"/>
    <x v="75"/>
    <x v="31"/>
    <x v="1"/>
    <x v="1"/>
    <b v="0"/>
    <n v="6844.6179599362313"/>
  </r>
  <r>
    <n v="4005762982"/>
    <s v="Sep 3, 2020, 1:55:15 PM"/>
    <m/>
    <d v="2020-09-03T00:00:00"/>
    <m/>
    <d v="2020-09-03T00:00:00"/>
    <n v="9"/>
    <n v="3"/>
    <x v="4"/>
    <s v="Morning Run"/>
    <x v="0"/>
    <n v="2202"/>
    <n v="7280"/>
    <n v="7.28"/>
    <n v="4.5235808799999999"/>
    <x v="75"/>
    <x v="31"/>
    <x v="1"/>
    <x v="1"/>
    <b v="0"/>
    <n v="6849.1415408162311"/>
  </r>
  <r>
    <n v="4027800307"/>
    <s v="Sep 8, 2020, 12:00:09 AM"/>
    <m/>
    <d v="2020-09-07T00:00:00"/>
    <m/>
    <d v="2020-09-07T00:00:00"/>
    <n v="9"/>
    <n v="7"/>
    <x v="4"/>
    <s v="Afternoon Run"/>
    <x v="0"/>
    <n v="1666"/>
    <n v="5570"/>
    <n v="5.57"/>
    <n v="3.4610364700000003"/>
    <x v="76"/>
    <x v="20"/>
    <x v="1"/>
    <x v="1"/>
    <b v="0"/>
    <n v="6852.6025772862313"/>
  </r>
  <r>
    <n v="4030349404"/>
    <s v="Sep 8, 2020, 3:17:28 PM"/>
    <m/>
    <d v="2020-09-08T00:00:00"/>
    <m/>
    <d v="2020-09-08T00:00:00"/>
    <n v="9"/>
    <n v="8"/>
    <x v="4"/>
    <s v="Morning Run"/>
    <x v="0"/>
    <n v="2004"/>
    <n v="7060"/>
    <n v="7.06"/>
    <n v="4.3868792599999997"/>
    <x v="76"/>
    <x v="20"/>
    <x v="1"/>
    <x v="1"/>
    <b v="0"/>
    <n v="6856.9894565462309"/>
  </r>
  <r>
    <n v="4035258015"/>
    <s v="Sep 9, 2020, 3:15:27 PM"/>
    <m/>
    <d v="2020-09-09T00:00:00"/>
    <m/>
    <d v="2020-09-09T00:00:00"/>
    <n v="9"/>
    <n v="9"/>
    <x v="4"/>
    <s v="Klamath Falls Treadmill"/>
    <x v="0"/>
    <n v="3600"/>
    <n v="11510"/>
    <n v="11.51"/>
    <n v="7.1519802100000005"/>
    <x v="76"/>
    <x v="20"/>
    <x v="1"/>
    <x v="1"/>
    <b v="1"/>
    <n v="6864.1414367562311"/>
  </r>
  <r>
    <n v="4041905379"/>
    <s v="Sep 10, 2020, 11:23:37 PM"/>
    <m/>
    <d v="2020-09-10T00:00:00"/>
    <m/>
    <d v="2020-09-10T00:00:00"/>
    <n v="9"/>
    <n v="10"/>
    <x v="4"/>
    <s v="Afternoon Run"/>
    <x v="0"/>
    <n v="2358"/>
    <n v="7250"/>
    <n v="7.25"/>
    <n v="4.5049397500000001"/>
    <x v="1"/>
    <x v="1"/>
    <x v="1"/>
    <x v="1"/>
    <b v="0"/>
    <n v="6868.6463765062308"/>
  </r>
  <r>
    <n v="4044432085"/>
    <s v="Sep 11, 2020, 3:19:52 PM"/>
    <m/>
    <d v="2020-09-11T00:00:00"/>
    <m/>
    <d v="2020-09-11T00:00:00"/>
    <n v="9"/>
    <n v="11"/>
    <x v="4"/>
    <s v="Morning Run"/>
    <x v="0"/>
    <n v="1653"/>
    <n v="5770"/>
    <n v="5.77"/>
    <n v="3.5853106700000001"/>
    <x v="1"/>
    <x v="1"/>
    <x v="1"/>
    <x v="1"/>
    <b v="0"/>
    <n v="6872.2316871762305"/>
  </r>
  <r>
    <n v="4055031499"/>
    <s v="Sep 13, 2020, 3:44:55 PM"/>
    <m/>
    <d v="2020-09-13T00:00:00"/>
    <m/>
    <d v="2020-09-13T00:00:00"/>
    <n v="9"/>
    <n v="13"/>
    <x v="4"/>
    <s v="Morning Run"/>
    <x v="0"/>
    <n v="2647"/>
    <n v="8970"/>
    <n v="8.9700000000000006"/>
    <n v="5.5736978700000002"/>
    <x v="26"/>
    <x v="16"/>
    <x v="8"/>
    <x v="4"/>
    <b v="0"/>
    <n v="6877.8053850462302"/>
  </r>
  <r>
    <n v="4059269396"/>
    <s v="Sep 14, 2020, 4:03:56 PM"/>
    <m/>
    <d v="2020-09-14T00:00:00"/>
    <m/>
    <d v="2020-09-14T00:00:00"/>
    <n v="9"/>
    <n v="14"/>
    <x v="4"/>
    <s v="Morning Run"/>
    <x v="0"/>
    <n v="3081"/>
    <n v="10230"/>
    <n v="10.23"/>
    <n v="6.35662533"/>
    <x v="26"/>
    <x v="16"/>
    <x v="8"/>
    <x v="4"/>
    <b v="0"/>
    <n v="6884.1620103762298"/>
  </r>
  <r>
    <n v="4064109749"/>
    <s v="Sep 15, 2020, 4:01:09 PM"/>
    <m/>
    <d v="2020-09-15T00:00:00"/>
    <m/>
    <d v="2020-09-15T00:00:00"/>
    <n v="9"/>
    <n v="15"/>
    <x v="4"/>
    <s v="Morning Run"/>
    <x v="0"/>
    <n v="2851"/>
    <n v="10020"/>
    <n v="10.02"/>
    <n v="6.2261374199999997"/>
    <x v="26"/>
    <x v="16"/>
    <x v="8"/>
    <x v="4"/>
    <b v="0"/>
    <n v="6890.3881477962295"/>
  </r>
  <r>
    <n v="4069147060"/>
    <s v="Sep 16, 2020, 4:09:30 PM"/>
    <m/>
    <d v="2020-09-16T00:00:00"/>
    <m/>
    <d v="2020-09-16T00:00:00"/>
    <n v="9"/>
    <n v="16"/>
    <x v="4"/>
    <s v="Morning Run"/>
    <x v="0"/>
    <n v="2547"/>
    <n v="8840"/>
    <n v="8.84"/>
    <n v="5.4929196400000002"/>
    <x v="26"/>
    <x v="16"/>
    <x v="8"/>
    <x v="4"/>
    <b v="0"/>
    <n v="6895.8810674362294"/>
  </r>
  <r>
    <n v="4074092539"/>
    <s v="Sep 17, 2020, 4:40:25 PM"/>
    <m/>
    <d v="2020-09-17T00:00:00"/>
    <m/>
    <d v="2020-09-17T00:00:00"/>
    <n v="9"/>
    <n v="17"/>
    <x v="4"/>
    <s v="Morning Run"/>
    <x v="0"/>
    <n v="2903"/>
    <n v="10030"/>
    <n v="10.029999999999999"/>
    <n v="6.2323511300000005"/>
    <x v="26"/>
    <x v="16"/>
    <x v="8"/>
    <x v="4"/>
    <b v="0"/>
    <n v="6902.1134185662295"/>
  </r>
  <r>
    <n v="4078633450"/>
    <s v="Sep 18, 2020, 4:52:08 PM"/>
    <m/>
    <d v="2020-09-18T00:00:00"/>
    <m/>
    <d v="2020-09-18T00:00:00"/>
    <n v="9"/>
    <n v="18"/>
    <x v="4"/>
    <s v="Morning Run"/>
    <x v="0"/>
    <n v="3039"/>
    <n v="10000"/>
    <n v="10"/>
    <n v="6.2137099999999998"/>
    <x v="26"/>
    <x v="16"/>
    <x v="8"/>
    <x v="4"/>
    <b v="0"/>
    <n v="6908.3271285662295"/>
  </r>
  <r>
    <n v="4083655854"/>
    <s v="Sep 19, 2020, 5:03:25 PM"/>
    <m/>
    <d v="2020-09-19T00:00:00"/>
    <m/>
    <d v="2020-09-19T00:00:00"/>
    <n v="9"/>
    <n v="19"/>
    <x v="4"/>
    <s v="Morning Run"/>
    <x v="0"/>
    <n v="2783"/>
    <n v="9490"/>
    <n v="9.49"/>
    <n v="5.89681079"/>
    <x v="26"/>
    <x v="16"/>
    <x v="8"/>
    <x v="4"/>
    <b v="0"/>
    <n v="6914.2239393562295"/>
  </r>
  <r>
    <n v="4089007227"/>
    <s v="Sep 20, 2020, 4:46:30 PM"/>
    <m/>
    <d v="2020-09-20T00:00:00"/>
    <m/>
    <d v="2020-09-20T00:00:00"/>
    <n v="9"/>
    <n v="20"/>
    <x v="4"/>
    <s v="Morning Run"/>
    <x v="0"/>
    <n v="2618"/>
    <n v="9000"/>
    <n v="9"/>
    <n v="5.5923389999999999"/>
    <x v="26"/>
    <x v="16"/>
    <x v="8"/>
    <x v="4"/>
    <b v="0"/>
    <n v="6919.8162783562293"/>
  </r>
  <r>
    <n v="4093212957"/>
    <s v="Sep 21, 2020, 4:53:47 PM"/>
    <m/>
    <d v="2020-09-21T00:00:00"/>
    <m/>
    <d v="2020-09-21T00:00:00"/>
    <n v="9"/>
    <n v="21"/>
    <x v="4"/>
    <s v="Morning Run"/>
    <x v="0"/>
    <n v="3016"/>
    <n v="10160"/>
    <n v="10.16"/>
    <n v="6.3131293600000005"/>
    <x v="26"/>
    <x v="16"/>
    <x v="8"/>
    <x v="4"/>
    <b v="0"/>
    <n v="6926.1294077162293"/>
  </r>
  <r>
    <n v="4097771738"/>
    <s v="Sep 22, 2020, 4:21:08 PM"/>
    <m/>
    <d v="2020-09-22T00:00:00"/>
    <m/>
    <d v="2020-09-22T00:00:00"/>
    <n v="9"/>
    <n v="22"/>
    <x v="4"/>
    <s v="Morning Run"/>
    <x v="0"/>
    <n v="2920"/>
    <n v="10100"/>
    <n v="10.1"/>
    <n v="6.2758471"/>
    <x v="26"/>
    <x v="16"/>
    <x v="8"/>
    <x v="4"/>
    <b v="0"/>
    <n v="6932.405254816229"/>
  </r>
  <r>
    <n v="4102657763"/>
    <s v="Sep 23, 2020, 4:56:27 PM"/>
    <m/>
    <d v="2020-09-23T00:00:00"/>
    <m/>
    <d v="2020-09-23T00:00:00"/>
    <n v="9"/>
    <n v="23"/>
    <x v="4"/>
    <s v="Morning Run"/>
    <x v="0"/>
    <n v="2920"/>
    <n v="10000"/>
    <n v="10"/>
    <n v="6.2137099999999998"/>
    <x v="26"/>
    <x v="16"/>
    <x v="8"/>
    <x v="4"/>
    <b v="0"/>
    <n v="6938.618964816229"/>
  </r>
  <r>
    <n v="4106928687"/>
    <s v="Sep 24, 2020, 4:21:43 PM"/>
    <m/>
    <d v="2020-09-24T00:00:00"/>
    <m/>
    <d v="2020-09-24T00:00:00"/>
    <n v="9"/>
    <n v="24"/>
    <x v="4"/>
    <s v="Morning Run"/>
    <x v="0"/>
    <n v="2955"/>
    <n v="10130"/>
    <n v="10.130000000000001"/>
    <n v="6.2944882299999998"/>
    <x v="26"/>
    <x v="16"/>
    <x v="8"/>
    <x v="4"/>
    <b v="0"/>
    <n v="6944.9134530462288"/>
  </r>
  <r>
    <n v="4111150102"/>
    <s v="Sep 25, 2020, 5:00:13 PM"/>
    <m/>
    <d v="2020-09-25T00:00:00"/>
    <m/>
    <d v="2020-09-25T00:00:00"/>
    <n v="9"/>
    <n v="25"/>
    <x v="4"/>
    <s v="Morning Run"/>
    <x v="0"/>
    <n v="3031"/>
    <n v="10300"/>
    <n v="10.3"/>
    <n v="6.4001213000000003"/>
    <x v="26"/>
    <x v="16"/>
    <x v="8"/>
    <x v="4"/>
    <b v="0"/>
    <n v="6951.313574346229"/>
  </r>
  <r>
    <n v="4115711510"/>
    <s v="Sep 26, 2020, 4:47:59 PM"/>
    <m/>
    <d v="2020-09-26T00:00:00"/>
    <m/>
    <d v="2020-09-26T00:00:00"/>
    <n v="9"/>
    <n v="26"/>
    <x v="4"/>
    <s v="Morning Run"/>
    <x v="0"/>
    <n v="2971"/>
    <n v="10070"/>
    <n v="10.07"/>
    <n v="6.2572059700000002"/>
    <x v="26"/>
    <x v="16"/>
    <x v="8"/>
    <x v="4"/>
    <b v="0"/>
    <n v="6957.5707803162286"/>
  </r>
  <r>
    <n v="4120883852"/>
    <s v="Sep 27, 2020, 5:00:49 PM"/>
    <m/>
    <d v="2020-09-27T00:00:00"/>
    <m/>
    <d v="2020-09-27T00:00:00"/>
    <n v="9"/>
    <n v="27"/>
    <x v="4"/>
    <s v="Morning Run"/>
    <x v="0"/>
    <n v="2969"/>
    <n v="10040"/>
    <n v="10.039999999999999"/>
    <n v="6.2385648400000004"/>
    <x v="26"/>
    <x v="16"/>
    <x v="8"/>
    <x v="4"/>
    <b v="0"/>
    <n v="6963.809345156229"/>
  </r>
  <r>
    <n v="4124438513"/>
    <s v="Sep 28, 2020, 4:21:18 PM"/>
    <m/>
    <d v="2020-09-28T00:00:00"/>
    <m/>
    <d v="2020-09-28T00:00:00"/>
    <n v="9"/>
    <n v="28"/>
    <x v="4"/>
    <s v="Morning Run"/>
    <x v="0"/>
    <n v="2687"/>
    <n v="9470"/>
    <n v="9.4700000000000006"/>
    <n v="5.8843833700000001"/>
    <x v="26"/>
    <x v="16"/>
    <x v="8"/>
    <x v="4"/>
    <b v="0"/>
    <n v="6969.6937285262293"/>
  </r>
  <r>
    <n v="4129101760"/>
    <s v="Sep 29, 2020, 4:41:08 PM"/>
    <m/>
    <d v="2020-09-29T00:00:00"/>
    <m/>
    <d v="2020-09-29T00:00:00"/>
    <n v="9"/>
    <n v="29"/>
    <x v="4"/>
    <s v="Morning Run"/>
    <x v="0"/>
    <n v="2570"/>
    <n v="9020"/>
    <n v="9.02"/>
    <n v="5.6047664199999998"/>
    <x v="26"/>
    <x v="16"/>
    <x v="8"/>
    <x v="4"/>
    <b v="0"/>
    <n v="6975.2984949462289"/>
  </r>
  <r>
    <n v="4133660253"/>
    <s v="Sep 30, 2020, 4:23:45 PM"/>
    <m/>
    <d v="2020-09-30T00:00:00"/>
    <m/>
    <d v="2020-09-30T00:00:00"/>
    <n v="9"/>
    <n v="30"/>
    <x v="4"/>
    <s v="Morning Run"/>
    <x v="0"/>
    <n v="2834"/>
    <n v="10000"/>
    <n v="10"/>
    <n v="6.2137099999999998"/>
    <x v="26"/>
    <x v="16"/>
    <x v="8"/>
    <x v="4"/>
    <b v="0"/>
    <n v="6981.5122049462288"/>
  </r>
  <r>
    <n v="4138016791"/>
    <s v="Oct 1, 2020, 4:15:06 PM"/>
    <m/>
    <d v="2020-10-01T00:00:00"/>
    <m/>
    <d v="2020-10-01T00:00:00"/>
    <n v="10"/>
    <n v="1"/>
    <x v="4"/>
    <s v="Morning Run"/>
    <x v="0"/>
    <n v="2943"/>
    <n v="10130"/>
    <n v="10.130000000000001"/>
    <n v="6.2944882299999998"/>
    <x v="26"/>
    <x v="16"/>
    <x v="8"/>
    <x v="4"/>
    <b v="0"/>
    <n v="6987.8066931762287"/>
  </r>
  <r>
    <n v="4142201829"/>
    <s v="Oct 2, 2020, 4:45:28 PM"/>
    <m/>
    <d v="2020-10-02T00:00:00"/>
    <m/>
    <d v="2020-10-02T00:00:00"/>
    <n v="10"/>
    <n v="2"/>
    <x v="4"/>
    <s v="Morning Run"/>
    <x v="0"/>
    <n v="2692"/>
    <n v="9440"/>
    <n v="9.44"/>
    <n v="5.8657422400000003"/>
    <x v="26"/>
    <x v="16"/>
    <x v="8"/>
    <x v="4"/>
    <b v="0"/>
    <n v="6993.6724354162288"/>
  </r>
  <r>
    <n v="4146687912"/>
    <s v="Oct 3, 2020, 4:53:52 PM"/>
    <m/>
    <d v="2020-10-03T00:00:00"/>
    <m/>
    <d v="2020-10-03T00:00:00"/>
    <n v="10"/>
    <n v="3"/>
    <x v="4"/>
    <s v="Morning Run"/>
    <x v="0"/>
    <n v="2920"/>
    <n v="10070"/>
    <n v="10.07"/>
    <n v="6.2572059700000002"/>
    <x v="26"/>
    <x v="16"/>
    <x v="8"/>
    <x v="4"/>
    <b v="0"/>
    <n v="6999.9296413862285"/>
  </r>
  <r>
    <n v="4151447828"/>
    <s v="Oct 4, 2020, 4:25:14 PM"/>
    <m/>
    <d v="2020-10-04T00:00:00"/>
    <m/>
    <d v="2020-10-04T00:00:00"/>
    <n v="10"/>
    <n v="4"/>
    <x v="4"/>
    <s v="Morning Run"/>
    <x v="0"/>
    <n v="3001"/>
    <n v="10080"/>
    <n v="10.08"/>
    <n v="6.2634196800000002"/>
    <x v="26"/>
    <x v="16"/>
    <x v="8"/>
    <x v="4"/>
    <b v="0"/>
    <n v="7006.1930610662284"/>
  </r>
  <r>
    <n v="4154783433"/>
    <s v="Oct 5, 2020, 3:03:51 PM"/>
    <m/>
    <d v="2020-10-05T00:00:00"/>
    <m/>
    <d v="2020-10-05T00:00:00"/>
    <n v="10"/>
    <n v="5"/>
    <x v="4"/>
    <s v="Morning Run"/>
    <x v="0"/>
    <n v="2889"/>
    <n v="10090"/>
    <n v="10.09"/>
    <n v="6.2696333900000001"/>
    <x v="26"/>
    <x v="16"/>
    <x v="8"/>
    <x v="4"/>
    <b v="0"/>
    <n v="7012.4626944562287"/>
  </r>
  <r>
    <n v="4159782705"/>
    <s v="Oct 6, 2020, 4:57:39 PM"/>
    <m/>
    <d v="2020-10-06T00:00:00"/>
    <m/>
    <d v="2020-10-06T00:00:00"/>
    <n v="10"/>
    <n v="6"/>
    <x v="4"/>
    <s v="Morning Run"/>
    <x v="0"/>
    <n v="3061"/>
    <n v="9980"/>
    <n v="9.98"/>
    <n v="6.20128258"/>
    <x v="26"/>
    <x v="16"/>
    <x v="8"/>
    <x v="4"/>
    <b v="0"/>
    <n v="7018.663977036229"/>
  </r>
  <r>
    <n v="4164385780"/>
    <s v="Oct 7, 2020, 4:41:47 PM"/>
    <m/>
    <d v="2020-10-07T00:00:00"/>
    <m/>
    <d v="2020-10-07T00:00:00"/>
    <n v="10"/>
    <n v="7"/>
    <x v="4"/>
    <s v="Morning Run"/>
    <x v="0"/>
    <n v="2991"/>
    <n v="10220"/>
    <n v="10.220000000000001"/>
    <n v="6.35041162"/>
    <x v="26"/>
    <x v="16"/>
    <x v="8"/>
    <x v="4"/>
    <b v="0"/>
    <n v="7025.0143886562291"/>
  </r>
  <r>
    <n v="4168447727"/>
    <s v="Oct 8, 2020, 4:17:16 PM"/>
    <m/>
    <d v="2020-10-08T00:00:00"/>
    <m/>
    <d v="2020-10-08T00:00:00"/>
    <n v="10"/>
    <n v="8"/>
    <x v="4"/>
    <s v="Morning Run"/>
    <x v="0"/>
    <n v="2423"/>
    <n v="8330"/>
    <n v="8.33"/>
    <n v="5.1760204300000003"/>
    <x v="26"/>
    <x v="16"/>
    <x v="8"/>
    <x v="4"/>
    <b v="0"/>
    <n v="7030.190409086229"/>
  </r>
  <r>
    <n v="4168455217"/>
    <s v="Oct 8, 2020, 5:06:53 PM"/>
    <m/>
    <d v="2020-10-08T00:00:00"/>
    <m/>
    <d v="2020-10-08T00:00:00"/>
    <n v="10"/>
    <n v="8"/>
    <x v="4"/>
    <s v="GPS Gap"/>
    <x v="0"/>
    <n v="564"/>
    <n v="1930"/>
    <n v="1.93"/>
    <n v="1.1992460300000001"/>
    <x v="26"/>
    <x v="16"/>
    <x v="8"/>
    <x v="4"/>
    <b v="0"/>
    <n v="7031.3896551162288"/>
  </r>
  <r>
    <n v="4172672512"/>
    <s v="Oct 9, 2020, 4:19:30 PM"/>
    <m/>
    <d v="2020-10-09T00:00:00"/>
    <m/>
    <d v="2020-10-09T00:00:00"/>
    <n v="10"/>
    <n v="9"/>
    <x v="4"/>
    <s v="Morning Run"/>
    <x v="0"/>
    <n v="3070"/>
    <n v="10070"/>
    <n v="10.07"/>
    <n v="6.2572059700000002"/>
    <x v="26"/>
    <x v="16"/>
    <x v="8"/>
    <x v="4"/>
    <b v="0"/>
    <n v="7037.6468610862285"/>
  </r>
  <r>
    <n v="4177467780"/>
    <s v="Oct 10, 2020, 5:06:12 PM"/>
    <m/>
    <d v="2020-10-10T00:00:00"/>
    <m/>
    <d v="2020-10-10T00:00:00"/>
    <n v="10"/>
    <n v="10"/>
    <x v="4"/>
    <s v="Morning Run"/>
    <x v="0"/>
    <n v="2675"/>
    <n v="9110"/>
    <n v="9.11"/>
    <n v="5.66068981"/>
    <x v="26"/>
    <x v="16"/>
    <x v="8"/>
    <x v="4"/>
    <b v="0"/>
    <n v="7043.3075508962283"/>
  </r>
  <r>
    <n v="4182433969"/>
    <s v="Oct 11, 2020, 5:00:50 PM"/>
    <m/>
    <d v="2020-10-11T00:00:00"/>
    <m/>
    <d v="2020-10-11T00:00:00"/>
    <n v="10"/>
    <n v="11"/>
    <x v="4"/>
    <s v="Morning Run"/>
    <x v="0"/>
    <n v="2242"/>
    <n v="7350"/>
    <n v="7.35"/>
    <n v="4.5670768500000003"/>
    <x v="26"/>
    <x v="16"/>
    <x v="8"/>
    <x v="4"/>
    <b v="0"/>
    <n v="7047.8746277462287"/>
  </r>
  <r>
    <n v="4186297987"/>
    <s v="Oct 12, 2020, 4:43:08 PM"/>
    <m/>
    <d v="2020-10-12T00:00:00"/>
    <m/>
    <d v="2020-10-12T00:00:00"/>
    <n v="10"/>
    <n v="12"/>
    <x v="4"/>
    <s v="Morning Run"/>
    <x v="0"/>
    <n v="2743"/>
    <n v="9360"/>
    <n v="9.36"/>
    <n v="5.81603256"/>
    <x v="26"/>
    <x v="16"/>
    <x v="8"/>
    <x v="4"/>
    <b v="0"/>
    <n v="7053.6906603062289"/>
  </r>
  <r>
    <n v="4190189705"/>
    <s v="Oct 13, 2020, 3:46:47 PM"/>
    <m/>
    <d v="2020-10-13T00:00:00"/>
    <m/>
    <d v="2020-10-13T00:00:00"/>
    <n v="10"/>
    <n v="13"/>
    <x v="4"/>
    <s v="Morning Run"/>
    <x v="0"/>
    <n v="2744"/>
    <n v="9160"/>
    <n v="9.16"/>
    <n v="5.6917583599999997"/>
    <x v="26"/>
    <x v="16"/>
    <x v="8"/>
    <x v="4"/>
    <b v="0"/>
    <n v="7059.3824186662287"/>
  </r>
  <r>
    <n v="4194848115"/>
    <s v="Oct 14, 2020, 4:22:02 PM"/>
    <m/>
    <d v="2020-10-14T00:00:00"/>
    <m/>
    <d v="2020-10-14T00:00:00"/>
    <n v="10"/>
    <n v="14"/>
    <x v="4"/>
    <s v="Morning Run"/>
    <x v="0"/>
    <n v="3007"/>
    <n v="10030"/>
    <n v="10.029999999999999"/>
    <n v="6.2323511300000005"/>
    <x v="26"/>
    <x v="16"/>
    <x v="8"/>
    <x v="4"/>
    <b v="0"/>
    <n v="7065.6147697962288"/>
  </r>
  <r>
    <n v="4199123764"/>
    <s v="Oct 15, 2020, 4:44:25 PM"/>
    <m/>
    <d v="2020-10-15T00:00:00"/>
    <m/>
    <d v="2020-10-15T00:00:00"/>
    <n v="10"/>
    <n v="15"/>
    <x v="4"/>
    <s v="Morning Run"/>
    <x v="0"/>
    <n v="2592"/>
    <n v="8680"/>
    <n v="8.68"/>
    <n v="5.3935002800000005"/>
    <x v="26"/>
    <x v="16"/>
    <x v="8"/>
    <x v="4"/>
    <b v="0"/>
    <n v="7071.0082700762287"/>
  </r>
  <r>
    <n v="4203334813"/>
    <s v="Oct 16, 2020, 4:49:08 PM"/>
    <m/>
    <d v="2020-10-16T00:00:00"/>
    <m/>
    <d v="2020-10-16T00:00:00"/>
    <n v="10"/>
    <n v="16"/>
    <x v="4"/>
    <s v="Morning Run"/>
    <x v="0"/>
    <n v="2974"/>
    <n v="10090"/>
    <n v="10.09"/>
    <n v="6.2696333900000001"/>
    <x v="26"/>
    <x v="16"/>
    <x v="8"/>
    <x v="4"/>
    <b v="0"/>
    <n v="7077.277903466229"/>
  </r>
  <r>
    <n v="4207749482"/>
    <s v="Oct 17, 2020, 4:56:45 PM"/>
    <m/>
    <d v="2020-10-17T00:00:00"/>
    <m/>
    <d v="2020-10-17T00:00:00"/>
    <n v="10"/>
    <n v="17"/>
    <x v="4"/>
    <s v="Morning Run"/>
    <x v="0"/>
    <n v="2055"/>
    <n v="7070"/>
    <n v="7.07"/>
    <n v="4.3930929699999997"/>
    <x v="26"/>
    <x v="16"/>
    <x v="8"/>
    <x v="4"/>
    <b v="0"/>
    <n v="7081.670996436229"/>
  </r>
  <r>
    <n v="4213051883"/>
    <s v="Oct 18, 2020, 4:56:05 PM"/>
    <m/>
    <d v="2020-10-18T00:00:00"/>
    <m/>
    <d v="2020-10-18T00:00:00"/>
    <n v="10"/>
    <n v="18"/>
    <x v="4"/>
    <s v="Morning Run"/>
    <x v="0"/>
    <n v="2528"/>
    <n v="8830"/>
    <n v="8.83"/>
    <n v="5.4867059300000003"/>
    <x v="26"/>
    <x v="16"/>
    <x v="8"/>
    <x v="4"/>
    <b v="0"/>
    <n v="7087.1577023662294"/>
  </r>
  <r>
    <n v="4216272790"/>
    <s v="Oct 19, 2020, 3:19:47 PM"/>
    <m/>
    <d v="2020-10-19T00:00:00"/>
    <m/>
    <d v="2020-10-19T00:00:00"/>
    <n v="10"/>
    <n v="19"/>
    <x v="4"/>
    <s v="Morning Run"/>
    <x v="0"/>
    <n v="1830"/>
    <n v="6240"/>
    <n v="6.24"/>
    <n v="3.8773550399999999"/>
    <x v="26"/>
    <x v="16"/>
    <x v="8"/>
    <x v="4"/>
    <b v="0"/>
    <n v="7091.0350574062295"/>
  </r>
  <r>
    <n v="4221707188"/>
    <s v="Oct 20, 2020, 7:24:55 PM"/>
    <m/>
    <d v="2020-10-20T00:00:00"/>
    <m/>
    <d v="2020-10-20T00:00:00"/>
    <n v="10"/>
    <n v="20"/>
    <x v="4"/>
    <s v="Lunch Run"/>
    <x v="0"/>
    <n v="2842"/>
    <n v="10020"/>
    <n v="10.02"/>
    <n v="6.2261374199999997"/>
    <x v="26"/>
    <x v="16"/>
    <x v="8"/>
    <x v="4"/>
    <b v="0"/>
    <n v="7097.2611948262293"/>
  </r>
  <r>
    <n v="4225347506"/>
    <s v="Oct 21, 2020, 4:53:04 PM"/>
    <m/>
    <d v="2020-10-21T00:00:00"/>
    <m/>
    <d v="2020-10-21T00:00:00"/>
    <n v="10"/>
    <n v="21"/>
    <x v="4"/>
    <s v="Morning Run"/>
    <x v="0"/>
    <n v="2432"/>
    <n v="8610"/>
    <n v="8.61"/>
    <n v="5.3500043100000001"/>
    <x v="26"/>
    <x v="16"/>
    <x v="8"/>
    <x v="4"/>
    <b v="0"/>
    <n v="7102.6111991362295"/>
  </r>
  <r>
    <n v="4229802566"/>
    <s v="Oct 22, 2020, 4:59:13 PM"/>
    <m/>
    <d v="2020-10-22T00:00:00"/>
    <m/>
    <d v="2020-10-22T00:00:00"/>
    <n v="10"/>
    <n v="22"/>
    <x v="4"/>
    <s v="Morning Run"/>
    <x v="0"/>
    <n v="3069"/>
    <n v="10480"/>
    <n v="10.48"/>
    <n v="6.5119680799999999"/>
    <x v="26"/>
    <x v="16"/>
    <x v="8"/>
    <x v="4"/>
    <b v="0"/>
    <n v="7109.1231672162294"/>
  </r>
  <r>
    <n v="4233622888"/>
    <s v="Oct 23, 2020, 4:28:54 PM"/>
    <m/>
    <d v="2020-10-23T00:00:00"/>
    <m/>
    <d v="2020-10-23T00:00:00"/>
    <n v="10"/>
    <n v="23"/>
    <x v="4"/>
    <s v="Morning Run"/>
    <x v="0"/>
    <n v="3045"/>
    <n v="10440"/>
    <n v="10.44"/>
    <n v="6.4871132400000002"/>
    <x v="26"/>
    <x v="16"/>
    <x v="8"/>
    <x v="4"/>
    <b v="0"/>
    <n v="7115.6102804562297"/>
  </r>
  <r>
    <n v="4238282707"/>
    <s v="Oct 24, 2020, 5:07:34 PM"/>
    <m/>
    <d v="2020-10-24T00:00:00"/>
    <m/>
    <d v="2020-10-24T00:00:00"/>
    <n v="10"/>
    <n v="24"/>
    <x v="4"/>
    <s v="Morning Run"/>
    <x v="0"/>
    <n v="2898"/>
    <n v="10050"/>
    <n v="10.050000000000001"/>
    <n v="6.2447785500000004"/>
    <x v="26"/>
    <x v="16"/>
    <x v="8"/>
    <x v="4"/>
    <b v="0"/>
    <n v="7121.8550590062296"/>
  </r>
  <r>
    <n v="4246783309"/>
    <s v="Oct 26, 2020, 4:52:11 PM"/>
    <m/>
    <d v="2020-10-26T00:00:00"/>
    <m/>
    <d v="2020-10-26T00:00:00"/>
    <n v="10"/>
    <n v="26"/>
    <x v="4"/>
    <s v="Morning Run"/>
    <x v="0"/>
    <n v="2849"/>
    <n v="10050"/>
    <n v="10.050000000000001"/>
    <n v="6.2447785500000004"/>
    <x v="26"/>
    <x v="16"/>
    <x v="8"/>
    <x v="4"/>
    <b v="0"/>
    <n v="7128.0998375562294"/>
  </r>
  <r>
    <n v="4250494029"/>
    <s v="Oct 27, 2020, 3:21:08 PM"/>
    <m/>
    <d v="2020-10-27T00:00:00"/>
    <m/>
    <d v="2020-10-27T00:00:00"/>
    <n v="10"/>
    <n v="27"/>
    <x v="4"/>
    <s v="Morning Run"/>
    <x v="0"/>
    <n v="2839"/>
    <n v="10010"/>
    <n v="10.01"/>
    <n v="6.2199237099999998"/>
    <x v="26"/>
    <x v="16"/>
    <x v="8"/>
    <x v="4"/>
    <b v="0"/>
    <n v="7134.3197612662298"/>
  </r>
  <r>
    <n v="4255116165"/>
    <s v="Oct 28, 2020, 4:15:43 PM"/>
    <m/>
    <d v="2020-10-28T00:00:00"/>
    <m/>
    <d v="2020-10-28T00:00:00"/>
    <n v="10"/>
    <n v="28"/>
    <x v="4"/>
    <s v="Morning Run"/>
    <x v="0"/>
    <n v="2882"/>
    <n v="10150"/>
    <n v="10.15"/>
    <n v="6.3069156500000005"/>
    <x v="26"/>
    <x v="16"/>
    <x v="8"/>
    <x v="4"/>
    <b v="0"/>
    <n v="7140.6266769162294"/>
  </r>
  <r>
    <n v="4259184416"/>
    <s v="Oct 29, 2020, 4:27:20 PM"/>
    <m/>
    <d v="2020-10-29T00:00:00"/>
    <m/>
    <d v="2020-10-29T00:00:00"/>
    <n v="10"/>
    <n v="29"/>
    <x v="4"/>
    <s v="Morning Run"/>
    <x v="0"/>
    <n v="2861"/>
    <n v="10020"/>
    <n v="10.02"/>
    <n v="6.2261374199999997"/>
    <x v="26"/>
    <x v="16"/>
    <x v="8"/>
    <x v="4"/>
    <b v="0"/>
    <n v="7146.8528143362291"/>
  </r>
  <r>
    <n v="4263016829"/>
    <s v="Oct 30, 2020, 4:20:58 PM"/>
    <m/>
    <d v="2020-10-30T00:00:00"/>
    <m/>
    <d v="2020-10-30T00:00:00"/>
    <n v="10"/>
    <n v="30"/>
    <x v="4"/>
    <s v="Morning Run"/>
    <x v="0"/>
    <n v="2949"/>
    <n v="10140"/>
    <n v="10.14"/>
    <n v="6.3007019399999997"/>
    <x v="26"/>
    <x v="16"/>
    <x v="8"/>
    <x v="4"/>
    <b v="0"/>
    <n v="7153.1535162762293"/>
  </r>
  <r>
    <n v="4267772198"/>
    <s v="Oct 31, 2020, 4:23:04 PM"/>
    <m/>
    <d v="2020-10-31T00:00:00"/>
    <m/>
    <d v="2020-10-31T00:00:00"/>
    <n v="10"/>
    <n v="31"/>
    <x v="4"/>
    <s v="Morning Run"/>
    <x v="0"/>
    <n v="2808"/>
    <n v="10030"/>
    <n v="10.029999999999999"/>
    <n v="6.2323511300000005"/>
    <x v="26"/>
    <x v="16"/>
    <x v="8"/>
    <x v="4"/>
    <b v="0"/>
    <n v="7159.3858674062294"/>
  </r>
  <r>
    <n v="4272801419"/>
    <s v="Nov 1, 2020, 4:37:10 PM"/>
    <m/>
    <d v="2020-11-01T00:00:00"/>
    <m/>
    <d v="2020-11-01T00:00:00"/>
    <n v="11"/>
    <n v="1"/>
    <x v="4"/>
    <s v="Morning Run"/>
    <x v="0"/>
    <n v="2921"/>
    <n v="10250"/>
    <n v="10.25"/>
    <n v="6.3690527499999998"/>
    <x v="26"/>
    <x v="16"/>
    <x v="8"/>
    <x v="4"/>
    <b v="0"/>
    <n v="7165.7549201562297"/>
  </r>
  <r>
    <n v="4276793892"/>
    <s v="Nov 2, 2020, 4:34:33 PM"/>
    <m/>
    <d v="2020-11-02T00:00:00"/>
    <m/>
    <d v="2020-11-02T00:00:00"/>
    <n v="11"/>
    <n v="2"/>
    <x v="4"/>
    <s v="Morning Run"/>
    <x v="0"/>
    <n v="2851"/>
    <n v="10000"/>
    <n v="10"/>
    <n v="6.2137099999999998"/>
    <x v="26"/>
    <x v="16"/>
    <x v="8"/>
    <x v="4"/>
    <b v="0"/>
    <n v="7171.9686301562297"/>
  </r>
  <r>
    <n v="4281487544"/>
    <s v="Nov 3, 2020, 5:13:45 PM"/>
    <m/>
    <d v="2020-11-03T00:00:00"/>
    <m/>
    <d v="2020-11-03T00:00:00"/>
    <n v="11"/>
    <n v="3"/>
    <x v="4"/>
    <s v="Morning Run"/>
    <x v="0"/>
    <n v="2709"/>
    <n v="9350"/>
    <n v="9.35"/>
    <n v="5.8098188500000001"/>
    <x v="26"/>
    <x v="16"/>
    <x v="8"/>
    <x v="4"/>
    <b v="0"/>
    <n v="7177.7784490062295"/>
  </r>
  <r>
    <n v="4285967547"/>
    <s v="Nov 4, 2020, 4:35:43 PM"/>
    <m/>
    <d v="2020-11-04T00:00:00"/>
    <m/>
    <d v="2020-11-04T00:00:00"/>
    <n v="11"/>
    <n v="4"/>
    <x v="4"/>
    <s v="Morning Run"/>
    <x v="0"/>
    <n v="3083"/>
    <n v="10610"/>
    <n v="10.61"/>
    <n v="6.5927463099999999"/>
    <x v="26"/>
    <x v="16"/>
    <x v="8"/>
    <x v="4"/>
    <b v="0"/>
    <n v="7184.3711953162292"/>
  </r>
  <r>
    <n v="4290650663"/>
    <s v="Nov 5, 2020, 4:42:20 PM"/>
    <m/>
    <d v="2020-11-05T00:00:00"/>
    <m/>
    <d v="2020-11-05T00:00:00"/>
    <n v="11"/>
    <n v="5"/>
    <x v="4"/>
    <s v="Morning Run"/>
    <x v="0"/>
    <n v="2980"/>
    <n v="10020"/>
    <n v="10.02"/>
    <n v="6.2261374199999997"/>
    <x v="26"/>
    <x v="16"/>
    <x v="8"/>
    <x v="4"/>
    <b v="0"/>
    <n v="7190.597332736229"/>
  </r>
  <r>
    <n v="4297946277"/>
    <s v="Nov 6, 2020, 4:34:22 PM"/>
    <m/>
    <d v="2020-11-06T00:00:00"/>
    <m/>
    <d v="2020-11-06T00:00:00"/>
    <n v="11"/>
    <n v="6"/>
    <x v="4"/>
    <s v="Morning Run"/>
    <x v="0"/>
    <n v="2725"/>
    <n v="9230"/>
    <n v="9.23"/>
    <n v="5.7352543300000001"/>
    <x v="26"/>
    <x v="16"/>
    <x v="8"/>
    <x v="4"/>
    <b v="0"/>
    <n v="7196.3325870662293"/>
  </r>
  <r>
    <n v="4303480221"/>
    <s v="Nov 7, 2020, 4:40:13 PM"/>
    <m/>
    <d v="2020-11-07T00:00:00"/>
    <m/>
    <d v="2020-11-07T00:00:00"/>
    <n v="11"/>
    <n v="7"/>
    <x v="4"/>
    <s v="Morning Run"/>
    <x v="0"/>
    <n v="2780"/>
    <n v="9340"/>
    <n v="9.34"/>
    <n v="5.8036051400000002"/>
    <x v="26"/>
    <x v="16"/>
    <x v="8"/>
    <x v="4"/>
    <b v="0"/>
    <n v="7202.1361922062297"/>
  </r>
  <r>
    <n v="4309442533"/>
    <s v="Nov 8, 2020, 5:05:47 PM"/>
    <m/>
    <d v="2020-11-08T00:00:00"/>
    <m/>
    <d v="2020-11-08T00:00:00"/>
    <n v="11"/>
    <n v="8"/>
    <x v="4"/>
    <s v="Morning Run"/>
    <x v="0"/>
    <n v="1775"/>
    <n v="6080"/>
    <n v="6.08"/>
    <n v="3.7779356800000001"/>
    <x v="26"/>
    <x v="16"/>
    <x v="8"/>
    <x v="4"/>
    <b v="0"/>
    <n v="7205.9141278862298"/>
  </r>
  <r>
    <n v="4313747051"/>
    <s v="Nov 9, 2020, 5:04:39 PM"/>
    <m/>
    <d v="2020-11-09T00:00:00"/>
    <m/>
    <d v="2020-11-09T00:00:00"/>
    <n v="11"/>
    <n v="9"/>
    <x v="4"/>
    <s v="Morning Run"/>
    <x v="0"/>
    <n v="2982"/>
    <n v="10160"/>
    <n v="10.16"/>
    <n v="6.3131293600000005"/>
    <x v="26"/>
    <x v="16"/>
    <x v="8"/>
    <x v="4"/>
    <b v="0"/>
    <n v="7212.2272572462298"/>
  </r>
  <r>
    <n v="4318610903"/>
    <s v="Nov 10, 2020, 5:14:52 PM"/>
    <m/>
    <d v="2020-11-10T00:00:00"/>
    <m/>
    <d v="2020-11-10T00:00:00"/>
    <n v="11"/>
    <n v="10"/>
    <x v="4"/>
    <s v="Morning Run"/>
    <x v="0"/>
    <n v="2858"/>
    <n v="10030"/>
    <n v="10.029999999999999"/>
    <n v="6.2323511300000005"/>
    <x v="26"/>
    <x v="16"/>
    <x v="8"/>
    <x v="4"/>
    <b v="0"/>
    <n v="7218.4596083762299"/>
  </r>
  <r>
    <n v="4323466420"/>
    <s v="Nov 11, 2020, 4:31:01 PM"/>
    <m/>
    <d v="2020-11-11T00:00:00"/>
    <m/>
    <d v="2020-11-11T00:00:00"/>
    <n v="11"/>
    <n v="11"/>
    <x v="4"/>
    <s v="Morning Run"/>
    <x v="0"/>
    <n v="2880"/>
    <n v="10000"/>
    <n v="10"/>
    <n v="6.2137099999999998"/>
    <x v="26"/>
    <x v="16"/>
    <x v="8"/>
    <x v="4"/>
    <b v="0"/>
    <n v="7224.6733183762299"/>
  </r>
  <r>
    <n v="4328130848"/>
    <s v="Nov 12, 2020, 4:45:32 PM"/>
    <m/>
    <d v="2020-11-12T00:00:00"/>
    <m/>
    <d v="2020-11-12T00:00:00"/>
    <n v="11"/>
    <n v="12"/>
    <x v="4"/>
    <s v="Morning Run"/>
    <x v="0"/>
    <n v="2911"/>
    <n v="10040"/>
    <n v="10.039999999999999"/>
    <n v="6.2385648400000004"/>
    <x v="26"/>
    <x v="16"/>
    <x v="8"/>
    <x v="4"/>
    <b v="0"/>
    <n v="7230.9118832162303"/>
  </r>
  <r>
    <n v="4332577928"/>
    <s v="Nov 13, 2020, 4:46:21 PM"/>
    <m/>
    <d v="2020-11-13T00:00:00"/>
    <m/>
    <d v="2020-11-13T00:00:00"/>
    <n v="11"/>
    <n v="13"/>
    <x v="4"/>
    <s v="Morning Run"/>
    <x v="0"/>
    <n v="3083"/>
    <n v="10090"/>
    <n v="10.09"/>
    <n v="6.2696333900000001"/>
    <x v="26"/>
    <x v="16"/>
    <x v="8"/>
    <x v="4"/>
    <b v="0"/>
    <n v="7237.1815166062306"/>
  </r>
  <r>
    <n v="4337838878"/>
    <s v="Nov 14, 2020, 5:10:34 PM"/>
    <m/>
    <d v="2020-11-14T00:00:00"/>
    <m/>
    <d v="2020-11-14T00:00:00"/>
    <n v="11"/>
    <n v="14"/>
    <x v="4"/>
    <s v="Morning Run"/>
    <x v="0"/>
    <n v="2851"/>
    <n v="10000"/>
    <n v="10"/>
    <n v="6.2137099999999998"/>
    <x v="26"/>
    <x v="16"/>
    <x v="8"/>
    <x v="4"/>
    <b v="0"/>
    <n v="7243.3952266062306"/>
  </r>
  <r>
    <n v="4343192402"/>
    <s v="Nov 15, 2020, 5:11:37 PM"/>
    <m/>
    <d v="2020-11-15T00:00:00"/>
    <m/>
    <d v="2020-11-15T00:00:00"/>
    <n v="11"/>
    <n v="15"/>
    <x v="4"/>
    <s v="Morning Run"/>
    <x v="0"/>
    <n v="1876"/>
    <n v="6520"/>
    <n v="6.52"/>
    <n v="4.0513389200000001"/>
    <x v="26"/>
    <x v="16"/>
    <x v="8"/>
    <x v="4"/>
    <b v="0"/>
    <n v="7247.4465655262302"/>
  </r>
  <r>
    <n v="4352261058"/>
    <s v="Nov 17, 2020, 6:13:00 PM"/>
    <m/>
    <d v="2020-11-17T00:00:00"/>
    <m/>
    <d v="2020-11-17T00:00:00"/>
    <n v="11"/>
    <n v="17"/>
    <x v="4"/>
    <s v="New home, first run"/>
    <x v="0"/>
    <n v="2954"/>
    <n v="10340"/>
    <n v="10.34"/>
    <n v="6.4249761400000001"/>
    <x v="77"/>
    <x v="4"/>
    <x v="2"/>
    <x v="2"/>
    <b v="0"/>
    <n v="7253.8715416662299"/>
  </r>
  <r>
    <n v="4356434738"/>
    <s v="Nov 18, 2020, 4:03:02 PM"/>
    <m/>
    <d v="2020-11-18T00:00:00"/>
    <m/>
    <d v="2020-11-18T00:00:00"/>
    <n v="11"/>
    <n v="18"/>
    <x v="4"/>
    <s v="Morning Run"/>
    <x v="0"/>
    <n v="2856"/>
    <n v="9990"/>
    <n v="9.99"/>
    <n v="6.2074962899999999"/>
    <x v="77"/>
    <x v="4"/>
    <x v="2"/>
    <x v="2"/>
    <b v="0"/>
    <n v="7260.0790379562295"/>
  </r>
  <r>
    <n v="4361035646"/>
    <s v="Nov 19, 2020, 4:44:40 PM"/>
    <m/>
    <d v="2020-11-19T00:00:00"/>
    <m/>
    <d v="2020-11-19T00:00:00"/>
    <n v="11"/>
    <n v="19"/>
    <x v="4"/>
    <s v="Morning Run"/>
    <x v="0"/>
    <n v="2925"/>
    <n v="10230"/>
    <n v="10.23"/>
    <n v="6.35662533"/>
    <x v="77"/>
    <x v="4"/>
    <x v="2"/>
    <x v="2"/>
    <b v="0"/>
    <n v="7266.4356632862291"/>
  </r>
  <r>
    <n v="4365488888"/>
    <s v="Nov 20, 2020, 4:41:47 PM"/>
    <m/>
    <d v="2020-11-20T00:00:00"/>
    <m/>
    <d v="2020-11-20T00:00:00"/>
    <n v="11"/>
    <n v="20"/>
    <x v="4"/>
    <s v="Morning Run"/>
    <x v="0"/>
    <n v="2963"/>
    <n v="10300"/>
    <n v="10.3"/>
    <n v="6.4001213000000003"/>
    <x v="77"/>
    <x v="4"/>
    <x v="2"/>
    <x v="2"/>
    <b v="0"/>
    <n v="7272.8357845862292"/>
  </r>
  <r>
    <n v="4371485421"/>
    <s v="Nov 21, 2020, 8:53:42 PM"/>
    <m/>
    <d v="2020-11-21T00:00:00"/>
    <m/>
    <d v="2020-11-21T00:00:00"/>
    <n v="11"/>
    <n v="21"/>
    <x v="4"/>
    <s v="Lunch Run"/>
    <x v="0"/>
    <n v="1604"/>
    <n v="5620"/>
    <n v="5.62"/>
    <n v="3.4921050199999999"/>
    <x v="77"/>
    <x v="4"/>
    <x v="2"/>
    <x v="2"/>
    <b v="0"/>
    <n v="7276.3278896062293"/>
  </r>
  <r>
    <n v="4376532558"/>
    <s v="Nov 22, 2020, 4:44:19 PM"/>
    <m/>
    <d v="2020-11-22T00:00:00"/>
    <m/>
    <d v="2020-11-22T00:00:00"/>
    <n v="11"/>
    <n v="22"/>
    <x v="4"/>
    <s v="Morning Run"/>
    <x v="0"/>
    <n v="2854"/>
    <n v="10010"/>
    <n v="10.01"/>
    <n v="6.2199237099999998"/>
    <x v="77"/>
    <x v="4"/>
    <x v="2"/>
    <x v="2"/>
    <b v="0"/>
    <n v="7282.5478133162296"/>
  </r>
  <r>
    <n v="4380467340"/>
    <s v="Nov 23, 2020, 4:32:38 PM"/>
    <m/>
    <d v="2020-11-23T00:00:00"/>
    <m/>
    <d v="2020-11-23T00:00:00"/>
    <n v="11"/>
    <n v="23"/>
    <x v="4"/>
    <s v="Morning Run"/>
    <x v="0"/>
    <n v="2978"/>
    <n v="10470"/>
    <n v="10.47"/>
    <n v="6.50575437"/>
    <x v="77"/>
    <x v="4"/>
    <x v="2"/>
    <x v="2"/>
    <b v="0"/>
    <n v="7289.0535676862301"/>
  </r>
  <r>
    <n v="4384964110"/>
    <s v="Nov 24, 2020, 4:15:00 PM"/>
    <m/>
    <d v="2020-11-24T00:00:00"/>
    <m/>
    <d v="2020-11-24T00:00:00"/>
    <n v="11"/>
    <n v="24"/>
    <x v="4"/>
    <s v="Morning Run"/>
    <x v="0"/>
    <n v="2918"/>
    <n v="10290"/>
    <n v="10.29"/>
    <n v="6.3939075900000004"/>
    <x v="77"/>
    <x v="4"/>
    <x v="2"/>
    <x v="2"/>
    <b v="0"/>
    <n v="7295.4474752762299"/>
  </r>
  <r>
    <n v="4389839779"/>
    <s v="Nov 25, 2020, 5:14:37 PM"/>
    <m/>
    <d v="2020-11-25T00:00:00"/>
    <m/>
    <d v="2020-11-25T00:00:00"/>
    <n v="11"/>
    <n v="25"/>
    <x v="4"/>
    <s v="Morning Run"/>
    <x v="0"/>
    <n v="2789"/>
    <n v="10010"/>
    <n v="10.01"/>
    <n v="6.2199237099999998"/>
    <x v="77"/>
    <x v="4"/>
    <x v="2"/>
    <x v="2"/>
    <b v="0"/>
    <n v="7301.6673989862302"/>
  </r>
  <r>
    <n v="4394270014"/>
    <s v="Nov 26, 2020, 4:51:17 PM"/>
    <m/>
    <d v="2020-11-26T00:00:00"/>
    <m/>
    <d v="2020-11-26T00:00:00"/>
    <n v="11"/>
    <n v="26"/>
    <x v="4"/>
    <s v="Morning Run"/>
    <x v="0"/>
    <n v="3014"/>
    <n v="10510"/>
    <n v="10.51"/>
    <n v="6.5306092099999997"/>
    <x v="77"/>
    <x v="4"/>
    <x v="2"/>
    <x v="2"/>
    <b v="0"/>
    <n v="7308.1980081962301"/>
  </r>
  <r>
    <n v="4398389985"/>
    <s v="Nov 27, 2020, 4:39:11 PM"/>
    <m/>
    <d v="2020-11-27T00:00:00"/>
    <m/>
    <d v="2020-11-27T00:00:00"/>
    <n v="11"/>
    <n v="27"/>
    <x v="4"/>
    <s v="Morning Run"/>
    <x v="0"/>
    <n v="2874"/>
    <n v="9990"/>
    <n v="9.99"/>
    <n v="6.2074962899999999"/>
    <x v="77"/>
    <x v="4"/>
    <x v="2"/>
    <x v="2"/>
    <b v="0"/>
    <n v="7314.4055044862298"/>
  </r>
  <r>
    <n v="4403444843"/>
    <s v="Nov 28, 2020, 4:55:05 PM"/>
    <m/>
    <d v="2020-11-28T00:00:00"/>
    <m/>
    <d v="2020-11-28T00:00:00"/>
    <n v="11"/>
    <n v="28"/>
    <x v="4"/>
    <s v="Morning Run"/>
    <x v="0"/>
    <n v="2827"/>
    <n v="10070"/>
    <n v="10.07"/>
    <n v="6.2572059700000002"/>
    <x v="77"/>
    <x v="4"/>
    <x v="2"/>
    <x v="2"/>
    <b v="0"/>
    <n v="7320.6627104562294"/>
  </r>
  <r>
    <n v="4408838159"/>
    <s v="Nov 29, 2020, 4:36:59 PM"/>
    <m/>
    <d v="2020-11-29T00:00:00"/>
    <m/>
    <d v="2020-11-29T00:00:00"/>
    <n v="11"/>
    <n v="29"/>
    <x v="4"/>
    <s v="Morning Run"/>
    <x v="0"/>
    <n v="2398"/>
    <n v="8690"/>
    <n v="8.69"/>
    <n v="5.3997139900000004"/>
    <x v="77"/>
    <x v="4"/>
    <x v="2"/>
    <x v="2"/>
    <b v="0"/>
    <n v="7326.0624244462297"/>
  </r>
  <r>
    <n v="4412653296"/>
    <s v="Nov 30, 2020, 4:45:21 PM"/>
    <m/>
    <d v="2020-11-30T00:00:00"/>
    <m/>
    <d v="2020-11-30T00:00:00"/>
    <n v="11"/>
    <n v="30"/>
    <x v="4"/>
    <s v="Morning Run"/>
    <x v="0"/>
    <n v="2898"/>
    <n v="10390"/>
    <n v="10.39"/>
    <n v="6.4560446899999997"/>
    <x v="77"/>
    <x v="4"/>
    <x v="2"/>
    <x v="2"/>
    <b v="0"/>
    <n v="7332.5184691362301"/>
  </r>
  <r>
    <n v="4416816594"/>
    <s v="Dec 1, 2020, 4:21:41 PM"/>
    <m/>
    <d v="2020-12-01T00:00:00"/>
    <m/>
    <d v="2020-12-01T00:00:00"/>
    <n v="12"/>
    <n v="1"/>
    <x v="4"/>
    <s v="Morning Run"/>
    <x v="0"/>
    <n v="2892"/>
    <n v="10340"/>
    <n v="10.34"/>
    <n v="6.4249761400000001"/>
    <x v="77"/>
    <x v="4"/>
    <x v="2"/>
    <x v="2"/>
    <b v="0"/>
    <n v="7338.9434452762298"/>
  </r>
  <r>
    <n v="4421308649"/>
    <s v="Dec 2, 2020, 4:39:19 PM"/>
    <m/>
    <d v="2020-12-02T00:00:00"/>
    <m/>
    <d v="2020-12-02T00:00:00"/>
    <n v="12"/>
    <n v="2"/>
    <x v="4"/>
    <s v="Morning Run"/>
    <x v="0"/>
    <n v="2852"/>
    <n v="10040"/>
    <n v="10.039999999999999"/>
    <n v="6.2385648400000004"/>
    <x v="77"/>
    <x v="4"/>
    <x v="2"/>
    <x v="2"/>
    <b v="0"/>
    <n v="7345.1820101162302"/>
  </r>
  <r>
    <n v="4425385650"/>
    <s v="Dec 3, 2020, 4:38:15 PM"/>
    <m/>
    <d v="2020-12-03T00:00:00"/>
    <m/>
    <d v="2020-12-03T00:00:00"/>
    <n v="12"/>
    <n v="3"/>
    <x v="4"/>
    <s v="Morning Run"/>
    <x v="0"/>
    <n v="3074"/>
    <n v="10840"/>
    <n v="10.84"/>
    <n v="6.73566164"/>
    <x v="77"/>
    <x v="4"/>
    <x v="2"/>
    <x v="2"/>
    <b v="0"/>
    <n v="7351.9176717562304"/>
  </r>
  <r>
    <n v="4429304987"/>
    <s v="Dec 4, 2020, 4:37:08 PM"/>
    <m/>
    <d v="2020-12-04T00:00:00"/>
    <m/>
    <d v="2020-12-04T00:00:00"/>
    <n v="12"/>
    <n v="4"/>
    <x v="4"/>
    <s v="Morning Run"/>
    <x v="0"/>
    <n v="2807"/>
    <n v="9990"/>
    <n v="9.99"/>
    <n v="6.2074962899999999"/>
    <x v="77"/>
    <x v="4"/>
    <x v="2"/>
    <x v="2"/>
    <b v="0"/>
    <n v="7358.1251680462301"/>
  </r>
  <r>
    <n v="4433911916"/>
    <s v="Dec 5, 2020, 4:54:12 PM"/>
    <m/>
    <d v="2020-12-05T00:00:00"/>
    <m/>
    <d v="2020-12-05T00:00:00"/>
    <n v="12"/>
    <n v="5"/>
    <x v="4"/>
    <s v="Morning Run"/>
    <x v="0"/>
    <n v="2839"/>
    <n v="10120"/>
    <n v="10.119999999999999"/>
    <n v="6.2882745199999999"/>
    <x v="77"/>
    <x v="4"/>
    <x v="2"/>
    <x v="2"/>
    <b v="0"/>
    <n v="7364.4134425662305"/>
  </r>
  <r>
    <n v="4438971516"/>
    <s v="Dec 6, 2020, 5:13:53 PM"/>
    <m/>
    <d v="2020-12-06T00:00:00"/>
    <m/>
    <d v="2020-12-06T00:00:00"/>
    <n v="12"/>
    <n v="6"/>
    <x v="4"/>
    <s v="Morning Run"/>
    <x v="0"/>
    <n v="2380"/>
    <n v="8560"/>
    <n v="8.56"/>
    <n v="5.3189357600000005"/>
    <x v="77"/>
    <x v="4"/>
    <x v="2"/>
    <x v="2"/>
    <b v="0"/>
    <n v="7369.7323783262309"/>
  </r>
  <r>
    <n v="4442525005"/>
    <s v="Dec 7, 2020, 4:38:02 PM"/>
    <m/>
    <d v="2020-12-07T00:00:00"/>
    <m/>
    <d v="2020-12-07T00:00:00"/>
    <n v="12"/>
    <n v="7"/>
    <x v="4"/>
    <s v="Morning Run"/>
    <x v="0"/>
    <n v="2978"/>
    <n v="10910"/>
    <n v="10.91"/>
    <n v="6.7791576100000004"/>
    <x v="77"/>
    <x v="4"/>
    <x v="2"/>
    <x v="2"/>
    <b v="0"/>
    <n v="7376.5115359362308"/>
  </r>
  <r>
    <n v="4446864471"/>
    <s v="Dec 8, 2020, 4:48:06 PM"/>
    <m/>
    <d v="2020-12-08T00:00:00"/>
    <m/>
    <d v="2020-12-08T00:00:00"/>
    <n v="12"/>
    <n v="8"/>
    <x v="4"/>
    <s v="Morning Run"/>
    <x v="0"/>
    <n v="2865"/>
    <n v="10120"/>
    <n v="10.119999999999999"/>
    <n v="6.2882745199999999"/>
    <x v="77"/>
    <x v="4"/>
    <x v="2"/>
    <x v="2"/>
    <b v="0"/>
    <n v="7382.7998104562312"/>
  </r>
  <r>
    <n v="4451086213"/>
    <s v="Dec 9, 2020, 5:04:32 PM"/>
    <m/>
    <d v="2020-12-09T00:00:00"/>
    <m/>
    <d v="2020-12-09T00:00:00"/>
    <n v="12"/>
    <n v="9"/>
    <x v="4"/>
    <s v="Morning Run"/>
    <x v="0"/>
    <n v="2448"/>
    <n v="8720"/>
    <n v="8.7200000000000006"/>
    <n v="5.4183551200000002"/>
    <x v="77"/>
    <x v="4"/>
    <x v="2"/>
    <x v="2"/>
    <b v="0"/>
    <n v="7388.2181655762315"/>
  </r>
  <r>
    <n v="4455076974"/>
    <s v="Dec 10, 2020, 4:41:16 PM"/>
    <m/>
    <d v="2020-12-10T00:00:00"/>
    <m/>
    <d v="2020-12-10T00:00:00"/>
    <n v="12"/>
    <n v="10"/>
    <x v="4"/>
    <s v="Morning Run"/>
    <x v="0"/>
    <n v="2915"/>
    <n v="10240"/>
    <n v="10.24"/>
    <n v="6.3628390399999999"/>
    <x v="77"/>
    <x v="4"/>
    <x v="2"/>
    <x v="2"/>
    <b v="0"/>
    <n v="7394.5810046162314"/>
  </r>
  <r>
    <n v="4459203933"/>
    <s v="Dec 11, 2020, 5:33:29 PM"/>
    <m/>
    <d v="2020-12-11T00:00:00"/>
    <m/>
    <d v="2020-12-11T00:00:00"/>
    <n v="12"/>
    <n v="11"/>
    <x v="4"/>
    <s v="Morning Run"/>
    <x v="0"/>
    <n v="2591"/>
    <n v="9200"/>
    <n v="9.1999999999999993"/>
    <n v="5.7166132000000003"/>
    <x v="77"/>
    <x v="4"/>
    <x v="2"/>
    <x v="2"/>
    <b v="0"/>
    <n v="7400.2976178162317"/>
  </r>
  <r>
    <n v="4463569566"/>
    <s v="Dec 12, 2020, 4:49:39 PM"/>
    <m/>
    <d v="2020-12-12T00:00:00"/>
    <m/>
    <d v="2020-12-12T00:00:00"/>
    <n v="12"/>
    <n v="12"/>
    <x v="4"/>
    <s v="Morning Run"/>
    <x v="0"/>
    <n v="2829"/>
    <n v="10020"/>
    <n v="10.02"/>
    <n v="6.2261374199999997"/>
    <x v="77"/>
    <x v="4"/>
    <x v="2"/>
    <x v="2"/>
    <b v="0"/>
    <n v="7406.5237552362314"/>
  </r>
  <r>
    <n v="4468545829"/>
    <s v="Dec 13, 2020, 4:59:01 PM"/>
    <m/>
    <d v="2020-12-13T00:00:00"/>
    <m/>
    <d v="2020-12-13T00:00:00"/>
    <n v="12"/>
    <n v="13"/>
    <x v="4"/>
    <s v="Morning Run"/>
    <x v="0"/>
    <n v="2503"/>
    <n v="8610"/>
    <n v="8.61"/>
    <n v="5.3500043100000001"/>
    <x v="77"/>
    <x v="4"/>
    <x v="2"/>
    <x v="2"/>
    <b v="0"/>
    <n v="7411.8737595462317"/>
  </r>
  <r>
    <n v="4471964811"/>
    <s v="Dec 14, 2020, 4:44:27 PM"/>
    <m/>
    <d v="2020-12-14T00:00:00"/>
    <m/>
    <d v="2020-12-14T00:00:00"/>
    <n v="12"/>
    <n v="14"/>
    <x v="4"/>
    <s v="Morning Run"/>
    <x v="0"/>
    <n v="2382"/>
    <n v="8520"/>
    <n v="8.52"/>
    <n v="5.2940809199999999"/>
    <x v="77"/>
    <x v="4"/>
    <x v="2"/>
    <x v="2"/>
    <b v="0"/>
    <n v="7417.1678404662316"/>
  </r>
  <r>
    <n v="4475933817"/>
    <s v="Dec 15, 2020, 4:25:32 PM"/>
    <m/>
    <d v="2020-12-15T00:00:00"/>
    <m/>
    <d v="2020-12-15T00:00:00"/>
    <n v="12"/>
    <n v="15"/>
    <x v="4"/>
    <s v="Morning Run"/>
    <x v="0"/>
    <n v="2889"/>
    <n v="10030"/>
    <n v="10.029999999999999"/>
    <n v="6.2323511300000005"/>
    <x v="77"/>
    <x v="4"/>
    <x v="2"/>
    <x v="2"/>
    <b v="0"/>
    <n v="7423.4001915962317"/>
  </r>
  <r>
    <n v="4480187590"/>
    <s v="Dec 16, 2020, 4:52:45 PM"/>
    <m/>
    <d v="2020-12-16T00:00:00"/>
    <m/>
    <d v="2020-12-16T00:00:00"/>
    <n v="12"/>
    <n v="16"/>
    <x v="4"/>
    <s v="Morning Run"/>
    <x v="0"/>
    <n v="2797"/>
    <n v="10070"/>
    <n v="10.07"/>
    <n v="6.2572059700000002"/>
    <x v="77"/>
    <x v="4"/>
    <x v="2"/>
    <x v="2"/>
    <b v="0"/>
    <n v="7429.6573975662313"/>
  </r>
  <r>
    <n v="4484110977"/>
    <s v="Dec 17, 2020, 5:04:58 PM"/>
    <m/>
    <d v="2020-12-17T00:00:00"/>
    <m/>
    <d v="2020-12-17T00:00:00"/>
    <n v="12"/>
    <n v="17"/>
    <x v="4"/>
    <s v="Morning Run"/>
    <x v="0"/>
    <n v="2368"/>
    <n v="8800"/>
    <n v="8.8000000000000007"/>
    <n v="5.4680648000000005"/>
    <x v="77"/>
    <x v="4"/>
    <x v="2"/>
    <x v="2"/>
    <b v="0"/>
    <n v="7435.1254623662317"/>
  </r>
  <r>
    <n v="4487894542"/>
    <s v="Dec 18, 2020, 5:07:55 PM"/>
    <m/>
    <d v="2020-12-18T00:00:00"/>
    <m/>
    <d v="2020-12-18T00:00:00"/>
    <n v="12"/>
    <n v="18"/>
    <x v="4"/>
    <s v="Morning Run"/>
    <x v="0"/>
    <n v="2467"/>
    <n v="9170"/>
    <n v="9.17"/>
    <n v="5.6979720700000005"/>
    <x v="77"/>
    <x v="4"/>
    <x v="2"/>
    <x v="2"/>
    <b v="0"/>
    <n v="7440.8234344362318"/>
  </r>
  <r>
    <n v="4492323757"/>
    <s v="Dec 19, 2020, 5:04:24 PM"/>
    <m/>
    <d v="2020-12-19T00:00:00"/>
    <m/>
    <d v="2020-12-19T00:00:00"/>
    <n v="12"/>
    <n v="19"/>
    <x v="4"/>
    <s v="Morning Run"/>
    <x v="0"/>
    <n v="2419"/>
    <n v="8850"/>
    <n v="8.85"/>
    <n v="5.4991333500000001"/>
    <x v="77"/>
    <x v="4"/>
    <x v="2"/>
    <x v="2"/>
    <b v="0"/>
    <n v="7446.322567786232"/>
  </r>
  <r>
    <n v="4497359556"/>
    <s v="Dec 20, 2020, 5:04:13 PM"/>
    <m/>
    <d v="2020-12-20T00:00:00"/>
    <m/>
    <d v="2020-12-20T00:00:00"/>
    <n v="12"/>
    <n v="20"/>
    <x v="4"/>
    <s v="Morning Run"/>
    <x v="0"/>
    <n v="2487"/>
    <n v="8750"/>
    <n v="8.75"/>
    <n v="5.43699625"/>
    <x v="77"/>
    <x v="4"/>
    <x v="2"/>
    <x v="2"/>
    <b v="0"/>
    <n v="7451.7595640362324"/>
  </r>
  <r>
    <n v="4500973933"/>
    <s v="Dec 21, 2020, 5:22:43 PM"/>
    <m/>
    <d v="2020-12-21T00:00:00"/>
    <m/>
    <d v="2020-12-21T00:00:00"/>
    <n v="12"/>
    <n v="21"/>
    <x v="4"/>
    <s v="Morning Run"/>
    <x v="0"/>
    <n v="2399"/>
    <n v="8700"/>
    <n v="8.6999999999999993"/>
    <n v="5.4059277000000003"/>
    <x v="77"/>
    <x v="4"/>
    <x v="2"/>
    <x v="2"/>
    <b v="0"/>
    <n v="7457.1654917362321"/>
  </r>
  <r>
    <n v="4504905906"/>
    <s v="Dec 22, 2020, 4:32:41 PM"/>
    <m/>
    <d v="2020-12-22T00:00:00"/>
    <m/>
    <d v="2020-12-22T00:00:00"/>
    <n v="12"/>
    <n v="22"/>
    <x v="4"/>
    <s v="Morning Run"/>
    <x v="0"/>
    <n v="1891"/>
    <n v="6710"/>
    <n v="6.71"/>
    <n v="4.1693994100000005"/>
    <x v="77"/>
    <x v="4"/>
    <x v="2"/>
    <x v="2"/>
    <b v="0"/>
    <n v="7461.3348911462317"/>
  </r>
  <r>
    <n v="4509168222"/>
    <s v="Dec 23, 2020, 5:09:21 PM"/>
    <m/>
    <d v="2020-12-23T00:00:00"/>
    <m/>
    <d v="2020-12-23T00:00:00"/>
    <n v="12"/>
    <n v="23"/>
    <x v="4"/>
    <s v="Morning Run"/>
    <x v="0"/>
    <n v="2227"/>
    <n v="8090"/>
    <n v="8.09"/>
    <n v="5.0268913900000003"/>
    <x v="77"/>
    <x v="4"/>
    <x v="2"/>
    <x v="2"/>
    <b v="0"/>
    <n v="7466.3617825362317"/>
  </r>
  <r>
    <n v="4513362303"/>
    <s v="Dec 24, 2020, 5:16:58 PM"/>
    <m/>
    <d v="2020-12-24T00:00:00"/>
    <m/>
    <d v="2020-12-24T00:00:00"/>
    <n v="12"/>
    <n v="24"/>
    <x v="4"/>
    <s v="Morning Run"/>
    <x v="0"/>
    <n v="2414"/>
    <n v="8230"/>
    <n v="8.23"/>
    <n v="5.1138833300000002"/>
    <x v="77"/>
    <x v="4"/>
    <x v="2"/>
    <x v="2"/>
    <b v="0"/>
    <n v="7471.4756658662318"/>
  </r>
  <r>
    <n v="4516524442"/>
    <s v="Dec 25, 2020, 4:22:05 PM"/>
    <m/>
    <d v="2020-12-25T00:00:00"/>
    <m/>
    <d v="2020-12-25T00:00:00"/>
    <n v="12"/>
    <n v="25"/>
    <x v="4"/>
    <s v="Morning Run"/>
    <x v="0"/>
    <n v="2353"/>
    <n v="8550"/>
    <n v="8.5500000000000007"/>
    <n v="5.3127220500000005"/>
    <x v="77"/>
    <x v="4"/>
    <x v="2"/>
    <x v="2"/>
    <b v="0"/>
    <n v="7476.7883879162318"/>
  </r>
  <r>
    <n v="4520906359"/>
    <s v="Dec 26, 2020, 4:22:36 PM"/>
    <m/>
    <d v="2020-12-26T00:00:00"/>
    <m/>
    <d v="2020-12-26T00:00:00"/>
    <n v="12"/>
    <n v="26"/>
    <x v="4"/>
    <s v="Morning Run"/>
    <x v="0"/>
    <n v="2335"/>
    <n v="8440"/>
    <n v="8.44"/>
    <n v="5.2443712400000004"/>
    <x v="77"/>
    <x v="4"/>
    <x v="2"/>
    <x v="2"/>
    <b v="0"/>
    <n v="7482.0327591562318"/>
  </r>
  <r>
    <n v="4526115153"/>
    <s v="Dec 27, 2020, 4:53:46 PM"/>
    <m/>
    <d v="2020-12-27T00:00:00"/>
    <m/>
    <d v="2020-12-27T00:00:00"/>
    <n v="12"/>
    <n v="27"/>
    <x v="4"/>
    <s v="Morning Run"/>
    <x v="0"/>
    <n v="3048"/>
    <n v="10990"/>
    <n v="10.99"/>
    <n v="6.8288672899999998"/>
    <x v="77"/>
    <x v="4"/>
    <x v="2"/>
    <x v="2"/>
    <b v="0"/>
    <n v="7488.8616264462316"/>
  </r>
  <r>
    <n v="4530445518"/>
    <s v="Dec 28, 2020, 4:15:30 PM"/>
    <m/>
    <d v="2020-12-28T00:00:00"/>
    <m/>
    <d v="2020-12-28T00:00:00"/>
    <n v="12"/>
    <n v="28"/>
    <x v="4"/>
    <s v="Morning Run"/>
    <x v="0"/>
    <n v="2735"/>
    <n v="10020"/>
    <n v="10.02"/>
    <n v="6.2261374199999997"/>
    <x v="77"/>
    <x v="4"/>
    <x v="2"/>
    <x v="2"/>
    <b v="0"/>
    <n v="7495.0877638662314"/>
  </r>
  <r>
    <n v="4535299717"/>
    <s v="Dec 29, 2020, 4:07:42 PM"/>
    <m/>
    <d v="2020-12-29T00:00:00"/>
    <m/>
    <d v="2020-12-29T00:00:00"/>
    <n v="12"/>
    <n v="29"/>
    <x v="4"/>
    <s v="Morning Run"/>
    <x v="0"/>
    <n v="2875"/>
    <n v="10380"/>
    <n v="10.38"/>
    <n v="6.4498309799999998"/>
    <x v="77"/>
    <x v="4"/>
    <x v="2"/>
    <x v="2"/>
    <b v="0"/>
    <n v="7501.5375948462315"/>
  </r>
  <r>
    <n v="4540760988"/>
    <s v="Dec 30, 2020, 6:26:23 PM"/>
    <m/>
    <d v="2020-12-30T00:00:00"/>
    <m/>
    <d v="2020-12-30T00:00:00"/>
    <n v="12"/>
    <n v="30"/>
    <x v="4"/>
    <s v="Morning Run"/>
    <x v="0"/>
    <n v="2283"/>
    <n v="8070"/>
    <n v="8.07"/>
    <n v="5.0144639700000004"/>
    <x v="77"/>
    <x v="4"/>
    <x v="2"/>
    <x v="2"/>
    <b v="0"/>
    <n v="7506.5520588162317"/>
  </r>
  <r>
    <n v="4545610169"/>
    <s v="Dec 31, 2020, 4:59:19 PM"/>
    <m/>
    <d v="2020-12-31T00:00:00"/>
    <m/>
    <d v="2020-12-31T00:00:00"/>
    <n v="12"/>
    <n v="31"/>
    <x v="4"/>
    <s v="Morning Run"/>
    <x v="0"/>
    <n v="2312"/>
    <n v="8090"/>
    <n v="8.09"/>
    <n v="5.0268913900000003"/>
    <x v="77"/>
    <x v="4"/>
    <x v="2"/>
    <x v="2"/>
    <b v="0"/>
    <n v="7511.5789502062316"/>
  </r>
  <r>
    <n v="4555791629"/>
    <s v="Jan 2, 2021, 4:42:53 PM"/>
    <m/>
    <d v="2021-01-02T00:00:00"/>
    <m/>
    <d v="2021-01-02T00:00:00"/>
    <n v="1"/>
    <n v="2"/>
    <x v="5"/>
    <s v="Morning Run"/>
    <x v="0"/>
    <n v="2344"/>
    <n v="8210"/>
    <n v="8.2100000000000009"/>
    <n v="5.1014559100000003"/>
    <x v="77"/>
    <x v="4"/>
    <x v="2"/>
    <x v="2"/>
    <b v="0"/>
    <n v="7516.680406116232"/>
  </r>
  <r>
    <n v="4562116348"/>
    <s v="Jan 3, 2021, 4:48:44 PM"/>
    <m/>
    <d v="2021-01-03T00:00:00"/>
    <m/>
    <d v="2021-01-03T00:00:00"/>
    <n v="1"/>
    <n v="3"/>
    <x v="5"/>
    <s v="Morning Run"/>
    <x v="0"/>
    <n v="2902"/>
    <n v="10000"/>
    <n v="10"/>
    <n v="6.2137099999999998"/>
    <x v="77"/>
    <x v="4"/>
    <x v="2"/>
    <x v="2"/>
    <b v="0"/>
    <n v="7522.894116116232"/>
  </r>
  <r>
    <n v="4566783984"/>
    <s v="Jan 4, 2021, 4:38:54 PM"/>
    <m/>
    <d v="2021-01-04T00:00:00"/>
    <m/>
    <d v="2021-01-04T00:00:00"/>
    <n v="1"/>
    <n v="4"/>
    <x v="5"/>
    <s v="Morning Run"/>
    <x v="0"/>
    <n v="2847"/>
    <n v="9980"/>
    <n v="9.98"/>
    <n v="6.20128258"/>
    <x v="77"/>
    <x v="4"/>
    <x v="2"/>
    <x v="2"/>
    <b v="0"/>
    <n v="7529.0953986962322"/>
  </r>
  <r>
    <n v="4572588754"/>
    <s v="Jan 5, 2021, 5:35:59 PM"/>
    <m/>
    <d v="2021-01-05T00:00:00"/>
    <m/>
    <d v="2021-01-05T00:00:00"/>
    <n v="1"/>
    <n v="5"/>
    <x v="5"/>
    <s v="Morning Run"/>
    <x v="0"/>
    <n v="2874"/>
    <n v="10190"/>
    <n v="10.19"/>
    <n v="6.3317704900000003"/>
    <x v="77"/>
    <x v="4"/>
    <x v="2"/>
    <x v="2"/>
    <b v="0"/>
    <n v="7535.4271691862323"/>
  </r>
  <r>
    <n v="4577930164"/>
    <s v="Jan 6, 2021, 4:41:51 PM"/>
    <m/>
    <d v="2021-01-06T00:00:00"/>
    <m/>
    <d v="2021-01-06T00:00:00"/>
    <n v="1"/>
    <n v="6"/>
    <x v="5"/>
    <s v="Morning Run"/>
    <x v="0"/>
    <n v="2912"/>
    <n v="10100"/>
    <n v="10.1"/>
    <n v="6.2758471"/>
    <x v="77"/>
    <x v="4"/>
    <x v="2"/>
    <x v="2"/>
    <b v="0"/>
    <n v="7541.703016286232"/>
  </r>
  <r>
    <n v="4582832823"/>
    <s v="Jan 7, 2021, 4:35:41 PM"/>
    <m/>
    <d v="2021-01-07T00:00:00"/>
    <m/>
    <d v="2021-01-07T00:00:00"/>
    <n v="1"/>
    <n v="7"/>
    <x v="5"/>
    <s v="Morning Run"/>
    <x v="0"/>
    <n v="2408"/>
    <n v="8420"/>
    <n v="8.42"/>
    <n v="5.2319438199999997"/>
    <x v="77"/>
    <x v="4"/>
    <x v="2"/>
    <x v="2"/>
    <b v="0"/>
    <n v="7546.9349601062322"/>
  </r>
  <r>
    <n v="4587898247"/>
    <s v="Jan 8, 2021, 4:48:28 PM"/>
    <m/>
    <d v="2021-01-08T00:00:00"/>
    <m/>
    <d v="2021-01-08T00:00:00"/>
    <n v="1"/>
    <n v="8"/>
    <x v="5"/>
    <s v="Morning Run"/>
    <x v="0"/>
    <n v="2397"/>
    <n v="8290"/>
    <n v="8.2899999999999991"/>
    <n v="5.1511655899999997"/>
    <x v="77"/>
    <x v="4"/>
    <x v="2"/>
    <x v="2"/>
    <b v="0"/>
    <n v="7552.0861256962326"/>
  </r>
  <r>
    <n v="4593801093"/>
    <s v="Jan 9, 2021, 4:58:51 PM"/>
    <m/>
    <d v="2021-01-09T00:00:00"/>
    <m/>
    <d v="2021-01-09T00:00:00"/>
    <n v="1"/>
    <n v="9"/>
    <x v="5"/>
    <s v="Morning Run"/>
    <x v="0"/>
    <n v="2674"/>
    <n v="9280"/>
    <n v="9.2799999999999994"/>
    <n v="5.7663228799999997"/>
    <x v="77"/>
    <x v="4"/>
    <x v="2"/>
    <x v="2"/>
    <b v="0"/>
    <n v="7557.8524485762327"/>
  </r>
  <r>
    <n v="4600131320"/>
    <s v="Jan 10, 2021, 4:59:33 PM"/>
    <m/>
    <d v="2021-01-10T00:00:00"/>
    <m/>
    <d v="2021-01-10T00:00:00"/>
    <n v="1"/>
    <n v="10"/>
    <x v="5"/>
    <s v="Morning Run"/>
    <x v="0"/>
    <n v="2903"/>
    <n v="10130"/>
    <n v="10.130000000000001"/>
    <n v="6.2944882299999998"/>
    <x v="77"/>
    <x v="4"/>
    <x v="2"/>
    <x v="2"/>
    <b v="0"/>
    <n v="7564.1469368062326"/>
  </r>
  <r>
    <n v="4604445042"/>
    <s v="Jan 11, 2021, 4:19:49 PM"/>
    <m/>
    <d v="2021-01-11T00:00:00"/>
    <m/>
    <d v="2021-01-11T00:00:00"/>
    <n v="1"/>
    <n v="11"/>
    <x v="5"/>
    <s v="GPS errors make me sad"/>
    <x v="0"/>
    <n v="2016"/>
    <n v="7030"/>
    <n v="7.03"/>
    <n v="4.3682381299999999"/>
    <x v="77"/>
    <x v="4"/>
    <x v="2"/>
    <x v="2"/>
    <b v="0"/>
    <n v="7568.5151749362321"/>
  </r>
  <r>
    <n v="4604459519"/>
    <s v="Jan 11, 2021, 5:05:07 PM"/>
    <m/>
    <d v="2021-01-11T00:00:00"/>
    <m/>
    <d v="2021-01-11T00:00:00"/>
    <n v="1"/>
    <n v="11"/>
    <x v="5"/>
    <s v="Morning Run"/>
    <x v="0"/>
    <n v="922"/>
    <n v="3210"/>
    <n v="3.21"/>
    <n v="1.9946009099999999"/>
    <x v="77"/>
    <x v="4"/>
    <x v="2"/>
    <x v="2"/>
    <b v="0"/>
    <n v="7570.5097758462325"/>
  </r>
  <r>
    <n v="4609813696"/>
    <s v="Jan 12, 2021, 4:53:13 PM"/>
    <m/>
    <d v="2021-01-12T00:00:00"/>
    <m/>
    <d v="2021-01-12T00:00:00"/>
    <n v="1"/>
    <n v="12"/>
    <x v="5"/>
    <s v="Morning Run"/>
    <x v="0"/>
    <n v="2604"/>
    <n v="8890"/>
    <n v="8.89"/>
    <n v="5.5239881899999999"/>
    <x v="77"/>
    <x v="4"/>
    <x v="2"/>
    <x v="2"/>
    <b v="0"/>
    <n v="7576.0337640362322"/>
  </r>
  <r>
    <n v="4615552569"/>
    <s v="Jan 13, 2021, 5:59:07 PM"/>
    <m/>
    <d v="2021-01-13T00:00:00"/>
    <m/>
    <d v="2021-01-13T00:00:00"/>
    <n v="1"/>
    <n v="13"/>
    <x v="5"/>
    <s v="Morning Run"/>
    <x v="0"/>
    <n v="2428"/>
    <n v="8630"/>
    <n v="8.6300000000000008"/>
    <n v="5.36243173"/>
    <x v="77"/>
    <x v="4"/>
    <x v="2"/>
    <x v="2"/>
    <b v="0"/>
    <n v="7581.3961957662323"/>
  </r>
  <r>
    <n v="4620687825"/>
    <s v="Jan 14, 2021, 5:44:26 PM"/>
    <m/>
    <d v="2021-01-14T00:00:00"/>
    <m/>
    <d v="2021-01-14T00:00:00"/>
    <n v="1"/>
    <n v="14"/>
    <x v="5"/>
    <s v="Morning Run"/>
    <x v="0"/>
    <n v="2825"/>
    <n v="10120"/>
    <n v="10.119999999999999"/>
    <n v="6.2882745199999999"/>
    <x v="77"/>
    <x v="4"/>
    <x v="2"/>
    <x v="2"/>
    <b v="0"/>
    <n v="7587.6844702862327"/>
  </r>
  <r>
    <n v="4625378788"/>
    <s v="Jan 15, 2021, 4:48:38 PM"/>
    <m/>
    <d v="2021-01-15T00:00:00"/>
    <m/>
    <d v="2021-01-15T00:00:00"/>
    <n v="1"/>
    <n v="15"/>
    <x v="5"/>
    <s v="Morning Run"/>
    <x v="0"/>
    <n v="2856"/>
    <n v="10120"/>
    <n v="10.119999999999999"/>
    <n v="6.2882745199999999"/>
    <x v="77"/>
    <x v="4"/>
    <x v="2"/>
    <x v="2"/>
    <b v="0"/>
    <n v="7593.9727448062331"/>
  </r>
  <r>
    <n v="4631259743"/>
    <s v="Jan 16, 2021, 5:03:16 PM"/>
    <m/>
    <d v="2021-01-16T00:00:00"/>
    <m/>
    <d v="2021-01-16T00:00:00"/>
    <n v="1"/>
    <n v="16"/>
    <x v="5"/>
    <s v="Morning Run"/>
    <x v="0"/>
    <n v="2874"/>
    <n v="10150"/>
    <n v="10.15"/>
    <n v="6.3069156500000005"/>
    <x v="77"/>
    <x v="4"/>
    <x v="2"/>
    <x v="2"/>
    <b v="0"/>
    <n v="7600.2796604562327"/>
  </r>
  <r>
    <n v="4637645845"/>
    <s v="Jan 17, 2021, 4:40:46 PM"/>
    <m/>
    <d v="2021-01-17T00:00:00"/>
    <m/>
    <d v="2021-01-17T00:00:00"/>
    <n v="1"/>
    <n v="17"/>
    <x v="5"/>
    <s v="Morning Run"/>
    <x v="0"/>
    <n v="2685"/>
    <n v="9230"/>
    <n v="9.23"/>
    <n v="5.7352543300000001"/>
    <x v="77"/>
    <x v="4"/>
    <x v="2"/>
    <x v="2"/>
    <b v="0"/>
    <n v="7606.014914786233"/>
  </r>
  <r>
    <n v="4642298800"/>
    <s v="Jan 18, 2021, 4:31:52 PM"/>
    <m/>
    <d v="2021-01-18T00:00:00"/>
    <m/>
    <d v="2021-01-18T00:00:00"/>
    <n v="1"/>
    <n v="18"/>
    <x v="5"/>
    <s v="Morning Run"/>
    <x v="0"/>
    <n v="2907"/>
    <n v="10090"/>
    <n v="10.09"/>
    <n v="6.2696333900000001"/>
    <x v="77"/>
    <x v="4"/>
    <x v="2"/>
    <x v="2"/>
    <b v="0"/>
    <n v="7612.2845481762333"/>
  </r>
  <r>
    <n v="4647649709"/>
    <s v="Jan 19, 2021, 4:40:19 PM"/>
    <m/>
    <d v="2021-01-19T00:00:00"/>
    <m/>
    <d v="2021-01-19T00:00:00"/>
    <n v="1"/>
    <n v="19"/>
    <x v="5"/>
    <s v="Morning Run"/>
    <x v="0"/>
    <n v="2631"/>
    <n v="9020"/>
    <n v="9.02"/>
    <n v="5.6047664199999998"/>
    <x v="77"/>
    <x v="4"/>
    <x v="2"/>
    <x v="2"/>
    <b v="0"/>
    <n v="7617.8893145962329"/>
  </r>
  <r>
    <n v="4653094609"/>
    <s v="Jan 20, 2021, 5:11:27 PM"/>
    <m/>
    <d v="2021-01-20T00:00:00"/>
    <m/>
    <d v="2021-01-20T00:00:00"/>
    <n v="1"/>
    <n v="20"/>
    <x v="5"/>
    <s v="Morning Run"/>
    <x v="0"/>
    <n v="2661"/>
    <n v="9260"/>
    <n v="9.26"/>
    <n v="5.7538954599999999"/>
    <x v="77"/>
    <x v="4"/>
    <x v="2"/>
    <x v="2"/>
    <b v="0"/>
    <n v="7623.6432100562333"/>
  </r>
  <r>
    <n v="4658171242"/>
    <s v="Jan 21, 2021, 4:47:23 PM"/>
    <m/>
    <d v="2021-01-21T00:00:00"/>
    <m/>
    <d v="2021-01-21T00:00:00"/>
    <n v="1"/>
    <n v="21"/>
    <x v="5"/>
    <s v="Morning Run"/>
    <x v="0"/>
    <n v="2942"/>
    <n v="10120"/>
    <n v="10.119999999999999"/>
    <n v="6.2882745199999999"/>
    <x v="77"/>
    <x v="4"/>
    <x v="2"/>
    <x v="2"/>
    <b v="0"/>
    <n v="7629.9314845762337"/>
  </r>
  <r>
    <n v="4663440573"/>
    <s v="Jan 22, 2021, 5:03:54 PM"/>
    <m/>
    <d v="2021-01-22T00:00:00"/>
    <m/>
    <d v="2021-01-22T00:00:00"/>
    <n v="1"/>
    <n v="22"/>
    <x v="5"/>
    <s v="Morning Run"/>
    <x v="0"/>
    <n v="2915"/>
    <n v="10050"/>
    <n v="10.050000000000001"/>
    <n v="6.2447785500000004"/>
    <x v="77"/>
    <x v="4"/>
    <x v="2"/>
    <x v="2"/>
    <b v="0"/>
    <n v="7636.1762631262336"/>
  </r>
  <r>
    <n v="4668885585"/>
    <s v="Jan 23, 2021, 3:58:24 PM"/>
    <m/>
    <d v="2021-01-23T00:00:00"/>
    <m/>
    <d v="2021-01-23T00:00:00"/>
    <n v="1"/>
    <n v="23"/>
    <x v="5"/>
    <s v="Morning Run"/>
    <x v="0"/>
    <n v="2134"/>
    <n v="7150"/>
    <n v="7.15"/>
    <n v="4.44280265"/>
    <x v="77"/>
    <x v="4"/>
    <x v="2"/>
    <x v="2"/>
    <b v="0"/>
    <n v="7640.6190657762336"/>
  </r>
  <r>
    <n v="4675604597"/>
    <s v="Jan 24, 2021, 4:54:39 PM"/>
    <m/>
    <d v="2021-01-24T00:00:00"/>
    <m/>
    <d v="2021-01-24T00:00:00"/>
    <n v="1"/>
    <n v="24"/>
    <x v="5"/>
    <s v="Morning Run"/>
    <x v="0"/>
    <n v="2889"/>
    <n v="10060"/>
    <n v="10.06"/>
    <n v="6.2509922600000003"/>
    <x v="77"/>
    <x v="4"/>
    <x v="2"/>
    <x v="2"/>
    <b v="0"/>
    <n v="7646.8700580362338"/>
  </r>
  <r>
    <n v="4680159693"/>
    <s v="Jan 25, 2021, 5:03:18 PM"/>
    <m/>
    <d v="2021-01-25T00:00:00"/>
    <m/>
    <d v="2021-01-25T00:00:00"/>
    <n v="1"/>
    <n v="25"/>
    <x v="5"/>
    <s v="Morning Run"/>
    <x v="0"/>
    <n v="2908"/>
    <n v="10110"/>
    <n v="10.11"/>
    <n v="6.2820608099999999"/>
    <x v="77"/>
    <x v="4"/>
    <x v="2"/>
    <x v="2"/>
    <b v="0"/>
    <n v="7653.1521188462339"/>
  </r>
  <r>
    <n v="4685370511"/>
    <s v="Jan 26, 2021, 4:54:31 PM"/>
    <m/>
    <d v="2021-01-26T00:00:00"/>
    <m/>
    <d v="2021-01-26T00:00:00"/>
    <n v="1"/>
    <n v="26"/>
    <x v="5"/>
    <s v="Morning Run"/>
    <x v="0"/>
    <n v="3021"/>
    <n v="10190"/>
    <n v="10.19"/>
    <n v="6.3317704900000003"/>
    <x v="77"/>
    <x v="4"/>
    <x v="2"/>
    <x v="2"/>
    <b v="0"/>
    <n v="7659.4838893362339"/>
  </r>
  <r>
    <n v="4690858388"/>
    <s v="Jan 27, 2021, 5:04:35 PM"/>
    <m/>
    <d v="2021-01-27T00:00:00"/>
    <m/>
    <d v="2021-01-27T00:00:00"/>
    <n v="1"/>
    <n v="27"/>
    <x v="5"/>
    <s v="Morning Run"/>
    <x v="0"/>
    <n v="2875"/>
    <n v="10010"/>
    <n v="10.01"/>
    <n v="6.2199237099999998"/>
    <x v="77"/>
    <x v="4"/>
    <x v="2"/>
    <x v="2"/>
    <b v="0"/>
    <n v="7665.7038130462342"/>
  </r>
  <r>
    <n v="4696098427"/>
    <s v="Jan 28, 2021, 5:18:31 PM"/>
    <m/>
    <d v="2021-01-28T00:00:00"/>
    <m/>
    <d v="2021-01-28T00:00:00"/>
    <n v="1"/>
    <n v="28"/>
    <x v="5"/>
    <s v="Morning Run"/>
    <x v="0"/>
    <n v="2929"/>
    <n v="10080"/>
    <n v="10.08"/>
    <n v="6.2634196800000002"/>
    <x v="77"/>
    <x v="4"/>
    <x v="2"/>
    <x v="2"/>
    <b v="0"/>
    <n v="7671.9672327262342"/>
  </r>
  <r>
    <n v="4700955074"/>
    <s v="Jan 29, 2021, 4:56:59 PM"/>
    <m/>
    <d v="2021-01-29T00:00:00"/>
    <m/>
    <d v="2021-01-29T00:00:00"/>
    <n v="1"/>
    <n v="29"/>
    <x v="5"/>
    <s v="Morning Run"/>
    <x v="0"/>
    <n v="2902"/>
    <n v="10190"/>
    <n v="10.19"/>
    <n v="6.3317704900000003"/>
    <x v="77"/>
    <x v="4"/>
    <x v="2"/>
    <x v="2"/>
    <b v="0"/>
    <n v="7678.2990032162343"/>
  </r>
  <r>
    <n v="4707893114"/>
    <s v="Jan 30, 2021, 10:31:18 PM"/>
    <m/>
    <d v="2021-01-30T00:00:00"/>
    <m/>
    <d v="2021-01-30T00:00:00"/>
    <n v="1"/>
    <n v="30"/>
    <x v="5"/>
    <s v="Afternoon Run"/>
    <x v="0"/>
    <n v="2326"/>
    <n v="7300"/>
    <n v="7.3"/>
    <n v="4.5360082999999998"/>
    <x v="77"/>
    <x v="4"/>
    <x v="2"/>
    <x v="2"/>
    <b v="0"/>
    <n v="7682.8350115162339"/>
  </r>
  <r>
    <n v="4717472472"/>
    <s v="Feb 1, 2021, 3:55:14 PM"/>
    <m/>
    <d v="2021-02-01T00:00:00"/>
    <m/>
    <d v="2021-02-01T00:00:00"/>
    <n v="2"/>
    <n v="1"/>
    <x v="5"/>
    <s v="Morning Run"/>
    <x v="0"/>
    <n v="2629"/>
    <n v="8850"/>
    <n v="8.85"/>
    <n v="5.4991333500000001"/>
    <x v="78"/>
    <x v="1"/>
    <x v="1"/>
    <x v="1"/>
    <b v="0"/>
    <n v="7688.3341448662341"/>
  </r>
  <r>
    <n v="4724527745"/>
    <s v="Feb 2, 2021, 9:12:48 PM"/>
    <m/>
    <d v="2021-02-02T00:00:00"/>
    <m/>
    <d v="2021-02-02T00:00:00"/>
    <n v="2"/>
    <n v="2"/>
    <x v="5"/>
    <s v="Afternoon Run"/>
    <x v="0"/>
    <n v="2536"/>
    <n v="8400"/>
    <n v="8.4"/>
    <n v="5.2195163999999998"/>
    <x v="79"/>
    <x v="32"/>
    <x v="1"/>
    <x v="1"/>
    <b v="0"/>
    <n v="7693.5536612662345"/>
  </r>
  <r>
    <n v="4728608530"/>
    <s v="Feb 3, 2021, 4:35:40 PM"/>
    <m/>
    <d v="2021-02-03T00:00:00"/>
    <m/>
    <d v="2021-02-03T00:00:00"/>
    <n v="2"/>
    <n v="3"/>
    <x v="5"/>
    <s v="Morning Run"/>
    <x v="0"/>
    <n v="2900"/>
    <n v="10010"/>
    <n v="10.01"/>
    <n v="6.2199237099999998"/>
    <x v="77"/>
    <x v="4"/>
    <x v="2"/>
    <x v="2"/>
    <b v="0"/>
    <n v="7699.7735849762348"/>
  </r>
  <r>
    <n v="4734321316"/>
    <s v="Feb 4, 2021, 4:49:53 PM"/>
    <m/>
    <d v="2021-02-04T00:00:00"/>
    <m/>
    <d v="2021-02-04T00:00:00"/>
    <n v="2"/>
    <n v="4"/>
    <x v="5"/>
    <s v="Morning Run"/>
    <x v="0"/>
    <n v="2926"/>
    <n v="10000"/>
    <n v="10"/>
    <n v="6.2137099999999998"/>
    <x v="77"/>
    <x v="4"/>
    <x v="2"/>
    <x v="2"/>
    <b v="0"/>
    <n v="7705.9872949762348"/>
  </r>
  <r>
    <n v="4739723571"/>
    <s v="Feb 5, 2021, 4:47:27 PM"/>
    <m/>
    <d v="2021-02-05T00:00:00"/>
    <m/>
    <d v="2021-02-05T00:00:00"/>
    <n v="2"/>
    <n v="5"/>
    <x v="5"/>
    <s v="Morning Run"/>
    <x v="0"/>
    <n v="2923"/>
    <n v="10110"/>
    <n v="10.11"/>
    <n v="6.2820608099999999"/>
    <x v="77"/>
    <x v="4"/>
    <x v="2"/>
    <x v="2"/>
    <b v="0"/>
    <n v="7712.2693557862349"/>
  </r>
  <r>
    <n v="4745768568"/>
    <s v="Feb 6, 2021, 4:34:51 PM"/>
    <m/>
    <d v="2021-02-06T00:00:00"/>
    <m/>
    <d v="2021-02-06T00:00:00"/>
    <n v="2"/>
    <n v="6"/>
    <x v="5"/>
    <s v="Morning Run"/>
    <x v="0"/>
    <n v="3196"/>
    <n v="10830"/>
    <n v="10.83"/>
    <n v="6.7294479300000001"/>
    <x v="77"/>
    <x v="4"/>
    <x v="2"/>
    <x v="2"/>
    <b v="0"/>
    <n v="7718.9988037162348"/>
  </r>
  <r>
    <n v="4751926816"/>
    <s v="Feb 7, 2021, 5:11:14 PM"/>
    <m/>
    <d v="2021-02-07T00:00:00"/>
    <m/>
    <d v="2021-02-07T00:00:00"/>
    <n v="2"/>
    <n v="7"/>
    <x v="5"/>
    <s v="Morning Run"/>
    <x v="0"/>
    <n v="2970"/>
    <n v="10030"/>
    <n v="10.029999999999999"/>
    <n v="6.2323511300000005"/>
    <x v="77"/>
    <x v="4"/>
    <x v="2"/>
    <x v="2"/>
    <b v="0"/>
    <n v="7725.2311548462349"/>
  </r>
  <r>
    <n v="4756093260"/>
    <s v="Feb 8, 2021, 4:53:00 PM"/>
    <m/>
    <d v="2021-02-08T00:00:00"/>
    <m/>
    <d v="2021-02-08T00:00:00"/>
    <n v="2"/>
    <n v="8"/>
    <x v="5"/>
    <s v="Morning Run"/>
    <x v="0"/>
    <n v="2899"/>
    <n v="10040"/>
    <n v="10.039999999999999"/>
    <n v="6.2385648400000004"/>
    <x v="77"/>
    <x v="4"/>
    <x v="2"/>
    <x v="2"/>
    <b v="0"/>
    <n v="7731.4697196862353"/>
  </r>
  <r>
    <n v="4760640408"/>
    <s v="Feb 9, 2021, 4:05:06 PM"/>
    <m/>
    <d v="2021-02-09T00:00:00"/>
    <m/>
    <d v="2021-02-09T00:00:00"/>
    <n v="2"/>
    <n v="9"/>
    <x v="5"/>
    <s v="Morning Run"/>
    <x v="0"/>
    <n v="1231"/>
    <n v="4080"/>
    <n v="4.08"/>
    <n v="2.5351936799999999"/>
    <x v="77"/>
    <x v="4"/>
    <x v="2"/>
    <x v="2"/>
    <b v="0"/>
    <n v="7734.0049133662351"/>
  </r>
  <r>
    <n v="4760645239"/>
    <s v="Feb 9, 2021, 4:07:18 PM"/>
    <m/>
    <d v="2021-02-09T00:00:00"/>
    <m/>
    <d v="2021-02-09T00:00:00"/>
    <n v="2"/>
    <n v="9"/>
    <x v="5"/>
    <s v="GPS Anger"/>
    <x v="0"/>
    <n v="1296"/>
    <n v="4340"/>
    <n v="4.34"/>
    <n v="2.6967501400000002"/>
    <x v="77"/>
    <x v="4"/>
    <x v="2"/>
    <x v="2"/>
    <b v="0"/>
    <n v="7736.7016635062355"/>
  </r>
  <r>
    <n v="4766397225"/>
    <s v="Feb 10, 2021, 4:50:43 PM"/>
    <m/>
    <d v="2021-02-10T00:00:00"/>
    <m/>
    <d v="2021-02-10T00:00:00"/>
    <n v="2"/>
    <n v="10"/>
    <x v="5"/>
    <s v="Morning Run"/>
    <x v="0"/>
    <n v="2893"/>
    <n v="10010"/>
    <n v="10.01"/>
    <n v="6.2199237099999998"/>
    <x v="77"/>
    <x v="4"/>
    <x v="2"/>
    <x v="2"/>
    <b v="0"/>
    <n v="7742.9215872162358"/>
  </r>
  <r>
    <n v="4771580806"/>
    <s v="Feb 11, 2021, 4:58:31 PM"/>
    <m/>
    <d v="2021-02-11T00:00:00"/>
    <m/>
    <d v="2021-02-11T00:00:00"/>
    <n v="2"/>
    <n v="11"/>
    <x v="5"/>
    <s v="Morning Run"/>
    <x v="0"/>
    <n v="2951"/>
    <n v="10180"/>
    <n v="10.18"/>
    <n v="6.3255567800000003"/>
    <x v="77"/>
    <x v="4"/>
    <x v="2"/>
    <x v="2"/>
    <b v="0"/>
    <n v="7749.2471439962355"/>
  </r>
  <r>
    <n v="4776388017"/>
    <s v="Feb 12, 2021, 4:57:29 PM"/>
    <m/>
    <d v="2021-02-12T00:00:00"/>
    <m/>
    <d v="2021-02-12T00:00:00"/>
    <n v="2"/>
    <n v="12"/>
    <x v="5"/>
    <s v="Morning Run"/>
    <x v="0"/>
    <n v="2986"/>
    <n v="10160"/>
    <n v="10.16"/>
    <n v="6.3131293600000005"/>
    <x v="77"/>
    <x v="4"/>
    <x v="2"/>
    <x v="2"/>
    <b v="0"/>
    <n v="7755.5602733562355"/>
  </r>
  <r>
    <n v="4781357028"/>
    <s v="Feb 13, 2021, 3:45:07 PM"/>
    <m/>
    <d v="2021-02-13T00:00:00"/>
    <m/>
    <d v="2021-02-13T00:00:00"/>
    <n v="2"/>
    <n v="13"/>
    <x v="5"/>
    <s v="Morning Run"/>
    <x v="0"/>
    <n v="2034"/>
    <n v="6860"/>
    <n v="6.86"/>
    <n v="4.2626050600000003"/>
    <x v="77"/>
    <x v="4"/>
    <x v="2"/>
    <x v="2"/>
    <b v="0"/>
    <n v="7759.8228784162357"/>
  </r>
  <r>
    <n v="4789234215"/>
    <s v="Feb 15, 2021, 2:36:05 AM"/>
    <m/>
    <d v="2021-02-15T00:00:00"/>
    <m/>
    <d v="2021-02-15T00:00:00"/>
    <n v="2"/>
    <n v="15"/>
    <x v="5"/>
    <s v="Evening Run"/>
    <x v="0"/>
    <n v="490"/>
    <n v="1640"/>
    <n v="1.64"/>
    <n v="1.0190484399999999"/>
    <x v="80"/>
    <x v="7"/>
    <x v="1"/>
    <x v="1"/>
    <b v="0"/>
    <n v="7760.8419268562357"/>
  </r>
  <r>
    <n v="4793206969"/>
    <s v="Feb 15, 2021, 8:37:29 PM"/>
    <m/>
    <d v="2021-02-15T00:00:00"/>
    <m/>
    <d v="2021-02-15T00:00:00"/>
    <n v="2"/>
    <n v="15"/>
    <x v="5"/>
    <s v="Lunch Run"/>
    <x v="0"/>
    <n v="1686"/>
    <n v="5840"/>
    <n v="5.84"/>
    <n v="3.6288066400000001"/>
    <x v="77"/>
    <x v="4"/>
    <x v="2"/>
    <x v="2"/>
    <b v="0"/>
    <n v="7764.4707334962359"/>
  </r>
  <r>
    <n v="4797629760"/>
    <s v="Feb 16, 2021, 4:58:02 PM"/>
    <m/>
    <d v="2021-02-16T00:00:00"/>
    <m/>
    <d v="2021-02-16T00:00:00"/>
    <n v="2"/>
    <n v="16"/>
    <x v="5"/>
    <s v="Morning Run"/>
    <x v="0"/>
    <n v="2903"/>
    <n v="10200"/>
    <n v="10.199999999999999"/>
    <n v="6.3379842000000002"/>
    <x v="77"/>
    <x v="4"/>
    <x v="2"/>
    <x v="2"/>
    <b v="0"/>
    <n v="7770.8087176962363"/>
  </r>
  <r>
    <n v="4803061483"/>
    <s v="Feb 17, 2021, 5:07:54 PM"/>
    <m/>
    <d v="2021-02-17T00:00:00"/>
    <m/>
    <d v="2021-02-17T00:00:00"/>
    <n v="2"/>
    <n v="17"/>
    <x v="5"/>
    <s v="Morning Run"/>
    <x v="0"/>
    <n v="2908"/>
    <n v="10010"/>
    <n v="10.01"/>
    <n v="6.2199237099999998"/>
    <x v="77"/>
    <x v="4"/>
    <x v="2"/>
    <x v="2"/>
    <b v="0"/>
    <n v="7777.0286414062366"/>
  </r>
  <r>
    <n v="4808170649"/>
    <s v="Feb 18, 2021, 4:57:14 PM"/>
    <m/>
    <d v="2021-02-18T00:00:00"/>
    <m/>
    <d v="2021-02-18T00:00:00"/>
    <n v="2"/>
    <n v="18"/>
    <x v="5"/>
    <s v="Morning Run"/>
    <x v="0"/>
    <n v="2867"/>
    <n v="10200"/>
    <n v="10.199999999999999"/>
    <n v="6.3379842000000002"/>
    <x v="77"/>
    <x v="4"/>
    <x v="2"/>
    <x v="2"/>
    <b v="0"/>
    <n v="7783.366625606237"/>
  </r>
  <r>
    <n v="4813171014"/>
    <s v="Feb 19, 2021, 4:51:10 PM"/>
    <m/>
    <d v="2021-02-19T00:00:00"/>
    <m/>
    <d v="2021-02-19T00:00:00"/>
    <n v="2"/>
    <n v="19"/>
    <x v="5"/>
    <s v="Morning Run"/>
    <x v="0"/>
    <n v="2892"/>
    <n v="10070"/>
    <n v="10.07"/>
    <n v="6.2572059700000002"/>
    <x v="77"/>
    <x v="4"/>
    <x v="2"/>
    <x v="2"/>
    <b v="0"/>
    <n v="7789.6238315762366"/>
  </r>
  <r>
    <n v="4819475224"/>
    <s v="Feb 20, 2021, 5:09:58 PM"/>
    <m/>
    <d v="2021-02-20T00:00:00"/>
    <m/>
    <d v="2021-02-20T00:00:00"/>
    <n v="2"/>
    <n v="20"/>
    <x v="5"/>
    <s v="Morning Run"/>
    <x v="0"/>
    <n v="3351"/>
    <n v="11480"/>
    <n v="11.48"/>
    <n v="7.1333390799999998"/>
    <x v="77"/>
    <x v="4"/>
    <x v="2"/>
    <x v="2"/>
    <b v="0"/>
    <n v="7796.7571706562367"/>
  </r>
  <r>
    <n v="4826345681"/>
    <s v="Feb 21, 2021, 5:16:47 PM"/>
    <m/>
    <d v="2021-02-21T00:00:00"/>
    <m/>
    <d v="2021-02-21T00:00:00"/>
    <n v="2"/>
    <n v="21"/>
    <x v="5"/>
    <s v="Morning Run"/>
    <x v="0"/>
    <n v="2126"/>
    <n v="7220"/>
    <n v="7.22"/>
    <n v="4.4862986200000003"/>
    <x v="77"/>
    <x v="4"/>
    <x v="2"/>
    <x v="2"/>
    <b v="0"/>
    <n v="7801.2434692762363"/>
  </r>
  <r>
    <n v="4831199190"/>
    <s v="Feb 22, 2021, 4:47:23 PM"/>
    <m/>
    <d v="2021-02-22T00:00:00"/>
    <m/>
    <d v="2021-02-22T00:00:00"/>
    <n v="2"/>
    <n v="22"/>
    <x v="5"/>
    <s v="Morning Run"/>
    <x v="0"/>
    <n v="3188"/>
    <n v="10730"/>
    <n v="10.73"/>
    <n v="6.6673108299999999"/>
    <x v="77"/>
    <x v="4"/>
    <x v="2"/>
    <x v="2"/>
    <b v="0"/>
    <n v="7807.9107801062364"/>
  </r>
  <r>
    <n v="4836969163"/>
    <s v="Feb 23, 2021, 4:52:30 PM"/>
    <m/>
    <d v="2021-02-23T00:00:00"/>
    <m/>
    <d v="2021-02-23T00:00:00"/>
    <n v="2"/>
    <n v="23"/>
    <x v="5"/>
    <s v="Morning Run"/>
    <x v="0"/>
    <n v="2974"/>
    <n v="10010"/>
    <n v="10.01"/>
    <n v="6.2199237099999998"/>
    <x v="77"/>
    <x v="4"/>
    <x v="2"/>
    <x v="2"/>
    <b v="0"/>
    <n v="7814.1307038162367"/>
  </r>
  <r>
    <n v="4843071952"/>
    <s v="Feb 24, 2021, 5:00:14 PM"/>
    <m/>
    <d v="2021-02-24T00:00:00"/>
    <m/>
    <d v="2021-02-24T00:00:00"/>
    <n v="2"/>
    <n v="24"/>
    <x v="5"/>
    <s v="Morning Run"/>
    <x v="0"/>
    <n v="2933"/>
    <n v="9990"/>
    <n v="9.99"/>
    <n v="6.2074962899999999"/>
    <x v="77"/>
    <x v="4"/>
    <x v="2"/>
    <x v="2"/>
    <b v="0"/>
    <n v="7820.3382001062364"/>
  </r>
  <r>
    <n v="4848987754"/>
    <s v="Feb 25, 2021, 5:07:37 PM"/>
    <m/>
    <d v="2021-02-25T00:00:00"/>
    <m/>
    <d v="2021-02-25T00:00:00"/>
    <n v="2"/>
    <n v="25"/>
    <x v="5"/>
    <s v="Morning Run"/>
    <x v="0"/>
    <n v="2953"/>
    <n v="10250"/>
    <n v="10.25"/>
    <n v="6.3690527499999998"/>
    <x v="77"/>
    <x v="4"/>
    <x v="2"/>
    <x v="2"/>
    <b v="0"/>
    <n v="7826.7072528562367"/>
  </r>
  <r>
    <n v="4854376019"/>
    <s v="Feb 26, 2021, 4:51:05 PM"/>
    <m/>
    <d v="2021-02-26T00:00:00"/>
    <m/>
    <d v="2021-02-26T00:00:00"/>
    <n v="2"/>
    <n v="26"/>
    <x v="5"/>
    <s v="Morning Run"/>
    <x v="0"/>
    <n v="2925"/>
    <n v="10090"/>
    <n v="10.09"/>
    <n v="6.2696333900000001"/>
    <x v="77"/>
    <x v="4"/>
    <x v="2"/>
    <x v="2"/>
    <b v="0"/>
    <n v="7832.976886246237"/>
  </r>
  <r>
    <n v="4860700888"/>
    <s v="Feb 27, 2021, 4:47:01 PM"/>
    <m/>
    <d v="2021-02-27T00:00:00"/>
    <m/>
    <d v="2021-02-27T00:00:00"/>
    <n v="2"/>
    <n v="27"/>
    <x v="5"/>
    <s v="Morning Run"/>
    <x v="0"/>
    <n v="2996"/>
    <n v="10250"/>
    <n v="10.25"/>
    <n v="6.3690527499999998"/>
    <x v="77"/>
    <x v="4"/>
    <x v="2"/>
    <x v="2"/>
    <b v="0"/>
    <n v="7839.3459389962372"/>
  </r>
  <r>
    <n v="4867681021"/>
    <s v="Feb 28, 2021, 5:11:12 PM"/>
    <m/>
    <d v="2021-02-28T00:00:00"/>
    <m/>
    <d v="2021-02-28T00:00:00"/>
    <n v="2"/>
    <n v="28"/>
    <x v="5"/>
    <s v="Morning Run"/>
    <x v="0"/>
    <n v="2492"/>
    <n v="8590"/>
    <n v="8.59"/>
    <n v="5.3375768900000002"/>
    <x v="77"/>
    <x v="4"/>
    <x v="2"/>
    <x v="2"/>
    <b v="0"/>
    <n v="7844.6835158862368"/>
  </r>
  <r>
    <n v="4872777591"/>
    <s v="Mar 1, 2021, 4:47:55 PM"/>
    <m/>
    <d v="2021-03-01T00:00:00"/>
    <m/>
    <d v="2021-03-01T00:00:00"/>
    <n v="3"/>
    <n v="1"/>
    <x v="5"/>
    <s v="Morning Run"/>
    <x v="0"/>
    <n v="2954"/>
    <n v="10330"/>
    <n v="10.33"/>
    <n v="6.4187624300000001"/>
    <x v="77"/>
    <x v="4"/>
    <x v="2"/>
    <x v="2"/>
    <b v="0"/>
    <n v="7851.1022783162371"/>
  </r>
  <r>
    <n v="4878595801"/>
    <s v="Mar 2, 2021, 4:52:18 PM"/>
    <m/>
    <d v="2021-03-02T00:00:00"/>
    <m/>
    <d v="2021-03-02T00:00:00"/>
    <n v="3"/>
    <n v="2"/>
    <x v="5"/>
    <s v="Morning Run"/>
    <x v="0"/>
    <n v="2911"/>
    <n v="10000"/>
    <n v="10"/>
    <n v="6.2137099999999998"/>
    <x v="77"/>
    <x v="4"/>
    <x v="2"/>
    <x v="2"/>
    <b v="0"/>
    <n v="7857.3159883162371"/>
  </r>
  <r>
    <n v="4884573474"/>
    <s v="Mar 3, 2021, 5:02:59 PM"/>
    <m/>
    <d v="2021-03-03T00:00:00"/>
    <m/>
    <d v="2021-03-03T00:00:00"/>
    <n v="3"/>
    <n v="3"/>
    <x v="5"/>
    <s v="Morning Run"/>
    <x v="0"/>
    <n v="2524"/>
    <n v="8440"/>
    <n v="8.44"/>
    <n v="5.2443712400000004"/>
    <x v="77"/>
    <x v="4"/>
    <x v="2"/>
    <x v="2"/>
    <b v="0"/>
    <n v="7862.560359556237"/>
  </r>
  <r>
    <n v="4890954036"/>
    <s v="Mar 4, 2021, 7:32:08 PM"/>
    <m/>
    <d v="2021-03-04T00:00:00"/>
    <m/>
    <d v="2021-03-04T00:00:00"/>
    <n v="3"/>
    <n v="4"/>
    <x v="5"/>
    <s v="Lunch Run"/>
    <x v="0"/>
    <n v="1927"/>
    <n v="6600"/>
    <n v="6.6"/>
    <n v="4.1010486000000004"/>
    <x v="77"/>
    <x v="4"/>
    <x v="2"/>
    <x v="2"/>
    <b v="0"/>
    <n v="7866.6614081562366"/>
  </r>
  <r>
    <n v="4895594893"/>
    <s v="Mar 5, 2021, 5:18:14 PM"/>
    <m/>
    <d v="2021-03-05T00:00:00"/>
    <m/>
    <d v="2021-03-05T00:00:00"/>
    <n v="3"/>
    <n v="5"/>
    <x v="5"/>
    <s v="Morning Run"/>
    <x v="0"/>
    <n v="2171"/>
    <n v="7570"/>
    <n v="7.57"/>
    <n v="4.7037784700000005"/>
    <x v="77"/>
    <x v="4"/>
    <x v="2"/>
    <x v="2"/>
    <b v="0"/>
    <n v="7871.3651866262362"/>
  </r>
  <r>
    <n v="4901846871"/>
    <s v="Mar 6, 2021, 4:55:05 PM"/>
    <m/>
    <d v="2021-03-06T00:00:00"/>
    <m/>
    <d v="2021-03-06T00:00:00"/>
    <n v="3"/>
    <n v="6"/>
    <x v="5"/>
    <s v="Morning Run"/>
    <x v="0"/>
    <n v="3019"/>
    <n v="10350"/>
    <n v="10.35"/>
    <n v="6.43118985"/>
    <x v="77"/>
    <x v="4"/>
    <x v="2"/>
    <x v="2"/>
    <b v="0"/>
    <n v="7877.7963764762362"/>
  </r>
  <r>
    <n v="4908498029"/>
    <s v="Mar 7, 2021, 4:32:40 PM"/>
    <m/>
    <d v="2021-03-07T00:00:00"/>
    <m/>
    <d v="2021-03-07T00:00:00"/>
    <n v="3"/>
    <n v="7"/>
    <x v="5"/>
    <s v="Morning Run"/>
    <x v="0"/>
    <n v="2520"/>
    <n v="8420"/>
    <n v="8.42"/>
    <n v="5.2319438199999997"/>
    <x v="77"/>
    <x v="4"/>
    <x v="2"/>
    <x v="2"/>
    <b v="0"/>
    <n v="7883.0283202962364"/>
  </r>
  <r>
    <n v="4913478398"/>
    <s v="Mar 8, 2021, 4:43:14 PM"/>
    <m/>
    <d v="2021-03-08T00:00:00"/>
    <m/>
    <d v="2021-03-08T00:00:00"/>
    <n v="3"/>
    <n v="8"/>
    <x v="5"/>
    <s v="Morning Run"/>
    <x v="0"/>
    <n v="2955"/>
    <n v="10090"/>
    <n v="10.09"/>
    <n v="6.2696333900000001"/>
    <x v="77"/>
    <x v="4"/>
    <x v="2"/>
    <x v="2"/>
    <b v="0"/>
    <n v="7889.2979536862367"/>
  </r>
  <r>
    <n v="4918986640"/>
    <s v="Mar 9, 2021, 4:08:01 PM"/>
    <m/>
    <d v="2021-03-09T00:00:00"/>
    <m/>
    <d v="2021-03-09T00:00:00"/>
    <n v="3"/>
    <n v="9"/>
    <x v="5"/>
    <s v="Morning Run"/>
    <x v="0"/>
    <n v="3037"/>
    <n v="10250"/>
    <n v="10.25"/>
    <n v="6.3690527499999998"/>
    <x v="77"/>
    <x v="4"/>
    <x v="2"/>
    <x v="2"/>
    <b v="0"/>
    <n v="7895.667006436237"/>
  </r>
  <r>
    <n v="4924875196"/>
    <s v="Mar 10, 2021, 4:50:44 PM"/>
    <m/>
    <d v="2021-03-10T00:00:00"/>
    <m/>
    <d v="2021-03-10T00:00:00"/>
    <n v="3"/>
    <n v="10"/>
    <x v="5"/>
    <s v="Morning Run"/>
    <x v="0"/>
    <n v="3036"/>
    <n v="10280"/>
    <n v="10.28"/>
    <n v="6.3876938800000005"/>
    <x v="77"/>
    <x v="4"/>
    <x v="2"/>
    <x v="2"/>
    <b v="0"/>
    <n v="7902.0547003162374"/>
  </r>
  <r>
    <n v="4929708470"/>
    <s v="Mar 11, 2021, 4:04:12 PM"/>
    <m/>
    <d v="2021-03-11T00:00:00"/>
    <m/>
    <d v="2021-03-11T00:00:00"/>
    <n v="3"/>
    <n v="11"/>
    <x v="5"/>
    <s v="Morning Run"/>
    <x v="0"/>
    <n v="2939"/>
    <n v="10080"/>
    <n v="10.08"/>
    <n v="6.2634196800000002"/>
    <x v="77"/>
    <x v="4"/>
    <x v="2"/>
    <x v="2"/>
    <b v="0"/>
    <n v="7908.3181199962373"/>
  </r>
  <r>
    <n v="4935168966"/>
    <s v="Mar 12, 2021, 4:54:54 PM"/>
    <m/>
    <d v="2021-03-12T00:00:00"/>
    <m/>
    <d v="2021-03-12T00:00:00"/>
    <n v="3"/>
    <n v="12"/>
    <x v="5"/>
    <s v="Morning Run"/>
    <x v="0"/>
    <n v="3263"/>
    <n v="11070"/>
    <n v="11.07"/>
    <n v="6.8785769700000001"/>
    <x v="77"/>
    <x v="4"/>
    <x v="2"/>
    <x v="2"/>
    <b v="0"/>
    <n v="7915.1966969662371"/>
  </r>
  <r>
    <n v="4964365643"/>
    <s v="Mar 17, 2021, 8:15:39 PM"/>
    <m/>
    <d v="2021-03-17T00:00:00"/>
    <m/>
    <d v="2021-03-17T00:00:00"/>
    <n v="3"/>
    <n v="17"/>
    <x v="5"/>
    <s v="Afternoon Run"/>
    <x v="0"/>
    <n v="2993"/>
    <n v="10120"/>
    <n v="10.119999999999999"/>
    <n v="6.2882745199999999"/>
    <x v="81"/>
    <x v="33"/>
    <x v="21"/>
    <x v="3"/>
    <b v="0"/>
    <n v="7921.4849714862376"/>
  </r>
  <r>
    <n v="4966693203"/>
    <s v="Mar 18, 2021, 10:31:23 AM"/>
    <m/>
    <d v="2021-03-18T00:00:00"/>
    <m/>
    <d v="2021-03-18T00:00:00"/>
    <n v="3"/>
    <n v="18"/>
    <x v="5"/>
    <s v="Morning Run"/>
    <x v="0"/>
    <n v="2476"/>
    <n v="8370"/>
    <n v="8.3699999999999992"/>
    <n v="5.2008752700000001"/>
    <x v="81"/>
    <x v="33"/>
    <x v="21"/>
    <x v="3"/>
    <b v="0"/>
    <n v="7926.6858467562379"/>
  </r>
  <r>
    <n v="4972853587"/>
    <s v="Mar 19, 2021, 2:07:50 PM"/>
    <m/>
    <d v="2021-03-19T00:00:00"/>
    <m/>
    <d v="2021-03-19T00:00:00"/>
    <n v="3"/>
    <n v="19"/>
    <x v="5"/>
    <s v="Dom. Rep. anti-humidity Treadmill"/>
    <x v="0"/>
    <n v="2880"/>
    <n v="9230"/>
    <n v="9.23"/>
    <n v="5.7352543300000001"/>
    <x v="81"/>
    <x v="33"/>
    <x v="21"/>
    <x v="3"/>
    <b v="1"/>
    <n v="7932.4211010862382"/>
  </r>
  <r>
    <n v="4979861380"/>
    <s v="Mar 20, 2021, 4:37:54 PM"/>
    <m/>
    <d v="2021-03-20T00:00:00"/>
    <m/>
    <d v="2021-03-20T00:00:00"/>
    <n v="3"/>
    <n v="20"/>
    <x v="5"/>
    <s v="Lunch Run"/>
    <x v="0"/>
    <n v="2543"/>
    <n v="8850"/>
    <n v="8.85"/>
    <n v="5.4991333500000001"/>
    <x v="82"/>
    <x v="34"/>
    <x v="1"/>
    <x v="1"/>
    <b v="0"/>
    <n v="7937.9202344362384"/>
  </r>
  <r>
    <n v="4985117166"/>
    <s v="Mar 21, 2021, 1:20:08 PM"/>
    <m/>
    <d v="2021-03-21T00:00:00"/>
    <m/>
    <d v="2021-03-21T00:00:00"/>
    <n v="3"/>
    <n v="21"/>
    <x v="5"/>
    <s v="Morning Run"/>
    <x v="0"/>
    <n v="2932"/>
    <n v="10010"/>
    <n v="10.01"/>
    <n v="6.2199237099999998"/>
    <x v="82"/>
    <x v="34"/>
    <x v="1"/>
    <x v="1"/>
    <b v="0"/>
    <n v="7944.1401581462387"/>
  </r>
  <r>
    <n v="4990025414"/>
    <s v="Mar 22, 2021, 11:52:05 AM"/>
    <m/>
    <d v="2021-03-22T00:00:00"/>
    <m/>
    <d v="2021-03-22T00:00:00"/>
    <n v="3"/>
    <n v="22"/>
    <x v="5"/>
    <s v="Morning Run"/>
    <x v="0"/>
    <n v="2543"/>
    <n v="8500"/>
    <n v="8.5"/>
    <n v="5.2816535"/>
    <x v="82"/>
    <x v="34"/>
    <x v="1"/>
    <x v="1"/>
    <b v="0"/>
    <n v="7949.4218116462389"/>
  </r>
  <r>
    <n v="4995957951"/>
    <s v="Mar 23, 2021, 12:26:24 PM"/>
    <m/>
    <d v="2021-03-23T00:00:00"/>
    <m/>
    <d v="2021-03-23T00:00:00"/>
    <n v="3"/>
    <n v="23"/>
    <x v="5"/>
    <s v="Morning Run"/>
    <x v="0"/>
    <n v="3158"/>
    <n v="10160"/>
    <n v="10.16"/>
    <n v="6.3131293600000005"/>
    <x v="83"/>
    <x v="35"/>
    <x v="1"/>
    <x v="1"/>
    <b v="0"/>
    <n v="7955.7349410062388"/>
  </r>
  <r>
    <n v="5002176635"/>
    <s v="Mar 24, 2021, 12:58:46 PM"/>
    <m/>
    <d v="2021-03-24T00:00:00"/>
    <m/>
    <d v="2021-03-24T00:00:00"/>
    <n v="3"/>
    <n v="24"/>
    <x v="5"/>
    <s v="Morning Run"/>
    <x v="0"/>
    <n v="3090"/>
    <n v="10010"/>
    <n v="10.01"/>
    <n v="6.2199237099999998"/>
    <x v="83"/>
    <x v="35"/>
    <x v="1"/>
    <x v="1"/>
    <b v="0"/>
    <n v="7961.9548647162392"/>
  </r>
  <r>
    <n v="5010326674"/>
    <s v="Mar 25, 2021, 8:04:05 PM"/>
    <m/>
    <d v="2021-03-25T00:00:00"/>
    <m/>
    <d v="2021-03-25T00:00:00"/>
    <n v="3"/>
    <n v="25"/>
    <x v="5"/>
    <s v="Afternoon Run"/>
    <x v="0"/>
    <n v="2168"/>
    <n v="7350"/>
    <n v="7.35"/>
    <n v="4.5670768500000003"/>
    <x v="83"/>
    <x v="35"/>
    <x v="1"/>
    <x v="1"/>
    <b v="0"/>
    <n v="7966.5219415662395"/>
  </r>
  <r>
    <n v="5013040720"/>
    <s v="Mar 26, 2021, 11:24:51 AM"/>
    <m/>
    <d v="2021-03-26T00:00:00"/>
    <m/>
    <d v="2021-03-26T00:00:00"/>
    <n v="3"/>
    <n v="26"/>
    <x v="5"/>
    <s v="Morning Run"/>
    <x v="0"/>
    <n v="2523"/>
    <n v="8210"/>
    <n v="8.2100000000000009"/>
    <n v="5.1014559100000003"/>
    <x v="83"/>
    <x v="35"/>
    <x v="1"/>
    <x v="1"/>
    <b v="0"/>
    <n v="7971.6233974762399"/>
  </r>
  <r>
    <n v="5020619536"/>
    <s v="Mar 27, 2021, 4:06:07 PM"/>
    <m/>
    <d v="2021-03-27T00:00:00"/>
    <m/>
    <d v="2021-03-27T00:00:00"/>
    <n v="3"/>
    <n v="27"/>
    <x v="5"/>
    <s v="Morning Run"/>
    <x v="0"/>
    <n v="2896"/>
    <n v="10140"/>
    <n v="10.14"/>
    <n v="6.3007019399999997"/>
    <x v="24"/>
    <x v="7"/>
    <x v="1"/>
    <x v="1"/>
    <b v="0"/>
    <n v="7977.9240994162401"/>
  </r>
  <r>
    <n v="5027502845"/>
    <s v="Mar 28, 2021, 4:21:19 PM"/>
    <m/>
    <d v="2021-03-28T00:00:00"/>
    <m/>
    <d v="2021-03-28T00:00:00"/>
    <n v="3"/>
    <n v="28"/>
    <x v="5"/>
    <s v="Morning Run"/>
    <x v="0"/>
    <n v="2872"/>
    <n v="10160"/>
    <n v="10.16"/>
    <n v="6.3131293600000005"/>
    <x v="24"/>
    <x v="7"/>
    <x v="1"/>
    <x v="1"/>
    <b v="0"/>
    <n v="7984.23722877624"/>
  </r>
  <r>
    <n v="5032057433"/>
    <s v="Mar 29, 2021, 3:16:18 PM"/>
    <m/>
    <d v="2021-03-29T00:00:00"/>
    <m/>
    <d v="2021-03-29T00:00:00"/>
    <n v="3"/>
    <n v="29"/>
    <x v="5"/>
    <s v="Morning Run"/>
    <x v="0"/>
    <n v="3277"/>
    <n v="11120"/>
    <n v="11.12"/>
    <n v="6.9096455199999998"/>
    <x v="77"/>
    <x v="4"/>
    <x v="2"/>
    <x v="2"/>
    <b v="0"/>
    <n v="7991.1468742962397"/>
  </r>
  <r>
    <n v="5038190667"/>
    <s v="Mar 30, 2021, 3:15:27 PM"/>
    <m/>
    <d v="2021-03-30T00:00:00"/>
    <m/>
    <d v="2021-03-30T00:00:00"/>
    <n v="3"/>
    <n v="30"/>
    <x v="5"/>
    <s v="Morning Run"/>
    <x v="0"/>
    <n v="2987"/>
    <n v="10240"/>
    <n v="10.24"/>
    <n v="6.3628390399999999"/>
    <x v="77"/>
    <x v="4"/>
    <x v="2"/>
    <x v="2"/>
    <b v="0"/>
    <n v="7997.5097133362397"/>
  </r>
  <r>
    <n v="5044733201"/>
    <s v="Mar 31, 2021, 3:28:32 PM"/>
    <m/>
    <d v="2021-03-31T00:00:00"/>
    <m/>
    <d v="2021-03-31T00:00:00"/>
    <n v="3"/>
    <n v="31"/>
    <x v="5"/>
    <s v="Morning Run"/>
    <x v="0"/>
    <n v="3389"/>
    <n v="11450"/>
    <n v="11.45"/>
    <n v="7.11469795"/>
    <x v="77"/>
    <x v="4"/>
    <x v="2"/>
    <x v="2"/>
    <b v="0"/>
    <n v="8004.6244112862396"/>
  </r>
  <r>
    <n v="5050842486"/>
    <s v="Apr 1, 2021, 4:17:43 PM"/>
    <m/>
    <d v="2021-04-01T00:00:00"/>
    <m/>
    <d v="2021-04-01T00:00:00"/>
    <n v="4"/>
    <n v="1"/>
    <x v="5"/>
    <s v="Morning Run"/>
    <x v="0"/>
    <n v="3024"/>
    <n v="10230"/>
    <n v="10.23"/>
    <n v="6.35662533"/>
    <x v="77"/>
    <x v="4"/>
    <x v="2"/>
    <x v="2"/>
    <b v="0"/>
    <n v="8010.9810366162392"/>
  </r>
  <r>
    <n v="5056721530"/>
    <s v="Apr 2, 2021, 3:41:46 PM"/>
    <m/>
    <d v="2021-04-02T00:00:00"/>
    <m/>
    <d v="2021-04-02T00:00:00"/>
    <n v="4"/>
    <n v="2"/>
    <x v="5"/>
    <s v="Morning Run"/>
    <x v="0"/>
    <n v="3212"/>
    <n v="10790"/>
    <n v="10.79"/>
    <n v="6.7045930900000004"/>
    <x v="77"/>
    <x v="4"/>
    <x v="2"/>
    <x v="2"/>
    <b v="0"/>
    <n v="8017.6856297062395"/>
  </r>
  <r>
    <n v="5062775772"/>
    <s v="Apr 3, 2021, 3:36:49 PM"/>
    <m/>
    <d v="2021-04-03T00:00:00"/>
    <m/>
    <d v="2021-04-03T00:00:00"/>
    <n v="4"/>
    <n v="3"/>
    <x v="5"/>
    <s v="Morning Run"/>
    <x v="0"/>
    <n v="3008"/>
    <n v="10170"/>
    <n v="10.17"/>
    <n v="6.3193430700000004"/>
    <x v="77"/>
    <x v="4"/>
    <x v="2"/>
    <x v="2"/>
    <b v="0"/>
    <n v="8024.0049727762398"/>
  </r>
  <r>
    <n v="5069097651"/>
    <s v="Apr 4, 2021, 3:38:37 PM"/>
    <m/>
    <d v="2021-04-04T00:00:00"/>
    <m/>
    <d v="2021-04-04T00:00:00"/>
    <n v="4"/>
    <n v="4"/>
    <x v="5"/>
    <s v="Morning Run"/>
    <x v="0"/>
    <n v="2536"/>
    <n v="8610"/>
    <n v="8.61"/>
    <n v="5.3500043100000001"/>
    <x v="77"/>
    <x v="4"/>
    <x v="2"/>
    <x v="2"/>
    <b v="0"/>
    <n v="8029.3549770862401"/>
  </r>
  <r>
    <n v="5074784749"/>
    <s v="Apr 5, 2021, 3:41:46 PM"/>
    <m/>
    <d v="2021-04-05T00:00:00"/>
    <m/>
    <d v="2021-04-05T00:00:00"/>
    <n v="4"/>
    <n v="5"/>
    <x v="5"/>
    <s v="GPS paused after .8 miles ü§¨"/>
    <x v="0"/>
    <n v="3135"/>
    <n v="10620"/>
    <n v="10.62"/>
    <n v="6.5989600199999998"/>
    <x v="77"/>
    <x v="4"/>
    <x v="2"/>
    <x v="2"/>
    <b v="0"/>
    <n v="8035.9539371062401"/>
  </r>
  <r>
    <n v="5080109084"/>
    <s v="Apr 6, 2021, 3:43:29 PM"/>
    <m/>
    <d v="2021-04-06T00:00:00"/>
    <m/>
    <d v="2021-04-06T00:00:00"/>
    <n v="4"/>
    <n v="6"/>
    <x v="5"/>
    <s v="Morning Run"/>
    <x v="0"/>
    <n v="3025"/>
    <n v="10060"/>
    <n v="10.06"/>
    <n v="6.2509922600000003"/>
    <x v="77"/>
    <x v="4"/>
    <x v="2"/>
    <x v="2"/>
    <b v="0"/>
    <n v="8042.2049293662403"/>
  </r>
  <r>
    <n v="5085832094"/>
    <s v="Apr 7, 2021, 3:53:44 PM"/>
    <m/>
    <d v="2021-04-07T00:00:00"/>
    <m/>
    <d v="2021-04-07T00:00:00"/>
    <n v="4"/>
    <n v="7"/>
    <x v="5"/>
    <s v="Morning Run"/>
    <x v="0"/>
    <n v="3013"/>
    <n v="10400"/>
    <n v="10.4"/>
    <n v="6.4622584000000005"/>
    <x v="77"/>
    <x v="4"/>
    <x v="2"/>
    <x v="2"/>
    <b v="0"/>
    <n v="8048.6671877662402"/>
  </r>
  <r>
    <n v="5091558966"/>
    <s v="Apr 8, 2021, 3:45:57 PM"/>
    <m/>
    <d v="2021-04-08T00:00:00"/>
    <m/>
    <d v="2021-04-08T00:00:00"/>
    <n v="4"/>
    <n v="8"/>
    <x v="5"/>
    <s v="Morning Run"/>
    <x v="0"/>
    <n v="2878"/>
    <n v="10010"/>
    <n v="10.01"/>
    <n v="6.2199237099999998"/>
    <x v="77"/>
    <x v="4"/>
    <x v="2"/>
    <x v="2"/>
    <b v="0"/>
    <n v="8054.8871114762405"/>
  </r>
  <r>
    <n v="5097340151"/>
    <s v="Apr 9, 2021, 3:55:55 PM"/>
    <m/>
    <d v="2021-04-09T00:00:00"/>
    <m/>
    <d v="2021-04-09T00:00:00"/>
    <n v="4"/>
    <n v="9"/>
    <x v="5"/>
    <s v="Morning Run"/>
    <x v="0"/>
    <n v="2952"/>
    <n v="10130"/>
    <n v="10.130000000000001"/>
    <n v="6.2944882299999998"/>
    <x v="77"/>
    <x v="4"/>
    <x v="2"/>
    <x v="2"/>
    <b v="0"/>
    <n v="8061.1815997062404"/>
  </r>
  <r>
    <n v="5103570188"/>
    <s v="Apr 10, 2021, 4:24:16 PM"/>
    <m/>
    <d v="2021-04-10T00:00:00"/>
    <m/>
    <d v="2021-04-10T00:00:00"/>
    <n v="4"/>
    <n v="10"/>
    <x v="5"/>
    <s v="Morning Run"/>
    <x v="0"/>
    <n v="2427"/>
    <n v="8270"/>
    <n v="8.27"/>
    <n v="5.1387381699999999"/>
    <x v="77"/>
    <x v="4"/>
    <x v="2"/>
    <x v="2"/>
    <b v="0"/>
    <n v="8066.32033787624"/>
  </r>
  <r>
    <n v="5110175927"/>
    <s v="Apr 11, 2021, 4:18:31 PM"/>
    <m/>
    <d v="2021-04-11T00:00:00"/>
    <m/>
    <d v="2021-04-11T00:00:00"/>
    <n v="4"/>
    <n v="11"/>
    <x v="5"/>
    <s v="Morning Run"/>
    <x v="0"/>
    <n v="2505"/>
    <n v="8550"/>
    <n v="8.5500000000000007"/>
    <n v="5.3127220500000005"/>
    <x v="77"/>
    <x v="4"/>
    <x v="2"/>
    <x v="2"/>
    <b v="0"/>
    <n v="8071.6330599262401"/>
  </r>
  <r>
    <n v="5114437971"/>
    <s v="Apr 12, 2021, 2:51:48 PM"/>
    <m/>
    <d v="2021-04-12T00:00:00"/>
    <m/>
    <d v="2021-04-12T00:00:00"/>
    <n v="4"/>
    <n v="12"/>
    <x v="5"/>
    <s v="Morning Run"/>
    <x v="0"/>
    <n v="3081"/>
    <n v="10360"/>
    <n v="10.36"/>
    <n v="6.4374035599999999"/>
    <x v="77"/>
    <x v="4"/>
    <x v="2"/>
    <x v="2"/>
    <b v="0"/>
    <n v="8078.0704634862404"/>
  </r>
  <r>
    <n v="5120751254"/>
    <s v="Apr 13, 2021, 4:23:58 PM"/>
    <m/>
    <d v="2021-04-13T00:00:00"/>
    <m/>
    <d v="2021-04-13T00:00:00"/>
    <n v="4"/>
    <n v="13"/>
    <x v="5"/>
    <s v="Morning Run"/>
    <x v="0"/>
    <n v="3029"/>
    <n v="10140"/>
    <n v="10.14"/>
    <n v="6.3007019399999997"/>
    <x v="77"/>
    <x v="4"/>
    <x v="2"/>
    <x v="2"/>
    <b v="0"/>
    <n v="8084.3711654262406"/>
  </r>
  <r>
    <n v="5125864838"/>
    <s v="Apr 14, 2021, 2:36:23 PM"/>
    <m/>
    <d v="2021-04-14T00:00:00"/>
    <m/>
    <d v="2021-04-14T00:00:00"/>
    <n v="4"/>
    <n v="14"/>
    <x v="5"/>
    <s v="Morning Run"/>
    <x v="0"/>
    <n v="1976"/>
    <n v="6630"/>
    <n v="6.63"/>
    <n v="4.1196897300000002"/>
    <x v="77"/>
    <x v="4"/>
    <x v="2"/>
    <x v="2"/>
    <b v="0"/>
    <n v="8088.4908551562403"/>
  </r>
  <r>
    <n v="5132256991"/>
    <s v="Apr 15, 2021, 4:01:04 PM"/>
    <m/>
    <d v="2021-04-15T00:00:00"/>
    <m/>
    <d v="2021-04-15T00:00:00"/>
    <n v="4"/>
    <n v="15"/>
    <x v="5"/>
    <s v="Morning Run"/>
    <x v="0"/>
    <n v="3170"/>
    <n v="10600"/>
    <n v="10.6"/>
    <n v="6.5865326"/>
    <x v="77"/>
    <x v="4"/>
    <x v="2"/>
    <x v="2"/>
    <b v="0"/>
    <n v="8095.0773877562406"/>
  </r>
  <r>
    <n v="5137579532"/>
    <s v="Apr 16, 2021, 3:48:57 PM"/>
    <m/>
    <d v="2021-04-16T00:00:00"/>
    <m/>
    <d v="2021-04-16T00:00:00"/>
    <n v="4"/>
    <n v="16"/>
    <x v="5"/>
    <s v="Morning Run"/>
    <x v="0"/>
    <n v="2975"/>
    <n v="10180"/>
    <n v="10.18"/>
    <n v="6.3255567800000003"/>
    <x v="77"/>
    <x v="4"/>
    <x v="2"/>
    <x v="2"/>
    <b v="0"/>
    <n v="8101.4029445362403"/>
  </r>
  <r>
    <n v="5143943663"/>
    <s v="Apr 17, 2021, 4:25:06 PM"/>
    <m/>
    <d v="2021-04-17T00:00:00"/>
    <m/>
    <d v="2021-04-17T00:00:00"/>
    <n v="4"/>
    <n v="17"/>
    <x v="5"/>
    <s v="Morning Run"/>
    <x v="0"/>
    <n v="2933"/>
    <n v="10020"/>
    <n v="10.02"/>
    <n v="6.2261374199999997"/>
    <x v="77"/>
    <x v="4"/>
    <x v="2"/>
    <x v="2"/>
    <b v="0"/>
    <n v="8107.62908195624"/>
  </r>
  <r>
    <n v="5150584342"/>
    <s v="Apr 18, 2021, 4:19:33 PM"/>
    <m/>
    <d v="2021-04-18T00:00:00"/>
    <m/>
    <d v="2021-04-18T00:00:00"/>
    <n v="4"/>
    <n v="18"/>
    <x v="5"/>
    <s v="Morning Run"/>
    <x v="0"/>
    <n v="2099"/>
    <n v="7200"/>
    <n v="7.2"/>
    <n v="4.4738712000000005"/>
    <x v="77"/>
    <x v="4"/>
    <x v="2"/>
    <x v="2"/>
    <b v="0"/>
    <n v="8112.1029531562399"/>
  </r>
  <r>
    <n v="5155667737"/>
    <s v="Apr 19, 2021, 3:58:57 PM"/>
    <m/>
    <d v="2021-04-19T00:00:00"/>
    <m/>
    <d v="2021-04-19T00:00:00"/>
    <n v="4"/>
    <n v="19"/>
    <x v="5"/>
    <s v="Morning Run"/>
    <x v="0"/>
    <n v="3343"/>
    <n v="11340"/>
    <n v="11.34"/>
    <n v="7.04634714"/>
    <x v="77"/>
    <x v="4"/>
    <x v="2"/>
    <x v="2"/>
    <b v="0"/>
    <n v="8119.1493002962397"/>
  </r>
  <r>
    <n v="5161184371"/>
    <s v="Apr 20, 2021, 3:22:13 PM"/>
    <m/>
    <d v="2021-04-20T00:00:00"/>
    <m/>
    <d v="2021-04-20T00:00:00"/>
    <n v="4"/>
    <n v="20"/>
    <x v="5"/>
    <s v="Morning Run"/>
    <x v="0"/>
    <n v="3024"/>
    <n v="9990"/>
    <n v="9.99"/>
    <n v="6.2074962899999999"/>
    <x v="77"/>
    <x v="4"/>
    <x v="2"/>
    <x v="2"/>
    <b v="0"/>
    <n v="8125.3567965862394"/>
  </r>
  <r>
    <n v="5167598809"/>
    <s v="Apr 21, 2021, 4:05:56 PM"/>
    <m/>
    <d v="2021-04-21T00:00:00"/>
    <m/>
    <d v="2021-04-21T00:00:00"/>
    <n v="4"/>
    <n v="21"/>
    <x v="5"/>
    <s v="Morning Run"/>
    <x v="0"/>
    <n v="2572"/>
    <n v="8610"/>
    <n v="8.61"/>
    <n v="5.3500043100000001"/>
    <x v="77"/>
    <x v="4"/>
    <x v="2"/>
    <x v="2"/>
    <b v="0"/>
    <n v="8130.7068008962397"/>
  </r>
  <r>
    <n v="5172832391"/>
    <s v="Apr 22, 2021, 3:04:46 PM"/>
    <m/>
    <d v="2021-04-22T00:00:00"/>
    <m/>
    <d v="2021-04-22T00:00:00"/>
    <n v="4"/>
    <n v="22"/>
    <x v="5"/>
    <s v="Morning Run"/>
    <x v="0"/>
    <n v="3038"/>
    <n v="10310"/>
    <n v="10.31"/>
    <n v="6.4063350100000003"/>
    <x v="77"/>
    <x v="4"/>
    <x v="2"/>
    <x v="2"/>
    <b v="0"/>
    <n v="8137.1131359062392"/>
  </r>
  <r>
    <n v="5179066883"/>
    <s v="Apr 23, 2021, 4:40:37 PM"/>
    <m/>
    <d v="2021-04-23T00:00:00"/>
    <m/>
    <d v="2021-04-23T00:00:00"/>
    <n v="4"/>
    <n v="23"/>
    <x v="5"/>
    <s v="Evening Run"/>
    <x v="0"/>
    <n v="3079"/>
    <n v="10270"/>
    <n v="10.27"/>
    <n v="6.3814801699999997"/>
    <x v="84"/>
    <x v="36"/>
    <x v="22"/>
    <x v="3"/>
    <b v="0"/>
    <n v="8143.4946160762393"/>
  </r>
  <r>
    <n v="5181086056"/>
    <s v="Apr 24, 2021, 5:14:40 AM"/>
    <m/>
    <d v="2021-04-24T00:00:00"/>
    <m/>
    <d v="2021-04-24T00:00:00"/>
    <n v="4"/>
    <n v="24"/>
    <x v="5"/>
    <s v="Dubai Treadmill"/>
    <x v="0"/>
    <n v="2880"/>
    <n v="9140"/>
    <n v="9.14"/>
    <n v="5.6793309399999998"/>
    <x v="84"/>
    <x v="36"/>
    <x v="22"/>
    <x v="3"/>
    <b v="0"/>
    <n v="8149.1739470162393"/>
  </r>
  <r>
    <n v="5187309713"/>
    <s v="Apr 25, 2021, 4:28:09 AM"/>
    <m/>
    <d v="2021-04-25T00:00:00"/>
    <m/>
    <d v="2021-04-25T00:00:00"/>
    <n v="4"/>
    <n v="25"/>
    <x v="5"/>
    <s v="Dubai Treadmill"/>
    <x v="0"/>
    <n v="2700"/>
    <n v="8620"/>
    <n v="8.6199999999999992"/>
    <n v="5.35621802"/>
    <x v="84"/>
    <x v="36"/>
    <x v="22"/>
    <x v="3"/>
    <b v="0"/>
    <n v="8154.5301650362389"/>
  </r>
  <r>
    <n v="5194024090"/>
    <s v="Apr 26, 2021, 4:17:20 AM"/>
    <m/>
    <d v="2021-04-26T00:00:00"/>
    <m/>
    <d v="2021-04-26T00:00:00"/>
    <n v="4"/>
    <n v="26"/>
    <x v="5"/>
    <s v="Dubai Treadmill"/>
    <x v="0"/>
    <n v="2790"/>
    <n v="8850"/>
    <n v="8.85"/>
    <n v="5.4991333500000001"/>
    <x v="84"/>
    <x v="36"/>
    <x v="22"/>
    <x v="3"/>
    <b v="0"/>
    <n v="8160.0292983862391"/>
  </r>
  <r>
    <n v="5216260344"/>
    <s v="Apr 30, 2021, 4:12:42 AM"/>
    <m/>
    <d v="2021-04-30T00:00:00"/>
    <m/>
    <d v="2021-04-30T00:00:00"/>
    <n v="4"/>
    <n v="30"/>
    <x v="5"/>
    <s v="Morning Run"/>
    <x v="0"/>
    <n v="2397"/>
    <n v="8210"/>
    <n v="8.2100000000000009"/>
    <n v="5.1014559100000003"/>
    <x v="85"/>
    <x v="37"/>
    <x v="23"/>
    <x v="3"/>
    <b v="0"/>
    <n v="8165.1307542962395"/>
  </r>
  <r>
    <n v="5232951574"/>
    <s v="May 2, 2021, 10:11:57 PM"/>
    <m/>
    <d v="2021-05-02T00:00:00"/>
    <m/>
    <d v="2021-05-02T00:00:00"/>
    <n v="5"/>
    <n v="2"/>
    <x v="5"/>
    <s v="Afternoon Run"/>
    <x v="0"/>
    <n v="1570"/>
    <n v="5420"/>
    <n v="5.42"/>
    <n v="3.36783082"/>
    <x v="77"/>
    <x v="4"/>
    <x v="2"/>
    <x v="2"/>
    <b v="0"/>
    <n v="8168.4985851162392"/>
  </r>
  <r>
    <n v="5236258518"/>
    <s v="May 3, 2021, 3:10:11 PM"/>
    <m/>
    <d v="2021-05-03T00:00:00"/>
    <m/>
    <d v="2021-05-03T00:00:00"/>
    <n v="5"/>
    <n v="3"/>
    <x v="5"/>
    <s v="Morning Run"/>
    <x v="0"/>
    <n v="2890"/>
    <n v="10040"/>
    <n v="10.039999999999999"/>
    <n v="6.2385648400000004"/>
    <x v="77"/>
    <x v="4"/>
    <x v="2"/>
    <x v="2"/>
    <b v="0"/>
    <n v="8174.7371499562396"/>
  </r>
  <r>
    <n v="5241452090"/>
    <s v="May 4, 2021, 3:36:19 PM"/>
    <m/>
    <d v="2021-05-04T00:00:00"/>
    <m/>
    <d v="2021-05-04T00:00:00"/>
    <n v="5"/>
    <n v="4"/>
    <x v="5"/>
    <s v="Morning Run"/>
    <x v="0"/>
    <n v="2978"/>
    <n v="10040"/>
    <n v="10.039999999999999"/>
    <n v="6.2385648400000004"/>
    <x v="77"/>
    <x v="4"/>
    <x v="2"/>
    <x v="2"/>
    <b v="0"/>
    <n v="8180.97571479624"/>
  </r>
  <r>
    <n v="5246885925"/>
    <s v="May 5, 2021, 4:20:10 PM"/>
    <m/>
    <d v="2021-05-05T00:00:00"/>
    <m/>
    <d v="2021-05-05T00:00:00"/>
    <n v="5"/>
    <n v="5"/>
    <x v="5"/>
    <s v="Morning Run"/>
    <x v="0"/>
    <n v="1601"/>
    <n v="5330"/>
    <n v="5.33"/>
    <n v="3.3119074300000002"/>
    <x v="77"/>
    <x v="4"/>
    <x v="2"/>
    <x v="2"/>
    <b v="0"/>
    <n v="8184.2876222262403"/>
  </r>
  <r>
    <n v="5274191560"/>
    <s v="May 10, 2021, 4:44:00 PM"/>
    <m/>
    <d v="2021-05-10T00:00:00"/>
    <m/>
    <d v="2021-05-10T00:00:00"/>
    <n v="5"/>
    <n v="10"/>
    <x v="5"/>
    <s v="Morning Run"/>
    <x v="0"/>
    <n v="1907"/>
    <n v="6450"/>
    <n v="6.45"/>
    <n v="4.0078429499999997"/>
    <x v="77"/>
    <x v="4"/>
    <x v="2"/>
    <x v="2"/>
    <b v="0"/>
    <n v="8188.2954651762402"/>
  </r>
  <r>
    <n v="5279388190"/>
    <s v="May 11, 2021, 3:44:56 PM"/>
    <m/>
    <d v="2021-05-11T00:00:00"/>
    <m/>
    <d v="2021-05-11T00:00:00"/>
    <n v="5"/>
    <n v="11"/>
    <x v="5"/>
    <s v="Morning Run"/>
    <x v="0"/>
    <n v="2414"/>
    <n v="8050.0000000000009"/>
    <n v="8.0500000000000007"/>
    <n v="5.0020365500000006"/>
    <x v="77"/>
    <x v="4"/>
    <x v="2"/>
    <x v="2"/>
    <b v="0"/>
    <n v="8193.2975017262397"/>
  </r>
  <r>
    <n v="5290796490"/>
    <s v="May 13, 2021, 3:44:42 PM"/>
    <m/>
    <d v="2021-05-13T00:00:00"/>
    <m/>
    <d v="2021-05-13T00:00:00"/>
    <n v="5"/>
    <n v="13"/>
    <x v="5"/>
    <s v="Morning Run"/>
    <x v="0"/>
    <n v="1468"/>
    <n v="4980"/>
    <n v="4.9800000000000004"/>
    <n v="3.0944275800000001"/>
    <x v="77"/>
    <x v="4"/>
    <x v="2"/>
    <x v="2"/>
    <b v="0"/>
    <n v="8196.391929306239"/>
  </r>
  <r>
    <n v="5296098785"/>
    <s v="May 14, 2021, 3:03:54 PM"/>
    <m/>
    <d v="2021-05-14T00:00:00"/>
    <m/>
    <d v="2021-05-14T00:00:00"/>
    <n v="5"/>
    <n v="14"/>
    <x v="5"/>
    <s v="Morning Run"/>
    <x v="0"/>
    <n v="1993"/>
    <n v="6670"/>
    <n v="6.67"/>
    <n v="4.1445445699999999"/>
    <x v="77"/>
    <x v="4"/>
    <x v="2"/>
    <x v="2"/>
    <b v="0"/>
    <n v="8200.5364738762382"/>
  </r>
  <r>
    <n v="5302457710"/>
    <s v="May 15, 2021, 4:31:47 PM"/>
    <m/>
    <d v="2021-05-15T00:00:00"/>
    <m/>
    <d v="2021-05-15T00:00:00"/>
    <n v="5"/>
    <n v="15"/>
    <x v="5"/>
    <s v="Morning Run"/>
    <x v="0"/>
    <n v="2551"/>
    <n v="8340"/>
    <n v="8.34"/>
    <n v="5.1822341400000003"/>
    <x v="77"/>
    <x v="4"/>
    <x v="2"/>
    <x v="2"/>
    <b v="0"/>
    <n v="8205.7187080162385"/>
  </r>
  <r>
    <n v="5308436404"/>
    <s v="May 16, 2021, 4:02:12 PM"/>
    <m/>
    <d v="2021-05-16T00:00:00"/>
    <m/>
    <d v="2021-05-16T00:00:00"/>
    <n v="5"/>
    <n v="16"/>
    <x v="5"/>
    <s v="Morning Run"/>
    <x v="0"/>
    <n v="2564"/>
    <n v="8920"/>
    <n v="8.92"/>
    <n v="5.5426293200000005"/>
    <x v="77"/>
    <x v="4"/>
    <x v="2"/>
    <x v="2"/>
    <b v="0"/>
    <n v="8211.2613373362383"/>
  </r>
  <r>
    <n v="5313008557"/>
    <s v="May 17, 2021, 3:48:07 PM"/>
    <m/>
    <d v="2021-05-17T00:00:00"/>
    <s v="Auto pause broken + sitting at crosswalks "/>
    <d v="2021-05-17T00:00:00"/>
    <n v="5"/>
    <n v="17"/>
    <x v="5"/>
    <s v="Morning Run"/>
    <x v="0"/>
    <n v="4310"/>
    <n v="11470"/>
    <n v="11.47"/>
    <n v="7.1271253699999999"/>
    <x v="77"/>
    <x v="4"/>
    <x v="2"/>
    <x v="2"/>
    <b v="0"/>
    <n v="8218.388462706238"/>
  </r>
  <r>
    <n v="5318434270"/>
    <s v="May 18, 2021, 3:34:17 PM"/>
    <m/>
    <d v="2021-05-18T00:00:00"/>
    <m/>
    <d v="2021-05-18T00:00:00"/>
    <n v="5"/>
    <n v="18"/>
    <x v="5"/>
    <s v="Morning Run"/>
    <x v="0"/>
    <n v="3507"/>
    <n v="11820"/>
    <n v="11.82"/>
    <n v="7.34460522"/>
    <x v="77"/>
    <x v="4"/>
    <x v="2"/>
    <x v="2"/>
    <b v="0"/>
    <n v="8225.7330679262377"/>
  </r>
  <r>
    <n v="5324488837"/>
    <s v="May 19, 2021, 4:36:08 PM"/>
    <m/>
    <d v="2021-05-19T00:00:00"/>
    <m/>
    <d v="2021-05-19T00:00:00"/>
    <n v="5"/>
    <n v="19"/>
    <x v="5"/>
    <s v="Morning Run"/>
    <x v="0"/>
    <n v="2850"/>
    <n v="10000"/>
    <n v="10"/>
    <n v="6.2137099999999998"/>
    <x v="77"/>
    <x v="4"/>
    <x v="2"/>
    <x v="2"/>
    <b v="0"/>
    <n v="8231.9467779262377"/>
  </r>
  <r>
    <n v="5329456769"/>
    <s v="May 20, 2021, 3:25:07 PM"/>
    <m/>
    <d v="2021-05-20T00:00:00"/>
    <m/>
    <d v="2021-05-20T00:00:00"/>
    <n v="5"/>
    <n v="20"/>
    <x v="5"/>
    <s v="Morning Run"/>
    <x v="0"/>
    <n v="2499"/>
    <n v="8490"/>
    <n v="8.49"/>
    <n v="5.2754397900000001"/>
    <x v="77"/>
    <x v="4"/>
    <x v="2"/>
    <x v="2"/>
    <b v="0"/>
    <n v="8237.2222177162384"/>
  </r>
  <r>
    <n v="5334669322"/>
    <s v="May 21, 2021, 3:38:37 PM"/>
    <m/>
    <d v="2021-05-21T00:00:00"/>
    <m/>
    <d v="2021-05-21T00:00:00"/>
    <n v="5"/>
    <n v="21"/>
    <x v="5"/>
    <s v="Morning Run"/>
    <x v="0"/>
    <n v="2924"/>
    <n v="10230"/>
    <n v="10.23"/>
    <n v="6.35662533"/>
    <x v="77"/>
    <x v="4"/>
    <x v="2"/>
    <x v="2"/>
    <b v="0"/>
    <n v="8243.578843046238"/>
  </r>
  <r>
    <n v="5340150470"/>
    <s v="May 22, 2021, 3:40:39 PM"/>
    <m/>
    <d v="2021-05-22T00:00:00"/>
    <m/>
    <d v="2021-05-22T00:00:00"/>
    <n v="5"/>
    <n v="22"/>
    <x v="5"/>
    <s v="Morning Run"/>
    <x v="0"/>
    <n v="2942"/>
    <n v="10300"/>
    <n v="10.3"/>
    <n v="6.4001213000000003"/>
    <x v="77"/>
    <x v="4"/>
    <x v="2"/>
    <x v="2"/>
    <b v="0"/>
    <n v="8249.9789643462373"/>
  </r>
  <r>
    <n v="5346108144"/>
    <s v="May 23, 2021, 3:37:12 PM"/>
    <m/>
    <d v="2021-05-23T00:00:00"/>
    <m/>
    <d v="2021-05-23T00:00:00"/>
    <n v="5"/>
    <n v="23"/>
    <x v="5"/>
    <s v="Morning Run"/>
    <x v="0"/>
    <n v="2548"/>
    <n v="8460"/>
    <n v="8.4600000000000009"/>
    <n v="5.2567986600000003"/>
    <x v="77"/>
    <x v="4"/>
    <x v="2"/>
    <x v="2"/>
    <b v="0"/>
    <n v="8255.2357630062379"/>
  </r>
  <r>
    <n v="5351046927"/>
    <s v="May 24, 2021, 3:47:29 PM"/>
    <m/>
    <d v="2021-05-24T00:00:00"/>
    <m/>
    <d v="2021-05-24T00:00:00"/>
    <n v="5"/>
    <n v="24"/>
    <x v="5"/>
    <s v="Morning Run"/>
    <x v="0"/>
    <n v="2947"/>
    <n v="10080"/>
    <n v="10.08"/>
    <n v="6.2634196800000002"/>
    <x v="77"/>
    <x v="4"/>
    <x v="2"/>
    <x v="2"/>
    <b v="0"/>
    <n v="8261.4991826862388"/>
  </r>
  <r>
    <n v="5356264472"/>
    <s v="May 25, 2021, 3:39:25 PM"/>
    <m/>
    <d v="2021-05-25T00:00:00"/>
    <m/>
    <d v="2021-05-25T00:00:00"/>
    <n v="5"/>
    <n v="25"/>
    <x v="5"/>
    <s v="Morning Run"/>
    <x v="0"/>
    <n v="3023"/>
    <n v="10110"/>
    <n v="10.11"/>
    <n v="6.2820608099999999"/>
    <x v="77"/>
    <x v="4"/>
    <x v="2"/>
    <x v="2"/>
    <b v="0"/>
    <n v="8267.7812434962379"/>
  </r>
  <r>
    <n v="5362094040"/>
    <s v="May 26, 2021, 4:07:28 PM"/>
    <m/>
    <d v="2021-05-26T00:00:00"/>
    <m/>
    <d v="2021-05-26T00:00:00"/>
    <n v="5"/>
    <n v="26"/>
    <x v="5"/>
    <s v="Morning Run"/>
    <x v="0"/>
    <n v="2945"/>
    <n v="10020"/>
    <n v="10.02"/>
    <n v="6.2261374199999997"/>
    <x v="77"/>
    <x v="4"/>
    <x v="2"/>
    <x v="2"/>
    <b v="0"/>
    <n v="8274.0073809162386"/>
  </r>
  <r>
    <n v="5367395876"/>
    <s v="May 27, 2021, 3:52:37 PM"/>
    <m/>
    <d v="2021-05-27T00:00:00"/>
    <m/>
    <d v="2021-05-27T00:00:00"/>
    <n v="5"/>
    <n v="27"/>
    <x v="5"/>
    <s v="Morning Run"/>
    <x v="0"/>
    <n v="2935"/>
    <n v="10140"/>
    <n v="10.14"/>
    <n v="6.3007019399999997"/>
    <x v="77"/>
    <x v="4"/>
    <x v="2"/>
    <x v="2"/>
    <b v="0"/>
    <n v="8280.3080828562379"/>
  </r>
  <r>
    <n v="5372844728"/>
    <s v="May 28, 2021, 4:12:21 PM"/>
    <m/>
    <d v="2021-05-28T00:00:00"/>
    <m/>
    <d v="2021-05-28T00:00:00"/>
    <n v="5"/>
    <n v="28"/>
    <x v="5"/>
    <s v="Morning Run"/>
    <x v="0"/>
    <n v="2891"/>
    <n v="10200"/>
    <n v="10.199999999999999"/>
    <n v="6.3379842000000002"/>
    <x v="77"/>
    <x v="4"/>
    <x v="2"/>
    <x v="2"/>
    <b v="0"/>
    <n v="8286.6460670562374"/>
  </r>
  <r>
    <n v="5378530062"/>
    <s v="May 29, 2021, 3:58:05 PM"/>
    <m/>
    <d v="2021-05-29T00:00:00"/>
    <m/>
    <d v="2021-05-29T00:00:00"/>
    <n v="5"/>
    <n v="29"/>
    <x v="5"/>
    <s v="Morning Run"/>
    <x v="0"/>
    <n v="2824"/>
    <n v="10050"/>
    <n v="10.050000000000001"/>
    <n v="6.2447785500000004"/>
    <x v="77"/>
    <x v="4"/>
    <x v="2"/>
    <x v="2"/>
    <b v="0"/>
    <n v="8292.8908456062381"/>
  </r>
  <r>
    <n v="5385196049"/>
    <s v="May 30, 2021, 5:17:20 PM"/>
    <m/>
    <d v="2021-05-30T00:00:00"/>
    <m/>
    <d v="2021-05-30T00:00:00"/>
    <n v="5"/>
    <n v="30"/>
    <x v="5"/>
    <s v="Morning Run"/>
    <x v="0"/>
    <n v="1683"/>
    <n v="5810"/>
    <n v="5.81"/>
    <n v="3.6101655099999999"/>
    <x v="77"/>
    <x v="4"/>
    <x v="2"/>
    <x v="2"/>
    <b v="0"/>
    <n v="8296.5010111162374"/>
  </r>
  <r>
    <n v="5389795828"/>
    <s v="May 31, 2021, 3:51:20 PM"/>
    <m/>
    <d v="2021-05-31T00:00:00"/>
    <m/>
    <d v="2021-05-31T00:00:00"/>
    <n v="5"/>
    <n v="31"/>
    <x v="5"/>
    <s v="Morning Run"/>
    <x v="0"/>
    <n v="2868"/>
    <n v="10090"/>
    <n v="10.09"/>
    <n v="6.2696333900000001"/>
    <x v="77"/>
    <x v="4"/>
    <x v="2"/>
    <x v="2"/>
    <b v="0"/>
    <n v="8302.7706445062377"/>
  </r>
  <r>
    <n v="5395545298"/>
    <s v="Jun 1, 2021, 4:01:29 PM"/>
    <m/>
    <d v="2021-06-01T00:00:00"/>
    <m/>
    <d v="2021-06-01T00:00:00"/>
    <n v="6"/>
    <n v="1"/>
    <x v="5"/>
    <s v="Morning Run"/>
    <x v="0"/>
    <n v="3065"/>
    <n v="10780"/>
    <n v="10.78"/>
    <n v="6.6983793800000004"/>
    <x v="77"/>
    <x v="4"/>
    <x v="2"/>
    <x v="2"/>
    <b v="0"/>
    <n v="8309.4690238862368"/>
  </r>
  <r>
    <n v="5401624848"/>
    <s v="Jun 2, 2021, 3:47:35 PM"/>
    <m/>
    <d v="2021-06-02T00:00:00"/>
    <m/>
    <d v="2021-06-02T00:00:00"/>
    <n v="6"/>
    <n v="2"/>
    <x v="5"/>
    <s v="Morning Run"/>
    <x v="0"/>
    <n v="3468"/>
    <n v="11820"/>
    <n v="11.82"/>
    <n v="7.34460522"/>
    <x v="77"/>
    <x v="4"/>
    <x v="2"/>
    <x v="2"/>
    <b v="0"/>
    <n v="8316.8136291062365"/>
  </r>
  <r>
    <n v="5407482634"/>
    <s v="Jun 3, 2021, 3:48:47 PM"/>
    <m/>
    <d v="2021-06-03T00:00:00"/>
    <m/>
    <d v="2021-06-03T00:00:00"/>
    <n v="6"/>
    <n v="3"/>
    <x v="5"/>
    <s v="Morning Run"/>
    <x v="0"/>
    <n v="2939"/>
    <n v="10150"/>
    <n v="10.15"/>
    <n v="6.3069156500000005"/>
    <x v="77"/>
    <x v="4"/>
    <x v="2"/>
    <x v="2"/>
    <b v="0"/>
    <n v="8323.120544756237"/>
  </r>
  <r>
    <n v="5412991575"/>
    <s v="Jun 4, 2021, 3:50:05 PM"/>
    <m/>
    <d v="2021-06-04T00:00:00"/>
    <m/>
    <d v="2021-06-04T00:00:00"/>
    <n v="6"/>
    <n v="4"/>
    <x v="5"/>
    <s v="Morning Run"/>
    <x v="0"/>
    <n v="2867"/>
    <n v="10070"/>
    <n v="10.07"/>
    <n v="6.2572059700000002"/>
    <x v="77"/>
    <x v="4"/>
    <x v="2"/>
    <x v="2"/>
    <b v="0"/>
    <n v="8329.3777507262366"/>
  </r>
  <r>
    <n v="5419096336"/>
    <s v="Jun 5, 2021, 4:31:27 PM"/>
    <m/>
    <d v="2021-06-05T00:00:00"/>
    <m/>
    <d v="2021-06-05T00:00:00"/>
    <n v="6"/>
    <n v="5"/>
    <x v="5"/>
    <s v="Morning Run"/>
    <x v="0"/>
    <n v="3000"/>
    <n v="10180"/>
    <n v="10.18"/>
    <n v="6.3255567800000003"/>
    <x v="77"/>
    <x v="4"/>
    <x v="2"/>
    <x v="2"/>
    <b v="0"/>
    <n v="8335.7033075062373"/>
  </r>
  <r>
    <n v="5425103737"/>
    <s v="Jun 6, 2021, 3:45:24 PM"/>
    <m/>
    <d v="2021-06-06T00:00:00"/>
    <m/>
    <d v="2021-06-06T00:00:00"/>
    <n v="6"/>
    <n v="6"/>
    <x v="5"/>
    <s v="Morning Run"/>
    <x v="0"/>
    <n v="1978"/>
    <n v="6760"/>
    <n v="6.76"/>
    <n v="4.2004679600000001"/>
    <x v="77"/>
    <x v="4"/>
    <x v="2"/>
    <x v="2"/>
    <b v="0"/>
    <n v="8339.9037754662368"/>
  </r>
  <r>
    <n v="5430199680"/>
    <s v="Jun 7, 2021, 3:47:57 PM"/>
    <m/>
    <d v="2021-06-07T00:00:00"/>
    <m/>
    <d v="2021-06-07T00:00:00"/>
    <n v="6"/>
    <n v="7"/>
    <x v="5"/>
    <s v="Morning Run"/>
    <x v="0"/>
    <n v="3399"/>
    <n v="11560"/>
    <n v="11.56"/>
    <n v="7.1830487600000001"/>
    <x v="77"/>
    <x v="4"/>
    <x v="2"/>
    <x v="2"/>
    <b v="0"/>
    <n v="8347.0868242262368"/>
  </r>
  <r>
    <n v="5435519816"/>
    <s v="Jun 8, 2021, 3:12:40 PM"/>
    <m/>
    <d v="2021-06-08T00:00:00"/>
    <m/>
    <d v="2021-06-08T00:00:00"/>
    <n v="6"/>
    <n v="8"/>
    <x v="5"/>
    <s v="Morning Run"/>
    <x v="0"/>
    <n v="3017"/>
    <n v="10140"/>
    <n v="10.14"/>
    <n v="6.3007019399999997"/>
    <x v="77"/>
    <x v="4"/>
    <x v="2"/>
    <x v="2"/>
    <b v="0"/>
    <n v="8353.3875261662361"/>
  </r>
  <r>
    <n v="5441564361"/>
    <s v="Jun 9, 2021, 3:33:54 PM"/>
    <m/>
    <d v="2021-06-09T00:00:00"/>
    <m/>
    <d v="2021-06-09T00:00:00"/>
    <n v="6"/>
    <n v="9"/>
    <x v="5"/>
    <s v="Morning Run"/>
    <x v="0"/>
    <n v="3281"/>
    <n v="10890"/>
    <n v="10.89"/>
    <n v="6.7667301900000005"/>
    <x v="77"/>
    <x v="4"/>
    <x v="2"/>
    <x v="2"/>
    <b v="0"/>
    <n v="8360.1542563562361"/>
  </r>
  <r>
    <n v="5447435169"/>
    <s v="Jun 10, 2021, 4:15:33 PM"/>
    <m/>
    <d v="2021-06-10T00:00:00"/>
    <m/>
    <d v="2021-06-10T00:00:00"/>
    <n v="6"/>
    <n v="10"/>
    <x v="5"/>
    <s v="Morning Run"/>
    <x v="0"/>
    <n v="3140"/>
    <n v="10330"/>
    <n v="10.33"/>
    <n v="6.4187624300000001"/>
    <x v="77"/>
    <x v="4"/>
    <x v="2"/>
    <x v="2"/>
    <b v="0"/>
    <n v="8366.5730187862355"/>
  </r>
  <r>
    <n v="5452593493"/>
    <s v="Jun 11, 2021, 3:48:46 PM"/>
    <m/>
    <d v="2021-06-11T00:00:00"/>
    <m/>
    <d v="2021-06-11T00:00:00"/>
    <n v="6"/>
    <n v="11"/>
    <x v="5"/>
    <s v="Morning Run"/>
    <x v="0"/>
    <n v="2866"/>
    <n v="10100"/>
    <n v="10.1"/>
    <n v="6.2758471"/>
    <x v="77"/>
    <x v="4"/>
    <x v="2"/>
    <x v="2"/>
    <b v="0"/>
    <n v="8372.8488658862352"/>
  </r>
  <r>
    <n v="5458504285"/>
    <s v="Jun 12, 2021, 4:02:47 PM"/>
    <m/>
    <d v="2021-06-12T00:00:00"/>
    <m/>
    <d v="2021-06-12T00:00:00"/>
    <n v="6"/>
    <n v="12"/>
    <x v="5"/>
    <s v="Morning Run"/>
    <x v="0"/>
    <n v="3607"/>
    <n v="12450"/>
    <n v="12.45"/>
    <n v="7.7360689499999999"/>
    <x v="77"/>
    <x v="4"/>
    <x v="2"/>
    <x v="2"/>
    <b v="0"/>
    <n v="8380.5849348362353"/>
  </r>
  <r>
    <n v="5464810672"/>
    <s v="Jun 13, 2021, 5:21:58 PM"/>
    <m/>
    <d v="2021-06-13T00:00:00"/>
    <m/>
    <d v="2021-06-13T00:00:00"/>
    <n v="6"/>
    <n v="13"/>
    <x v="5"/>
    <s v="Morning Run"/>
    <x v="0"/>
    <n v="1515"/>
    <n v="5220"/>
    <n v="5.22"/>
    <n v="3.2435566200000001"/>
    <x v="77"/>
    <x v="4"/>
    <x v="2"/>
    <x v="2"/>
    <b v="0"/>
    <n v="8383.8284914562355"/>
  </r>
  <r>
    <n v="5469230522"/>
    <s v="Jun 14, 2021, 3:43:23 PM"/>
    <m/>
    <d v="2021-06-14T00:00:00"/>
    <m/>
    <d v="2021-06-14T00:00:00"/>
    <n v="6"/>
    <n v="14"/>
    <x v="5"/>
    <s v="Morning Run"/>
    <x v="0"/>
    <n v="3253"/>
    <n v="11290"/>
    <n v="11.29"/>
    <n v="7.0152785900000003"/>
    <x v="77"/>
    <x v="4"/>
    <x v="2"/>
    <x v="2"/>
    <b v="0"/>
    <n v="8390.8437700462364"/>
  </r>
  <r>
    <n v="5474978032"/>
    <s v="Jun 15, 2021, 3:56:47 PM"/>
    <m/>
    <d v="2021-06-15T00:00:00"/>
    <m/>
    <d v="2021-06-15T00:00:00"/>
    <n v="6"/>
    <n v="15"/>
    <x v="5"/>
    <s v="Morning Run"/>
    <x v="0"/>
    <n v="3381"/>
    <n v="11700"/>
    <n v="11.7"/>
    <n v="7.2700407"/>
    <x v="77"/>
    <x v="4"/>
    <x v="2"/>
    <x v="2"/>
    <b v="0"/>
    <n v="8398.1138107462357"/>
  </r>
  <r>
    <n v="5480978163"/>
    <s v="Jun 16, 2021, 4:18:42 PM"/>
    <m/>
    <d v="2021-06-16T00:00:00"/>
    <m/>
    <d v="2021-06-16T00:00:00"/>
    <n v="6"/>
    <n v="16"/>
    <x v="5"/>
    <s v="Morning Run"/>
    <x v="0"/>
    <n v="2888"/>
    <n v="10100"/>
    <n v="10.1"/>
    <n v="6.2758471"/>
    <x v="77"/>
    <x v="4"/>
    <x v="2"/>
    <x v="2"/>
    <b v="0"/>
    <n v="8404.3896578462354"/>
  </r>
  <r>
    <n v="5486067549"/>
    <s v="Jun 17, 2021, 3:53:50 PM"/>
    <m/>
    <d v="2021-06-17T00:00:00"/>
    <m/>
    <d v="2021-06-17T00:00:00"/>
    <n v="6"/>
    <n v="17"/>
    <x v="5"/>
    <s v="Morning Run"/>
    <x v="0"/>
    <n v="3038"/>
    <n v="10320"/>
    <n v="10.32"/>
    <n v="6.4125487200000002"/>
    <x v="77"/>
    <x v="4"/>
    <x v="2"/>
    <x v="2"/>
    <b v="0"/>
    <n v="8410.8022065662353"/>
  </r>
  <r>
    <n v="5491307220"/>
    <s v="Jun 18, 2021, 4:28:15 PM"/>
    <m/>
    <d v="2021-06-18T00:00:00"/>
    <m/>
    <d v="2021-06-18T00:00:00"/>
    <n v="6"/>
    <n v="18"/>
    <x v="5"/>
    <s v="Morning Run"/>
    <x v="0"/>
    <n v="2568"/>
    <n v="8920"/>
    <n v="8.92"/>
    <n v="5.5426293200000005"/>
    <x v="77"/>
    <x v="4"/>
    <x v="2"/>
    <x v="2"/>
    <b v="0"/>
    <n v="8416.3448358862352"/>
  </r>
  <r>
    <n v="5496701185"/>
    <s v="Jun 19, 2021, 4:17:49 PM"/>
    <m/>
    <d v="2021-06-19T00:00:00"/>
    <m/>
    <d v="2021-06-19T00:00:00"/>
    <n v="6"/>
    <n v="19"/>
    <x v="5"/>
    <s v="Morning Run"/>
    <x v="0"/>
    <n v="3021"/>
    <n v="10150"/>
    <n v="10.15"/>
    <n v="6.3069156500000005"/>
    <x v="77"/>
    <x v="4"/>
    <x v="2"/>
    <x v="2"/>
    <b v="0"/>
    <n v="8422.6517515362357"/>
  </r>
  <r>
    <n v="5502331785"/>
    <s v="Jun 20, 2021, 4:20:35 PM"/>
    <m/>
    <d v="2021-06-20T00:00:00"/>
    <m/>
    <d v="2021-06-20T00:00:00"/>
    <n v="6"/>
    <n v="20"/>
    <x v="5"/>
    <s v="Morning Run"/>
    <x v="0"/>
    <n v="2156"/>
    <n v="7500"/>
    <n v="7.5"/>
    <n v="4.6602825000000001"/>
    <x v="77"/>
    <x v="4"/>
    <x v="2"/>
    <x v="2"/>
    <b v="0"/>
    <n v="8427.3120340362366"/>
  </r>
  <r>
    <n v="5506645823"/>
    <s v="Jun 21, 2021, 3:51:15 PM"/>
    <m/>
    <d v="2021-06-21T00:00:00"/>
    <m/>
    <d v="2021-06-21T00:00:00"/>
    <n v="6"/>
    <n v="21"/>
    <x v="5"/>
    <s v="Morning Run"/>
    <x v="0"/>
    <n v="2915"/>
    <n v="10020"/>
    <n v="10.02"/>
    <n v="6.2261374199999997"/>
    <x v="77"/>
    <x v="4"/>
    <x v="2"/>
    <x v="2"/>
    <b v="0"/>
    <n v="8433.5381714562373"/>
  </r>
  <r>
    <n v="5511804785"/>
    <s v="Jun 22, 2021, 3:45:37 PM"/>
    <m/>
    <d v="2021-06-22T00:00:00"/>
    <m/>
    <d v="2021-06-22T00:00:00"/>
    <n v="6"/>
    <n v="22"/>
    <x v="5"/>
    <s v="Morning Run"/>
    <x v="0"/>
    <n v="2907"/>
    <n v="10180"/>
    <n v="10.18"/>
    <n v="6.3255567800000003"/>
    <x v="77"/>
    <x v="4"/>
    <x v="2"/>
    <x v="2"/>
    <b v="0"/>
    <n v="8439.8637282362379"/>
  </r>
  <r>
    <n v="5517359720"/>
    <s v="Jun 23, 2021, 3:44:00 PM"/>
    <m/>
    <d v="2021-06-23T00:00:00"/>
    <m/>
    <d v="2021-06-23T00:00:00"/>
    <n v="6"/>
    <n v="23"/>
    <x v="5"/>
    <s v="Morning Run"/>
    <x v="0"/>
    <n v="2896"/>
    <n v="10080"/>
    <n v="10.08"/>
    <n v="6.2634196800000002"/>
    <x v="77"/>
    <x v="4"/>
    <x v="2"/>
    <x v="2"/>
    <b v="0"/>
    <n v="8446.1271479162388"/>
  </r>
  <r>
    <n v="5522758233"/>
    <s v="Jun 24, 2021, 4:17:30 PM"/>
    <m/>
    <d v="2021-06-24T00:00:00"/>
    <m/>
    <d v="2021-06-24T00:00:00"/>
    <n v="6"/>
    <n v="24"/>
    <x v="5"/>
    <s v="Morning Run"/>
    <x v="0"/>
    <n v="2743"/>
    <n v="9160"/>
    <n v="9.16"/>
    <n v="5.6917583599999997"/>
    <x v="77"/>
    <x v="4"/>
    <x v="2"/>
    <x v="2"/>
    <b v="0"/>
    <n v="8451.8189062762394"/>
  </r>
  <r>
    <n v="5527709382"/>
    <s v="Jun 25, 2021, 3:51:12 PM"/>
    <m/>
    <d v="2021-06-25T00:00:00"/>
    <m/>
    <d v="2021-06-25T00:00:00"/>
    <n v="6"/>
    <n v="25"/>
    <x v="5"/>
    <s v="Morning Run"/>
    <x v="0"/>
    <n v="2874"/>
    <n v="10000"/>
    <n v="10"/>
    <n v="6.2137099999999998"/>
    <x v="77"/>
    <x v="4"/>
    <x v="2"/>
    <x v="2"/>
    <b v="0"/>
    <n v="8458.0326162762394"/>
  </r>
  <r>
    <n v="5533206003"/>
    <s v="Jun 26, 2021, 3:57:06 PM"/>
    <m/>
    <d v="2021-06-26T00:00:00"/>
    <m/>
    <d v="2021-06-26T00:00:00"/>
    <n v="6"/>
    <n v="26"/>
    <x v="5"/>
    <s v="Morning Run"/>
    <x v="0"/>
    <n v="2394"/>
    <n v="8310"/>
    <n v="8.31"/>
    <n v="5.1635930100000005"/>
    <x v="77"/>
    <x v="4"/>
    <x v="2"/>
    <x v="2"/>
    <b v="0"/>
    <n v="8463.1962092862395"/>
  </r>
  <r>
    <n v="5544795523"/>
    <s v="Jun 28, 2021, 8:25:37 PM"/>
    <m/>
    <d v="2021-06-27T00:00:00"/>
    <m/>
    <d v="2021-06-27T00:00:00"/>
    <n v="6"/>
    <n v="27"/>
    <x v="5"/>
    <s v="Afternoon Run"/>
    <x v="0"/>
    <n v="1504"/>
    <n v="5270"/>
    <n v="5.27"/>
    <n v="3.2746251700000002"/>
    <x v="77"/>
    <x v="4"/>
    <x v="2"/>
    <x v="2"/>
    <b v="0"/>
    <n v="8466.4708344562387"/>
  </r>
  <r>
    <n v="5548796301"/>
    <s v="Jun 29, 2021, 3:43:37 PM"/>
    <m/>
    <d v="2021-06-28T00:00:00"/>
    <m/>
    <d v="2021-06-28T00:00:00"/>
    <n v="6"/>
    <n v="28"/>
    <x v="5"/>
    <s v="Morning Run"/>
    <x v="0"/>
    <n v="3011"/>
    <n v="10860"/>
    <n v="10.86"/>
    <n v="6.7480890599999999"/>
    <x v="77"/>
    <x v="4"/>
    <x v="2"/>
    <x v="2"/>
    <b v="0"/>
    <n v="8473.2189235162386"/>
  </r>
  <r>
    <n v="5553523579"/>
    <s v="Jun 30, 2021, 2:45:33 PM"/>
    <m/>
    <d v="2021-06-30T00:00:00"/>
    <m/>
    <d v="2021-06-30T00:00:00"/>
    <n v="6"/>
    <n v="30"/>
    <x v="5"/>
    <s v="Morning Run"/>
    <x v="0"/>
    <n v="2886"/>
    <n v="10110"/>
    <n v="10.11"/>
    <n v="6.2820608099999999"/>
    <x v="77"/>
    <x v="4"/>
    <x v="2"/>
    <x v="2"/>
    <b v="0"/>
    <n v="8479.5009843262378"/>
  </r>
  <r>
    <n v="5559001054"/>
    <s v="Jul 1, 2021, 3:58:34 PM"/>
    <m/>
    <d v="2021-07-01T00:00:00"/>
    <m/>
    <d v="2021-07-01T00:00:00"/>
    <n v="7"/>
    <n v="1"/>
    <x v="5"/>
    <s v="Morning Run"/>
    <x v="0"/>
    <n v="2875"/>
    <n v="10100"/>
    <n v="10.1"/>
    <n v="6.2758471"/>
    <x v="77"/>
    <x v="4"/>
    <x v="2"/>
    <x v="2"/>
    <b v="0"/>
    <n v="8485.7768314262375"/>
  </r>
  <r>
    <n v="5564025288"/>
    <s v="Jul 2, 2021, 3:49:51 PM"/>
    <m/>
    <d v="2021-07-02T00:00:00"/>
    <m/>
    <d v="2021-07-02T00:00:00"/>
    <n v="7"/>
    <n v="2"/>
    <x v="5"/>
    <s v="Morning Run"/>
    <x v="0"/>
    <n v="2897"/>
    <n v="10310"/>
    <n v="10.31"/>
    <n v="6.4063350100000003"/>
    <x v="77"/>
    <x v="4"/>
    <x v="2"/>
    <x v="2"/>
    <b v="0"/>
    <n v="8492.183166436238"/>
  </r>
  <r>
    <n v="5569282218"/>
    <s v="Jul 3, 2021, 3:21:35 PM"/>
    <m/>
    <d v="2021-07-03T00:00:00"/>
    <m/>
    <d v="2021-07-03T00:00:00"/>
    <n v="7"/>
    <n v="3"/>
    <x v="5"/>
    <s v="Morning Run"/>
    <x v="0"/>
    <n v="2868"/>
    <n v="10140"/>
    <n v="10.14"/>
    <n v="6.3007019399999997"/>
    <x v="77"/>
    <x v="4"/>
    <x v="2"/>
    <x v="2"/>
    <b v="0"/>
    <n v="8498.4838683762373"/>
  </r>
  <r>
    <n v="5616492067"/>
    <s v="Jul 12, 2021, 4:14:04 PM"/>
    <m/>
    <d v="2021-07-12T00:00:00"/>
    <m/>
    <d v="2021-07-12T00:00:00"/>
    <n v="7"/>
    <n v="12"/>
    <x v="5"/>
    <s v="Morning Ride"/>
    <x v="3"/>
    <n v="3273"/>
    <n v="25750"/>
    <n v="25.75"/>
    <n v="16.000303250000002"/>
    <x v="77"/>
    <x v="4"/>
    <x v="2"/>
    <x v="2"/>
    <b v="1"/>
    <n v="8498.4838683762373"/>
  </r>
  <r>
    <n v="5621756028"/>
    <s v="Jul 13, 2021, 4:17:28 PM"/>
    <m/>
    <d v="2021-07-13T00:00:00"/>
    <m/>
    <d v="2021-07-13T00:00:00"/>
    <n v="7"/>
    <n v="13"/>
    <x v="5"/>
    <s v="Morning Ride"/>
    <x v="3"/>
    <n v="3600"/>
    <n v="28000"/>
    <n v="28"/>
    <n v="17.398388000000001"/>
    <x v="77"/>
    <x v="4"/>
    <x v="2"/>
    <x v="2"/>
    <b v="1"/>
    <n v="8498.4838683762373"/>
  </r>
  <r>
    <n v="5627131058"/>
    <s v="Jul 14, 2021, 3:56:50 PM"/>
    <m/>
    <d v="2021-07-14T00:00:00"/>
    <m/>
    <d v="2021-07-14T00:00:00"/>
    <n v="7"/>
    <n v="14"/>
    <x v="5"/>
    <s v="Morning Ride"/>
    <x v="3"/>
    <n v="3600"/>
    <n v="29290"/>
    <n v="29.29"/>
    <n v="18.199956589999999"/>
    <x v="77"/>
    <x v="4"/>
    <x v="2"/>
    <x v="2"/>
    <b v="1"/>
    <n v="8498.4838683762373"/>
  </r>
  <r>
    <n v="5632339356"/>
    <s v="Jul 15, 2021, 4:01:44 PM"/>
    <m/>
    <d v="2021-07-15T00:00:00"/>
    <m/>
    <d v="2021-07-15T00:00:00"/>
    <n v="7"/>
    <n v="15"/>
    <x v="5"/>
    <s v="Morning Ride"/>
    <x v="3"/>
    <n v="3600"/>
    <n v="28320"/>
    <n v="28.32"/>
    <n v="17.597226720000002"/>
    <x v="77"/>
    <x v="4"/>
    <x v="2"/>
    <x v="2"/>
    <b v="1"/>
    <n v="8498.4838683762373"/>
  </r>
  <r>
    <n v="5637428260"/>
    <s v="Jul 16, 2021, 4:11:56 PM"/>
    <m/>
    <d v="2021-07-16T00:00:00"/>
    <m/>
    <d v="2021-07-16T00:00:00"/>
    <n v="7"/>
    <n v="16"/>
    <x v="5"/>
    <s v="Morning Ride"/>
    <x v="3"/>
    <n v="3000"/>
    <n v="24270"/>
    <n v="24.27"/>
    <n v="15.08067417"/>
    <x v="77"/>
    <x v="4"/>
    <x v="2"/>
    <x v="2"/>
    <b v="1"/>
    <n v="8498.4838683762373"/>
  </r>
  <r>
    <n v="5642785024"/>
    <s v="Jul 17, 2021, 3:54:54 PM"/>
    <m/>
    <d v="2021-07-17T00:00:00"/>
    <m/>
    <d v="2021-07-17T00:00:00"/>
    <n v="7"/>
    <n v="17"/>
    <x v="5"/>
    <s v="Morning Ride"/>
    <x v="3"/>
    <n v="3600"/>
    <n v="28480"/>
    <n v="28.48"/>
    <n v="17.696646080000001"/>
    <x v="77"/>
    <x v="4"/>
    <x v="2"/>
    <x v="2"/>
    <b v="1"/>
    <n v="8498.4838683762373"/>
  </r>
  <r>
    <n v="5648585287"/>
    <s v="Jul 18, 2021, 4:05:04 PM"/>
    <m/>
    <d v="2021-07-18T00:00:00"/>
    <s v="2 weeks, 3 stitches and a lot of whining about immobility, first run after I stepped on glass!!!"/>
    <d v="2021-07-18T00:00:00"/>
    <n v="7"/>
    <n v="18"/>
    <x v="5"/>
    <s v="Running again!!!!"/>
    <x v="0"/>
    <n v="2464"/>
    <n v="8420"/>
    <n v="8.42"/>
    <n v="5.2319438199999997"/>
    <x v="77"/>
    <x v="4"/>
    <x v="2"/>
    <x v="2"/>
    <b v="0"/>
    <n v="8503.7158121962366"/>
  </r>
  <r>
    <n v="5652543630"/>
    <s v="Jul 19, 2021, 1:45:40 PM"/>
    <m/>
    <d v="2021-07-19T00:00:00"/>
    <m/>
    <d v="2021-07-19T00:00:00"/>
    <n v="7"/>
    <n v="19"/>
    <x v="5"/>
    <s v="Morning Run"/>
    <x v="0"/>
    <n v="2211"/>
    <n v="7290"/>
    <n v="7.29"/>
    <n v="4.5297945899999998"/>
    <x v="77"/>
    <x v="4"/>
    <x v="2"/>
    <x v="2"/>
    <b v="0"/>
    <n v="8508.2456067862367"/>
  </r>
  <r>
    <n v="5668986558"/>
    <s v="Jul 22, 2021, 1:33:28 PM"/>
    <m/>
    <d v="2021-07-22T00:00:00"/>
    <m/>
    <d v="2021-07-22T00:00:00"/>
    <n v="7"/>
    <n v="22"/>
    <x v="5"/>
    <s v="Morning Run"/>
    <x v="0"/>
    <n v="2150"/>
    <n v="6930"/>
    <n v="6.93"/>
    <n v="4.3061010299999998"/>
    <x v="86"/>
    <x v="1"/>
    <x v="1"/>
    <x v="1"/>
    <b v="0"/>
    <n v="8512.5517078162375"/>
  </r>
  <r>
    <n v="5674278932"/>
    <s v="Jul 23, 2021, 1:39:18 PM"/>
    <m/>
    <d v="2021-07-23T00:00:00"/>
    <m/>
    <d v="2021-07-23T00:00:00"/>
    <n v="7"/>
    <n v="23"/>
    <x v="5"/>
    <s v="Morning Run"/>
    <x v="0"/>
    <n v="2523"/>
    <n v="8410"/>
    <n v="8.41"/>
    <n v="5.2257301099999998"/>
    <x v="5"/>
    <x v="5"/>
    <x v="1"/>
    <x v="1"/>
    <b v="0"/>
    <n v="8517.7774379262373"/>
  </r>
  <r>
    <n v="5679597479"/>
    <s v="Jul 24, 2021, 1:36:02 PM"/>
    <m/>
    <d v="2021-07-24T00:00:00"/>
    <m/>
    <d v="2021-07-24T00:00:00"/>
    <n v="7"/>
    <n v="24"/>
    <x v="5"/>
    <s v="Morning Run"/>
    <x v="0"/>
    <n v="2577"/>
    <n v="8400"/>
    <n v="8.4"/>
    <n v="5.2195163999999998"/>
    <x v="5"/>
    <x v="5"/>
    <x v="1"/>
    <x v="1"/>
    <b v="0"/>
    <n v="8522.9969543262378"/>
  </r>
  <r>
    <n v="5684423262"/>
    <s v="Jul 25, 2021, 11:43:00 AM"/>
    <m/>
    <d v="2021-07-25T00:00:00"/>
    <m/>
    <d v="2021-07-25T00:00:00"/>
    <n v="7"/>
    <n v="25"/>
    <x v="5"/>
    <s v="STL Treadmill"/>
    <x v="0"/>
    <n v="2400"/>
    <n v="7560"/>
    <n v="7.56"/>
    <n v="4.6975647599999997"/>
    <x v="5"/>
    <x v="5"/>
    <x v="1"/>
    <x v="1"/>
    <b v="1"/>
    <n v="8527.6945190862371"/>
  </r>
  <r>
    <n v="5690705074"/>
    <s v="Jul 26, 2021, 3:43:17 PM"/>
    <m/>
    <d v="2021-07-26T00:00:00"/>
    <m/>
    <d v="2021-07-26T00:00:00"/>
    <n v="7"/>
    <n v="26"/>
    <x v="5"/>
    <s v="Morning Run"/>
    <x v="0"/>
    <n v="2948"/>
    <n v="10190"/>
    <n v="10.19"/>
    <n v="6.3317704900000003"/>
    <x v="77"/>
    <x v="4"/>
    <x v="2"/>
    <x v="2"/>
    <b v="0"/>
    <n v="8534.0262895762371"/>
  </r>
  <r>
    <n v="5695875357"/>
    <s v="Jul 27, 2021, 2:50:08 PM"/>
    <m/>
    <d v="2021-07-27T00:00:00"/>
    <m/>
    <d v="2021-07-27T00:00:00"/>
    <n v="7"/>
    <n v="27"/>
    <x v="5"/>
    <s v="Morning Run"/>
    <x v="0"/>
    <n v="2886"/>
    <n v="10120"/>
    <n v="10.119999999999999"/>
    <n v="6.2882745199999999"/>
    <x v="77"/>
    <x v="4"/>
    <x v="2"/>
    <x v="2"/>
    <b v="0"/>
    <n v="8540.3145640962375"/>
  </r>
  <r>
    <n v="5701605576"/>
    <s v="Jul 28, 2021, 3:51:33 PM"/>
    <m/>
    <d v="2021-07-28T00:00:00"/>
    <m/>
    <d v="2021-07-28T00:00:00"/>
    <n v="7"/>
    <n v="28"/>
    <x v="5"/>
    <s v="Morning Run"/>
    <x v="0"/>
    <n v="2889"/>
    <n v="10000"/>
    <n v="10"/>
    <n v="6.2137099999999998"/>
    <x v="77"/>
    <x v="4"/>
    <x v="2"/>
    <x v="2"/>
    <b v="0"/>
    <n v="8546.5282740962375"/>
  </r>
  <r>
    <n v="5706404633"/>
    <s v="Jul 29, 2021, 2:25:56 PM"/>
    <m/>
    <d v="2021-07-29T00:00:00"/>
    <m/>
    <d v="2021-07-29T00:00:00"/>
    <n v="7"/>
    <n v="29"/>
    <x v="5"/>
    <s v="Morning Run"/>
    <x v="0"/>
    <n v="3036"/>
    <n v="10070"/>
    <n v="10.07"/>
    <n v="6.2572059700000002"/>
    <x v="77"/>
    <x v="4"/>
    <x v="2"/>
    <x v="2"/>
    <b v="0"/>
    <n v="8552.7854800662371"/>
  </r>
  <r>
    <n v="5711776379"/>
    <s v="Jul 30, 2021, 3:51:04 PM"/>
    <m/>
    <d v="2021-07-30T00:00:00"/>
    <m/>
    <d v="2021-07-30T00:00:00"/>
    <n v="7"/>
    <n v="30"/>
    <x v="5"/>
    <s v="Morning Run"/>
    <x v="0"/>
    <n v="2958"/>
    <n v="10170"/>
    <n v="10.17"/>
    <n v="6.3193430700000004"/>
    <x v="77"/>
    <x v="4"/>
    <x v="2"/>
    <x v="2"/>
    <b v="0"/>
    <n v="8559.1048231362365"/>
  </r>
  <r>
    <n v="5717123168"/>
    <s v="Jul 31, 2021, 3:54:03 PM"/>
    <m/>
    <d v="2021-07-31T00:00:00"/>
    <m/>
    <d v="2021-07-31T00:00:00"/>
    <n v="7"/>
    <n v="31"/>
    <x v="5"/>
    <s v="Morning Run"/>
    <x v="0"/>
    <n v="2916"/>
    <n v="10070"/>
    <n v="10.07"/>
    <n v="6.2572059700000002"/>
    <x v="77"/>
    <x v="4"/>
    <x v="2"/>
    <x v="2"/>
    <b v="0"/>
    <n v="8565.3620291062362"/>
  </r>
  <r>
    <n v="5722391674"/>
    <s v="Aug 1, 2021, 3:31:20 PM"/>
    <m/>
    <d v="2021-08-01T00:00:00"/>
    <m/>
    <d v="2021-08-01T00:00:00"/>
    <n v="8"/>
    <n v="1"/>
    <x v="5"/>
    <s v="Morning Run"/>
    <x v="0"/>
    <n v="2403"/>
    <n v="8360"/>
    <n v="8.36"/>
    <n v="5.1946615600000001"/>
    <x v="77"/>
    <x v="4"/>
    <x v="2"/>
    <x v="2"/>
    <b v="0"/>
    <n v="8570.556690666237"/>
  </r>
  <r>
    <n v="5727308645"/>
    <s v="Aug 2, 2021, 3:51:36 PM"/>
    <m/>
    <d v="2021-08-02T00:00:00"/>
    <m/>
    <d v="2021-08-02T00:00:00"/>
    <n v="8"/>
    <n v="2"/>
    <x v="5"/>
    <s v="Morning Run"/>
    <x v="0"/>
    <n v="2887"/>
    <n v="10170"/>
    <n v="10.17"/>
    <n v="6.3193430700000004"/>
    <x v="77"/>
    <x v="4"/>
    <x v="2"/>
    <x v="2"/>
    <b v="0"/>
    <n v="8576.8760337362364"/>
  </r>
  <r>
    <n v="5732993234"/>
    <s v="Aug 3, 2021, 4:01:26 PM"/>
    <m/>
    <d v="2021-08-03T00:00:00"/>
    <m/>
    <d v="2021-08-03T00:00:00"/>
    <n v="8"/>
    <n v="3"/>
    <x v="5"/>
    <s v="Morning Run"/>
    <x v="0"/>
    <n v="2943"/>
    <n v="10420"/>
    <n v="10.42"/>
    <n v="6.4746858200000004"/>
    <x v="77"/>
    <x v="4"/>
    <x v="2"/>
    <x v="2"/>
    <b v="0"/>
    <n v="8583.3507195562361"/>
  </r>
  <r>
    <n v="5738919824"/>
    <s v="Aug 4, 2021, 4:58:57 PM"/>
    <m/>
    <d v="2021-08-04T00:00:00"/>
    <m/>
    <d v="2021-08-04T00:00:00"/>
    <n v="8"/>
    <n v="4"/>
    <x v="5"/>
    <s v="Morning Run"/>
    <x v="0"/>
    <n v="2828"/>
    <n v="10020"/>
    <n v="10.02"/>
    <n v="6.2261374199999997"/>
    <x v="77"/>
    <x v="4"/>
    <x v="2"/>
    <x v="2"/>
    <b v="0"/>
    <n v="8589.5768569762367"/>
  </r>
  <r>
    <n v="5743958120"/>
    <s v="Aug 5, 2021, 4:03:18 PM"/>
    <m/>
    <d v="2021-08-05T00:00:00"/>
    <m/>
    <d v="2021-08-05T00:00:00"/>
    <n v="8"/>
    <n v="5"/>
    <x v="5"/>
    <s v="Morning Run"/>
    <x v="0"/>
    <n v="2339"/>
    <n v="8440"/>
    <n v="8.44"/>
    <n v="5.2443712400000004"/>
    <x v="77"/>
    <x v="4"/>
    <x v="2"/>
    <x v="2"/>
    <b v="0"/>
    <n v="8594.8212282162367"/>
  </r>
  <r>
    <n v="5748599812"/>
    <s v="Aug 6, 2021, 2:39:05 PM"/>
    <m/>
    <d v="2021-08-06T00:00:00"/>
    <m/>
    <d v="2021-08-06T00:00:00"/>
    <n v="8"/>
    <n v="6"/>
    <x v="5"/>
    <s v="Morning Run"/>
    <x v="0"/>
    <n v="2480"/>
    <n v="8630"/>
    <n v="8.6300000000000008"/>
    <n v="5.36243173"/>
    <x v="77"/>
    <x v="4"/>
    <x v="2"/>
    <x v="2"/>
    <b v="0"/>
    <n v="8600.1836599462367"/>
  </r>
  <r>
    <n v="5754280047"/>
    <s v="Aug 7, 2021, 3:57:45 PM"/>
    <m/>
    <d v="2021-08-07T00:00:00"/>
    <m/>
    <d v="2021-08-07T00:00:00"/>
    <n v="8"/>
    <n v="7"/>
    <x v="5"/>
    <s v="Morning Run"/>
    <x v="0"/>
    <n v="1542"/>
    <n v="5260"/>
    <n v="5.26"/>
    <n v="3.2684114600000003"/>
    <x v="77"/>
    <x v="4"/>
    <x v="2"/>
    <x v="2"/>
    <b v="0"/>
    <n v="8603.4520714062364"/>
  </r>
  <r>
    <n v="5759750131"/>
    <s v="Aug 8, 2021, 3:27:22 PM"/>
    <m/>
    <d v="2021-08-08T00:00:00"/>
    <m/>
    <d v="2021-08-08T00:00:00"/>
    <n v="8"/>
    <n v="8"/>
    <x v="5"/>
    <s v="Morning Run"/>
    <x v="0"/>
    <n v="2511"/>
    <n v="8690"/>
    <n v="8.69"/>
    <n v="5.3997139900000004"/>
    <x v="77"/>
    <x v="4"/>
    <x v="2"/>
    <x v="2"/>
    <b v="0"/>
    <n v="8608.8517853962367"/>
  </r>
  <r>
    <n v="5764698918"/>
    <s v="Aug 9, 2021, 3:48:58 PM"/>
    <m/>
    <d v="2021-08-09T00:00:00"/>
    <m/>
    <d v="2021-08-09T00:00:00"/>
    <n v="8"/>
    <n v="9"/>
    <x v="5"/>
    <s v="Morning Run"/>
    <x v="0"/>
    <n v="2961"/>
    <n v="10310"/>
    <n v="10.31"/>
    <n v="6.4063350100000003"/>
    <x v="77"/>
    <x v="4"/>
    <x v="2"/>
    <x v="2"/>
    <b v="0"/>
    <n v="8615.2581204062371"/>
  </r>
  <r>
    <n v="5770388721"/>
    <s v="Aug 10, 2021, 3:56:46 PM"/>
    <m/>
    <d v="2021-08-10T00:00:00"/>
    <m/>
    <d v="2021-08-10T00:00:00"/>
    <n v="8"/>
    <n v="10"/>
    <x v="5"/>
    <s v="Morning Run"/>
    <x v="0"/>
    <n v="2937"/>
    <n v="10250"/>
    <n v="10.25"/>
    <n v="6.3690527499999998"/>
    <x v="77"/>
    <x v="4"/>
    <x v="2"/>
    <x v="2"/>
    <b v="0"/>
    <n v="8621.6271731562374"/>
  </r>
  <r>
    <n v="5776100224"/>
    <s v="Aug 11, 2021, 3:32:50 PM"/>
    <m/>
    <d v="2021-08-11T00:00:00"/>
    <m/>
    <d v="2021-08-11T00:00:00"/>
    <n v="8"/>
    <n v="11"/>
    <x v="5"/>
    <s v="Morning Run"/>
    <x v="0"/>
    <n v="2917"/>
    <n v="10170"/>
    <n v="10.17"/>
    <n v="6.3193430700000004"/>
    <x v="77"/>
    <x v="4"/>
    <x v="2"/>
    <x v="2"/>
    <b v="0"/>
    <n v="8627.9465162262368"/>
  </r>
  <r>
    <n v="5780609513"/>
    <s v="Aug 12, 2021, 12:02:27 PM"/>
    <m/>
    <d v="2021-08-12T00:00:00"/>
    <m/>
    <d v="2021-08-12T00:00:00"/>
    <n v="8"/>
    <n v="12"/>
    <x v="5"/>
    <s v="Last run of my 20s!"/>
    <x v="0"/>
    <n v="2912"/>
    <n v="10290"/>
    <n v="10.29"/>
    <n v="6.3939075900000004"/>
    <x v="69"/>
    <x v="0"/>
    <x v="0"/>
    <x v="0"/>
    <b v="0"/>
    <n v="8634.3404238162366"/>
  </r>
  <r>
    <n v="5805356471"/>
    <s v="Aug 17, 2021, 5:03:34 AM"/>
    <m/>
    <d v="2021-08-17T00:00:00"/>
    <m/>
    <d v="2021-08-17T00:00:00"/>
    <n v="8"/>
    <n v="17"/>
    <x v="5"/>
    <s v="Course √† pied matinale"/>
    <x v="0"/>
    <n v="2938"/>
    <n v="10200"/>
    <n v="10.199999999999999"/>
    <n v="6.3379842000000002"/>
    <x v="87"/>
    <x v="38"/>
    <x v="24"/>
    <x v="3"/>
    <b v="0"/>
    <n v="8640.6784080162361"/>
  </r>
  <r>
    <n v="5810886284"/>
    <s v="Aug 18, 2021, 5:06:36 AM"/>
    <m/>
    <d v="2021-08-18T00:00:00"/>
    <m/>
    <d v="2021-08-18T00:00:00"/>
    <n v="8"/>
    <n v="18"/>
    <x v="5"/>
    <s v="Morning Run"/>
    <x v="0"/>
    <n v="2441"/>
    <n v="9050"/>
    <n v="9.0500000000000007"/>
    <n v="5.6234075500000005"/>
    <x v="87"/>
    <x v="38"/>
    <x v="24"/>
    <x v="3"/>
    <b v="0"/>
    <n v="8646.3018155662357"/>
  </r>
  <r>
    <n v="5816375325"/>
    <s v="Aug 19, 2021, 5:28:32 AM"/>
    <m/>
    <d v="2021-08-19T00:00:00"/>
    <m/>
    <d v="2021-08-19T00:00:00"/>
    <n v="8"/>
    <n v="19"/>
    <x v="5"/>
    <s v="Morning Run"/>
    <x v="0"/>
    <n v="1432"/>
    <n v="5380"/>
    <n v="5.38"/>
    <n v="3.3429759799999998"/>
    <x v="87"/>
    <x v="38"/>
    <x v="24"/>
    <x v="3"/>
    <b v="0"/>
    <n v="8649.6447915462359"/>
  </r>
  <r>
    <n v="5821781654"/>
    <s v="Aug 20, 2021, 5:21:07 AM"/>
    <m/>
    <d v="2021-08-20T00:00:00"/>
    <m/>
    <d v="2021-08-20T00:00:00"/>
    <n v="8"/>
    <n v="20"/>
    <x v="5"/>
    <s v="Morning Run"/>
    <x v="0"/>
    <n v="2589"/>
    <n v="9190"/>
    <n v="9.19"/>
    <n v="5.7103994900000004"/>
    <x v="87"/>
    <x v="38"/>
    <x v="24"/>
    <x v="3"/>
    <b v="0"/>
    <n v="8655.3551910362366"/>
  </r>
  <r>
    <n v="5832140355"/>
    <s v="Aug 22, 2021, 3:51:14 AM"/>
    <m/>
    <d v="2021-08-22T00:00:00"/>
    <m/>
    <d v="2021-08-22T00:00:00"/>
    <n v="8"/>
    <n v="22"/>
    <x v="5"/>
    <s v="Morning Run"/>
    <x v="0"/>
    <n v="1940"/>
    <n v="7190"/>
    <n v="7.19"/>
    <n v="4.4676574899999997"/>
    <x v="88"/>
    <x v="39"/>
    <x v="24"/>
    <x v="3"/>
    <b v="0"/>
    <n v="8659.8228485262371"/>
  </r>
  <r>
    <n v="5837937415"/>
    <s v="Aug 23, 2021, 4:56:43 AM"/>
    <m/>
    <d v="2021-08-23T00:00:00"/>
    <m/>
    <d v="2021-08-23T00:00:00"/>
    <n v="8"/>
    <n v="23"/>
    <x v="5"/>
    <s v="Morning Run"/>
    <x v="0"/>
    <n v="2349"/>
    <n v="8380"/>
    <n v="8.3800000000000008"/>
    <n v="5.20708898"/>
    <x v="88"/>
    <x v="39"/>
    <x v="24"/>
    <x v="3"/>
    <b v="0"/>
    <n v="8665.0299375062368"/>
  </r>
  <r>
    <n v="5848926653"/>
    <s v="Aug 25, 2021, 5:15:05 AM"/>
    <m/>
    <d v="2021-08-25T00:00:00"/>
    <m/>
    <d v="2021-08-25T00:00:00"/>
    <n v="8"/>
    <n v="25"/>
    <x v="5"/>
    <s v="Morning Run"/>
    <x v="0"/>
    <n v="1562"/>
    <n v="5870"/>
    <n v="5.87"/>
    <n v="3.6474477699999999"/>
    <x v="88"/>
    <x v="39"/>
    <x v="24"/>
    <x v="3"/>
    <b v="0"/>
    <n v="8668.6773852762362"/>
  </r>
  <r>
    <n v="5854605801"/>
    <s v="Aug 26, 2021, 4:58:21 AM"/>
    <m/>
    <d v="2021-08-26T00:00:00"/>
    <m/>
    <d v="2021-08-26T00:00:00"/>
    <n v="8"/>
    <n v="26"/>
    <x v="5"/>
    <s v="Morning Run"/>
    <x v="0"/>
    <n v="2908"/>
    <n v="10260"/>
    <n v="10.26"/>
    <n v="6.3752664599999997"/>
    <x v="87"/>
    <x v="38"/>
    <x v="24"/>
    <x v="3"/>
    <b v="0"/>
    <n v="8675.0526517362359"/>
  </r>
  <r>
    <n v="5859875488"/>
    <s v="Aug 27, 2021, 5:51:42 AM"/>
    <m/>
    <d v="2021-08-27T00:00:00"/>
    <m/>
    <d v="2021-08-27T00:00:00"/>
    <n v="8"/>
    <n v="27"/>
    <x v="5"/>
    <s v="Morning Run"/>
    <x v="0"/>
    <n v="2402"/>
    <n v="8450"/>
    <n v="8.4499999999999993"/>
    <n v="5.2505849500000004"/>
    <x v="87"/>
    <x v="38"/>
    <x v="24"/>
    <x v="3"/>
    <b v="0"/>
    <n v="8680.3032366862353"/>
  </r>
  <r>
    <n v="5865983751"/>
    <s v="Aug 28, 2021, 11:12:31 AM"/>
    <m/>
    <d v="2021-08-28T00:00:00"/>
    <m/>
    <d v="2021-08-28T00:00:00"/>
    <n v="8"/>
    <n v="28"/>
    <x v="5"/>
    <s v="Afternoon Run"/>
    <x v="0"/>
    <n v="1959"/>
    <n v="7050"/>
    <n v="7.05"/>
    <n v="4.3806655499999998"/>
    <x v="87"/>
    <x v="38"/>
    <x v="24"/>
    <x v="3"/>
    <b v="0"/>
    <n v="8684.6839022362346"/>
  </r>
  <r>
    <n v="5873621804"/>
    <s v="Aug 29, 2021, 4:43:25 PM"/>
    <m/>
    <d v="2021-08-29T00:00:00"/>
    <m/>
    <d v="2021-08-29T00:00:00"/>
    <n v="8"/>
    <n v="29"/>
    <x v="5"/>
    <s v="Morning Run"/>
    <x v="0"/>
    <n v="2366"/>
    <n v="8489.7998046875"/>
    <n v="8.4897998046875003"/>
    <n v="5.2753153944384765"/>
    <x v="77"/>
    <x v="4"/>
    <x v="2"/>
    <x v="2"/>
    <b v="0"/>
    <n v="8689.9592176306724"/>
  </r>
  <r>
    <n v="5877957970"/>
    <s v="Aug 30, 2021, 3:47:28 PM"/>
    <m/>
    <d v="2021-08-30T00:00:00"/>
    <m/>
    <d v="2021-08-30T00:00:00"/>
    <n v="8"/>
    <n v="30"/>
    <x v="5"/>
    <s v="Morning Run"/>
    <x v="0"/>
    <n v="2996"/>
    <n v="10553.599609375"/>
    <n v="10.553599609375"/>
    <n v="6.5577007428769534"/>
    <x v="77"/>
    <x v="4"/>
    <x v="2"/>
    <x v="2"/>
    <b v="0"/>
    <n v="8696.5169183735488"/>
  </r>
  <r>
    <n v="5882814091"/>
    <s v="Aug 31, 2021, 2:33:41 PM"/>
    <m/>
    <d v="2021-08-31T00:00:00"/>
    <m/>
    <d v="2021-08-31T00:00:00"/>
    <n v="8"/>
    <n v="31"/>
    <x v="5"/>
    <s v="Morning Run"/>
    <x v="0"/>
    <n v="3046"/>
    <n v="10839.7998046875"/>
    <n v="10.8397998046875"/>
    <n v="6.7355372444384765"/>
    <x v="77"/>
    <x v="4"/>
    <x v="2"/>
    <x v="2"/>
    <b v="0"/>
    <n v="8703.2524556179869"/>
  </r>
  <r>
    <n v="5888443488"/>
    <s v="Sep 1, 2021, 2:45:51 PM"/>
    <m/>
    <d v="2021-09-01T00:00:00"/>
    <m/>
    <d v="2021-09-01T00:00:00"/>
    <n v="9"/>
    <n v="1"/>
    <x v="5"/>
    <s v="Morning Run"/>
    <x v="0"/>
    <n v="3187"/>
    <n v="11439.2001953125"/>
    <n v="11.4392001953125"/>
    <n v="7.1079872645615234"/>
    <x v="77"/>
    <x v="4"/>
    <x v="2"/>
    <x v="2"/>
    <b v="0"/>
    <n v="8710.3604428825493"/>
  </r>
  <r>
    <n v="5894293947"/>
    <s v="Sep 2, 2021, 4:07:28 PM"/>
    <m/>
    <d v="2021-09-02T00:00:00"/>
    <m/>
    <d v="2021-09-02T00:00:00"/>
    <n v="9"/>
    <n v="2"/>
    <x v="5"/>
    <s v="Morning Run"/>
    <x v="0"/>
    <n v="2931"/>
    <n v="10614.099609375"/>
    <n v="10.614099609375"/>
    <n v="6.5952936883769535"/>
    <x v="77"/>
    <x v="4"/>
    <x v="2"/>
    <x v="2"/>
    <b v="0"/>
    <n v="8716.9557365709261"/>
  </r>
  <r>
    <n v="5899512055"/>
    <s v="Sep 3, 2021, 4:00:39 PM"/>
    <m/>
    <d v="2021-09-03T00:00:00"/>
    <m/>
    <d v="2021-09-03T00:00:00"/>
    <n v="9"/>
    <n v="3"/>
    <x v="5"/>
    <s v="Morning Run"/>
    <x v="0"/>
    <n v="2936"/>
    <n v="10462.099609375"/>
    <n v="10.462099609375"/>
    <n v="6.5008452963769532"/>
    <x v="77"/>
    <x v="4"/>
    <x v="2"/>
    <x v="2"/>
    <b v="0"/>
    <n v="8723.4565818673036"/>
  </r>
  <r>
    <n v="5905269206"/>
    <s v="Sep 4, 2021, 3:47:41 PM"/>
    <m/>
    <d v="2021-09-04T00:00:00"/>
    <m/>
    <d v="2021-09-04T00:00:00"/>
    <n v="9"/>
    <n v="4"/>
    <x v="5"/>
    <s v="Morning Run"/>
    <x v="0"/>
    <n v="2832"/>
    <n v="10169.2001953125"/>
    <n v="10.1692001953125"/>
    <n v="6.3188460945615237"/>
    <x v="77"/>
    <x v="4"/>
    <x v="2"/>
    <x v="2"/>
    <b v="0"/>
    <n v="8729.7754279618657"/>
  </r>
  <r>
    <n v="5910953649"/>
    <s v="Sep 5, 2021, 2:58:57 PM"/>
    <m/>
    <d v="2021-09-05T00:00:00"/>
    <m/>
    <d v="2021-09-05T00:00:00"/>
    <n v="9"/>
    <n v="5"/>
    <x v="5"/>
    <s v="Morning Run"/>
    <x v="0"/>
    <n v="2122"/>
    <n v="7472.2001953125"/>
    <n v="7.4722001953125003"/>
    <n v="4.6430085075615235"/>
    <x v="89"/>
    <x v="7"/>
    <x v="1"/>
    <x v="1"/>
    <b v="0"/>
    <n v="8734.4184364694265"/>
  </r>
  <r>
    <n v="5918349134"/>
    <s v="Sep 7, 2021, 12:23:08 AM"/>
    <m/>
    <d v="2021-09-06T00:00:00"/>
    <m/>
    <d v="2021-09-06T00:00:00"/>
    <n v="9"/>
    <n v="6"/>
    <x v="5"/>
    <s v="Afternoon Run"/>
    <x v="0"/>
    <n v="1694"/>
    <n v="5930.60009765625"/>
    <n v="5.9306000976562503"/>
    <n v="3.6851029132807618"/>
    <x v="77"/>
    <x v="4"/>
    <x v="2"/>
    <x v="2"/>
    <b v="0"/>
    <n v="8738.1035393827078"/>
  </r>
  <r>
    <n v="5921876520"/>
    <s v="Sep 7, 2021, 3:46:16 PM"/>
    <m/>
    <d v="2021-09-07T00:00:00"/>
    <m/>
    <d v="2021-09-07T00:00:00"/>
    <n v="9"/>
    <n v="7"/>
    <x v="5"/>
    <s v="Morning Run"/>
    <x v="0"/>
    <n v="3040"/>
    <n v="11126.2998046875"/>
    <n v="11.1262998046875"/>
    <n v="6.9135600359384766"/>
    <x v="77"/>
    <x v="4"/>
    <x v="2"/>
    <x v="2"/>
    <b v="0"/>
    <n v="8745.0170994186465"/>
  </r>
  <r>
    <n v="5927586964"/>
    <s v="Sep 8, 2021, 3:51:55 PM"/>
    <m/>
    <d v="2021-09-08T00:00:00"/>
    <m/>
    <d v="2021-09-08T00:00:00"/>
    <n v="9"/>
    <n v="8"/>
    <x v="5"/>
    <s v="Morning Run"/>
    <x v="0"/>
    <n v="3211"/>
    <n v="11789.7001953125"/>
    <n v="11.7897001953125"/>
    <n v="7.3257778000615232"/>
    <x v="77"/>
    <x v="4"/>
    <x v="2"/>
    <x v="2"/>
    <b v="0"/>
    <n v="8752.3428772187071"/>
  </r>
  <r>
    <n v="5932955806"/>
    <s v="Sep 9, 2021, 3:56:59 PM"/>
    <m/>
    <d v="2021-09-09T00:00:00"/>
    <m/>
    <d v="2021-09-09T00:00:00"/>
    <n v="9"/>
    <n v="9"/>
    <x v="5"/>
    <s v="Morning Run"/>
    <x v="0"/>
    <n v="2918"/>
    <n v="10553.5"/>
    <n v="10.5535"/>
    <n v="6.5576388484999999"/>
    <x v="77"/>
    <x v="4"/>
    <x v="2"/>
    <x v="2"/>
    <b v="0"/>
    <n v="8758.9005160672077"/>
  </r>
  <r>
    <n v="5938080489"/>
    <s v="Sep 10, 2021, 4:11:13 PM"/>
    <m/>
    <d v="2021-09-10T00:00:00"/>
    <m/>
    <d v="2021-09-10T00:00:00"/>
    <n v="9"/>
    <n v="10"/>
    <x v="5"/>
    <s v="Morning Run"/>
    <x v="0"/>
    <n v="2963"/>
    <n v="10733.2001953125"/>
    <n v="10.7332001953125"/>
    <n v="6.6692993385615233"/>
    <x v="77"/>
    <x v="4"/>
    <x v="2"/>
    <x v="2"/>
    <b v="0"/>
    <n v="8765.56981540577"/>
  </r>
  <r>
    <n v="5943747266"/>
    <s v="Sep 11, 2021, 4:03:58 PM"/>
    <m/>
    <d v="2021-09-11T00:00:00"/>
    <m/>
    <d v="2021-09-11T00:00:00"/>
    <n v="9"/>
    <n v="11"/>
    <x v="5"/>
    <s v="Morning Run"/>
    <x v="0"/>
    <n v="3002"/>
    <n v="10755.900390625"/>
    <n v="10.755900390624999"/>
    <n v="6.683404581623047"/>
    <x v="77"/>
    <x v="4"/>
    <x v="2"/>
    <x v="2"/>
    <b v="0"/>
    <n v="8772.2532199873931"/>
  </r>
  <r>
    <n v="5949870526"/>
    <s v="Sep 12, 2021, 4:12:37 PM"/>
    <m/>
    <d v="2021-09-12T00:00:00"/>
    <m/>
    <d v="2021-09-12T00:00:00"/>
    <n v="9"/>
    <n v="12"/>
    <x v="5"/>
    <s v="Morning Run"/>
    <x v="0"/>
    <n v="2261"/>
    <n v="7585.10009765625"/>
    <n v="7.5851000976562499"/>
    <n v="4.7131612327807622"/>
    <x v="77"/>
    <x v="4"/>
    <x v="2"/>
    <x v="2"/>
    <b v="0"/>
    <n v="8776.9663812201743"/>
  </r>
  <r>
    <n v="5954400006"/>
    <s v="Sep 13, 2021, 3:37:19 PM"/>
    <m/>
    <d v="2021-09-13T00:00:00"/>
    <m/>
    <d v="2021-09-13T00:00:00"/>
    <n v="9"/>
    <n v="13"/>
    <x v="5"/>
    <s v="Morning Run"/>
    <x v="0"/>
    <n v="3213"/>
    <n v="11643.400390625"/>
    <n v="11.643400390625001"/>
    <n v="7.2348713441230474"/>
    <x v="77"/>
    <x v="4"/>
    <x v="2"/>
    <x v="2"/>
    <b v="0"/>
    <n v="8784.2012525642967"/>
  </r>
  <r>
    <n v="5959605970"/>
    <s v="Sep 14, 2021, 3:19:51 PM"/>
    <m/>
    <d v="2021-09-14T00:00:00"/>
    <m/>
    <d v="2021-09-14T00:00:00"/>
    <n v="9"/>
    <n v="14"/>
    <x v="5"/>
    <s v="Morning Run"/>
    <x v="0"/>
    <n v="3084"/>
    <n v="11037.400390625"/>
    <n v="11.037400390625001"/>
    <n v="6.8583205181230467"/>
    <x v="77"/>
    <x v="4"/>
    <x v="2"/>
    <x v="2"/>
    <b v="0"/>
    <n v="8791.0595730824207"/>
  </r>
  <r>
    <n v="5965410298"/>
    <s v="Sep 15, 2021, 4:11:55 PM"/>
    <m/>
    <d v="2021-09-15T00:00:00"/>
    <m/>
    <d v="2021-09-15T00:00:00"/>
    <n v="9"/>
    <n v="15"/>
    <x v="5"/>
    <s v="Morning Run"/>
    <x v="0"/>
    <n v="3105"/>
    <n v="11383.7001953125"/>
    <n v="11.3837001953125"/>
    <n v="7.0735011740615237"/>
    <x v="77"/>
    <x v="4"/>
    <x v="2"/>
    <x v="2"/>
    <b v="0"/>
    <n v="8798.1330742564824"/>
  </r>
  <r>
    <n v="5970501939"/>
    <s v="Sep 16, 2021, 3:47:10 PM"/>
    <m/>
    <d v="2021-09-16T00:00:00"/>
    <m/>
    <d v="2021-09-16T00:00:00"/>
    <n v="9"/>
    <n v="16"/>
    <x v="5"/>
    <s v="Morning Run"/>
    <x v="0"/>
    <n v="3266"/>
    <n v="11942.900390625"/>
    <n v="11.942900390625001"/>
    <n v="7.4209719586230474"/>
    <x v="77"/>
    <x v="4"/>
    <x v="2"/>
    <x v="2"/>
    <b v="0"/>
    <n v="8805.5540462151057"/>
  </r>
  <r>
    <n v="5975613630"/>
    <s v="Sep 17, 2021, 4:19:02 PM"/>
    <m/>
    <d v="2021-09-17T00:00:00"/>
    <m/>
    <d v="2021-09-17T00:00:00"/>
    <n v="9"/>
    <n v="17"/>
    <x v="5"/>
    <s v="Morning Run"/>
    <x v="0"/>
    <n v="2939"/>
    <n v="10458.599609375"/>
    <n v="10.458599609375"/>
    <n v="6.4986704978769536"/>
    <x v="77"/>
    <x v="4"/>
    <x v="2"/>
    <x v="2"/>
    <b v="0"/>
    <n v="8812.0527167129821"/>
  </r>
  <r>
    <n v="5981119313"/>
    <s v="Sep 18, 2021, 3:52:57 PM"/>
    <m/>
    <d v="2021-09-18T00:00:00"/>
    <m/>
    <d v="2021-09-18T00:00:00"/>
    <n v="9"/>
    <n v="18"/>
    <x v="5"/>
    <s v="Morning Run"/>
    <x v="0"/>
    <n v="2846"/>
    <n v="10310.2998046875"/>
    <n v="10.310299804687499"/>
    <n v="6.4065212999384764"/>
    <x v="77"/>
    <x v="4"/>
    <x v="2"/>
    <x v="2"/>
    <b v="0"/>
    <n v="8818.4592380129197"/>
  </r>
  <r>
    <n v="5986885209"/>
    <s v="Sep 19, 2021, 3:46:40 PM"/>
    <m/>
    <d v="2021-09-19T00:00:00"/>
    <m/>
    <d v="2021-09-19T00:00:00"/>
    <n v="9"/>
    <n v="19"/>
    <x v="5"/>
    <s v="Morning Run"/>
    <x v="0"/>
    <n v="2079"/>
    <n v="7671.7001953125"/>
    <n v="7.6717001953124999"/>
    <n v="4.7669720220615233"/>
    <x v="77"/>
    <x v="4"/>
    <x v="2"/>
    <x v="2"/>
    <b v="0"/>
    <n v="8823.2262100349817"/>
  </r>
  <r>
    <n v="5991348904"/>
    <s v="Sep 20, 2021, 3:26:06 PM"/>
    <m/>
    <d v="2021-09-20T00:00:00"/>
    <m/>
    <d v="2021-09-20T00:00:00"/>
    <n v="9"/>
    <n v="20"/>
    <x v="5"/>
    <s v="Morning Run"/>
    <x v="0"/>
    <n v="3124"/>
    <n v="11295"/>
    <n v="11.295"/>
    <n v="7.0183854449999998"/>
    <x v="77"/>
    <x v="4"/>
    <x v="2"/>
    <x v="2"/>
    <b v="0"/>
    <n v="8830.2445954799823"/>
  </r>
  <r>
    <n v="5996993561"/>
    <s v="Sep 21, 2021, 4:34:51 PM"/>
    <m/>
    <d v="2021-09-21T00:00:00"/>
    <m/>
    <d v="2021-09-21T00:00:00"/>
    <n v="9"/>
    <n v="21"/>
    <x v="5"/>
    <s v="Morning Run"/>
    <x v="0"/>
    <n v="2855"/>
    <n v="10422"/>
    <n v="10.422000000000001"/>
    <n v="6.475928562"/>
    <x v="77"/>
    <x v="4"/>
    <x v="2"/>
    <x v="2"/>
    <b v="0"/>
    <n v="8836.7205240419826"/>
  </r>
  <r>
    <n v="6002195643"/>
    <s v="Sep 22, 2021, 3:49:40 PM"/>
    <m/>
    <d v="2021-09-22T00:00:00"/>
    <m/>
    <d v="2021-09-22T00:00:00"/>
    <n v="9"/>
    <n v="22"/>
    <x v="5"/>
    <s v="Morning Run"/>
    <x v="0"/>
    <n v="2867"/>
    <n v="10311.2998046875"/>
    <n v="10.311299804687501"/>
    <n v="6.4071426709384767"/>
    <x v="77"/>
    <x v="4"/>
    <x v="2"/>
    <x v="2"/>
    <b v="0"/>
    <n v="8843.1276667129205"/>
  </r>
  <r>
    <n v="6007574425"/>
    <s v="Sep 23, 2021, 4:28:05 PM"/>
    <m/>
    <d v="2021-09-23T00:00:00"/>
    <m/>
    <d v="2021-09-23T00:00:00"/>
    <n v="9"/>
    <n v="23"/>
    <x v="5"/>
    <s v="Morning Run"/>
    <x v="0"/>
    <n v="2980"/>
    <n v="11078.2998046875"/>
    <n v="11.0782998046875"/>
    <n v="6.8837342279384766"/>
    <x v="77"/>
    <x v="4"/>
    <x v="2"/>
    <x v="2"/>
    <b v="0"/>
    <n v="8850.0114009408589"/>
  </r>
  <r>
    <n v="6012330987"/>
    <s v="Sep 24, 2021, 3:38:25 PM"/>
    <m/>
    <d v="2021-09-24T00:00:00"/>
    <m/>
    <d v="2021-09-24T00:00:00"/>
    <n v="9"/>
    <n v="24"/>
    <x v="5"/>
    <s v="Morning Run"/>
    <x v="0"/>
    <n v="3247"/>
    <n v="11862.2001953125"/>
    <n v="11.8622001953125"/>
    <n v="7.3708271975615238"/>
    <x v="77"/>
    <x v="4"/>
    <x v="2"/>
    <x v="2"/>
    <b v="0"/>
    <n v="8857.38222813842"/>
  </r>
  <r>
    <n v="6017944811"/>
    <s v="Sep 25, 2021, 3:48:51 PM"/>
    <m/>
    <d v="2021-09-25T00:00:00"/>
    <m/>
    <d v="2021-09-25T00:00:00"/>
    <n v="9"/>
    <n v="25"/>
    <x v="5"/>
    <s v="Morning Run"/>
    <x v="0"/>
    <n v="3070"/>
    <n v="10824.400390625"/>
    <n v="10.824400390625"/>
    <n v="6.7259684951230474"/>
    <x v="77"/>
    <x v="4"/>
    <x v="2"/>
    <x v="2"/>
    <b v="0"/>
    <n v="8864.1081966335423"/>
  </r>
  <r>
    <n v="6023844376"/>
    <s v="Sep 26, 2021, 4:03:34 PM"/>
    <m/>
    <d v="2021-09-26T00:00:00"/>
    <m/>
    <d v="2021-09-26T00:00:00"/>
    <n v="9"/>
    <n v="26"/>
    <x v="5"/>
    <s v="Morning Run"/>
    <x v="0"/>
    <n v="1990"/>
    <n v="6978"/>
    <n v="6.9779999999999998"/>
    <n v="4.3359268379999998"/>
    <x v="77"/>
    <x v="4"/>
    <x v="2"/>
    <x v="2"/>
    <b v="0"/>
    <n v="8868.4441234715432"/>
  </r>
  <r>
    <n v="6028274411"/>
    <s v="Sep 27, 2021, 3:45:23 PM"/>
    <m/>
    <d v="2021-09-27T00:00:00"/>
    <m/>
    <d v="2021-09-27T00:00:00"/>
    <n v="9"/>
    <n v="27"/>
    <x v="5"/>
    <s v="Morning Run"/>
    <x v="0"/>
    <n v="3220"/>
    <n v="11541.900390625"/>
    <n v="11.541900390625001"/>
    <n v="7.1718021876230473"/>
    <x v="77"/>
    <x v="4"/>
    <x v="2"/>
    <x v="2"/>
    <b v="0"/>
    <n v="8875.6159256591654"/>
  </r>
  <r>
    <n v="6033403845"/>
    <s v="Sep 28, 2021, 3:40:31 PM"/>
    <m/>
    <d v="2021-09-28T00:00:00"/>
    <m/>
    <d v="2021-09-28T00:00:00"/>
    <n v="9"/>
    <n v="28"/>
    <x v="5"/>
    <s v="Morning Run"/>
    <x v="0"/>
    <n v="2945"/>
    <n v="10807.5"/>
    <n v="10.807499999999999"/>
    <n v="6.7154670825"/>
    <x v="77"/>
    <x v="4"/>
    <x v="2"/>
    <x v="2"/>
    <b v="0"/>
    <n v="8882.3313927416657"/>
  </r>
  <r>
    <n v="6038867253"/>
    <s v="Sep 29, 2021, 4:09:29 PM"/>
    <m/>
    <d v="2021-09-29T00:00:00"/>
    <m/>
    <d v="2021-09-29T00:00:00"/>
    <n v="9"/>
    <n v="29"/>
    <x v="5"/>
    <s v="Morning Run"/>
    <x v="0"/>
    <n v="3464"/>
    <n v="12345.400390625"/>
    <n v="12.345400390625"/>
    <n v="7.6710737861230474"/>
    <x v="77"/>
    <x v="4"/>
    <x v="2"/>
    <x v="2"/>
    <b v="0"/>
    <n v="8890.0024665277888"/>
  </r>
  <r>
    <n v="6043463182"/>
    <s v="Sep 30, 2021, 3:43:46 PM"/>
    <m/>
    <d v="2021-09-30T00:00:00"/>
    <m/>
    <d v="2021-09-30T00:00:00"/>
    <n v="9"/>
    <n v="30"/>
    <x v="5"/>
    <s v="Morning Run"/>
    <x v="0"/>
    <n v="2941"/>
    <n v="10091.599609375"/>
    <n v="10.091599609375001"/>
    <n v="6.2706273408769535"/>
    <x v="77"/>
    <x v="4"/>
    <x v="2"/>
    <x v="2"/>
    <b v="0"/>
    <n v="8896.2730938686655"/>
  </r>
  <r>
    <n v="6048186214"/>
    <s v="Oct 1, 2021, 3:51:14 PM"/>
    <m/>
    <d v="2021-10-01T00:00:00"/>
    <m/>
    <d v="2021-10-01T00:00:00"/>
    <n v="10"/>
    <n v="1"/>
    <x v="5"/>
    <s v="Morning Run"/>
    <x v="0"/>
    <n v="2867"/>
    <n v="10176.2001953125"/>
    <n v="10.1762001953125"/>
    <n v="6.3231956915615237"/>
    <x v="77"/>
    <x v="4"/>
    <x v="2"/>
    <x v="2"/>
    <b v="0"/>
    <n v="8902.5962895602279"/>
  </r>
  <r>
    <n v="6054798751"/>
    <s v="Oct 2, 2021, 11:20:40 PM"/>
    <m/>
    <d v="2021-10-02T00:00:00"/>
    <m/>
    <d v="2021-10-02T00:00:00"/>
    <n v="10"/>
    <n v="2"/>
    <x v="5"/>
    <s v="Afternoon Run"/>
    <x v="0"/>
    <n v="1465"/>
    <n v="5108.2998046875"/>
    <n v="5.1082998046875003"/>
    <n v="3.1741493579384765"/>
    <x v="77"/>
    <x v="4"/>
    <x v="2"/>
    <x v="2"/>
    <b v="0"/>
    <n v="8905.7704389181672"/>
  </r>
  <r>
    <n v="6058785608"/>
    <s v="Oct 3, 2021, 3:44:20 PM"/>
    <m/>
    <d v="2021-10-03T00:00:00"/>
    <m/>
    <d v="2021-10-03T00:00:00"/>
    <n v="10"/>
    <n v="3"/>
    <x v="5"/>
    <s v="Morning Run"/>
    <x v="0"/>
    <n v="2336"/>
    <n v="8636.2998046875"/>
    <n v="8.6362998046874999"/>
    <n v="5.3663462459384768"/>
    <x v="77"/>
    <x v="4"/>
    <x v="2"/>
    <x v="2"/>
    <b v="0"/>
    <n v="8911.1367851641062"/>
  </r>
  <r>
    <n v="6063049904"/>
    <s v="Oct 4, 2021, 3:46:03 PM"/>
    <m/>
    <d v="2021-10-04T00:00:00"/>
    <m/>
    <d v="2021-10-04T00:00:00"/>
    <n v="10"/>
    <n v="4"/>
    <x v="5"/>
    <s v="Morning Run"/>
    <x v="0"/>
    <n v="3057"/>
    <n v="10858"/>
    <n v="10.858000000000001"/>
    <n v="6.7468463180000002"/>
    <x v="77"/>
    <x v="4"/>
    <x v="2"/>
    <x v="2"/>
    <b v="0"/>
    <n v="8917.8836314821056"/>
  </r>
  <r>
    <n v="6067991172"/>
    <s v="Oct 5, 2021, 3:55:05 PM"/>
    <m/>
    <d v="2021-10-05T00:00:00"/>
    <m/>
    <d v="2021-10-05T00:00:00"/>
    <n v="10"/>
    <n v="5"/>
    <x v="5"/>
    <s v="Morning Run"/>
    <x v="0"/>
    <n v="3011"/>
    <n v="10826.599609375"/>
    <n v="10.826599609375"/>
    <n v="6.7273350258769531"/>
    <x v="77"/>
    <x v="4"/>
    <x v="2"/>
    <x v="2"/>
    <b v="0"/>
    <n v="8924.6109665079821"/>
  </r>
  <r>
    <n v="6073178280"/>
    <s v="Oct 6, 2021, 4:00:34 PM"/>
    <m/>
    <d v="2021-10-06T00:00:00"/>
    <m/>
    <d v="2021-10-06T00:00:00"/>
    <n v="10"/>
    <n v="6"/>
    <x v="5"/>
    <s v="Morning Run"/>
    <x v="0"/>
    <n v="3094"/>
    <n v="10853.400390625"/>
    <n v="10.853400390625"/>
    <n v="6.7439882541230469"/>
    <x v="77"/>
    <x v="4"/>
    <x v="2"/>
    <x v="2"/>
    <b v="0"/>
    <n v="8931.354954762106"/>
  </r>
  <r>
    <n v="6077998049"/>
    <s v="Oct 7, 2021, 3:40:14 PM"/>
    <m/>
    <d v="2021-10-07T00:00:00"/>
    <m/>
    <d v="2021-10-07T00:00:00"/>
    <n v="10"/>
    <n v="7"/>
    <x v="5"/>
    <s v="Morning Run"/>
    <x v="0"/>
    <n v="3022"/>
    <n v="10750.599609375"/>
    <n v="10.750599609375"/>
    <n v="6.6801108298769529"/>
    <x v="77"/>
    <x v="4"/>
    <x v="2"/>
    <x v="2"/>
    <b v="0"/>
    <n v="8938.0350655919829"/>
  </r>
  <r>
    <n v="6082975979"/>
    <s v="Oct 8, 2021, 4:03:58 PM"/>
    <m/>
    <d v="2021-10-08T00:00:00"/>
    <m/>
    <d v="2021-10-08T00:00:00"/>
    <n v="10"/>
    <n v="8"/>
    <x v="5"/>
    <s v="Morning Run"/>
    <x v="0"/>
    <n v="3147"/>
    <n v="11497.099609375"/>
    <n v="11.497099609375001"/>
    <n v="7.1439642813769533"/>
    <x v="77"/>
    <x v="4"/>
    <x v="2"/>
    <x v="2"/>
    <b v="0"/>
    <n v="8945.1790298733595"/>
  </r>
  <r>
    <n v="6088095708"/>
    <s v="Oct 9, 2021, 3:14:10 PM"/>
    <m/>
    <d v="2021-10-09T00:00:00"/>
    <m/>
    <d v="2021-10-09T00:00:00"/>
    <n v="10"/>
    <n v="9"/>
    <x v="5"/>
    <s v="Morning Run"/>
    <x v="0"/>
    <n v="2947"/>
    <n v="10517.7998046875"/>
    <n v="10.517799804687501"/>
    <n v="6.5354557824384765"/>
    <x v="77"/>
    <x v="4"/>
    <x v="2"/>
    <x v="2"/>
    <b v="0"/>
    <n v="8951.7144856557989"/>
  </r>
  <r>
    <n v="6093609969"/>
    <s v="Oct 10, 2021, 4:12:31 PM"/>
    <m/>
    <d v="2021-10-10T00:00:00"/>
    <m/>
    <d v="2021-10-10T00:00:00"/>
    <n v="10"/>
    <n v="10"/>
    <x v="5"/>
    <s v="Morning Run"/>
    <x v="0"/>
    <n v="1888"/>
    <n v="6745"/>
    <n v="6.7450000000000001"/>
    <n v="4.1911473949999998"/>
    <x v="77"/>
    <x v="4"/>
    <x v="2"/>
    <x v="2"/>
    <b v="0"/>
    <n v="8955.9056330507992"/>
  </r>
  <r>
    <n v="6098029643"/>
    <s v="Oct 11, 2021, 3:36:58 PM"/>
    <m/>
    <d v="2021-10-11T00:00:00"/>
    <m/>
    <d v="2021-10-11T00:00:00"/>
    <n v="10"/>
    <n v="11"/>
    <x v="5"/>
    <s v="Morning Run"/>
    <x v="0"/>
    <n v="3281"/>
    <n v="11534.599609375"/>
    <n v="11.534599609375"/>
    <n v="7.1672656938769537"/>
    <x v="77"/>
    <x v="4"/>
    <x v="2"/>
    <x v="2"/>
    <b v="0"/>
    <n v="8963.0728987446764"/>
  </r>
  <r>
    <n v="6103430685"/>
    <s v="Oct 12, 2021, 4:59:37 PM"/>
    <m/>
    <d v="2021-10-12T00:00:00"/>
    <m/>
    <d v="2021-10-12T00:00:00"/>
    <n v="10"/>
    <n v="12"/>
    <x v="5"/>
    <s v="Morning Run"/>
    <x v="0"/>
    <n v="2824"/>
    <n v="10184.7001953125"/>
    <n v="10.1847001953125"/>
    <n v="6.3284773450615237"/>
    <x v="77"/>
    <x v="4"/>
    <x v="2"/>
    <x v="2"/>
    <b v="0"/>
    <n v="8969.4013760897378"/>
  </r>
  <r>
    <n v="6107919529"/>
    <s v="Oct 13, 2021, 3:46:37 PM"/>
    <m/>
    <d v="2021-10-13T00:00:00"/>
    <m/>
    <d v="2021-10-13T00:00:00"/>
    <n v="10"/>
    <n v="13"/>
    <x v="5"/>
    <s v="Morning Run"/>
    <x v="0"/>
    <n v="3276"/>
    <n v="11848.2001953125"/>
    <n v="11.848200195312501"/>
    <n v="7.3621280035615237"/>
    <x v="77"/>
    <x v="4"/>
    <x v="2"/>
    <x v="2"/>
    <b v="0"/>
    <n v="8976.7635040933001"/>
  </r>
  <r>
    <n v="6112703665"/>
    <s v="Oct 14, 2021, 3:49:54 PM"/>
    <m/>
    <d v="2021-10-14T00:00:00"/>
    <m/>
    <d v="2021-10-14T00:00:00"/>
    <n v="10"/>
    <n v="14"/>
    <x v="5"/>
    <s v="Morning Run"/>
    <x v="0"/>
    <n v="2866"/>
    <n v="10139.7998046875"/>
    <n v="10.139799804687501"/>
    <n v="6.3005775444384771"/>
    <x v="77"/>
    <x v="4"/>
    <x v="2"/>
    <x v="2"/>
    <b v="0"/>
    <n v="8983.0640816377381"/>
  </r>
  <r>
    <n v="6117315518"/>
    <s v="Oct 15, 2021, 4:06:13 PM"/>
    <m/>
    <d v="2021-10-15T00:00:00"/>
    <m/>
    <d v="2021-10-15T00:00:00"/>
    <n v="10"/>
    <n v="15"/>
    <x v="5"/>
    <s v="Morning Run"/>
    <x v="0"/>
    <n v="2955"/>
    <n v="10748.5"/>
    <n v="10.7485"/>
    <n v="6.6788061934999998"/>
    <x v="77"/>
    <x v="4"/>
    <x v="2"/>
    <x v="2"/>
    <b v="0"/>
    <n v="8989.7428878312385"/>
  </r>
  <r>
    <n v="6122522256"/>
    <s v="Oct 16, 2021, 4:18:01 PM"/>
    <m/>
    <d v="2021-10-16T00:00:00"/>
    <m/>
    <d v="2021-10-16T00:00:00"/>
    <n v="10"/>
    <n v="16"/>
    <x v="5"/>
    <s v="Morning Run"/>
    <x v="0"/>
    <n v="2958"/>
    <n v="10247"/>
    <n v="10.247"/>
    <n v="6.3671886369999999"/>
    <x v="77"/>
    <x v="4"/>
    <x v="2"/>
    <x v="2"/>
    <b v="0"/>
    <n v="8996.1100764682378"/>
  </r>
  <r>
    <n v="6127942778"/>
    <s v="Oct 17, 2021, 4:16:17 PM"/>
    <m/>
    <d v="2021-10-17T00:00:00"/>
    <m/>
    <d v="2021-10-17T00:00:00"/>
    <n v="10"/>
    <n v="17"/>
    <x v="5"/>
    <s v="Morning Run"/>
    <x v="0"/>
    <n v="1792"/>
    <n v="6616.7001953125"/>
    <n v="6.6167001953125002"/>
    <n v="4.1114256170615233"/>
    <x v="77"/>
    <x v="4"/>
    <x v="2"/>
    <x v="2"/>
    <b v="0"/>
    <n v="9000.2215020853"/>
  </r>
  <r>
    <n v="6132116378"/>
    <s v="Oct 18, 2021, 3:53:44 PM"/>
    <m/>
    <d v="2021-10-18T00:00:00"/>
    <m/>
    <d v="2021-10-18T00:00:00"/>
    <n v="10"/>
    <n v="18"/>
    <x v="5"/>
    <s v="Morning Run"/>
    <x v="0"/>
    <n v="2996"/>
    <n v="10876.900390625"/>
    <n v="10.876900390625"/>
    <n v="6.7585904726230472"/>
    <x v="77"/>
    <x v="4"/>
    <x v="2"/>
    <x v="2"/>
    <b v="0"/>
    <n v="9006.9800925579239"/>
  </r>
  <r>
    <n v="6136696094"/>
    <s v="Oct 19, 2021, 3:19:58 PM"/>
    <m/>
    <d v="2021-10-19T00:00:00"/>
    <m/>
    <d v="2021-10-19T00:00:00"/>
    <n v="10"/>
    <n v="19"/>
    <x v="5"/>
    <s v="Morning Run"/>
    <x v="0"/>
    <n v="3331"/>
    <n v="11720.169921875"/>
    <n v="11.720169921875"/>
    <n v="7.2825737045253911"/>
    <x v="77"/>
    <x v="4"/>
    <x v="2"/>
    <x v="2"/>
    <b v="0"/>
    <n v="9014.2626662624498"/>
  </r>
  <r>
    <n v="6142243372"/>
    <s v="Oct 20, 2021, 5:15:01 PM"/>
    <m/>
    <d v="2021-10-20T00:00:00"/>
    <m/>
    <d v="2021-10-20T00:00:00"/>
    <n v="10"/>
    <n v="20"/>
    <x v="5"/>
    <s v="Morning Run"/>
    <x v="0"/>
    <n v="2981"/>
    <n v="10883.890625"/>
    <n v="10.883890624999999"/>
    <n v="6.7629340015468751"/>
    <x v="77"/>
    <x v="4"/>
    <x v="2"/>
    <x v="2"/>
    <b v="0"/>
    <n v="9021.0256002639962"/>
  </r>
  <r>
    <n v="6146369428"/>
    <s v="Oct 21, 2021, 3:54:03 PM"/>
    <m/>
    <d v="2021-10-21T00:00:00"/>
    <m/>
    <d v="2021-10-21T00:00:00"/>
    <n v="10"/>
    <n v="21"/>
    <x v="5"/>
    <s v="Morning Run"/>
    <x v="0"/>
    <n v="2937"/>
    <n v="10335.26953125"/>
    <n v="10.335269531250001"/>
    <n v="6.4220367639023435"/>
    <x v="77"/>
    <x v="4"/>
    <x v="2"/>
    <x v="2"/>
    <b v="0"/>
    <n v="9027.447637027899"/>
  </r>
  <r>
    <n v="6150809460"/>
    <s v="Oct 22, 2021, 4:09:46 PM"/>
    <m/>
    <d v="2021-10-22T00:00:00"/>
    <m/>
    <d v="2021-10-22T00:00:00"/>
    <n v="10"/>
    <n v="22"/>
    <x v="5"/>
    <s v="Morning Run"/>
    <x v="0"/>
    <n v="3055"/>
    <n v="10569.75"/>
    <n v="10.569750000000001"/>
    <n v="6.5677361272499999"/>
    <x v="77"/>
    <x v="4"/>
    <x v="2"/>
    <x v="2"/>
    <b v="0"/>
    <n v="9034.0153731551491"/>
  </r>
  <r>
    <n v="6155897451"/>
    <s v="Oct 23, 2021, 4:09:42 PM"/>
    <m/>
    <d v="2021-10-23T00:00:00"/>
    <m/>
    <d v="2021-10-23T00:00:00"/>
    <n v="10"/>
    <n v="23"/>
    <x v="5"/>
    <s v="Morning Run"/>
    <x v="0"/>
    <n v="2961"/>
    <n v="10218.83984375"/>
    <n v="10.218839843750001"/>
    <n v="6.3496907325507816"/>
    <x v="77"/>
    <x v="4"/>
    <x v="2"/>
    <x v="2"/>
    <b v="0"/>
    <n v="9040.3650638877007"/>
  </r>
  <r>
    <n v="6161147194"/>
    <s v="Oct 24, 2021, 3:54:00 PM"/>
    <m/>
    <d v="2021-10-24T00:00:00"/>
    <m/>
    <d v="2021-10-24T00:00:00"/>
    <n v="10"/>
    <n v="24"/>
    <x v="5"/>
    <s v="Morning Run"/>
    <x v="0"/>
    <n v="1948"/>
    <n v="6988.41015625"/>
    <n v="6.9884101562499996"/>
    <n v="4.342395407199219"/>
    <x v="77"/>
    <x v="4"/>
    <x v="2"/>
    <x v="2"/>
    <b v="0"/>
    <n v="9044.7074592948993"/>
  </r>
  <r>
    <n v="6165001363"/>
    <s v="Oct 25, 2021, 3:08:59 PM"/>
    <m/>
    <d v="2021-10-25T00:00:00"/>
    <m/>
    <d v="2021-10-25T00:00:00"/>
    <n v="10"/>
    <n v="25"/>
    <x v="5"/>
    <s v="Morning Run"/>
    <x v="0"/>
    <n v="3066"/>
    <n v="10877.2802734375"/>
    <n v="10.877280273437499"/>
    <n v="6.7588265207861333"/>
    <x v="77"/>
    <x v="4"/>
    <x v="2"/>
    <x v="2"/>
    <b v="0"/>
    <n v="9051.4662858156862"/>
  </r>
  <r>
    <n v="6169887956"/>
    <s v="Oct 26, 2021, 3:39:54 PM"/>
    <m/>
    <d v="2021-10-26T00:00:00"/>
    <m/>
    <d v="2021-10-26T00:00:00"/>
    <n v="10"/>
    <n v="26"/>
    <x v="5"/>
    <s v="Morning Run"/>
    <x v="0"/>
    <n v="2997"/>
    <n v="10704.1396484375"/>
    <n v="10.704139648437501"/>
    <n v="6.6512419574892583"/>
    <x v="77"/>
    <x v="4"/>
    <x v="2"/>
    <x v="2"/>
    <b v="0"/>
    <n v="9058.1175277731763"/>
  </r>
  <r>
    <n v="6174910734"/>
    <s v="Oct 27, 2021, 3:59:03 PM"/>
    <m/>
    <d v="2021-10-27T00:00:00"/>
    <m/>
    <d v="2021-10-27T00:00:00"/>
    <n v="10"/>
    <n v="27"/>
    <x v="5"/>
    <s v="Morning Run"/>
    <x v="0"/>
    <n v="3073"/>
    <n v="11140.3798828125"/>
    <n v="11.1403798828125"/>
    <n v="6.9223089881630857"/>
    <x v="77"/>
    <x v="4"/>
    <x v="2"/>
    <x v="2"/>
    <b v="0"/>
    <n v="9065.0398367613398"/>
  </r>
  <r>
    <n v="6180085495"/>
    <s v="Oct 28, 2021, 6:16:12 PM"/>
    <m/>
    <d v="2021-10-28T00:00:00"/>
    <m/>
    <d v="2021-10-28T00:00:00"/>
    <n v="10"/>
    <n v="28"/>
    <x v="5"/>
    <s v="Morning Run"/>
    <x v="0"/>
    <n v="2577"/>
    <n v="8604.7802734375"/>
    <n v="8.6047802734375001"/>
    <n v="5.3467609232861326"/>
    <x v="90"/>
    <x v="24"/>
    <x v="1"/>
    <x v="1"/>
    <b v="0"/>
    <n v="9070.3865976846264"/>
  </r>
  <r>
    <n v="6184144290"/>
    <s v="Oct 29, 2021, 5:52:37 PM"/>
    <m/>
    <d v="2021-10-29T00:00:00"/>
    <m/>
    <d v="2021-10-29T00:00:00"/>
    <n v="10"/>
    <n v="29"/>
    <x v="5"/>
    <s v="Morning Run"/>
    <x v="0"/>
    <n v="2463"/>
    <n v="8566.3798828125"/>
    <n v="8.5663798828125"/>
    <n v="5.3229000341630863"/>
    <x v="90"/>
    <x v="24"/>
    <x v="1"/>
    <x v="1"/>
    <b v="0"/>
    <n v="9075.7094977187899"/>
  </r>
  <r>
    <n v="6198247622"/>
    <s v="Nov 1, 2021, 6:26:51 PM"/>
    <m/>
    <d v="2021-11-01T00:00:00"/>
    <m/>
    <d v="2021-11-01T00:00:00"/>
    <n v="11"/>
    <n v="1"/>
    <x v="5"/>
    <s v="Lunch Run"/>
    <x v="0"/>
    <n v="2389"/>
    <n v="8308.349609375"/>
    <n v="8.308349609375"/>
    <n v="5.1625675051269528"/>
    <x v="77"/>
    <x v="4"/>
    <x v="2"/>
    <x v="2"/>
    <b v="0"/>
    <n v="9080.8720652239172"/>
  </r>
  <r>
    <n v="6202285743"/>
    <s v="Nov 2, 2021, 4:15:27 PM"/>
    <m/>
    <d v="2021-11-02T00:00:00"/>
    <m/>
    <d v="2021-11-02T00:00:00"/>
    <n v="11"/>
    <n v="2"/>
    <x v="5"/>
    <s v="Morning Run"/>
    <x v="0"/>
    <n v="2865"/>
    <n v="10103.509765625"/>
    <n v="10.103509765625001"/>
    <n v="6.2780279665761718"/>
    <x v="77"/>
    <x v="4"/>
    <x v="2"/>
    <x v="2"/>
    <b v="0"/>
    <n v="9087.1500931904939"/>
  </r>
  <r>
    <n v="6206645632"/>
    <s v="Nov 3, 2021, 3:09:59 PM"/>
    <m/>
    <d v="2021-11-03T00:00:00"/>
    <m/>
    <d v="2021-11-03T00:00:00"/>
    <n v="11"/>
    <n v="3"/>
    <x v="5"/>
    <s v="Morning Run"/>
    <x v="0"/>
    <n v="2823"/>
    <n v="10125.6396484375"/>
    <n v="10.125639648437501"/>
    <n v="6.291778833989258"/>
    <x v="77"/>
    <x v="4"/>
    <x v="2"/>
    <x v="2"/>
    <b v="0"/>
    <n v="9093.441872024483"/>
  </r>
  <r>
    <n v="6211488002"/>
    <s v="Nov 4, 2021, 4:23:34 PM"/>
    <m/>
    <d v="2021-11-04T00:00:00"/>
    <m/>
    <d v="2021-11-04T00:00:00"/>
    <n v="11"/>
    <n v="4"/>
    <x v="5"/>
    <s v="Morning Run"/>
    <x v="0"/>
    <n v="3026"/>
    <n v="10430.6103515625"/>
    <n v="10.4306103515625"/>
    <n v="6.4812787847607423"/>
    <x v="77"/>
    <x v="4"/>
    <x v="2"/>
    <x v="2"/>
    <b v="0"/>
    <n v="9099.9231508092435"/>
  </r>
  <r>
    <n v="6215771775"/>
    <s v="Nov 5, 2021, 4:10:43 PM"/>
    <m/>
    <d v="2021-11-05T00:00:00"/>
    <m/>
    <d v="2021-11-05T00:00:00"/>
    <n v="11"/>
    <n v="5"/>
    <x v="5"/>
    <s v="Morning Run"/>
    <x v="0"/>
    <n v="2890"/>
    <n v="10310.48046875"/>
    <n v="10.310480468750001"/>
    <n v="6.4066335593476564"/>
    <x v="77"/>
    <x v="4"/>
    <x v="2"/>
    <x v="2"/>
    <b v="0"/>
    <n v="9106.3297843685905"/>
  </r>
  <r>
    <n v="6220730890"/>
    <s v="Nov 6, 2021, 4:13:58 PM"/>
    <m/>
    <d v="2021-11-06T00:00:00"/>
    <m/>
    <d v="2021-11-06T00:00:00"/>
    <n v="11"/>
    <n v="6"/>
    <x v="5"/>
    <s v="Morning Run"/>
    <x v="0"/>
    <n v="2982"/>
    <n v="10498.76953125"/>
    <n v="10.49876953125"/>
    <n v="6.5236309224023437"/>
    <x v="77"/>
    <x v="4"/>
    <x v="2"/>
    <x v="2"/>
    <b v="0"/>
    <n v="9112.8534152909924"/>
  </r>
  <r>
    <n v="6226103039"/>
    <s v="Nov 7, 2021, 4:51:19 PM"/>
    <m/>
    <d v="2021-11-07T00:00:00"/>
    <m/>
    <d v="2021-11-07T00:00:00"/>
    <n v="11"/>
    <n v="7"/>
    <x v="5"/>
    <s v="Morning Run"/>
    <x v="0"/>
    <n v="2351"/>
    <n v="8405.6396484375"/>
    <n v="8.4056396484375"/>
    <n v="5.2230207139892579"/>
    <x v="77"/>
    <x v="4"/>
    <x v="2"/>
    <x v="2"/>
    <b v="0"/>
    <n v="9118.0764360049816"/>
  </r>
  <r>
    <n v="6230116453"/>
    <s v="Nov 8, 2021, 4:50:18 PM"/>
    <m/>
    <d v="2021-11-08T00:00:00"/>
    <m/>
    <d v="2021-11-08T00:00:00"/>
    <n v="11"/>
    <n v="8"/>
    <x v="5"/>
    <s v="Morning Run"/>
    <x v="0"/>
    <n v="2995"/>
    <n v="10612.8701171875"/>
    <n v="10.6128701171875"/>
    <n v="6.594529717586914"/>
    <x v="77"/>
    <x v="4"/>
    <x v="2"/>
    <x v="2"/>
    <b v="0"/>
    <n v="9124.6709657225692"/>
  </r>
  <r>
    <n v="6234597030"/>
    <s v="Nov 9, 2021, 4:19:23 PM"/>
    <m/>
    <d v="2021-11-09T00:00:00"/>
    <m/>
    <d v="2021-11-09T00:00:00"/>
    <n v="11"/>
    <n v="9"/>
    <x v="5"/>
    <s v="Morning Run"/>
    <x v="0"/>
    <n v="2907"/>
    <n v="10370.41015625"/>
    <n v="10.370410156249999"/>
    <n v="6.4438721291992191"/>
    <x v="77"/>
    <x v="4"/>
    <x v="2"/>
    <x v="2"/>
    <b v="0"/>
    <n v="9131.1148378517682"/>
  </r>
  <r>
    <n v="6239155066"/>
    <s v="Nov 10, 2021, 3:46:11 PM"/>
    <m/>
    <d v="2021-11-10T00:00:00"/>
    <m/>
    <d v="2021-11-10T00:00:00"/>
    <n v="11"/>
    <n v="10"/>
    <x v="5"/>
    <s v="Morning Run"/>
    <x v="0"/>
    <n v="3019"/>
    <n v="10529.400390625"/>
    <n v="10.529400390625"/>
    <n v="6.5426640501230473"/>
    <x v="77"/>
    <x v="4"/>
    <x v="2"/>
    <x v="2"/>
    <b v="0"/>
    <n v="9137.657501901891"/>
  </r>
  <r>
    <n v="6244146910"/>
    <s v="Nov 11, 2021, 5:00:13 PM"/>
    <m/>
    <d v="2021-11-11T00:00:00"/>
    <m/>
    <d v="2021-11-11T00:00:00"/>
    <n v="11"/>
    <n v="11"/>
    <x v="5"/>
    <s v="Morning Run"/>
    <x v="0"/>
    <n v="3118"/>
    <n v="10904.6103515625"/>
    <n v="10.9046103515625"/>
    <n v="6.7758086387607426"/>
    <x v="77"/>
    <x v="4"/>
    <x v="2"/>
    <x v="2"/>
    <b v="0"/>
    <n v="9144.4333105406513"/>
  </r>
  <r>
    <n v="6248216868"/>
    <s v="Nov 12, 2021, 4:23:00 PM"/>
    <m/>
    <d v="2021-11-12T00:00:00"/>
    <m/>
    <d v="2021-11-12T00:00:00"/>
    <n v="11"/>
    <n v="12"/>
    <x v="5"/>
    <s v="Morning Run"/>
    <x v="0"/>
    <n v="2906"/>
    <n v="10351.259765625"/>
    <n v="10.351259765625"/>
    <n v="6.4319726318261718"/>
    <x v="77"/>
    <x v="4"/>
    <x v="2"/>
    <x v="2"/>
    <b v="0"/>
    <n v="9150.8652831724776"/>
  </r>
  <r>
    <n v="6253104466"/>
    <s v="Nov 13, 2021, 4:54:39 PM"/>
    <m/>
    <d v="2021-11-13T00:00:00"/>
    <m/>
    <d v="2021-11-13T00:00:00"/>
    <n v="11"/>
    <n v="13"/>
    <x v="5"/>
    <s v="Morning Run"/>
    <x v="0"/>
    <n v="3026"/>
    <n v="10610"/>
    <n v="10.61"/>
    <n v="6.5927463099999999"/>
    <x v="77"/>
    <x v="4"/>
    <x v="2"/>
    <x v="2"/>
    <b v="0"/>
    <n v="9157.4580294824773"/>
  </r>
  <r>
    <n v="6257976889"/>
    <s v="Nov 14, 2021, 4:23:20 PM"/>
    <m/>
    <d v="2021-11-14T00:00:00"/>
    <m/>
    <d v="2021-11-14T00:00:00"/>
    <n v="11"/>
    <n v="14"/>
    <x v="5"/>
    <s v="Morning Run"/>
    <x v="0"/>
    <n v="1824"/>
    <n v="6572.27001953125"/>
    <n v="6.57227001953125"/>
    <n v="4.0838179943061528"/>
    <x v="77"/>
    <x v="4"/>
    <x v="2"/>
    <x v="2"/>
    <b v="0"/>
    <n v="9161.541847476783"/>
  </r>
  <r>
    <n v="6262011588"/>
    <s v="Nov 15, 2021, 4:38:38 PM"/>
    <m/>
    <d v="2021-11-15T00:00:00"/>
    <m/>
    <d v="2021-11-15T00:00:00"/>
    <n v="11"/>
    <n v="15"/>
    <x v="5"/>
    <s v="Morning Run"/>
    <x v="0"/>
    <n v="3176"/>
    <n v="11074.9501953125"/>
    <n v="11.0749501953125"/>
    <n v="6.8816528778115238"/>
    <x v="77"/>
    <x v="4"/>
    <x v="2"/>
    <x v="2"/>
    <b v="0"/>
    <n v="9168.4235003545946"/>
  </r>
  <r>
    <n v="6266525805"/>
    <s v="Nov 16, 2021, 4:56:19 PM"/>
    <m/>
    <d v="2021-11-16T00:00:00"/>
    <m/>
    <d v="2021-11-16T00:00:00"/>
    <n v="11"/>
    <n v="16"/>
    <x v="5"/>
    <s v="Morning Run"/>
    <x v="0"/>
    <n v="2989"/>
    <n v="10336.58984375"/>
    <n v="10.33658984375"/>
    <n v="6.4228571678007818"/>
    <x v="77"/>
    <x v="4"/>
    <x v="2"/>
    <x v="2"/>
    <b v="0"/>
    <n v="9174.8463575223959"/>
  </r>
  <r>
    <n v="6271132701"/>
    <s v="Nov 17, 2021, 4:32:15 PM"/>
    <m/>
    <d v="2021-11-17T00:00:00"/>
    <m/>
    <d v="2021-11-17T00:00:00"/>
    <n v="11"/>
    <n v="17"/>
    <x v="5"/>
    <s v="Morning Run"/>
    <x v="0"/>
    <n v="3054"/>
    <n v="10403.740234375"/>
    <n v="10.403740234375"/>
    <n v="6.4645824731738282"/>
    <x v="77"/>
    <x v="4"/>
    <x v="2"/>
    <x v="2"/>
    <b v="0"/>
    <n v="9181.3109399955702"/>
  </r>
  <r>
    <n v="6275345423"/>
    <s v="Nov 18, 2021, 3:40:29 PM"/>
    <m/>
    <d v="2021-11-18T00:00:00"/>
    <m/>
    <d v="2021-11-18T00:00:00"/>
    <n v="11"/>
    <n v="18"/>
    <x v="5"/>
    <s v="Morning Run"/>
    <x v="0"/>
    <n v="2921"/>
    <n v="10300.0595703125"/>
    <n v="10.3000595703125"/>
    <n v="6.4001583152646484"/>
    <x v="77"/>
    <x v="4"/>
    <x v="2"/>
    <x v="2"/>
    <b v="0"/>
    <n v="9187.7110983108341"/>
  </r>
  <r>
    <n v="6279702481"/>
    <s v="Nov 19, 2021, 4:36:28 PM"/>
    <m/>
    <d v="2021-11-19T00:00:00"/>
    <m/>
    <d v="2021-11-19T00:00:00"/>
    <n v="11"/>
    <n v="19"/>
    <x v="5"/>
    <s v="Morning Run"/>
    <x v="0"/>
    <n v="2878"/>
    <n v="10259.2001953125"/>
    <n v="10.2592001953125"/>
    <n v="6.3747694845615239"/>
    <x v="77"/>
    <x v="4"/>
    <x v="2"/>
    <x v="2"/>
    <b v="0"/>
    <n v="9194.0858677953966"/>
  </r>
  <r>
    <n v="6284381862"/>
    <s v="Nov 20, 2021, 4:25:13 PM"/>
    <m/>
    <d v="2021-11-20T00:00:00"/>
    <m/>
    <d v="2021-11-20T00:00:00"/>
    <n v="11"/>
    <n v="20"/>
    <x v="5"/>
    <s v="Morning Run"/>
    <x v="0"/>
    <n v="2996"/>
    <n v="10321.419921875"/>
    <n v="10.321419921875"/>
    <n v="6.4134310182753911"/>
    <x v="77"/>
    <x v="4"/>
    <x v="2"/>
    <x v="2"/>
    <b v="0"/>
    <n v="9200.4992988136728"/>
  </r>
  <r>
    <n v="6290219150"/>
    <s v="Nov 21, 2021, 8:51:30 PM"/>
    <m/>
    <d v="2021-11-21T00:00:00"/>
    <m/>
    <d v="2021-11-21T00:00:00"/>
    <n v="11"/>
    <n v="21"/>
    <x v="5"/>
    <s v="Lunch Run"/>
    <x v="0"/>
    <n v="1509"/>
    <n v="5113.43994140625"/>
    <n v="5.1134399414062504"/>
    <n v="3.1773432898315432"/>
    <x v="77"/>
    <x v="4"/>
    <x v="2"/>
    <x v="2"/>
    <b v="0"/>
    <n v="9203.6766421035045"/>
  </r>
  <r>
    <n v="6293137362"/>
    <s v="Nov 22, 2021, 4:39:26 PM"/>
    <m/>
    <d v="2021-11-22T00:00:00"/>
    <m/>
    <d v="2021-11-22T00:00:00"/>
    <n v="11"/>
    <n v="22"/>
    <x v="5"/>
    <s v="Morning Run"/>
    <x v="0"/>
    <n v="2902"/>
    <n v="10327.66015625"/>
    <n v="10.327660156249999"/>
    <n v="6.4173085189492189"/>
    <x v="77"/>
    <x v="4"/>
    <x v="2"/>
    <x v="2"/>
    <b v="0"/>
    <n v="9210.0939506224531"/>
  </r>
  <r>
    <n v="6297544602"/>
    <s v="Nov 23, 2021, 4:45:26 PM"/>
    <m/>
    <d v="2021-11-23T00:00:00"/>
    <m/>
    <d v="2021-11-23T00:00:00"/>
    <n v="11"/>
    <n v="23"/>
    <x v="5"/>
    <s v="Morning Run"/>
    <x v="0"/>
    <n v="2868"/>
    <n v="10176.669921875"/>
    <n v="10.176669921875"/>
    <n v="6.3234875660253911"/>
    <x v="77"/>
    <x v="4"/>
    <x v="2"/>
    <x v="2"/>
    <b v="0"/>
    <n v="9216.4174381884786"/>
  </r>
  <r>
    <n v="6301951703"/>
    <s v="Nov 24, 2021, 4:38:47 PM"/>
    <m/>
    <d v="2021-11-24T00:00:00"/>
    <m/>
    <d v="2021-11-24T00:00:00"/>
    <n v="11"/>
    <n v="24"/>
    <x v="5"/>
    <s v="Morning Run"/>
    <x v="0"/>
    <n v="2432"/>
    <n v="8511.7197265625"/>
    <n v="8.5117197265625002"/>
    <n v="5.2889357982138669"/>
    <x v="91"/>
    <x v="7"/>
    <x v="1"/>
    <x v="1"/>
    <b v="0"/>
    <n v="9221.7063739866917"/>
  </r>
  <r>
    <n v="6306213613"/>
    <s v="Nov 25, 2021, 4:27:16 PM"/>
    <m/>
    <d v="2021-11-25T00:00:00"/>
    <m/>
    <d v="2021-11-25T00:00:00"/>
    <n v="11"/>
    <n v="25"/>
    <x v="5"/>
    <s v="Morning Run"/>
    <x v="0"/>
    <n v="2050"/>
    <n v="7061.1201171875"/>
    <n v="7.0611201171875004"/>
    <n v="4.3875752683369145"/>
    <x v="92"/>
    <x v="7"/>
    <x v="1"/>
    <x v="1"/>
    <b v="0"/>
    <n v="9226.0939492550278"/>
  </r>
  <r>
    <n v="6318689786"/>
    <s v="Nov 28, 2021, 4:57:31 PM"/>
    <m/>
    <d v="2021-11-28T00:00:00"/>
    <m/>
    <d v="2021-11-28T00:00:00"/>
    <n v="11"/>
    <n v="28"/>
    <x v="5"/>
    <s v="Morning Run"/>
    <x v="0"/>
    <n v="1600"/>
    <n v="6024.93994140625"/>
    <n v="6.0249399414062497"/>
    <n v="3.7437229563315428"/>
    <x v="77"/>
    <x v="4"/>
    <x v="2"/>
    <x v="2"/>
    <b v="0"/>
    <n v="9229.8376722113589"/>
  </r>
  <r>
    <n v="6322099473"/>
    <s v="Nov 29, 2021, 4:01:21 PM"/>
    <m/>
    <d v="2021-11-29T00:00:00"/>
    <m/>
    <d v="2021-11-29T00:00:00"/>
    <n v="11"/>
    <n v="29"/>
    <x v="5"/>
    <s v="Morning Run"/>
    <x v="0"/>
    <n v="2992"/>
    <n v="10297.6796875"/>
    <n v="10.297679687500001"/>
    <n v="6.3986795251015627"/>
    <x v="77"/>
    <x v="4"/>
    <x v="2"/>
    <x v="2"/>
    <b v="0"/>
    <n v="9236.2363517364611"/>
  </r>
  <r>
    <n v="6329758809"/>
    <s v="Dec 1, 2021, 12:05:40 PM"/>
    <m/>
    <d v="2021-12-01T00:00:00"/>
    <m/>
    <d v="2021-12-01T00:00:00"/>
    <n v="12"/>
    <n v="1"/>
    <x v="5"/>
    <s v="Afternoon Run"/>
    <x v="0"/>
    <n v="2908"/>
    <n v="10452.08984375"/>
    <n v="10.45208984375"/>
    <n v="6.4946255183007811"/>
    <x v="93"/>
    <x v="40"/>
    <x v="25"/>
    <x v="3"/>
    <b v="0"/>
    <n v="9242.7309772547615"/>
  </r>
  <r>
    <n v="6333422216"/>
    <s v="Dec 2, 2021, 10:16:38 AM"/>
    <m/>
    <d v="2021-12-02T00:00:00"/>
    <m/>
    <d v="2021-12-02T00:00:00"/>
    <n v="12"/>
    <n v="2"/>
    <x v="5"/>
    <s v="Brussels Treadmill"/>
    <x v="0"/>
    <n v="3210"/>
    <n v="10460.7568359375"/>
    <n v="10.4607568359375"/>
    <n v="6.5000109359033207"/>
    <x v="93"/>
    <x v="40"/>
    <x v="25"/>
    <x v="3"/>
    <b v="1"/>
    <n v="9249.230988190664"/>
  </r>
  <r>
    <n v="6337111258"/>
    <s v="Dec 3, 2021, 8:01:08 AM"/>
    <m/>
    <d v="2021-12-03T00:00:00"/>
    <m/>
    <d v="2021-12-03T00:00:00"/>
    <n v="12"/>
    <n v="3"/>
    <x v="5"/>
    <s v="Brussels Treadmill "/>
    <x v="0"/>
    <n v="3300"/>
    <n v="10621.69140625"/>
    <n v="10.621691406249999"/>
    <n v="6.6000110107929686"/>
    <x v="93"/>
    <x v="40"/>
    <x v="25"/>
    <x v="3"/>
    <b v="1"/>
    <n v="9255.8309992014565"/>
  </r>
  <r>
    <n v="6340696537"/>
    <s v="Dec 4, 2021, 7:38:59 AM"/>
    <m/>
    <d v="2021-12-04T00:00:00"/>
    <m/>
    <d v="2021-12-04T00:00:00"/>
    <n v="12"/>
    <n v="4"/>
    <x v="5"/>
    <s v="Brussels Treadmill"/>
    <x v="0"/>
    <n v="3180"/>
    <n v="10138.8876953125"/>
    <n v="10.1388876953125"/>
    <n v="6.300010786124024"/>
    <x v="93"/>
    <x v="40"/>
    <x v="25"/>
    <x v="3"/>
    <b v="1"/>
    <n v="9262.1310099875809"/>
  </r>
  <r>
    <n v="6345029942"/>
    <s v="Dec 5, 2021, 7:39:35 AM"/>
    <m/>
    <d v="2021-12-05T00:00:00"/>
    <m/>
    <d v="2021-12-05T00:00:00"/>
    <n v="12"/>
    <n v="5"/>
    <x v="5"/>
    <s v="Morning Run"/>
    <x v="0"/>
    <n v="3115"/>
    <n v="10753.7802734375"/>
    <n v="10.753780273437499"/>
    <n v="6.6820872022861328"/>
    <x v="94"/>
    <x v="41"/>
    <x v="26"/>
    <x v="3"/>
    <b v="0"/>
    <n v="9268.8130971898663"/>
  </r>
  <r>
    <n v="6349927282"/>
    <s v="Dec 6, 2021, 8:06:00 AM"/>
    <m/>
    <d v="2021-12-06T00:00:00"/>
    <m/>
    <d v="2021-12-06T00:00:00"/>
    <n v="12"/>
    <n v="6"/>
    <x v="5"/>
    <s v="Aachen Treadmill"/>
    <x v="0"/>
    <n v="3270"/>
    <n v="10460.7568359375"/>
    <n v="10.4607568359375"/>
    <n v="6.5000109359033207"/>
    <x v="94"/>
    <x v="41"/>
    <x v="26"/>
    <x v="3"/>
    <b v="1"/>
    <n v="9275.3131081257688"/>
  </r>
  <r>
    <n v="6353411485"/>
    <s v="Dec 7, 2021, 7:38:12 AM"/>
    <m/>
    <d v="2021-12-07T00:00:00"/>
    <m/>
    <d v="2021-12-07T00:00:00"/>
    <n v="12"/>
    <n v="7"/>
    <x v="5"/>
    <s v="Rhine Treadmill"/>
    <x v="0"/>
    <n v="3300"/>
    <n v="10299.822265625"/>
    <n v="10.299822265625"/>
    <n v="6.4000108610136719"/>
    <x v="95"/>
    <x v="42"/>
    <x v="26"/>
    <x v="3"/>
    <b v="1"/>
    <n v="9281.7131189867832"/>
  </r>
  <r>
    <n v="6358850740"/>
    <s v="Dec 8, 2021, 7:28:58 AM"/>
    <m/>
    <d v="2021-12-08T00:00:00"/>
    <m/>
    <d v="2021-12-08T00:00:00"/>
    <n v="12"/>
    <n v="8"/>
    <x v="5"/>
    <s v="Rhine Treadmill"/>
    <x v="0"/>
    <n v="3150"/>
    <n v="10138.8876953125"/>
    <n v="10.1388876953125"/>
    <n v="6.300010786124024"/>
    <x v="95"/>
    <x v="42"/>
    <x v="26"/>
    <x v="3"/>
    <b v="1"/>
    <n v="9288.0131297729076"/>
  </r>
  <r>
    <n v="6361631221"/>
    <s v="Dec 9, 2021, 7:24:43 AM"/>
    <m/>
    <d v="2021-12-09T00:00:00"/>
    <m/>
    <d v="2021-12-09T00:00:00"/>
    <n v="12"/>
    <n v="9"/>
    <x v="5"/>
    <s v="Rhine Treadmill"/>
    <x v="0"/>
    <n v="3240"/>
    <n v="10299.822265625"/>
    <n v="10.299822265625"/>
    <n v="6.4000108610136719"/>
    <x v="95"/>
    <x v="42"/>
    <x v="26"/>
    <x v="3"/>
    <b v="1"/>
    <n v="9294.413140633922"/>
  </r>
  <r>
    <n v="6365345036"/>
    <s v="Dec 10, 2021, 6:16:36 AM"/>
    <m/>
    <d v="2021-12-10T00:00:00"/>
    <m/>
    <d v="2021-12-10T00:00:00"/>
    <n v="12"/>
    <n v="10"/>
    <x v="5"/>
    <s v="Rhine Treadmill"/>
    <x v="0"/>
    <n v="3210"/>
    <n v="10138.8876953125"/>
    <n v="10.1388876953125"/>
    <n v="6.300010786124024"/>
    <x v="95"/>
    <x v="42"/>
    <x v="26"/>
    <x v="3"/>
    <b v="1"/>
    <n v="9300.7131514200464"/>
  </r>
  <r>
    <n v="6369047249"/>
    <s v="Dec 11, 2021, 7:51:55 AM"/>
    <m/>
    <d v="2021-12-11T00:00:00"/>
    <m/>
    <d v="2021-12-11T00:00:00"/>
    <n v="12"/>
    <n v="11"/>
    <x v="5"/>
    <s v="Morning Run"/>
    <x v="0"/>
    <n v="3177"/>
    <n v="11880.5595703125"/>
    <n v="11.880559570312499"/>
    <n v="7.3822351807646482"/>
    <x v="96"/>
    <x v="43"/>
    <x v="27"/>
    <x v="3"/>
    <b v="0"/>
    <n v="9308.0953866008113"/>
  </r>
  <r>
    <n v="6373326083"/>
    <s v="Dec 12, 2021, 8:14:57 AM"/>
    <m/>
    <d v="2021-12-12T00:00:00"/>
    <m/>
    <d v="2021-12-12T00:00:00"/>
    <n v="12"/>
    <n v="12"/>
    <x v="5"/>
    <s v="Morning Run"/>
    <x v="0"/>
    <n v="3004"/>
    <n v="10737.169921875"/>
    <n v="10.737169921874999"/>
    <n v="6.6717660115253912"/>
    <x v="96"/>
    <x v="43"/>
    <x v="27"/>
    <x v="3"/>
    <b v="0"/>
    <n v="9314.7671526123358"/>
  </r>
  <r>
    <n v="6377803604"/>
    <s v="Dec 13, 2021, 8:16:07 AM"/>
    <m/>
    <d v="2021-12-13T00:00:00"/>
    <m/>
    <d v="2021-12-13T00:00:00"/>
    <n v="12"/>
    <n v="13"/>
    <x v="5"/>
    <s v="Morning Run"/>
    <x v="0"/>
    <n v="1878"/>
    <n v="7026.14013671875"/>
    <n v="7.0261401367187499"/>
    <n v="4.3658397228930665"/>
    <x v="96"/>
    <x v="43"/>
    <x v="27"/>
    <x v="3"/>
    <b v="0"/>
    <n v="9319.1329923352296"/>
  </r>
  <r>
    <n v="6381710484"/>
    <s v="Dec 14, 2021, 8:12:10 AM"/>
    <m/>
    <d v="2021-12-14T00:00:00"/>
    <m/>
    <d v="2021-12-14T00:00:00"/>
    <n v="12"/>
    <n v="14"/>
    <x v="5"/>
    <s v="Morning Run"/>
    <x v="0"/>
    <n v="1992"/>
    <n v="7054.2099609375"/>
    <n v="7.0542099609375004"/>
    <n v="4.3832814976376957"/>
    <x v="97"/>
    <x v="44"/>
    <x v="27"/>
    <x v="3"/>
    <b v="0"/>
    <n v="9323.5162738328672"/>
  </r>
  <r>
    <n v="6393643907"/>
    <s v="Dec 17, 2021, 7:34:13 AM"/>
    <m/>
    <d v="2021-12-17T00:00:00"/>
    <m/>
    <d v="2021-12-17T00:00:00"/>
    <n v="12"/>
    <n v="17"/>
    <x v="5"/>
    <s v="Morning Run"/>
    <x v="0"/>
    <n v="2356"/>
    <n v="8359.2900390625"/>
    <n v="8.3592900390625005"/>
    <n v="5.1942204108623047"/>
    <x v="98"/>
    <x v="45"/>
    <x v="27"/>
    <x v="3"/>
    <b v="0"/>
    <n v="9328.710494243729"/>
  </r>
  <r>
    <n v="6405876056"/>
    <s v="Dec 20, 2021, 8:10:42 AM"/>
    <m/>
    <d v="2021-12-20T00:00:00"/>
    <m/>
    <d v="2021-12-20T00:00:00"/>
    <n v="12"/>
    <n v="20"/>
    <x v="5"/>
    <s v="Morning Run"/>
    <x v="0"/>
    <n v="2605"/>
    <n v="8858.9501953125"/>
    <n v="8.8589501953125005"/>
    <n v="5.504694741811524"/>
    <x v="99"/>
    <x v="46"/>
    <x v="19"/>
    <x v="3"/>
    <b v="0"/>
    <n v="9334.2151889855413"/>
  </r>
  <r>
    <n v="6415667986"/>
    <s v="Dec 22, 2021, 9:09:39 AM"/>
    <m/>
    <d v="2021-12-22T00:00:00"/>
    <m/>
    <d v="2021-12-22T00:00:00"/>
    <n v="12"/>
    <n v="22"/>
    <x v="5"/>
    <s v="Slopes - A day skiing at Zermatt"/>
    <x v="4"/>
    <n v="12879"/>
    <n v="56596.69140625"/>
    <n v="56.596691406250002"/>
    <n v="35.167542735792971"/>
    <x v="99"/>
    <x v="46"/>
    <x v="19"/>
    <x v="3"/>
    <m/>
    <n v="9334.2151889855413"/>
  </r>
  <r>
    <n v="6417629872"/>
    <s v="Dec 23, 2021, 8:18:36 AM"/>
    <m/>
    <d v="2021-12-23T00:00:00"/>
    <m/>
    <d v="2021-12-23T00:00:00"/>
    <n v="12"/>
    <n v="23"/>
    <x v="5"/>
    <s v="Morning Run"/>
    <x v="0"/>
    <n v="2570"/>
    <n v="8705.76953125"/>
    <n v="8.7057695312500005"/>
    <n v="5.4095127194023442"/>
    <x v="99"/>
    <x v="46"/>
    <x v="19"/>
    <x v="3"/>
    <b v="0"/>
    <n v="9339.6247017049445"/>
  </r>
  <r>
    <n v="6422832682"/>
    <s v="Dec 24, 2021, 8:43:19 AM"/>
    <m/>
    <d v="2021-12-24T00:00:00"/>
    <m/>
    <d v="2021-12-24T00:00:00"/>
    <n v="12"/>
    <n v="24"/>
    <x v="5"/>
    <s v="Slopes - A day skiing at Zermatt"/>
    <x v="4"/>
    <n v="13150"/>
    <n v="59454.59765625"/>
    <n v="59.454597656250002"/>
    <n v="36.943362800261717"/>
    <x v="99"/>
    <x v="46"/>
    <x v="19"/>
    <x v="3"/>
    <m/>
    <n v="9339.6247017049445"/>
  </r>
  <r>
    <n v="6425674006"/>
    <s v="Dec 25, 2021, 12:37:11 PM"/>
    <m/>
    <d v="2021-12-25T00:00:00"/>
    <m/>
    <d v="2021-12-25T00:00:00"/>
    <n v="12"/>
    <n v="25"/>
    <x v="5"/>
    <s v="Afternoon Run"/>
    <x v="0"/>
    <n v="2349"/>
    <n v="8304.08984375"/>
    <n v="8.3040898437500008"/>
    <n v="5.1599206103007811"/>
    <x v="99"/>
    <x v="46"/>
    <x v="19"/>
    <x v="3"/>
    <b v="0"/>
    <n v="9344.7846223152446"/>
  </r>
  <r>
    <n v="6429895044"/>
    <s v="Dec 26, 2021, 2:27:37 PM"/>
    <m/>
    <d v="2021-12-26T00:00:00"/>
    <m/>
    <d v="2021-12-26T00:00:00"/>
    <n v="12"/>
    <n v="26"/>
    <x v="5"/>
    <s v="Zermatt Treadmill"/>
    <x v="0"/>
    <n v="3150"/>
    <n v="10694.9814453125"/>
    <n v="10.6949814453125"/>
    <n v="6.6455513156552737"/>
    <x v="99"/>
    <x v="46"/>
    <x v="19"/>
    <x v="3"/>
    <b v="1"/>
    <n v="9351.4301736309008"/>
  </r>
  <r>
    <n v="6432335195"/>
    <s v="Dec 27, 2021, 8:25:58 AM"/>
    <m/>
    <d v="2021-12-27T00:00:00"/>
    <m/>
    <d v="2021-12-27T00:00:00"/>
    <n v="12"/>
    <n v="27"/>
    <x v="5"/>
    <s v="Zermatt Treadmill"/>
    <x v="0"/>
    <n v="3000"/>
    <n v="10142.8994140625"/>
    <n v="10.1428994140625"/>
    <n v="6.3025035518154295"/>
    <x v="99"/>
    <x v="46"/>
    <x v="19"/>
    <x v="3"/>
    <b v="1"/>
    <n v="9357.7326771827156"/>
  </r>
  <r>
    <n v="6442060524"/>
    <s v="Dec 29, 2021, 12:32:53 PM"/>
    <m/>
    <d v="2021-12-29T00:00:00"/>
    <m/>
    <d v="2021-12-29T00:00:00"/>
    <n v="12"/>
    <n v="29"/>
    <x v="5"/>
    <s v="Afternoon Run"/>
    <x v="0"/>
    <n v="1580"/>
    <n v="5478.77978515625"/>
    <n v="5.4787797851562496"/>
    <n v="3.4043548738823244"/>
    <x v="87"/>
    <x v="38"/>
    <x v="24"/>
    <x v="3"/>
    <b v="0"/>
    <n v="9361.1370320565984"/>
  </r>
  <r>
    <n v="6450390382"/>
    <s v="Dec 31, 2021, 10:25:00 AM"/>
    <m/>
    <d v="2021-12-31T00:00:00"/>
    <m/>
    <d v="2021-12-31T00:00:00"/>
    <n v="12"/>
    <n v="31"/>
    <x v="5"/>
    <s v="Afternoon Run"/>
    <x v="0"/>
    <n v="2081"/>
    <n v="7292.39013671875"/>
    <n v="7.2923901367187502"/>
    <n v="4.5312797516430665"/>
    <x v="87"/>
    <x v="38"/>
    <x v="24"/>
    <x v="3"/>
    <b v="0"/>
    <n v="9365.6683118082419"/>
  </r>
  <r>
    <n v="6455323345"/>
    <s v="Jan 1, 2022, 11:50:43 AM"/>
    <m/>
    <d v="2022-01-01T00:00:00"/>
    <m/>
    <d v="2022-01-01T00:00:00"/>
    <n v="1"/>
    <n v="1"/>
    <x v="6"/>
    <s v="Afternoon Run"/>
    <x v="0"/>
    <n v="1736"/>
    <n v="5661.76025390625"/>
    <n v="5.6617602539062499"/>
    <n v="3.5180536307299803"/>
    <x v="87"/>
    <x v="38"/>
    <x v="24"/>
    <x v="3"/>
    <b v="0"/>
    <n v="9369.1863654389726"/>
  </r>
  <r>
    <n v="6463248786"/>
    <s v="Jan 2, 2022, 7:38:32 PM"/>
    <m/>
    <d v="2022-01-02T00:00:00"/>
    <m/>
    <d v="2022-01-02T00:00:00"/>
    <n v="1"/>
    <n v="2"/>
    <x v="6"/>
    <s v="Lunch Run"/>
    <x v="0"/>
    <n v="2430"/>
    <n v="8351.3095703125"/>
    <n v="8.3513095703125"/>
    <n v="5.1892615790146488"/>
    <x v="77"/>
    <x v="4"/>
    <x v="2"/>
    <x v="2"/>
    <b v="0"/>
    <n v="9374.3756270179874"/>
  </r>
  <r>
    <n v="6467672508"/>
    <s v="Jan 3, 2022, 5:39:43 PM"/>
    <m/>
    <d v="2022-01-03T00:00:00"/>
    <m/>
    <d v="2022-01-03T00:00:00"/>
    <n v="1"/>
    <n v="3"/>
    <x v="6"/>
    <s v="Morning Run"/>
    <x v="0"/>
    <n v="2795"/>
    <n v="10073.259765625"/>
    <n v="10.073259765625"/>
    <n v="6.2592314938261717"/>
    <x v="77"/>
    <x v="4"/>
    <x v="2"/>
    <x v="2"/>
    <b v="0"/>
    <n v="9380.6348585118139"/>
  </r>
  <r>
    <n v="6473432404"/>
    <s v="Jan 4, 2022, 8:23:56 PM"/>
    <m/>
    <d v="2022-01-04T00:00:00"/>
    <m/>
    <d v="2022-01-04T00:00:00"/>
    <n v="1"/>
    <n v="4"/>
    <x v="6"/>
    <s v="Lunch Run"/>
    <x v="0"/>
    <n v="2404"/>
    <n v="8528.240234375"/>
    <n v="8.5282402343749997"/>
    <n v="5.2992011626738282"/>
    <x v="77"/>
    <x v="4"/>
    <x v="2"/>
    <x v="2"/>
    <b v="0"/>
    <n v="9385.9340596744878"/>
  </r>
  <r>
    <n v="6477229477"/>
    <s v="Jan 5, 2022, 3:54:23 PM"/>
    <m/>
    <d v="2022-01-05T00:00:00"/>
    <m/>
    <d v="2022-01-05T00:00:00"/>
    <n v="1"/>
    <n v="5"/>
    <x v="6"/>
    <s v="Morning Run"/>
    <x v="0"/>
    <n v="3130"/>
    <n v="10503.259765625"/>
    <n v="10.503259765625"/>
    <n v="6.5264210238261722"/>
    <x v="77"/>
    <x v="4"/>
    <x v="2"/>
    <x v="2"/>
    <b v="0"/>
    <n v="9392.4604806983134"/>
  </r>
  <r>
    <n v="6482758822"/>
    <s v="Jan 6, 2022, 5:23:06 PM"/>
    <m/>
    <d v="2022-01-06T00:00:00"/>
    <m/>
    <d v="2022-01-06T00:00:00"/>
    <n v="1"/>
    <n v="6"/>
    <x v="6"/>
    <s v="Morning Run"/>
    <x v="0"/>
    <n v="2877"/>
    <n v="10313.2099609375"/>
    <n v="10.313209960937501"/>
    <n v="6.408329586637695"/>
    <x v="77"/>
    <x v="4"/>
    <x v="2"/>
    <x v="2"/>
    <b v="0"/>
    <n v="9398.8688102849519"/>
  </r>
  <r>
    <n v="6487252500"/>
    <s v="Jan 7, 2022, 4:45:08 PM"/>
    <m/>
    <d v="2022-01-07T00:00:00"/>
    <m/>
    <d v="2022-01-07T00:00:00"/>
    <n v="1"/>
    <n v="7"/>
    <x v="6"/>
    <s v="Morning Run"/>
    <x v="0"/>
    <n v="2993"/>
    <n v="10382.5107421875"/>
    <n v="10.382510742187501"/>
    <n v="6.4513910823837888"/>
    <x v="77"/>
    <x v="4"/>
    <x v="2"/>
    <x v="2"/>
    <b v="0"/>
    <n v="9405.3202013673363"/>
  </r>
  <r>
    <n v="6492455867"/>
    <s v="Jan 8, 2022, 5:08:01 PM"/>
    <m/>
    <d v="2022-01-08T00:00:00"/>
    <m/>
    <d v="2022-01-08T00:00:00"/>
    <n v="1"/>
    <n v="8"/>
    <x v="6"/>
    <s v="Morning Run"/>
    <x v="0"/>
    <n v="2985"/>
    <n v="10227.4599609375"/>
    <n v="10.2274599609375"/>
    <n v="6.3550470233876952"/>
    <x v="77"/>
    <x v="4"/>
    <x v="2"/>
    <x v="2"/>
    <b v="0"/>
    <n v="9411.6752483907239"/>
  </r>
  <r>
    <n v="6498149821"/>
    <s v="Jan 9, 2022, 5:07:56 PM"/>
    <m/>
    <d v="2022-01-09T00:00:00"/>
    <m/>
    <d v="2022-01-09T00:00:00"/>
    <n v="1"/>
    <n v="9"/>
    <x v="6"/>
    <s v="Morning Run"/>
    <x v="0"/>
    <n v="2069"/>
    <n v="7302.27978515625"/>
    <n v="7.3022797851562498"/>
    <n v="4.5374248923823242"/>
    <x v="77"/>
    <x v="4"/>
    <x v="2"/>
    <x v="2"/>
    <b v="0"/>
    <n v="9416.2126732831057"/>
  </r>
  <r>
    <n v="6502698176"/>
    <s v="Jan 10, 2022, 5:29:05 PM"/>
    <m/>
    <d v="2022-01-10T00:00:00"/>
    <m/>
    <d v="2022-01-10T00:00:00"/>
    <n v="1"/>
    <n v="10"/>
    <x v="6"/>
    <s v="Morning Run"/>
    <x v="0"/>
    <n v="3064"/>
    <n v="10800.509765625"/>
    <n v="10.800509765625"/>
    <n v="6.7111235535761722"/>
    <x v="77"/>
    <x v="4"/>
    <x v="2"/>
    <x v="2"/>
    <b v="0"/>
    <n v="9422.9237968366815"/>
  </r>
  <r>
    <n v="6507601210"/>
    <s v="Jan 11, 2022, 4:45:36 PM"/>
    <m/>
    <d v="2022-01-11T00:00:00"/>
    <m/>
    <d v="2022-01-11T00:00:00"/>
    <n v="1"/>
    <n v="11"/>
    <x v="6"/>
    <s v="Morning Run"/>
    <x v="0"/>
    <n v="3130"/>
    <n v="11289.01953125"/>
    <n v="11.28901953125"/>
    <n v="7.0146693551523436"/>
    <x v="77"/>
    <x v="4"/>
    <x v="2"/>
    <x v="2"/>
    <b v="0"/>
    <n v="9429.9384661918339"/>
  </r>
  <r>
    <n v="6513021167"/>
    <s v="Jan 12, 2022, 5:00:36 PM"/>
    <m/>
    <d v="2022-01-12T00:00:00"/>
    <m/>
    <d v="2022-01-12T00:00:00"/>
    <n v="1"/>
    <n v="12"/>
    <x v="6"/>
    <s v="Morning Run"/>
    <x v="0"/>
    <n v="2875"/>
    <n v="10360.75"/>
    <n v="10.360749999999999"/>
    <n v="6.4378695882499999"/>
    <x v="77"/>
    <x v="4"/>
    <x v="2"/>
    <x v="2"/>
    <b v="0"/>
    <n v="9436.3763357800835"/>
  </r>
  <r>
    <n v="6518454410"/>
    <s v="Jan 13, 2022, 6:07:37 PM"/>
    <m/>
    <d v="2022-01-13T00:00:00"/>
    <m/>
    <d v="2022-01-13T00:00:00"/>
    <n v="1"/>
    <n v="13"/>
    <x v="6"/>
    <s v="Morning Run"/>
    <x v="0"/>
    <n v="2948"/>
    <n v="10488.8203125"/>
    <n v="10.4888203125"/>
    <n v="6.517448766398438"/>
    <x v="77"/>
    <x v="4"/>
    <x v="2"/>
    <x v="2"/>
    <b v="0"/>
    <n v="9442.8937845464825"/>
  </r>
  <r>
    <n v="6523103728"/>
    <s v="Jan 14, 2022, 4:58:32 PM"/>
    <m/>
    <d v="2022-01-14T00:00:00"/>
    <m/>
    <d v="2022-01-14T00:00:00"/>
    <n v="1"/>
    <n v="14"/>
    <x v="6"/>
    <s v="Morning Run"/>
    <x v="0"/>
    <n v="2955"/>
    <n v="10488.0703125"/>
    <n v="10.4880703125"/>
    <n v="6.516982738148438"/>
    <x v="77"/>
    <x v="4"/>
    <x v="2"/>
    <x v="2"/>
    <b v="0"/>
    <n v="9449.4107672846312"/>
  </r>
  <r>
    <n v="6528559166"/>
    <s v="Jan 15, 2022, 4:23:38 PM"/>
    <m/>
    <d v="2022-01-15T00:00:00"/>
    <m/>
    <d v="2022-01-15T00:00:00"/>
    <n v="1"/>
    <n v="15"/>
    <x v="6"/>
    <s v="Morning Run"/>
    <x v="0"/>
    <n v="2896"/>
    <n v="10342.0302734375"/>
    <n v="10.3420302734375"/>
    <n v="6.4262376930361329"/>
    <x v="77"/>
    <x v="4"/>
    <x v="2"/>
    <x v="2"/>
    <b v="0"/>
    <n v="9455.8370049776677"/>
  </r>
  <r>
    <n v="6535133377"/>
    <s v="Jan 16, 2022, 7:33:09 PM"/>
    <m/>
    <d v="2022-01-16T00:00:00"/>
    <m/>
    <d v="2022-01-16T00:00:00"/>
    <n v="1"/>
    <n v="16"/>
    <x v="6"/>
    <s v="Lunch Run"/>
    <x v="0"/>
    <n v="1657"/>
    <n v="5913.02978515625"/>
    <n v="5.9130297851562501"/>
    <n v="3.6741852306323244"/>
    <x v="77"/>
    <x v="4"/>
    <x v="2"/>
    <x v="2"/>
    <b v="0"/>
    <n v="9459.5111902083008"/>
  </r>
  <r>
    <n v="6538897241"/>
    <s v="Jan 17, 2022, 4:48:49 PM"/>
    <m/>
    <d v="2022-01-17T00:00:00"/>
    <m/>
    <d v="2022-01-17T00:00:00"/>
    <n v="1"/>
    <n v="17"/>
    <x v="6"/>
    <s v="Morning Run"/>
    <x v="0"/>
    <n v="2918"/>
    <n v="10000.419921875"/>
    <n v="10.000419921875"/>
    <n v="6.2139709272753905"/>
    <x v="77"/>
    <x v="4"/>
    <x v="2"/>
    <x v="2"/>
    <b v="0"/>
    <n v="9465.7251611355769"/>
  </r>
  <r>
    <n v="6544693341"/>
    <s v="Jan 18, 2022, 6:11:42 PM"/>
    <m/>
    <d v="2022-01-18T00:00:00"/>
    <m/>
    <d v="2022-01-18T00:00:00"/>
    <n v="1"/>
    <n v="18"/>
    <x v="6"/>
    <s v="Morning Run"/>
    <x v="0"/>
    <n v="3045"/>
    <n v="10767.900390625"/>
    <n v="10.767900390625"/>
    <n v="6.6908610336230474"/>
    <x v="77"/>
    <x v="4"/>
    <x v="2"/>
    <x v="2"/>
    <b v="0"/>
    <n v="9472.4160221692"/>
  </r>
  <r>
    <n v="6549501966"/>
    <s v="Jan 19, 2022, 4:39:45 PM"/>
    <m/>
    <d v="2022-01-19T00:00:00"/>
    <m/>
    <d v="2022-01-19T00:00:00"/>
    <n v="1"/>
    <n v="19"/>
    <x v="6"/>
    <s v="Morning Run"/>
    <x v="0"/>
    <n v="3095"/>
    <n v="10559.23046875"/>
    <n v="10.55923046875"/>
    <n v="6.5611995955976568"/>
    <x v="77"/>
    <x v="4"/>
    <x v="2"/>
    <x v="2"/>
    <b v="0"/>
    <n v="9478.9772217647969"/>
  </r>
  <r>
    <n v="6554443294"/>
    <s v="Jan 20, 2022, 4:30:29 PM"/>
    <m/>
    <d v="2022-01-20T00:00:00"/>
    <m/>
    <d v="2022-01-20T00:00:00"/>
    <n v="1"/>
    <n v="20"/>
    <x v="6"/>
    <s v="Morning Run"/>
    <x v="0"/>
    <n v="2933"/>
    <n v="10568.3203125"/>
    <n v="10.568320312499999"/>
    <n v="6.5668477608984377"/>
    <x v="77"/>
    <x v="4"/>
    <x v="2"/>
    <x v="2"/>
    <b v="0"/>
    <n v="9485.5440695256948"/>
  </r>
  <r>
    <n v="6559515741"/>
    <s v="Jan 21, 2022, 5:36:55 PM"/>
    <m/>
    <d v="2022-01-21T00:00:00"/>
    <m/>
    <d v="2022-01-21T00:00:00"/>
    <n v="1"/>
    <n v="21"/>
    <x v="6"/>
    <s v="Morning Run"/>
    <x v="0"/>
    <n v="2871"/>
    <n v="10305.7900390625"/>
    <n v="10.305790039062501"/>
    <n v="6.4037190623623044"/>
    <x v="77"/>
    <x v="4"/>
    <x v="2"/>
    <x v="2"/>
    <b v="0"/>
    <n v="9491.9477885880569"/>
  </r>
  <r>
    <n v="6564748224"/>
    <s v="Jan 22, 2022, 4:37:57 PM"/>
    <m/>
    <d v="2022-01-22T00:00:00"/>
    <m/>
    <d v="2022-01-22T00:00:00"/>
    <n v="1"/>
    <n v="22"/>
    <x v="6"/>
    <s v="Azzurra Treadmill"/>
    <x v="0"/>
    <n v="3624"/>
    <n v="11426.365234375"/>
    <n v="11.426365234375"/>
    <n v="7.1000119920488283"/>
    <x v="77"/>
    <x v="4"/>
    <x v="2"/>
    <x v="2"/>
    <b v="1"/>
    <n v="9499.0478005801051"/>
  </r>
  <r>
    <n v="6570784539"/>
    <s v="Jan 23, 2022, 5:13:42 PM"/>
    <m/>
    <d v="2022-01-23T00:00:00"/>
    <m/>
    <d v="2022-01-23T00:00:00"/>
    <n v="1"/>
    <n v="23"/>
    <x v="6"/>
    <s v="Morning Run"/>
    <x v="0"/>
    <n v="2060"/>
    <n v="7228.3798828125"/>
    <n v="7.2283798828124999"/>
    <n v="4.4915056361630858"/>
    <x v="77"/>
    <x v="4"/>
    <x v="2"/>
    <x v="2"/>
    <b v="0"/>
    <n v="9503.5393062162675"/>
  </r>
  <r>
    <n v="6575711666"/>
    <s v="Jan 24, 2022, 6:12:54 PM"/>
    <m/>
    <d v="2022-01-24T00:00:00"/>
    <m/>
    <d v="2022-01-24T00:00:00"/>
    <n v="1"/>
    <n v="24"/>
    <x v="6"/>
    <s v="Morning Run"/>
    <x v="0"/>
    <n v="3704"/>
    <n v="12933.5"/>
    <n v="12.9335"/>
    <n v="8.0365018285000005"/>
    <x v="77"/>
    <x v="4"/>
    <x v="2"/>
    <x v="2"/>
    <b v="0"/>
    <n v="9511.5758080447667"/>
  </r>
  <r>
    <n v="6580333202"/>
    <s v="Jan 25, 2022, 4:37:35 PM"/>
    <m/>
    <d v="2022-01-25T00:00:00"/>
    <m/>
    <d v="2022-01-25T00:00:00"/>
    <n v="1"/>
    <n v="25"/>
    <x v="6"/>
    <s v="Morning Run"/>
    <x v="0"/>
    <n v="3344"/>
    <n v="11693.1904296875"/>
    <n v="11.693190429687499"/>
    <n v="7.2658094304853513"/>
    <x v="77"/>
    <x v="4"/>
    <x v="2"/>
    <x v="2"/>
    <b v="0"/>
    <n v="9518.8416174752529"/>
  </r>
  <r>
    <n v="6585891294"/>
    <s v="Jan 26, 2022, 5:24:12 PM"/>
    <m/>
    <d v="2022-01-26T00:00:00"/>
    <m/>
    <d v="2022-01-26T00:00:00"/>
    <n v="1"/>
    <n v="26"/>
    <x v="6"/>
    <s v="Morning Run"/>
    <x v="0"/>
    <n v="2963"/>
    <n v="10494.66015625"/>
    <n v="10.494660156249999"/>
    <n v="6.5210774759492187"/>
    <x v="77"/>
    <x v="4"/>
    <x v="2"/>
    <x v="2"/>
    <b v="0"/>
    <n v="9525.3626949512018"/>
  </r>
  <r>
    <n v="6590445606"/>
    <s v="Jan 27, 2022, 4:15:31 PM"/>
    <m/>
    <d v="2022-01-27T00:00:00"/>
    <m/>
    <d v="2022-01-27T00:00:00"/>
    <n v="1"/>
    <n v="27"/>
    <x v="6"/>
    <s v="Morning Run"/>
    <x v="0"/>
    <n v="3221"/>
    <n v="10976.75"/>
    <n v="10.976749999999999"/>
    <n v="6.8206341242499997"/>
    <x v="77"/>
    <x v="4"/>
    <x v="2"/>
    <x v="2"/>
    <b v="0"/>
    <n v="9532.1833290754512"/>
  </r>
  <r>
    <n v="6595236325"/>
    <s v="Jan 28, 2022, 3:56:26 PM"/>
    <m/>
    <d v="2022-01-28T00:00:00"/>
    <m/>
    <d v="2022-01-28T00:00:00"/>
    <n v="1"/>
    <n v="28"/>
    <x v="6"/>
    <s v="Morning Run"/>
    <x v="0"/>
    <n v="3081"/>
    <n v="10705.5498046875"/>
    <n v="10.7055498046875"/>
    <n v="6.652118187688477"/>
    <x v="77"/>
    <x v="4"/>
    <x v="2"/>
    <x v="2"/>
    <b v="0"/>
    <n v="9538.8354472631399"/>
  </r>
  <r>
    <n v="6600870085"/>
    <s v="Jan 29, 2022, 5:24:35 PM"/>
    <m/>
    <d v="2022-01-29T00:00:00"/>
    <m/>
    <d v="2022-01-29T00:00:00"/>
    <n v="1"/>
    <n v="29"/>
    <x v="6"/>
    <s v="Morning Run"/>
    <x v="0"/>
    <n v="3087"/>
    <n v="10358.8095703125"/>
    <n v="10.3588095703125"/>
    <n v="6.4366638615146483"/>
    <x v="77"/>
    <x v="4"/>
    <x v="2"/>
    <x v="2"/>
    <b v="0"/>
    <n v="9545.2721111246537"/>
  </r>
  <r>
    <n v="6606602731"/>
    <s v="Jan 30, 2022, 5:16:01 PM"/>
    <m/>
    <d v="2022-01-30T00:00:00"/>
    <m/>
    <d v="2022-01-30T00:00:00"/>
    <n v="1"/>
    <n v="30"/>
    <x v="6"/>
    <s v="Morning Run"/>
    <x v="0"/>
    <n v="2190"/>
    <n v="7662.490234375"/>
    <n v="7.6624902343750003"/>
    <n v="4.7612492194238278"/>
    <x v="77"/>
    <x v="4"/>
    <x v="2"/>
    <x v="2"/>
    <b v="0"/>
    <n v="9550.0333603440777"/>
  </r>
  <r>
    <n v="6610743781"/>
    <s v="Jan 31, 2022, 4:43:34 PM"/>
    <m/>
    <d v="2022-01-31T00:00:00"/>
    <m/>
    <d v="2022-01-31T00:00:00"/>
    <n v="1"/>
    <n v="31"/>
    <x v="6"/>
    <s v="Morning Run"/>
    <x v="0"/>
    <n v="3362"/>
    <n v="11615.98046875"/>
    <n v="11.615980468749999"/>
    <n v="7.217833399847656"/>
    <x v="77"/>
    <x v="4"/>
    <x v="2"/>
    <x v="2"/>
    <b v="0"/>
    <n v="9557.2511937439249"/>
  </r>
  <r>
    <n v="6615825255"/>
    <s v="Feb 1, 2022, 4:45:08 PM"/>
    <m/>
    <d v="2022-02-01T00:00:00"/>
    <m/>
    <d v="2022-02-01T00:00:00"/>
    <n v="2"/>
    <n v="1"/>
    <x v="6"/>
    <s v="Morning Run"/>
    <x v="0"/>
    <n v="3080"/>
    <n v="10380.8095703125"/>
    <n v="10.380809570312501"/>
    <n v="6.4503340235146487"/>
    <x v="77"/>
    <x v="4"/>
    <x v="2"/>
    <x v="2"/>
    <b v="0"/>
    <n v="9563.70152776744"/>
  </r>
  <r>
    <n v="6620757689"/>
    <s v="Feb 2, 2022, 3:34:19 PM"/>
    <m/>
    <d v="2022-02-02T00:00:00"/>
    <m/>
    <d v="2022-02-02T00:00:00"/>
    <n v="2"/>
    <n v="2"/>
    <x v="6"/>
    <s v="Morning Run"/>
    <x v="0"/>
    <n v="2910"/>
    <n v="10159.279296875"/>
    <n v="10.159279296875001"/>
    <n v="6.3126815359785153"/>
    <x v="77"/>
    <x v="4"/>
    <x v="2"/>
    <x v="2"/>
    <b v="0"/>
    <n v="9570.0142093034192"/>
  </r>
  <r>
    <n v="6627697017"/>
    <s v="Feb 3, 2022, 10:37:04 PM"/>
    <m/>
    <d v="2022-02-03T00:00:00"/>
    <m/>
    <d v="2022-02-03T00:00:00"/>
    <n v="2"/>
    <n v="3"/>
    <x v="6"/>
    <s v="Saint Lucia Treadmill"/>
    <x v="0"/>
    <n v="3300"/>
    <n v="10460.7568359375"/>
    <n v="10.4607568359375"/>
    <n v="6.5000109359033207"/>
    <x v="100"/>
    <x v="47"/>
    <x v="28"/>
    <x v="3"/>
    <b v="1"/>
    <n v="9576.5142202393217"/>
  </r>
  <r>
    <n v="6642601938"/>
    <s v="Feb 6, 2022, 8:33:07 PM"/>
    <m/>
    <d v="2022-02-06T00:00:00"/>
    <m/>
    <d v="2022-02-06T00:00:00"/>
    <n v="2"/>
    <n v="6"/>
    <x v="6"/>
    <s v="Saint Lucia Treadmill"/>
    <x v="0"/>
    <n v="2372"/>
    <n v="7242.0625"/>
    <n v="7.2420625000000003"/>
    <n v="4.5000076176875003"/>
    <x v="100"/>
    <x v="47"/>
    <x v="28"/>
    <x v="3"/>
    <b v="1"/>
    <n v="9581.0142278570092"/>
  </r>
  <r>
    <n v="6644898247"/>
    <s v="Feb 7, 2022, 12:04:37 PM"/>
    <m/>
    <d v="2022-02-07T00:00:00"/>
    <m/>
    <d v="2022-02-07T00:00:00"/>
    <n v="2"/>
    <n v="7"/>
    <x v="6"/>
    <s v="Saint Lucia Treadmill"/>
    <x v="0"/>
    <n v="3180"/>
    <n v="10138.8876953125"/>
    <n v="10.1388876953125"/>
    <n v="6.300010786124024"/>
    <x v="100"/>
    <x v="47"/>
    <x v="28"/>
    <x v="3"/>
    <b v="1"/>
    <n v="9587.3142386431336"/>
  </r>
  <r>
    <n v="6651994096"/>
    <s v="Feb 8, 2022, 6:35:24 PM"/>
    <m/>
    <d v="2022-02-08T00:00:00"/>
    <m/>
    <d v="2022-02-08T00:00:00"/>
    <n v="2"/>
    <n v="8"/>
    <x v="6"/>
    <s v="Saint Lucia Treadmill"/>
    <x v="0"/>
    <n v="2580"/>
    <n v="8207.6708984375"/>
    <n v="8.2076708984375006"/>
    <n v="5.1000086738330079"/>
    <x v="100"/>
    <x v="47"/>
    <x v="28"/>
    <x v="3"/>
    <b v="1"/>
    <n v="9592.4142473169668"/>
  </r>
  <r>
    <n v="6655756997"/>
    <s v="Feb 9, 2022, 1:00:30 PM"/>
    <m/>
    <d v="2022-02-09T00:00:00"/>
    <m/>
    <d v="2022-02-09T00:00:00"/>
    <n v="2"/>
    <n v="9"/>
    <x v="6"/>
    <s v="Saint Lucia Treadmill"/>
    <x v="0"/>
    <n v="2719"/>
    <n v="8529.5400390625"/>
    <n v="8.5295400390624998"/>
    <n v="5.3000088236123046"/>
    <x v="100"/>
    <x v="47"/>
    <x v="28"/>
    <x v="3"/>
    <b v="1"/>
    <n v="9597.7142561405799"/>
  </r>
  <r>
    <n v="6661162640"/>
    <s v="Feb 10, 2022, 1:17:15 PM"/>
    <m/>
    <d v="2022-02-10T00:00:00"/>
    <m/>
    <d v="2022-02-10T00:00:00"/>
    <n v="2"/>
    <n v="10"/>
    <x v="6"/>
    <s v="Saint Lucia Treadmill"/>
    <x v="0"/>
    <n v="3240"/>
    <n v="10299.822265625"/>
    <n v="10.299822265625"/>
    <n v="6.4000108610136719"/>
    <x v="100"/>
    <x v="47"/>
    <x v="28"/>
    <x v="3"/>
    <b v="1"/>
    <n v="9604.1142670015943"/>
  </r>
  <r>
    <n v="6667899502"/>
    <s v="Feb 11, 2022, 7:49:09 PM"/>
    <m/>
    <d v="2022-02-11T00:00:00"/>
    <m/>
    <d v="2022-02-11T00:00:00"/>
    <n v="2"/>
    <n v="11"/>
    <x v="6"/>
    <s v="Lunch Run"/>
    <x v="0"/>
    <n v="3085"/>
    <n v="10543.3798828125"/>
    <n v="10.5433798828125"/>
    <n v="6.5513505011630864"/>
    <x v="77"/>
    <x v="4"/>
    <x v="2"/>
    <x v="2"/>
    <b v="0"/>
    <n v="9610.6656175027565"/>
  </r>
  <r>
    <n v="6672693140"/>
    <s v="Feb 12, 2022, 4:00:19 PM"/>
    <m/>
    <d v="2022-02-12T00:00:00"/>
    <m/>
    <d v="2022-02-12T00:00:00"/>
    <n v="2"/>
    <n v="12"/>
    <x v="6"/>
    <s v="Morning Run"/>
    <x v="0"/>
    <n v="3073"/>
    <n v="10603.83984375"/>
    <n v="10.60383984375"/>
    <n v="6.5889185675507811"/>
    <x v="101"/>
    <x v="7"/>
    <x v="1"/>
    <x v="1"/>
    <b v="0"/>
    <n v="9617.2545360703079"/>
  </r>
  <r>
    <n v="6678417929"/>
    <s v="Feb 13, 2022, 4:13:37 PM"/>
    <m/>
    <d v="2022-02-13T00:00:00"/>
    <m/>
    <d v="2022-02-13T00:00:00"/>
    <n v="2"/>
    <n v="13"/>
    <x v="6"/>
    <s v="Morning Run"/>
    <x v="0"/>
    <n v="2139"/>
    <n v="7163.14990234375"/>
    <n v="7.1631499023437497"/>
    <n v="4.4509736179692387"/>
    <x v="101"/>
    <x v="7"/>
    <x v="1"/>
    <x v="1"/>
    <b v="0"/>
    <n v="9621.7055096882777"/>
  </r>
  <r>
    <n v="6682621685"/>
    <s v="Feb 14, 2022, 4:03:13 PM"/>
    <m/>
    <d v="2022-02-14T00:00:00"/>
    <m/>
    <d v="2022-02-14T00:00:00"/>
    <n v="2"/>
    <n v="14"/>
    <x v="6"/>
    <s v="Morning Run"/>
    <x v="0"/>
    <n v="3001"/>
    <n v="10451.76953125"/>
    <n v="10.451769531249999"/>
    <n v="6.4944264854023439"/>
    <x v="101"/>
    <x v="7"/>
    <x v="1"/>
    <x v="1"/>
    <b v="0"/>
    <n v="9628.1999361736798"/>
  </r>
  <r>
    <n v="6687452375"/>
    <s v="Feb 15, 2022, 4:07:17 PM"/>
    <m/>
    <d v="2022-02-15T00:00:00"/>
    <m/>
    <d v="2022-02-15T00:00:00"/>
    <n v="2"/>
    <n v="15"/>
    <x v="6"/>
    <s v="Morning Run"/>
    <x v="0"/>
    <n v="2988"/>
    <n v="10108.3203125"/>
    <n v="10.1083203125"/>
    <n v="6.2810171008984375"/>
    <x v="77"/>
    <x v="4"/>
    <x v="2"/>
    <x v="2"/>
    <b v="0"/>
    <n v="9634.4809532745785"/>
  </r>
  <r>
    <n v="6692889958"/>
    <s v="Feb 16, 2022, 4:58:49 PM"/>
    <m/>
    <d v="2022-02-16T00:00:00"/>
    <m/>
    <d v="2022-02-16T00:00:00"/>
    <n v="2"/>
    <n v="16"/>
    <x v="6"/>
    <s v="Morning Run"/>
    <x v="0"/>
    <n v="3230"/>
    <n v="10605.4599609375"/>
    <n v="10.6054599609375"/>
    <n v="6.5899252613876955"/>
    <x v="77"/>
    <x v="4"/>
    <x v="2"/>
    <x v="2"/>
    <b v="0"/>
    <n v="9641.0708785359657"/>
  </r>
  <r>
    <n v="6697806202"/>
    <s v="Feb 17, 2022, 4:51:01 PM"/>
    <m/>
    <d v="2022-02-17T00:00:00"/>
    <m/>
    <d v="2022-02-17T00:00:00"/>
    <n v="2"/>
    <n v="17"/>
    <x v="6"/>
    <s v="Morning Run"/>
    <x v="0"/>
    <n v="3151"/>
    <n v="10372.609375"/>
    <n v="10.372609375"/>
    <n v="6.4452386599531248"/>
    <x v="77"/>
    <x v="4"/>
    <x v="2"/>
    <x v="2"/>
    <b v="0"/>
    <n v="9647.5161171959189"/>
  </r>
  <r>
    <n v="6702255249"/>
    <s v="Feb 18, 2022, 4:17:32 PM"/>
    <m/>
    <d v="2022-02-18T00:00:00"/>
    <m/>
    <d v="2022-02-18T00:00:00"/>
    <n v="2"/>
    <n v="18"/>
    <x v="6"/>
    <s v="Morning Run"/>
    <x v="0"/>
    <n v="3054"/>
    <n v="10441.1904296875"/>
    <n v="10.4411904296875"/>
    <n v="6.4878529384853518"/>
    <x v="77"/>
    <x v="4"/>
    <x v="2"/>
    <x v="2"/>
    <b v="0"/>
    <n v="9654.0039701344049"/>
  </r>
  <r>
    <n v="6707574899"/>
    <s v="Feb 19, 2022, 4:53:32 PM"/>
    <m/>
    <d v="2022-02-19T00:00:00"/>
    <m/>
    <d v="2022-02-19T00:00:00"/>
    <n v="2"/>
    <n v="19"/>
    <x v="6"/>
    <s v="Morning Run"/>
    <x v="0"/>
    <n v="2948"/>
    <n v="10184.7197265625"/>
    <n v="10.1847197265625"/>
    <n v="6.3284894812138672"/>
    <x v="77"/>
    <x v="4"/>
    <x v="2"/>
    <x v="2"/>
    <b v="0"/>
    <n v="9660.3324596156181"/>
  </r>
  <r>
    <n v="6712968492"/>
    <s v="Feb 20, 2022, 5:21:22 PM"/>
    <m/>
    <d v="2022-02-20T00:00:00"/>
    <m/>
    <d v="2022-02-20T00:00:00"/>
    <n v="2"/>
    <n v="20"/>
    <x v="6"/>
    <s v="Morning Run"/>
    <x v="0"/>
    <n v="1866"/>
    <n v="6480.919921875"/>
    <n v="6.4809199218750004"/>
    <n v="4.0270556927753907"/>
    <x v="77"/>
    <x v="4"/>
    <x v="2"/>
    <x v="2"/>
    <b v="0"/>
    <n v="9664.3595153083934"/>
  </r>
  <r>
    <n v="6716938500"/>
    <s v="Feb 21, 2022, 4:24:23 PM"/>
    <m/>
    <d v="2022-02-21T00:00:00"/>
    <m/>
    <d v="2022-02-21T00:00:00"/>
    <n v="2"/>
    <n v="21"/>
    <x v="6"/>
    <s v="Morning Run"/>
    <x v="0"/>
    <n v="3414"/>
    <n v="12102.73046875"/>
    <n v="12.10273046875"/>
    <n v="7.5202857340976568"/>
    <x v="77"/>
    <x v="4"/>
    <x v="2"/>
    <x v="2"/>
    <b v="0"/>
    <n v="9671.8798010424907"/>
  </r>
  <r>
    <n v="6721933843"/>
    <s v="Feb 22, 2022, 4:05:09 PM"/>
    <m/>
    <d v="2022-02-22T00:00:00"/>
    <m/>
    <d v="2022-02-22T00:00:00"/>
    <n v="2"/>
    <n v="22"/>
    <x v="6"/>
    <s v="Morning Run"/>
    <x v="0"/>
    <n v="2911"/>
    <n v="10219.5400390625"/>
    <n v="10.219540039062499"/>
    <n v="6.3501258136123049"/>
    <x v="77"/>
    <x v="4"/>
    <x v="2"/>
    <x v="2"/>
    <b v="0"/>
    <n v="9678.2299268561037"/>
  </r>
  <r>
    <n v="6727363443"/>
    <s v="Feb 23, 2022, 4:13:21 PM"/>
    <m/>
    <d v="2022-02-23T00:00:00"/>
    <m/>
    <d v="2022-02-23T00:00:00"/>
    <n v="2"/>
    <n v="23"/>
    <x v="6"/>
    <s v="Morning Run"/>
    <x v="0"/>
    <n v="3011"/>
    <n v="10610.580078125"/>
    <n v="10.610580078125"/>
    <n v="6.5931067537246095"/>
    <x v="77"/>
    <x v="4"/>
    <x v="2"/>
    <x v="2"/>
    <b v="0"/>
    <n v="9684.8230336098277"/>
  </r>
  <r>
    <n v="6732574397"/>
    <s v="Feb 24, 2022, 5:34:44 PM"/>
    <m/>
    <d v="2022-02-24T00:00:00"/>
    <m/>
    <d v="2022-02-24T00:00:00"/>
    <n v="2"/>
    <n v="24"/>
    <x v="6"/>
    <s v="Morning Run"/>
    <x v="0"/>
    <n v="2911"/>
    <n v="10246.6904296875"/>
    <n v="10.246690429687501"/>
    <n v="6.3669962789853516"/>
    <x v="77"/>
    <x v="4"/>
    <x v="2"/>
    <x v="2"/>
    <b v="0"/>
    <n v="9691.1900298888122"/>
  </r>
  <r>
    <n v="6736948072"/>
    <s v="Feb 25, 2022, 5:02:05 PM"/>
    <m/>
    <d v="2022-02-25T00:00:00"/>
    <m/>
    <d v="2022-02-25T00:00:00"/>
    <n v="2"/>
    <n v="25"/>
    <x v="6"/>
    <s v="Morning Run"/>
    <x v="0"/>
    <n v="3012"/>
    <n v="10428.900390625"/>
    <n v="10.428900390625"/>
    <n v="6.4802162646230466"/>
    <x v="77"/>
    <x v="4"/>
    <x v="2"/>
    <x v="2"/>
    <b v="0"/>
    <n v="9697.6702461534351"/>
  </r>
  <r>
    <n v="6741842811"/>
    <s v="Feb 26, 2022, 3:39:26 PM"/>
    <m/>
    <d v="2022-02-26T00:00:00"/>
    <m/>
    <d v="2022-02-26T00:00:00"/>
    <n v="2"/>
    <n v="26"/>
    <x v="6"/>
    <s v="Morning Run"/>
    <x v="0"/>
    <n v="2906"/>
    <n v="10030.080078125"/>
    <n v="10.030080078125"/>
    <n v="6.2324008882246096"/>
    <x v="77"/>
    <x v="4"/>
    <x v="2"/>
    <x v="2"/>
    <b v="0"/>
    <n v="9703.9026470416593"/>
  </r>
  <r>
    <n v="6747181682"/>
    <s v="Feb 27, 2022, 3:02:33 PM"/>
    <m/>
    <d v="2022-02-27T00:00:00"/>
    <m/>
    <d v="2022-02-27T00:00:00"/>
    <n v="2"/>
    <n v="27"/>
    <x v="6"/>
    <s v="Morning Run"/>
    <x v="0"/>
    <n v="1977"/>
    <n v="6711.41015625"/>
    <n v="6.7114101562500004"/>
    <n v="4.1702756401992191"/>
    <x v="77"/>
    <x v="4"/>
    <x v="2"/>
    <x v="2"/>
    <b v="0"/>
    <n v="9708.0729226818585"/>
  </r>
  <r>
    <n v="6751569406"/>
    <s v="Feb 28, 2022, 1:56:56 PM"/>
    <m/>
    <d v="2022-02-28T00:00:00"/>
    <m/>
    <d v="2022-02-28T00:00:00"/>
    <n v="2"/>
    <n v="28"/>
    <x v="6"/>
    <s v="Morning Run"/>
    <x v="0"/>
    <n v="3023"/>
    <n v="10954.900390625"/>
    <n v="10.954900390624999"/>
    <n v="6.807057410623047"/>
    <x v="77"/>
    <x v="4"/>
    <x v="2"/>
    <x v="2"/>
    <b v="0"/>
    <n v="9714.8799800924808"/>
  </r>
  <r>
    <n v="6756718558"/>
    <s v="Mar 1, 2022, 2:30:52 PM"/>
    <m/>
    <d v="2022-03-01T00:00:00"/>
    <m/>
    <d v="2022-03-01T00:00:00"/>
    <n v="3"/>
    <n v="1"/>
    <x v="6"/>
    <s v="Morning Run"/>
    <x v="0"/>
    <n v="3221"/>
    <n v="11527.33984375"/>
    <n v="11.527339843749999"/>
    <n v="7.1627546860507811"/>
    <x v="77"/>
    <x v="4"/>
    <x v="2"/>
    <x v="2"/>
    <b v="0"/>
    <n v="9722.0427347785317"/>
  </r>
  <r>
    <n v="6761906016"/>
    <s v="Mar 2, 2022, 2:42:04 PM"/>
    <m/>
    <d v="2022-03-02T00:00:00"/>
    <m/>
    <d v="2022-03-02T00:00:00"/>
    <n v="3"/>
    <n v="2"/>
    <x v="6"/>
    <s v="Morning Run"/>
    <x v="0"/>
    <n v="2970"/>
    <n v="10552.08984375"/>
    <n v="10.55208984375"/>
    <n v="6.5567626183007812"/>
    <x v="77"/>
    <x v="4"/>
    <x v="2"/>
    <x v="2"/>
    <b v="0"/>
    <n v="9728.5994973968318"/>
  </r>
  <r>
    <n v="6768775711"/>
    <s v="Mar 3, 2022, 8:48:26 PM"/>
    <m/>
    <d v="2022-03-03T00:00:00"/>
    <m/>
    <d v="2022-03-03T00:00:00"/>
    <n v="3"/>
    <n v="3"/>
    <x v="6"/>
    <s v="Lunch Run"/>
    <x v="0"/>
    <n v="2895"/>
    <n v="10067.5595703125"/>
    <n v="10.0675595703125"/>
    <n v="6.255689557764649"/>
    <x v="77"/>
    <x v="4"/>
    <x v="2"/>
    <x v="2"/>
    <b v="0"/>
    <n v="9734.8551869545972"/>
  </r>
  <r>
    <n v="6772543066"/>
    <s v="Mar 4, 2022, 4:47:17 PM"/>
    <m/>
    <d v="2022-03-04T00:00:00"/>
    <m/>
    <d v="2022-03-04T00:00:00"/>
    <n v="3"/>
    <n v="4"/>
    <x v="6"/>
    <s v="Morning Run"/>
    <x v="0"/>
    <n v="3404"/>
    <n v="11775.0302734375"/>
    <n v="11.775030273437499"/>
    <n v="7.3166623360361331"/>
    <x v="77"/>
    <x v="4"/>
    <x v="2"/>
    <x v="2"/>
    <b v="0"/>
    <n v="9742.171849290633"/>
  </r>
  <r>
    <n v="6778162039"/>
    <s v="Mar 5, 2022, 5:43:51 PM"/>
    <m/>
    <d v="2022-03-05T00:00:00"/>
    <m/>
    <d v="2022-03-05T00:00:00"/>
    <n v="3"/>
    <n v="5"/>
    <x v="6"/>
    <s v="Morning Run"/>
    <x v="0"/>
    <n v="2705"/>
    <n v="8814.5302734375"/>
    <n v="8.8145302734374997"/>
    <n v="5.4770934905361326"/>
    <x v="77"/>
    <x v="4"/>
    <x v="2"/>
    <x v="2"/>
    <b v="0"/>
    <n v="9747.6489427811684"/>
  </r>
  <r>
    <n v="6783732224"/>
    <s v="Mar 6, 2022, 4:51:46 PM"/>
    <m/>
    <d v="2022-03-06T00:00:00"/>
    <m/>
    <d v="2022-03-06T00:00:00"/>
    <n v="3"/>
    <n v="6"/>
    <x v="6"/>
    <s v="Morning Run"/>
    <x v="0"/>
    <n v="2086"/>
    <n v="7366.89013671875"/>
    <n v="7.3668901367187498"/>
    <n v="4.5775718911430667"/>
    <x v="77"/>
    <x v="4"/>
    <x v="2"/>
    <x v="2"/>
    <b v="0"/>
    <n v="9752.2265146723112"/>
  </r>
  <r>
    <n v="6788064419"/>
    <s v="Mar 7, 2022, 4:48:19 PM"/>
    <m/>
    <d v="2022-03-07T00:00:00"/>
    <m/>
    <d v="2022-03-07T00:00:00"/>
    <n v="3"/>
    <n v="7"/>
    <x v="6"/>
    <s v="Morning Run"/>
    <x v="0"/>
    <n v="2981"/>
    <n v="10177.990234375"/>
    <n v="10.177990234375001"/>
    <n v="6.3243079699238285"/>
    <x v="77"/>
    <x v="4"/>
    <x v="2"/>
    <x v="2"/>
    <b v="0"/>
    <n v="9758.5508226422353"/>
  </r>
  <r>
    <n v="6792968428"/>
    <s v="Mar 8, 2022, 4:19:41 PM"/>
    <m/>
    <d v="2022-03-08T00:00:00"/>
    <m/>
    <d v="2022-03-08T00:00:00"/>
    <n v="3"/>
    <n v="8"/>
    <x v="6"/>
    <s v="Morning Run"/>
    <x v="0"/>
    <n v="2977"/>
    <n v="10258.5"/>
    <n v="10.2585"/>
    <n v="6.3743344034999998"/>
    <x v="77"/>
    <x v="4"/>
    <x v="2"/>
    <x v="2"/>
    <b v="0"/>
    <n v="9764.9251570457345"/>
  </r>
  <r>
    <n v="6798482283"/>
    <s v="Mar 9, 2022, 4:54:28 PM"/>
    <m/>
    <d v="2022-03-09T00:00:00"/>
    <m/>
    <d v="2022-03-09T00:00:00"/>
    <n v="3"/>
    <n v="9"/>
    <x v="6"/>
    <s v="Morning Run"/>
    <x v="0"/>
    <n v="2869"/>
    <n v="10097.4404296875"/>
    <n v="10.0974404296875"/>
    <n v="6.2742566572353518"/>
    <x v="77"/>
    <x v="4"/>
    <x v="2"/>
    <x v="2"/>
    <b v="0"/>
    <n v="9771.1994137029706"/>
  </r>
  <r>
    <n v="6803550422"/>
    <s v="Mar 10, 2022, 4:50:34 PM"/>
    <m/>
    <d v="2022-03-10T00:00:00"/>
    <m/>
    <d v="2022-03-10T00:00:00"/>
    <n v="3"/>
    <n v="10"/>
    <x v="6"/>
    <s v="Morning Run"/>
    <x v="0"/>
    <n v="2856"/>
    <n v="10253.33984375"/>
    <n v="10.25333984375"/>
    <n v="6.3711280320507813"/>
    <x v="77"/>
    <x v="4"/>
    <x v="2"/>
    <x v="2"/>
    <b v="0"/>
    <n v="9777.5705417350218"/>
  </r>
  <r>
    <n v="6808269110"/>
    <s v="Mar 11, 2022, 4:36:42 PM"/>
    <m/>
    <d v="2022-03-11T00:00:00"/>
    <m/>
    <d v="2022-03-11T00:00:00"/>
    <n v="3"/>
    <n v="11"/>
    <x v="6"/>
    <s v="Morning Run"/>
    <x v="0"/>
    <n v="2900"/>
    <n v="10504.490234375"/>
    <n v="10.504490234375"/>
    <n v="6.5271856014238283"/>
    <x v="77"/>
    <x v="4"/>
    <x v="2"/>
    <x v="2"/>
    <b v="0"/>
    <n v="9784.097727336446"/>
  </r>
  <r>
    <n v="6813421043"/>
    <s v="Mar 12, 2022, 3:44:20 PM"/>
    <m/>
    <d v="2022-03-12T00:00:00"/>
    <m/>
    <d v="2022-03-12T00:00:00"/>
    <n v="3"/>
    <n v="12"/>
    <x v="6"/>
    <s v="Worst GPS gap yet"/>
    <x v="0"/>
    <n v="4134"/>
    <n v="14338.470703125"/>
    <n v="14.338470703124999"/>
    <n v="8.909509879271484"/>
    <x v="77"/>
    <x v="4"/>
    <x v="2"/>
    <x v="2"/>
    <b v="0"/>
    <n v="9793.0072372157174"/>
  </r>
  <r>
    <n v="6814288594"/>
    <s v="Mar 12, 2022, 8:52:54 PM"/>
    <m/>
    <d v="2022-03-12T00:00:00"/>
    <m/>
    <d v="2022-03-12T00:00:00"/>
    <n v="3"/>
    <n v="12"/>
    <x v="6"/>
    <s v="Refusal to accept an incomplete map"/>
    <x v="0"/>
    <n v="259"/>
    <n v="958.11999511718705"/>
    <n v="0.95811999511718704"/>
    <n v="0.59534797948596163"/>
    <x v="77"/>
    <x v="4"/>
    <x v="2"/>
    <x v="2"/>
    <b v="0"/>
    <n v="9793.6025851952036"/>
  </r>
  <r>
    <n v="6819006905"/>
    <s v="Mar 13, 2022, 4:11:18 PM"/>
    <m/>
    <d v="2022-03-13T00:00:00"/>
    <m/>
    <d v="2022-03-13T00:00:00"/>
    <n v="3"/>
    <n v="13"/>
    <x v="6"/>
    <s v="Morning Run"/>
    <x v="0"/>
    <n v="1801"/>
    <n v="6489.7001953125"/>
    <n v="6.4897001953125004"/>
    <n v="4.0325115000615233"/>
    <x v="77"/>
    <x v="4"/>
    <x v="2"/>
    <x v="2"/>
    <b v="0"/>
    <n v="9797.635096695265"/>
  </r>
  <r>
    <n v="6823347466"/>
    <s v="Mar 14, 2022, 3:52:02 PM"/>
    <m/>
    <d v="2022-03-14T00:00:00"/>
    <m/>
    <d v="2022-03-14T00:00:00"/>
    <n v="3"/>
    <n v="14"/>
    <x v="6"/>
    <s v="Morning Run"/>
    <x v="0"/>
    <n v="2987"/>
    <n v="10222.0302734375"/>
    <n v="10.2220302734375"/>
    <n v="6.3516731730361329"/>
    <x v="77"/>
    <x v="4"/>
    <x v="2"/>
    <x v="2"/>
    <b v="0"/>
    <n v="9803.9867698683011"/>
  </r>
  <r>
    <n v="6828643884"/>
    <s v="Mar 15, 2022, 4:09:19 PM"/>
    <m/>
    <d v="2022-03-15T00:00:00"/>
    <m/>
    <d v="2022-03-15T00:00:00"/>
    <n v="3"/>
    <n v="15"/>
    <x v="6"/>
    <s v="Morning Run"/>
    <x v="0"/>
    <n v="3161"/>
    <n v="10806.1201171875"/>
    <n v="10.806120117187501"/>
    <n v="6.7146096633369146"/>
    <x v="77"/>
    <x v="4"/>
    <x v="2"/>
    <x v="2"/>
    <b v="0"/>
    <n v="9810.7013795316379"/>
  </r>
  <r>
    <n v="6833947174"/>
    <s v="Mar 16, 2022, 3:54:14 PM"/>
    <m/>
    <d v="2022-03-16T00:00:00"/>
    <m/>
    <d v="2022-03-16T00:00:00"/>
    <n v="3"/>
    <n v="16"/>
    <x v="6"/>
    <s v="Morning Run"/>
    <x v="0"/>
    <n v="3295"/>
    <n v="12284.259765625"/>
    <n v="12.284259765625"/>
    <n v="7.633082774826172"/>
    <x v="77"/>
    <x v="4"/>
    <x v="2"/>
    <x v="2"/>
    <b v="0"/>
    <n v="9818.334462306464"/>
  </r>
  <r>
    <n v="6838945216"/>
    <s v="Mar 17, 2022, 3:47:10 PM"/>
    <m/>
    <d v="2022-03-17T00:00:00"/>
    <m/>
    <d v="2022-03-17T00:00:00"/>
    <n v="3"/>
    <n v="17"/>
    <x v="6"/>
    <s v="Morning Run"/>
    <x v="0"/>
    <n v="3393"/>
    <n v="11653.580078125"/>
    <n v="11.653580078125"/>
    <n v="7.2411967067246099"/>
    <x v="77"/>
    <x v="4"/>
    <x v="2"/>
    <x v="2"/>
    <b v="0"/>
    <n v="9825.5756590131878"/>
  </r>
  <r>
    <n v="6843801414"/>
    <s v="Mar 18, 2022, 3:51:04 PM"/>
    <m/>
    <d v="2022-03-18T00:00:00"/>
    <m/>
    <d v="2022-03-18T00:00:00"/>
    <n v="3"/>
    <n v="18"/>
    <x v="6"/>
    <s v="Morning Run"/>
    <x v="0"/>
    <n v="3003"/>
    <n v="10108.0703125"/>
    <n v="10.108070312500001"/>
    <n v="6.2808617581484372"/>
    <x v="77"/>
    <x v="4"/>
    <x v="2"/>
    <x v="2"/>
    <b v="0"/>
    <n v="9831.8565207713364"/>
  </r>
  <r>
    <n v="6855247305"/>
    <s v="Mar 20, 2022, 4:09:55 PM"/>
    <m/>
    <d v="2022-03-20T00:00:00"/>
    <m/>
    <d v="2022-03-20T00:00:00"/>
    <n v="3"/>
    <n v="20"/>
    <x v="6"/>
    <s v="Punta Mita Treadmill"/>
    <x v="0"/>
    <n v="3300"/>
    <n v="10460.7568359375"/>
    <n v="10.4607568359375"/>
    <n v="6.5000109359033207"/>
    <x v="102"/>
    <x v="8"/>
    <x v="7"/>
    <x v="3"/>
    <b v="0"/>
    <n v="9838.3565317072389"/>
  </r>
  <r>
    <n v="6859417475"/>
    <s v="Mar 21, 2022, 3:20:23 PM"/>
    <m/>
    <d v="2022-03-21T00:00:00"/>
    <m/>
    <d v="2022-03-21T00:00:00"/>
    <n v="3"/>
    <n v="21"/>
    <x v="6"/>
    <s v="Punta Mita Treadmill"/>
    <x v="0"/>
    <n v="1761"/>
    <n v="5632.7001953125"/>
    <n v="5.6327001953125002"/>
    <n v="3.4999965530615236"/>
    <x v="102"/>
    <x v="8"/>
    <x v="7"/>
    <x v="3"/>
    <b v="1"/>
    <n v="9841.8565282603013"/>
  </r>
  <r>
    <n v="6865073504"/>
    <s v="Mar 22, 2022, 3:59:23 PM"/>
    <m/>
    <d v="2022-03-22T00:00:00"/>
    <m/>
    <d v="2022-03-22T00:00:00"/>
    <n v="3"/>
    <n v="22"/>
    <x v="6"/>
    <s v="Punta Mita Treadmill"/>
    <x v="0"/>
    <n v="3360"/>
    <n v="10299.822265625"/>
    <n v="10.299822265625"/>
    <n v="6.4000108610136719"/>
    <x v="102"/>
    <x v="8"/>
    <x v="7"/>
    <x v="3"/>
    <b v="1"/>
    <n v="9848.2565391213157"/>
  </r>
  <r>
    <n v="6870473239"/>
    <s v="Mar 23, 2022, 3:24:35 PM"/>
    <m/>
    <d v="2022-03-23T00:00:00"/>
    <m/>
    <d v="2022-03-23T00:00:00"/>
    <n v="3"/>
    <n v="23"/>
    <x v="6"/>
    <s v="Morning Run"/>
    <x v="0"/>
    <n v="3042"/>
    <n v="10350.9697265625"/>
    <n v="10.3509697265625"/>
    <n v="6.431792409963867"/>
    <x v="77"/>
    <x v="4"/>
    <x v="2"/>
    <x v="2"/>
    <b v="1"/>
    <n v="9854.6883315312789"/>
  </r>
  <r>
    <n v="6875775668"/>
    <s v="Mar 24, 2022, 3:59:27 PM"/>
    <m/>
    <d v="2022-03-24T00:00:00"/>
    <m/>
    <d v="2022-03-24T00:00:00"/>
    <n v="3"/>
    <n v="24"/>
    <x v="6"/>
    <s v="3 mile GPS Gap"/>
    <x v="0"/>
    <n v="1610"/>
    <n v="5632.71533203125"/>
    <n v="5.6327153320312497"/>
    <n v="3.5000059585795897"/>
    <x v="77"/>
    <x v="4"/>
    <x v="2"/>
    <x v="2"/>
    <b v="0"/>
    <n v="9858.1883374898589"/>
  </r>
  <r>
    <n v="6876036543"/>
    <s v="Mar 24, 2022, 4:26:55 PM"/>
    <m/>
    <d v="2022-03-24T00:00:00"/>
    <m/>
    <d v="2022-03-24T00:00:00"/>
    <n v="3"/>
    <n v="24"/>
    <x v="6"/>
    <s v="Morning Run"/>
    <x v="0"/>
    <n v="1803"/>
    <n v="6710.06982421875"/>
    <n v="6.71006982421875"/>
    <n v="4.1694427967446286"/>
    <x v="77"/>
    <x v="4"/>
    <x v="2"/>
    <x v="2"/>
    <b v="0"/>
    <n v="9862.3577802866039"/>
  </r>
  <r>
    <n v="6880937237"/>
    <s v="Mar 25, 2022, 3:44:54 PM"/>
    <m/>
    <d v="2022-03-25T00:00:00"/>
    <m/>
    <d v="2022-03-25T00:00:00"/>
    <n v="3"/>
    <n v="25"/>
    <x v="6"/>
    <s v="Morning Run"/>
    <x v="0"/>
    <n v="2863"/>
    <n v="10284.2197265625"/>
    <n v="10.284219726562499"/>
    <n v="6.3903158957138677"/>
    <x v="77"/>
    <x v="4"/>
    <x v="2"/>
    <x v="2"/>
    <b v="0"/>
    <n v="9868.7480961823185"/>
  </r>
  <r>
    <n v="6886841416"/>
    <s v="Mar 26, 2022, 4:27:46 PM"/>
    <m/>
    <d v="2022-03-26T00:00:00"/>
    <m/>
    <d v="2022-03-26T00:00:00"/>
    <n v="3"/>
    <n v="26"/>
    <x v="6"/>
    <s v="Morning Run"/>
    <x v="0"/>
    <n v="2994"/>
    <n v="10124.6796875"/>
    <n v="10.1246796875"/>
    <n v="6.2911823421015622"/>
    <x v="77"/>
    <x v="4"/>
    <x v="2"/>
    <x v="2"/>
    <b v="0"/>
    <n v="9875.0392785244203"/>
  </r>
  <r>
    <n v="6892555529"/>
    <s v="Mar 27, 2022, 4:01:12 PM"/>
    <m/>
    <d v="2022-03-27T00:00:00"/>
    <m/>
    <d v="2022-03-27T00:00:00"/>
    <n v="3"/>
    <n v="27"/>
    <x v="6"/>
    <s v="Morning Run"/>
    <x v="0"/>
    <n v="2029"/>
    <n v="7100.2998046875"/>
    <n v="7.1002998046875003"/>
    <n v="4.4119203899384765"/>
    <x v="77"/>
    <x v="4"/>
    <x v="2"/>
    <x v="2"/>
    <b v="0"/>
    <n v="9879.4511989143593"/>
  </r>
  <r>
    <n v="6897186079"/>
    <s v="Mar 28, 2022, 3:53:40 PM"/>
    <m/>
    <d v="2022-03-28T00:00:00"/>
    <m/>
    <d v="2022-03-28T00:00:00"/>
    <n v="3"/>
    <n v="28"/>
    <x v="6"/>
    <s v="Azzurra Treamill"/>
    <x v="0"/>
    <n v="3600"/>
    <n v="11426.365234375"/>
    <n v="11.426365234375"/>
    <n v="7.1000119920488283"/>
    <x v="77"/>
    <x v="4"/>
    <x v="2"/>
    <x v="2"/>
    <b v="1"/>
    <n v="9886.5512109064075"/>
  </r>
  <r>
    <n v="6902445826"/>
    <s v="Mar 29, 2022, 3:46:17 PM"/>
    <m/>
    <d v="2022-03-29T00:00:00"/>
    <m/>
    <d v="2022-03-29T00:00:00"/>
    <n v="3"/>
    <n v="29"/>
    <x v="6"/>
    <s v="Morning Run"/>
    <x v="0"/>
    <n v="3780"/>
    <n v="13056.9599609375"/>
    <n v="13.056959960937499"/>
    <n v="8.1132162678876956"/>
    <x v="77"/>
    <x v="4"/>
    <x v="2"/>
    <x v="2"/>
    <b v="0"/>
    <n v="9894.6644271742953"/>
  </r>
  <r>
    <n v="6907287786"/>
    <s v="Mar 30, 2022, 3:17:50 PM"/>
    <m/>
    <d v="2022-03-30T00:00:00"/>
    <m/>
    <d v="2022-03-30T00:00:00"/>
    <n v="3"/>
    <n v="30"/>
    <x v="6"/>
    <s v="T minus 100"/>
    <x v="0"/>
    <n v="3238"/>
    <n v="11017.5302734375"/>
    <n v="11.017530273437499"/>
    <n v="6.8459738035361326"/>
    <x v="77"/>
    <x v="4"/>
    <x v="2"/>
    <x v="2"/>
    <b v="0"/>
    <n v="9901.5104009778315"/>
  </r>
  <r>
    <n v="6912008125"/>
    <s v="Mar 31, 2022, 3:43:59 PM"/>
    <m/>
    <d v="2022-03-31T00:00:00"/>
    <m/>
    <d v="2022-03-31T00:00:00"/>
    <n v="3"/>
    <n v="31"/>
    <x v="6"/>
    <s v="Morning Run"/>
    <x v="0"/>
    <n v="2915"/>
    <n v="10332.25"/>
    <n v="10.33225"/>
    <n v="6.42016051475"/>
    <x v="77"/>
    <x v="4"/>
    <x v="2"/>
    <x v="2"/>
    <b v="0"/>
    <n v="9907.9305614925815"/>
  </r>
  <r>
    <n v="6916134591"/>
    <s v="Apr 1, 2022, 3:04:54 PM"/>
    <m/>
    <d v="2022-04-01T00:00:00"/>
    <m/>
    <d v="2022-04-01T00:00:00"/>
    <n v="4"/>
    <n v="1"/>
    <x v="6"/>
    <s v="Morning Run"/>
    <x v="0"/>
    <n v="3170"/>
    <n v="10203.23046875"/>
    <n v="10.20323046875"/>
    <n v="6.3399915195976559"/>
    <x v="77"/>
    <x v="4"/>
    <x v="2"/>
    <x v="2"/>
    <b v="0"/>
    <n v="9914.2705530121784"/>
  </r>
  <r>
    <n v="6921228139"/>
    <s v="Apr 2, 2022, 3:48:52 PM"/>
    <m/>
    <d v="2022-04-02T00:00:00"/>
    <m/>
    <d v="2022-04-02T00:00:00"/>
    <n v="4"/>
    <n v="2"/>
    <x v="6"/>
    <s v="Morning Run"/>
    <x v="0"/>
    <n v="2994"/>
    <n v="10471.8798828125"/>
    <n v="10.4718798828125"/>
    <n v="6.506922474663086"/>
    <x v="77"/>
    <x v="4"/>
    <x v="2"/>
    <x v="2"/>
    <b v="0"/>
    <n v="9920.7774754868424"/>
  </r>
  <r>
    <n v="6926714820"/>
    <s v="Apr 3, 2022, 3:54:09 PM"/>
    <m/>
    <d v="2022-04-03T00:00:00"/>
    <m/>
    <d v="2022-04-03T00:00:00"/>
    <n v="4"/>
    <n v="3"/>
    <x v="6"/>
    <s v="Morning Run"/>
    <x v="0"/>
    <n v="1859"/>
    <n v="6697.81982421875"/>
    <n v="6.6978198242187501"/>
    <n v="4.1618310019946287"/>
    <x v="77"/>
    <x v="4"/>
    <x v="2"/>
    <x v="2"/>
    <b v="0"/>
    <n v="9924.9393064888372"/>
  </r>
  <r>
    <n v="6930885028"/>
    <s v="Apr 4, 2022, 3:50:09 PM"/>
    <m/>
    <d v="2022-04-04T00:00:00"/>
    <m/>
    <d v="2022-04-04T00:00:00"/>
    <n v="4"/>
    <n v="4"/>
    <x v="6"/>
    <s v="Morning Run"/>
    <x v="0"/>
    <n v="3563"/>
    <n v="10405.7822"/>
    <n v="10.405782199999999"/>
    <n v="6.4658512913962003"/>
    <x v="77"/>
    <x v="4"/>
    <x v="2"/>
    <x v="2"/>
    <b v="0"/>
    <n v="9931.4051577802329"/>
  </r>
  <r>
    <n v="6935833950"/>
    <s v="Apr 5, 2022, 3:43:40 PM"/>
    <m/>
    <d v="2022-04-05T00:00:00"/>
    <m/>
    <d v="2022-04-05T00:00:00"/>
    <n v="4"/>
    <n v="5"/>
    <x v="6"/>
    <s v="Morning Run"/>
    <x v="0"/>
    <n v="4165"/>
    <n v="10500.8701"/>
    <n v="10.5008701"/>
    <n v="6.5249361549070999"/>
    <x v="77"/>
    <x v="4"/>
    <x v="2"/>
    <x v="2"/>
    <b v="0"/>
    <n v="9937.9300939351397"/>
  </r>
  <r>
    <n v="6940927234"/>
    <s v="Apr 6, 2022, 3:42:57 PM"/>
    <m/>
    <d v="2022-04-06T00:00:00"/>
    <m/>
    <d v="2022-04-06T00:00:00"/>
    <n v="4"/>
    <n v="6"/>
    <x v="6"/>
    <s v="Morning Run"/>
    <x v="0"/>
    <n v="3866"/>
    <n v="10034.179700000001"/>
    <n v="10.034179700000001"/>
    <n v="6.2349482743687004"/>
    <x v="77"/>
    <x v="4"/>
    <x v="2"/>
    <x v="2"/>
    <b v="0"/>
    <n v="9944.1650422095081"/>
  </r>
  <r>
    <n v="6945702640"/>
    <s v="Apr 7, 2022, 3:46:41 PM"/>
    <m/>
    <d v="2022-04-07T00:00:00"/>
    <m/>
    <d v="2022-04-07T00:00:00"/>
    <n v="4"/>
    <n v="7"/>
    <x v="6"/>
    <s v="Morning Run"/>
    <x v="0"/>
    <n v="3788"/>
    <n v="10099.6396"/>
    <n v="10.0996396"/>
    <n v="6.2756231578916006"/>
    <x v="77"/>
    <x v="4"/>
    <x v="2"/>
    <x v="2"/>
    <b v="0"/>
    <n v="9950.4406653673996"/>
  </r>
  <r>
    <n v="6950245929"/>
    <s v="Apr 8, 2022, 3:40:29 PM"/>
    <m/>
    <d v="2022-04-08T00:00:00"/>
    <m/>
    <d v="2022-04-08T00:00:00"/>
    <n v="4"/>
    <n v="8"/>
    <x v="6"/>
    <s v="Azzurra Treadmill"/>
    <x v="0"/>
    <n v="3600"/>
    <n v="11120.199199999999"/>
    <n v="11.120199199999998"/>
    <n v="6.9097692971031996"/>
    <x v="77"/>
    <x v="4"/>
    <x v="2"/>
    <x v="2"/>
    <b v="0"/>
    <n v="9957.3504346645022"/>
  </r>
  <r>
    <n v="6955312354"/>
    <s v="Apr 9, 2022, 3:36:45 PM"/>
    <m/>
    <d v="2022-04-09T00:00:00"/>
    <m/>
    <d v="2022-04-09T00:00:00"/>
    <n v="4"/>
    <n v="9"/>
    <x v="6"/>
    <s v="Morning Run"/>
    <x v="0"/>
    <n v="3338"/>
    <n v="10316.3398"/>
    <n v="10.3163398"/>
    <n v="6.4102743778658002"/>
    <x v="77"/>
    <x v="4"/>
    <x v="2"/>
    <x v="2"/>
    <b v="0"/>
    <n v="9963.760709042368"/>
  </r>
  <r>
    <n v="6961177088"/>
    <s v="Apr 10, 2022, 3:59:11 PM"/>
    <m/>
    <d v="2022-04-10T00:00:00"/>
    <m/>
    <d v="2022-04-10T00:00:00"/>
    <n v="4"/>
    <n v="10"/>
    <x v="6"/>
    <s v="Morning Run"/>
    <x v="0"/>
    <n v="3153"/>
    <n v="8250.1503900000007"/>
    <n v="8.2501503899999999"/>
    <n v="5.1264041979846908"/>
    <x v="77"/>
    <x v="4"/>
    <x v="2"/>
    <x v="2"/>
    <b v="0"/>
    <n v="9968.8871132403528"/>
  </r>
  <r>
    <n v="6965676158"/>
    <s v="Apr 11, 2022, 3:45:33 PM"/>
    <m/>
    <d v="2022-04-11T00:00:00"/>
    <m/>
    <d v="2022-04-11T00:00:00"/>
    <n v="4"/>
    <n v="11"/>
    <x v="6"/>
    <s v="Morning Run"/>
    <x v="0"/>
    <n v="4382"/>
    <n v="11756.7598"/>
    <n v="11.756759799999999"/>
    <n v="7.3053095936858004"/>
    <x v="77"/>
    <x v="4"/>
    <x v="2"/>
    <x v="2"/>
    <b v="0"/>
    <n v="9976.1924228340395"/>
  </r>
  <r>
    <n v="6970783137"/>
    <s v="Apr 12, 2022, 3:34:19 PM"/>
    <m/>
    <d v="2022-04-12T00:00:00"/>
    <m/>
    <d v="2022-04-12T00:00:00"/>
    <n v="4"/>
    <n v="12"/>
    <x v="6"/>
    <s v="Azzurra Treadmill"/>
    <x v="0"/>
    <n v="3780"/>
    <n v="11909.168900000001"/>
    <n v="11.909168900000001"/>
    <n v="7.4000121885619006"/>
    <x v="77"/>
    <x v="4"/>
    <x v="2"/>
    <x v="2"/>
    <b v="0"/>
    <n v="9983.5924350226014"/>
  </r>
  <r>
    <n v="6976355508"/>
    <s v="Apr 13, 2022, 3:54:44 PM"/>
    <m/>
    <d v="2022-04-13T00:00:00"/>
    <m/>
    <d v="2022-04-13T00:00:00"/>
    <n v="4"/>
    <n v="13"/>
    <x v="6"/>
    <s v="Morning Run"/>
    <x v="0"/>
    <n v="4837"/>
    <n v="13007.733399999999"/>
    <n v="13.007733399999999"/>
    <n v="8.0826283104913994"/>
    <x v="77"/>
    <x v="4"/>
    <x v="2"/>
    <x v="2"/>
    <b v="0"/>
    <n v="9991.6750633330921"/>
  </r>
  <r>
    <n v="6981436116"/>
    <s v="Apr 14, 2022, 3:48:13 PM"/>
    <m/>
    <d v="2022-04-14T00:00:00"/>
    <m/>
    <d v="2022-04-14T00:00:00"/>
    <n v="4"/>
    <n v="14"/>
    <x v="6"/>
    <s v="10,000 Miles"/>
    <x v="0"/>
    <n v="4385"/>
    <n v="10050.169900000001"/>
    <n v="10.0501699"/>
    <n v="6.2448841209329009"/>
    <x v="77"/>
    <x v="4"/>
    <x v="2"/>
    <x v="2"/>
    <b v="0"/>
    <n v="9997.9199474540255"/>
  </r>
  <r>
    <n v="7012174597"/>
    <s v="Apr 20, 2022, 12:42:13 PM"/>
    <m/>
    <d v="2022-04-20T00:00:00"/>
    <m/>
    <d v="2022-04-20T00:00:00"/>
    <n v="4"/>
    <n v="20"/>
    <x v="6"/>
    <s v="Morning Run"/>
    <x v="0"/>
    <n v="1547"/>
    <n v="5309.16015625"/>
    <n v="5.3091601562499999"/>
    <n v="3.2989581554492187"/>
    <x v="103"/>
    <x v="48"/>
    <x v="29"/>
    <x v="3"/>
    <b v="0"/>
    <n v="10001.218905609474"/>
  </r>
  <r>
    <n v="7018323326"/>
    <s v="Apr 21, 2022, 3:25:53 PM"/>
    <m/>
    <d v="2022-04-21T00:00:00"/>
    <m/>
    <d v="2022-04-21T00:00:00"/>
    <n v="4"/>
    <n v="21"/>
    <x v="6"/>
    <s v="Lunch Run"/>
    <x v="0"/>
    <n v="1519"/>
    <n v="5052.509765625"/>
    <n v="5.0525097656250004"/>
    <n v="3.139483045576172"/>
    <x v="103"/>
    <x v="48"/>
    <x v="29"/>
    <x v="3"/>
    <b v="0"/>
    <n v="10004.35838865505"/>
  </r>
  <r>
    <n v="7043494009"/>
    <s v="Apr 26, 2022, 12:09:56 PM"/>
    <m/>
    <d v="2022-04-26T00:00:00"/>
    <m/>
    <d v="2022-04-26T00:00:00"/>
    <n v="4"/>
    <n v="26"/>
    <x v="6"/>
    <s v="Morning Run"/>
    <x v="0"/>
    <n v="1480"/>
    <n v="5095.66015625"/>
    <n v="5.0956601562500001"/>
    <n v="3.1662954469492188"/>
    <x v="104"/>
    <x v="49"/>
    <x v="30"/>
    <x v="3"/>
    <b v="0"/>
    <n v="10007.524684101998"/>
  </r>
  <r>
    <n v="7070455905"/>
    <s v="May 1, 2022, 12:12:30 PM"/>
    <m/>
    <d v="2022-05-01T00:00:00"/>
    <m/>
    <d v="2022-05-01T00:00:00"/>
    <n v="5"/>
    <n v="1"/>
    <x v="6"/>
    <s v="Morning Run"/>
    <x v="0"/>
    <n v="2753"/>
    <n v="10559.23046875"/>
    <n v="10.55923046875"/>
    <n v="6.5611995955976568"/>
    <x v="69"/>
    <x v="0"/>
    <x v="0"/>
    <x v="0"/>
    <b v="0"/>
    <n v="10014.085883697595"/>
  </r>
  <r>
    <n v="7075852214"/>
    <s v="May 2, 2022, 12:49:45 PM"/>
    <m/>
    <d v="2022-05-02T00:00:00"/>
    <m/>
    <d v="2022-05-02T00:00:00"/>
    <n v="5"/>
    <n v="2"/>
    <x v="6"/>
    <s v="NYC Treadmill"/>
    <x v="0"/>
    <n v="3360"/>
    <n v="10138.8876953125"/>
    <n v="10.1388876953125"/>
    <n v="6.300010786124024"/>
    <x v="69"/>
    <x v="0"/>
    <x v="0"/>
    <x v="0"/>
    <b v="1"/>
    <n v="10020.385894483719"/>
  </r>
  <r>
    <n v="7080905299"/>
    <s v="May 3, 2022, 11:53:29 AM"/>
    <m/>
    <d v="2022-05-03T00:00:00"/>
    <m/>
    <d v="2022-05-03T00:00:00"/>
    <n v="5"/>
    <n v="3"/>
    <x v="6"/>
    <s v="NYC Treadmill"/>
    <x v="0"/>
    <n v="3240"/>
    <n v="10138.8876953125"/>
    <n v="10.1388876953125"/>
    <n v="6.300010786124024"/>
    <x v="69"/>
    <x v="0"/>
    <x v="0"/>
    <x v="0"/>
    <b v="1"/>
    <n v="10026.685905269844"/>
  </r>
  <r>
    <n v="7086868111"/>
    <s v="May 4, 2022, 1:20:17 PM"/>
    <m/>
    <d v="2022-05-04T00:00:00"/>
    <m/>
    <d v="2022-05-04T00:00:00"/>
    <n v="5"/>
    <n v="4"/>
    <x v="6"/>
    <s v="NYC Treamill"/>
    <x v="0"/>
    <n v="3300"/>
    <n v="10460.7568359375"/>
    <n v="10.4607568359375"/>
    <n v="6.5000109359033207"/>
    <x v="69"/>
    <x v="0"/>
    <x v="0"/>
    <x v="0"/>
    <b v="1"/>
    <n v="10033.185916205746"/>
  </r>
  <r>
    <n v="7093156403"/>
    <s v="May 5, 2022, 4:06:50 PM"/>
    <m/>
    <d v="2022-05-05T00:00:00"/>
    <m/>
    <d v="2022-05-05T00:00:00"/>
    <n v="5"/>
    <n v="5"/>
    <x v="6"/>
    <s v="Morning Run"/>
    <x v="0"/>
    <n v="2951"/>
    <n v="10592.5498046875"/>
    <n v="10.592549804687501"/>
    <n v="6.581903264688477"/>
    <x v="77"/>
    <x v="4"/>
    <x v="2"/>
    <x v="2"/>
    <b v="0"/>
    <n v="10039.767819470435"/>
  </r>
  <r>
    <n v="7097537757"/>
    <s v="May 6, 2022, 1:41:49 PM"/>
    <m/>
    <d v="2022-05-06T00:00:00"/>
    <m/>
    <d v="2022-05-06T00:00:00"/>
    <n v="5"/>
    <n v="6"/>
    <x v="6"/>
    <s v="Morning Run"/>
    <x v="0"/>
    <n v="2907"/>
    <n v="10175.08984375"/>
    <n v="10.175089843749999"/>
    <n v="6.3225057513007812"/>
    <x v="77"/>
    <x v="4"/>
    <x v="2"/>
    <x v="2"/>
    <b v="0"/>
    <n v="10046.090325221736"/>
  </r>
  <r>
    <n v="7103831419"/>
    <s v="May 7, 2022, 4:01:41 PM"/>
    <m/>
    <d v="2022-05-07T00:00:00"/>
    <m/>
    <d v="2022-05-07T00:00:00"/>
    <n v="5"/>
    <n v="7"/>
    <x v="6"/>
    <s v="Morning Run"/>
    <x v="0"/>
    <n v="3010"/>
    <n v="10405.330078125"/>
    <n v="10.405330078125001"/>
    <n v="6.4655703559746094"/>
    <x v="77"/>
    <x v="4"/>
    <x v="2"/>
    <x v="2"/>
    <b v="0"/>
    <n v="10052.555895577711"/>
  </r>
  <r>
    <n v="7109394148"/>
    <s v="May 8, 2022, 3:20:31 PM"/>
    <m/>
    <d v="2022-05-08T00:00:00"/>
    <m/>
    <d v="2022-05-08T00:00:00"/>
    <n v="5"/>
    <n v="8"/>
    <x v="6"/>
    <s v="Morning Run"/>
    <x v="0"/>
    <n v="1989"/>
    <n v="6851"/>
    <n v="6.851"/>
    <n v="4.2570127209999997"/>
    <x v="77"/>
    <x v="4"/>
    <x v="2"/>
    <x v="2"/>
    <b v="0"/>
    <n v="10056.812908298711"/>
  </r>
  <r>
    <n v="7116850881"/>
    <s v="May 9, 2022, 3:44:49 PM"/>
    <m/>
    <d v="2022-05-09T00:00:00"/>
    <m/>
    <d v="2022-05-09T00:00:00"/>
    <n v="5"/>
    <n v="9"/>
    <x v="6"/>
    <s v="Morning Run"/>
    <x v="0"/>
    <n v="2995"/>
    <n v="10426.759765625"/>
    <n v="10.426759765625"/>
    <n v="6.4788861423261723"/>
    <x v="77"/>
    <x v="4"/>
    <x v="2"/>
    <x v="2"/>
    <b v="0"/>
    <n v="10063.291794441036"/>
  </r>
  <r>
    <n v="7119921428"/>
    <s v="May 10, 2022, 3:36:30 PM"/>
    <m/>
    <d v="2022-05-10T00:00:00"/>
    <m/>
    <d v="2022-05-10T00:00:00"/>
    <n v="5"/>
    <n v="10"/>
    <x v="6"/>
    <s v="Morning Run"/>
    <x v="0"/>
    <n v="3035"/>
    <n v="10564.9599609375"/>
    <n v="10.5649599609375"/>
    <n v="6.5647597358876952"/>
    <x v="77"/>
    <x v="4"/>
    <x v="2"/>
    <x v="2"/>
    <b v="0"/>
    <n v="10069.856554176924"/>
  </r>
  <r>
    <n v="7125888397"/>
    <s v="May 11, 2022, 4:06:46 PM"/>
    <m/>
    <d v="2022-05-11T00:00:00"/>
    <m/>
    <d v="2022-05-11T00:00:00"/>
    <n v="5"/>
    <n v="11"/>
    <x v="6"/>
    <s v="Morning Run"/>
    <x v="0"/>
    <n v="2918"/>
    <n v="10109.3896484375"/>
    <n v="10.109389648437499"/>
    <n v="6.281681555239258"/>
    <x v="77"/>
    <x v="4"/>
    <x v="2"/>
    <x v="2"/>
    <b v="0"/>
    <n v="10076.138235732164"/>
  </r>
  <r>
    <n v="7130538652"/>
    <s v="May 12, 2022, 2:06:14 PM"/>
    <m/>
    <d v="2022-05-12T00:00:00"/>
    <m/>
    <d v="2022-05-12T00:00:00"/>
    <n v="5"/>
    <n v="12"/>
    <x v="6"/>
    <s v="Morning Run"/>
    <x v="0"/>
    <n v="1609"/>
    <n v="5723"/>
    <n v="5.7229999999999999"/>
    <n v="3.5561062329999999"/>
    <x v="77"/>
    <x v="4"/>
    <x v="2"/>
    <x v="2"/>
    <b v="0"/>
    <n v="10079.694341965163"/>
  </r>
  <r>
    <n v="7135837910"/>
    <s v="May 13, 2022, 1:58:52 PM"/>
    <m/>
    <d v="2022-05-13T00:00:00"/>
    <m/>
    <d v="2022-05-13T00:00:00"/>
    <n v="5"/>
    <n v="13"/>
    <x v="6"/>
    <s v="Miami Treadmill"/>
    <x v="0"/>
    <n v="3600"/>
    <n v="11014.494140625"/>
    <n v="11.014494140625001"/>
    <n v="6.8440872386542972"/>
    <x v="48"/>
    <x v="26"/>
    <x v="1"/>
    <x v="1"/>
    <b v="1"/>
    <n v="10086.538429203818"/>
  </r>
  <r>
    <n v="7140903892"/>
    <s v="May 14, 2022, 12:43:46 PM"/>
    <m/>
    <d v="2022-05-14T00:00:00"/>
    <m/>
    <d v="2022-05-14T00:00:00"/>
    <n v="5"/>
    <n v="14"/>
    <x v="6"/>
    <s v="Miami Treadmill"/>
    <x v="0"/>
    <n v="3270"/>
    <n v="10138.8876953125"/>
    <n v="10.1388876953125"/>
    <n v="6.300010786124024"/>
    <x v="48"/>
    <x v="26"/>
    <x v="1"/>
    <x v="1"/>
    <b v="1"/>
    <n v="10092.838439989942"/>
  </r>
  <r>
    <n v="7150060091"/>
    <s v="May 15, 2022, 11:48:00 AM"/>
    <m/>
    <d v="2022-05-15T00:00:00"/>
    <m/>
    <d v="2022-05-15T00:00:00"/>
    <n v="5"/>
    <n v="15"/>
    <x v="6"/>
    <s v="Miami Treadmill "/>
    <x v="0"/>
    <n v="2923"/>
    <n v="9012.3447265625"/>
    <n v="9.0123447265624996"/>
    <n v="5.6000096550888676"/>
    <x v="48"/>
    <x v="26"/>
    <x v="1"/>
    <x v="1"/>
    <b v="1"/>
    <n v="10098.438449645031"/>
  </r>
  <r>
    <n v="7151898537"/>
    <s v="May 16, 2022, 11:56:58 AM"/>
    <m/>
    <d v="2022-05-16T00:00:00"/>
    <m/>
    <d v="2022-05-16T00:00:00"/>
    <n v="5"/>
    <n v="16"/>
    <x v="6"/>
    <s v="Morning Run"/>
    <x v="0"/>
    <n v="3291"/>
    <n v="11628.0595703125"/>
    <n v="11.6280595703125"/>
    <n v="7.225339003264649"/>
    <x v="105"/>
    <x v="26"/>
    <x v="1"/>
    <x v="1"/>
    <b v="0"/>
    <n v="10105.663788648295"/>
  </r>
  <r>
    <n v="7157215464"/>
    <s v="May 17, 2022, 11:50:52 AM"/>
    <m/>
    <d v="2022-05-17T00:00:00"/>
    <m/>
    <d v="2022-05-17T00:00:00"/>
    <n v="5"/>
    <n v="17"/>
    <x v="6"/>
    <s v="Morning Run"/>
    <x v="0"/>
    <n v="3036"/>
    <n v="10589.4404296875"/>
    <n v="10.5894404296875"/>
    <n v="6.5799711892353514"/>
    <x v="106"/>
    <x v="26"/>
    <x v="1"/>
    <x v="1"/>
    <b v="0"/>
    <n v="10112.243759837531"/>
  </r>
  <r>
    <n v="7162945594"/>
    <s v="May 18, 2022, 11:38:05 AM"/>
    <m/>
    <d v="2022-05-18T00:00:00"/>
    <m/>
    <d v="2022-05-18T00:00:00"/>
    <n v="5"/>
    <n v="18"/>
    <x v="6"/>
    <s v="Morning Run"/>
    <x v="0"/>
    <n v="3464"/>
    <n v="11110.66015625"/>
    <n v="11.110660156250001"/>
    <n v="6.9038420119492185"/>
    <x v="106"/>
    <x v="26"/>
    <x v="1"/>
    <x v="1"/>
    <b v="0"/>
    <n v="10119.14760184948"/>
  </r>
  <r>
    <n v="7168458362"/>
    <s v="May 19, 2022, 11:52:45 AM"/>
    <m/>
    <d v="2022-05-19T00:00:00"/>
    <m/>
    <d v="2022-05-19T00:00:00"/>
    <n v="5"/>
    <n v="19"/>
    <x v="6"/>
    <s v="Morning Run"/>
    <x v="0"/>
    <n v="3091"/>
    <n v="10439.900390625"/>
    <n v="10.439900390625001"/>
    <n v="6.4870513456230467"/>
    <x v="106"/>
    <x v="26"/>
    <x v="1"/>
    <x v="1"/>
    <b v="0"/>
    <n v="10125.634653195102"/>
  </r>
  <r>
    <n v="7175646699"/>
    <s v="May 20, 2022, 8:45:53 PM"/>
    <m/>
    <d v="2022-05-20T00:00:00"/>
    <m/>
    <d v="2022-05-20T00:00:00"/>
    <n v="5"/>
    <n v="20"/>
    <x v="6"/>
    <s v="Afternoon Run"/>
    <x v="0"/>
    <n v="2979"/>
    <n v="10195.259765625"/>
    <n v="10.195259765625"/>
    <n v="6.3350387558261723"/>
    <x v="77"/>
    <x v="4"/>
    <x v="2"/>
    <x v="2"/>
    <b v="0"/>
    <n v="10131.969691950928"/>
  </r>
  <r>
    <n v="7180185854"/>
    <s v="May 21, 2022, 4:06:48 PM"/>
    <m/>
    <d v="2022-05-21T00:00:00"/>
    <m/>
    <d v="2022-05-21T00:00:00"/>
    <n v="5"/>
    <n v="21"/>
    <x v="6"/>
    <s v="Morning Run"/>
    <x v="0"/>
    <n v="2919"/>
    <n v="10225.41015625"/>
    <n v="10.22541015625"/>
    <n v="6.3537733341992189"/>
    <x v="77"/>
    <x v="4"/>
    <x v="2"/>
    <x v="2"/>
    <b v="0"/>
    <n v="10138.323465285128"/>
  </r>
  <r>
    <n v="7185777280"/>
    <s v="May 22, 2022, 3:10:17 PM"/>
    <m/>
    <d v="2022-05-22T00:00:00"/>
    <m/>
    <d v="2022-05-22T00:00:00"/>
    <n v="5"/>
    <n v="22"/>
    <x v="6"/>
    <s v="Morning Run"/>
    <x v="0"/>
    <n v="2015"/>
    <n v="6997.31005859375"/>
    <n v="6.99731005859375"/>
    <n v="4.3479255484184574"/>
    <x v="77"/>
    <x v="4"/>
    <x v="2"/>
    <x v="2"/>
    <b v="0"/>
    <n v="10142.671390833546"/>
  </r>
  <r>
    <n v="7194570222"/>
    <s v="May 24, 2022, 10:58:41 AM"/>
    <m/>
    <d v="2022-05-24T00:00:00"/>
    <m/>
    <d v="2022-05-24T00:00:00"/>
    <n v="5"/>
    <n v="24"/>
    <x v="6"/>
    <s v="Afternoon Run"/>
    <x v="0"/>
    <n v="3129"/>
    <n v="11636.0498046875"/>
    <n v="11.6360498046875"/>
    <n v="7.230303903188477"/>
    <x v="11"/>
    <x v="8"/>
    <x v="4"/>
    <x v="3"/>
    <b v="0"/>
    <n v="10149.901694736734"/>
  </r>
  <r>
    <n v="7198925025"/>
    <s v="May 25, 2022, 5:56:51 AM"/>
    <m/>
    <d v="2022-05-25T00:00:00"/>
    <m/>
    <d v="2022-05-25T00:00:00"/>
    <n v="5"/>
    <n v="25"/>
    <x v="6"/>
    <s v="Morning Run"/>
    <x v="0"/>
    <n v="3154"/>
    <n v="11504.48046875"/>
    <n v="11.50448046875"/>
    <n v="7.148550533347656"/>
    <x v="11"/>
    <x v="8"/>
    <x v="4"/>
    <x v="3"/>
    <b v="0"/>
    <n v="10157.050245270082"/>
  </r>
  <r>
    <n v="7204031469"/>
    <s v="May 26, 2022, 5:58:43 AM"/>
    <m/>
    <d v="2022-05-26T00:00:00"/>
    <m/>
    <d v="2022-05-26T00:00:00"/>
    <n v="5"/>
    <n v="26"/>
    <x v="6"/>
    <s v="Morning Run"/>
    <x v="0"/>
    <n v="3145"/>
    <n v="11659.2001953125"/>
    <n v="11.659200195312501"/>
    <n v="7.2446888845615236"/>
    <x v="11"/>
    <x v="8"/>
    <x v="4"/>
    <x v="3"/>
    <b v="0"/>
    <n v="10164.294934154643"/>
  </r>
  <r>
    <n v="7209546789"/>
    <s v="May 27, 2022, 6:27:51 AM"/>
    <m/>
    <d v="2022-05-27T00:00:00"/>
    <m/>
    <d v="2022-05-27T00:00:00"/>
    <n v="5"/>
    <n v="27"/>
    <x v="6"/>
    <s v="Amsterdam Treadmill"/>
    <x v="0"/>
    <n v="3300"/>
    <n v="10272.3828125"/>
    <n v="10.2723828125"/>
    <n v="6.3829607805859379"/>
    <x v="11"/>
    <x v="8"/>
    <x v="4"/>
    <x v="3"/>
    <b v="1"/>
    <n v="10170.677894935228"/>
  </r>
  <r>
    <n v="7214142551"/>
    <s v="May 28, 2022, 5:58:36 AM"/>
    <m/>
    <d v="2022-05-28T00:00:00"/>
    <m/>
    <d v="2022-05-28T00:00:00"/>
    <n v="5"/>
    <n v="28"/>
    <x v="6"/>
    <s v="Amsterdam Treadmill"/>
    <x v="0"/>
    <n v="3600"/>
    <n v="10782.6259765625"/>
    <n v="10.7826259765625"/>
    <n v="6.7000110856826174"/>
    <x v="11"/>
    <x v="8"/>
    <x v="4"/>
    <x v="3"/>
    <b v="1"/>
    <n v="10177.377906020911"/>
  </r>
  <r>
    <n v="7219815985"/>
    <s v="May 29, 2022, 6:41:47 AM"/>
    <m/>
    <d v="2022-05-29T00:00:00"/>
    <m/>
    <d v="2022-05-29T00:00:00"/>
    <n v="5"/>
    <n v="29"/>
    <x v="6"/>
    <s v="Morning Run"/>
    <x v="0"/>
    <n v="2888"/>
    <n v="10058.7998046875"/>
    <n v="10.058799804687499"/>
    <n v="6.2502464934384765"/>
    <x v="107"/>
    <x v="50"/>
    <x v="31"/>
    <x v="3"/>
    <b v="0"/>
    <n v="10183.628152514349"/>
  </r>
  <r>
    <n v="7225300105"/>
    <s v="May 30, 2022, 6:32:20 AM"/>
    <m/>
    <d v="2022-05-30T00:00:00"/>
    <m/>
    <d v="2022-05-30T00:00:00"/>
    <n v="5"/>
    <n v="30"/>
    <x v="6"/>
    <s v="Morning Run"/>
    <x v="0"/>
    <n v="2076"/>
    <n v="7290.93017578125"/>
    <n v="7.2909301757812504"/>
    <n v="4.5303725742553711"/>
    <x v="107"/>
    <x v="50"/>
    <x v="31"/>
    <x v="3"/>
    <b v="0"/>
    <n v="10188.158525088606"/>
  </r>
  <r>
    <n v="7235845855"/>
    <s v="Jun 1, 2022, 6:07:27 AM"/>
    <m/>
    <d v="2022-05-31T00:00:00"/>
    <m/>
    <d v="2022-05-31T00:00:00"/>
    <n v="5"/>
    <n v="31"/>
    <x v="6"/>
    <s v="Morning Run"/>
    <x v="0"/>
    <n v="1972"/>
    <n v="7090.58984375"/>
    <n v="7.0905898437500001"/>
    <n v="4.4058869018007814"/>
    <x v="107"/>
    <x v="50"/>
    <x v="31"/>
    <x v="3"/>
    <b v="0"/>
    <n v="10192.564411990406"/>
  </r>
  <r>
    <n v="7241271501"/>
    <s v="Jun 2, 2022, 6:14:53 AM"/>
    <m/>
    <d v="2022-06-01T00:00:00"/>
    <m/>
    <d v="2022-06-01T00:00:00"/>
    <n v="6"/>
    <n v="1"/>
    <x v="6"/>
    <s v="Morning Run"/>
    <x v="0"/>
    <n v="1936"/>
    <n v="6981.2099609375"/>
    <n v="6.9812099609375"/>
    <n v="4.3379214146376954"/>
    <x v="107"/>
    <x v="50"/>
    <x v="31"/>
    <x v="3"/>
    <b v="0"/>
    <n v="10196.902333405043"/>
  </r>
  <r>
    <n v="7246704274"/>
    <s v="Jun 3, 2022, 5:59:39 AM"/>
    <m/>
    <d v="2022-06-02T00:00:00"/>
    <m/>
    <d v="2022-06-02T00:00:00"/>
    <n v="6"/>
    <n v="2"/>
    <x v="6"/>
    <s v="Morning Run"/>
    <x v="0"/>
    <n v="2814"/>
    <n v="10172.1298828125"/>
    <n v="10.1721298828125"/>
    <n v="6.3206665174130858"/>
    <x v="108"/>
    <x v="8"/>
    <x v="31"/>
    <x v="3"/>
    <b v="0"/>
    <n v="10203.222999922456"/>
  </r>
  <r>
    <n v="7251136368"/>
    <s v="Jun 4, 2022, 3:37:41 AM"/>
    <m/>
    <d v="2022-06-03T00:00:00"/>
    <m/>
    <d v="2022-06-03T00:00:00"/>
    <n v="6"/>
    <n v="3"/>
    <x v="6"/>
    <s v="Amsterdam Treadmill"/>
    <x v="0"/>
    <n v="2700"/>
    <n v="8673.08984375"/>
    <n v="8.6730898437500006"/>
    <n v="5.3892065093007817"/>
    <x v="11"/>
    <x v="8"/>
    <x v="4"/>
    <x v="3"/>
    <b v="1"/>
    <n v="10208.612206431757"/>
  </r>
  <r>
    <n v="7256637864"/>
    <s v="Jun 5, 2022, 2:21:49 AM"/>
    <m/>
    <d v="2022-06-04T00:00:00"/>
    <m/>
    <d v="2022-06-04T00:00:00"/>
    <n v="6"/>
    <n v="4"/>
    <x v="6"/>
    <s v="Evening Run"/>
    <x v="0"/>
    <n v="1610"/>
    <n v="5461.64990234375"/>
    <n v="5.4616499023437504"/>
    <n v="3.3937108614692382"/>
    <x v="77"/>
    <x v="4"/>
    <x v="2"/>
    <x v="2"/>
    <b v="0"/>
    <n v="10212.005917293227"/>
  </r>
  <r>
    <n v="7260453277"/>
    <s v="Jun 5, 2022, 3:59:34 PM"/>
    <m/>
    <d v="2022-06-05T00:00:00"/>
    <m/>
    <d v="2022-06-05T00:00:00"/>
    <n v="6"/>
    <n v="5"/>
    <x v="6"/>
    <s v="Morning Run"/>
    <x v="0"/>
    <n v="2388"/>
    <n v="8249.2099609375"/>
    <n v="8.2492099609375007"/>
    <n v="5.1258198426376955"/>
    <x v="77"/>
    <x v="4"/>
    <x v="2"/>
    <x v="2"/>
    <b v="0"/>
    <n v="10217.131737135865"/>
  </r>
  <r>
    <n v="7265038961"/>
    <s v="Jun 6, 2022, 2:40:16 PM"/>
    <m/>
    <d v="2022-06-06T00:00:00"/>
    <m/>
    <d v="2022-06-06T00:00:00"/>
    <n v="6"/>
    <n v="6"/>
    <x v="6"/>
    <s v="Morning Run"/>
    <x v="0"/>
    <n v="2790"/>
    <n v="10096.419921875"/>
    <n v="10.096419921875"/>
    <n v="6.2736225432753905"/>
    <x v="77"/>
    <x v="4"/>
    <x v="2"/>
    <x v="2"/>
    <b v="0"/>
    <n v="10223.40535967914"/>
  </r>
  <r>
    <n v="7270186015"/>
    <s v="Jun 7, 2022, 2:27:24 PM"/>
    <m/>
    <d v="2022-06-07T00:00:00"/>
    <m/>
    <d v="2022-06-07T00:00:00"/>
    <n v="6"/>
    <n v="7"/>
    <x v="6"/>
    <s v="Morning Run"/>
    <x v="0"/>
    <n v="2930"/>
    <n v="10194.4296875"/>
    <n v="10.1944296875"/>
    <n v="6.3345229693515623"/>
    <x v="77"/>
    <x v="4"/>
    <x v="2"/>
    <x v="2"/>
    <b v="0"/>
    <n v="10229.739882648491"/>
  </r>
  <r>
    <n v="7276110788"/>
    <s v="Jun 8, 2022, 3:58:50 PM"/>
    <m/>
    <d v="2022-06-08T00:00:00"/>
    <m/>
    <d v="2022-06-08T00:00:00"/>
    <n v="6"/>
    <n v="8"/>
    <x v="6"/>
    <s v="Morning Run"/>
    <x v="0"/>
    <n v="2929"/>
    <n v="10423.330078125"/>
    <n v="10.423330078125"/>
    <n v="6.4767550339746096"/>
    <x v="77"/>
    <x v="4"/>
    <x v="2"/>
    <x v="2"/>
    <b v="0"/>
    <n v="10236.216637682466"/>
  </r>
  <r>
    <n v="7281251604"/>
    <s v="Jun 9, 2022, 3:51:01 PM"/>
    <m/>
    <d v="2022-06-09T00:00:00"/>
    <m/>
    <d v="2022-06-09T00:00:00"/>
    <n v="6"/>
    <n v="9"/>
    <x v="6"/>
    <s v="Morning Run"/>
    <x v="0"/>
    <n v="2787"/>
    <n v="10070.8994140625"/>
    <n v="10.070899414062501"/>
    <n v="6.2577648398154295"/>
    <x v="77"/>
    <x v="4"/>
    <x v="2"/>
    <x v="2"/>
    <b v="0"/>
    <n v="10242.474402522281"/>
  </r>
  <r>
    <n v="7286005499"/>
    <s v="Jun 10, 2022, 2:19:16 PM"/>
    <m/>
    <d v="2022-06-10T00:00:00"/>
    <m/>
    <d v="2022-06-10T00:00:00"/>
    <n v="6"/>
    <n v="10"/>
    <x v="6"/>
    <s v="Morning Run"/>
    <x v="0"/>
    <n v="2931"/>
    <n v="10392.9599609375"/>
    <n v="10.3929599609375"/>
    <n v="6.4578839238876951"/>
    <x v="77"/>
    <x v="4"/>
    <x v="2"/>
    <x v="2"/>
    <b v="0"/>
    <n v="10248.932286446168"/>
  </r>
  <r>
    <n v="7291990419"/>
    <s v="Jun 11, 2022, 3:33:17 PM"/>
    <m/>
    <d v="2022-06-11T00:00:00"/>
    <m/>
    <d v="2022-06-11T00:00:00"/>
    <n v="6"/>
    <n v="11"/>
    <x v="6"/>
    <s v="Morning Run"/>
    <x v="0"/>
    <n v="3009"/>
    <n v="10525.7099609375"/>
    <n v="10.525709960937499"/>
    <n v="6.5403709241376955"/>
    <x v="77"/>
    <x v="4"/>
    <x v="2"/>
    <x v="2"/>
    <b v="0"/>
    <n v="10255.472657370306"/>
  </r>
  <r>
    <n v="7297794295"/>
    <s v="Jun 12, 2022, 3:25:58 PM"/>
    <m/>
    <d v="2022-06-12T00:00:00"/>
    <m/>
    <d v="2022-06-12T00:00:00"/>
    <n v="6"/>
    <n v="12"/>
    <x v="6"/>
    <s v="Morning Run"/>
    <x v="0"/>
    <n v="1866"/>
    <n v="6648.60986328125"/>
    <n v="6.6486098632812496"/>
    <n v="4.1312533593569336"/>
    <x v="77"/>
    <x v="4"/>
    <x v="2"/>
    <x v="2"/>
    <b v="0"/>
    <n v="10259.603910729664"/>
  </r>
  <r>
    <n v="7302754403"/>
    <s v="Jun 13, 2022, 3:48:37 PM"/>
    <m/>
    <d v="2022-06-13T00:00:00"/>
    <m/>
    <d v="2022-06-13T00:00:00"/>
    <n v="6"/>
    <n v="13"/>
    <x v="6"/>
    <s v="Morning Run"/>
    <x v="0"/>
    <n v="2921"/>
    <n v="10251.08984375"/>
    <n v="10.25108984375"/>
    <n v="6.3697299473007813"/>
    <x v="77"/>
    <x v="4"/>
    <x v="2"/>
    <x v="2"/>
    <b v="0"/>
    <n v="10265.973640676964"/>
  </r>
  <r>
    <n v="7308199687"/>
    <s v="Jun 14, 2022, 3:57:07 PM"/>
    <m/>
    <d v="2022-06-14T00:00:00"/>
    <m/>
    <d v="2022-06-14T00:00:00"/>
    <n v="6"/>
    <n v="14"/>
    <x v="6"/>
    <s v="Morning Run"/>
    <x v="0"/>
    <n v="2856"/>
    <n v="10026.6904296875"/>
    <n v="10.0266904296875"/>
    <n v="6.2302946589853514"/>
    <x v="77"/>
    <x v="4"/>
    <x v="2"/>
    <x v="2"/>
    <b v="0"/>
    <n v="10272.203935335951"/>
  </r>
  <r>
    <n v="7313787487"/>
    <s v="Jun 15, 2022, 3:40:23 PM"/>
    <m/>
    <d v="2022-06-15T00:00:00"/>
    <m/>
    <d v="2022-06-15T00:00:00"/>
    <n v="6"/>
    <n v="15"/>
    <x v="6"/>
    <s v="Morning Run"/>
    <x v="0"/>
    <n v="2817"/>
    <n v="10110.4697265625"/>
    <n v="10.110469726562499"/>
    <n v="6.2823526844638673"/>
    <x v="77"/>
    <x v="4"/>
    <x v="2"/>
    <x v="2"/>
    <b v="0"/>
    <n v="10278.486288020415"/>
  </r>
  <r>
    <n v="7319511227"/>
    <s v="Jun 16, 2022, 4:01:04 PM"/>
    <m/>
    <d v="2022-06-16T00:00:00"/>
    <m/>
    <d v="2022-06-16T00:00:00"/>
    <n v="6"/>
    <n v="16"/>
    <x v="6"/>
    <s v="Morning Run"/>
    <x v="0"/>
    <n v="2743"/>
    <n v="10106.76953125"/>
    <n v="10.10676953125"/>
    <n v="6.2800534904023442"/>
    <x v="77"/>
    <x v="4"/>
    <x v="2"/>
    <x v="2"/>
    <b v="0"/>
    <n v="10284.766341510816"/>
  </r>
  <r>
    <n v="7324456300"/>
    <s v="Jun 17, 2022, 3:20:38 PM"/>
    <m/>
    <d v="2022-06-17T00:00:00"/>
    <m/>
    <d v="2022-06-17T00:00:00"/>
    <n v="6"/>
    <n v="17"/>
    <x v="6"/>
    <s v="Morning Run"/>
    <x v="0"/>
    <n v="2675"/>
    <n v="10081.2197265625"/>
    <n v="10.0812197265625"/>
    <n v="6.2641775827138675"/>
    <x v="77"/>
    <x v="4"/>
    <x v="2"/>
    <x v="2"/>
    <b v="0"/>
    <n v="10291.030519093531"/>
  </r>
  <r>
    <n v="7329899185"/>
    <s v="Jun 18, 2022, 3:41:12 PM"/>
    <m/>
    <d v="2022-06-18T00:00:00"/>
    <m/>
    <d v="2022-06-18T00:00:00"/>
    <n v="6"/>
    <n v="18"/>
    <x v="6"/>
    <s v="Mammoth Lakes Treadmill"/>
    <x v="0"/>
    <n v="3150"/>
    <n v="9977.953125"/>
    <n v="9.9779531250000009"/>
    <n v="6.2000107112343752"/>
    <x v="109"/>
    <x v="7"/>
    <x v="1"/>
    <x v="1"/>
    <b v="1"/>
    <n v="10297.230529804765"/>
  </r>
  <r>
    <n v="7337205572"/>
    <s v="Jun 20, 2022, 12:27:35 AM"/>
    <m/>
    <d v="2022-06-19T00:00:00"/>
    <m/>
    <d v="2022-06-19T00:00:00"/>
    <n v="6"/>
    <n v="19"/>
    <x v="6"/>
    <s v="Evening Run"/>
    <x v="0"/>
    <n v="1868"/>
    <n v="6577.02978515625"/>
    <n v="6.5770297851562498"/>
    <n v="4.0867755746323242"/>
    <x v="77"/>
    <x v="4"/>
    <x v="2"/>
    <x v="2"/>
    <b v="0"/>
    <n v="10301.317305379398"/>
  </r>
  <r>
    <n v="7340113434"/>
    <s v="Jun 20, 2022, 3:51:56 PM"/>
    <m/>
    <d v="2022-06-20T00:00:00"/>
    <m/>
    <d v="2022-06-20T00:00:00"/>
    <n v="6"/>
    <n v="20"/>
    <x v="6"/>
    <s v="Morning Run"/>
    <x v="0"/>
    <n v="2895"/>
    <n v="10336.1796875"/>
    <n v="10.3361796875"/>
    <n v="6.4226023086015624"/>
    <x v="77"/>
    <x v="4"/>
    <x v="2"/>
    <x v="2"/>
    <b v="0"/>
    <n v="10307.739907687999"/>
  </r>
  <r>
    <n v="7345484109"/>
    <s v="Jun 21, 2022, 3:09:16 PM"/>
    <m/>
    <d v="2022-06-21T00:00:00"/>
    <m/>
    <d v="2022-06-21T00:00:00"/>
    <n v="6"/>
    <n v="21"/>
    <x v="6"/>
    <s v="Morning Run"/>
    <x v="0"/>
    <n v="2833"/>
    <n v="10386.91015625"/>
    <n v="10.38691015625"/>
    <n v="6.4541247506992185"/>
    <x v="77"/>
    <x v="4"/>
    <x v="2"/>
    <x v="2"/>
    <b v="0"/>
    <n v="10314.194032438698"/>
  </r>
  <r>
    <n v="7351308585"/>
    <s v="Jun 22, 2022, 3:48:24 PM"/>
    <m/>
    <d v="2022-06-22T00:00:00"/>
    <m/>
    <d v="2022-06-22T00:00:00"/>
    <n v="6"/>
    <n v="22"/>
    <x v="6"/>
    <s v="Azzurra Treadmill"/>
    <x v="0"/>
    <n v="3300"/>
    <n v="10579.3271484375"/>
    <n v="10.5793271484375"/>
    <n v="6.5736870895517576"/>
    <x v="77"/>
    <x v="4"/>
    <x v="2"/>
    <x v="2"/>
    <b v="1"/>
    <n v="10320.76771952825"/>
  </r>
  <r>
    <n v="7356981393"/>
    <s v="Jun 23, 2022, 4:24:26 PM"/>
    <m/>
    <d v="2022-06-23T00:00:00"/>
    <m/>
    <d v="2022-06-23T00:00:00"/>
    <n v="6"/>
    <n v="23"/>
    <x v="6"/>
    <s v="Morning Run"/>
    <x v="0"/>
    <n v="2718"/>
    <n v="10120.630859375"/>
    <n v="10.120630859375"/>
    <n v="6.2886665177207028"/>
    <x v="77"/>
    <x v="4"/>
    <x v="2"/>
    <x v="2"/>
    <b v="0"/>
    <n v="10327.056386045972"/>
  </r>
  <r>
    <n v="7361699377"/>
    <s v="Jun 24, 2022, 3:40:40 PM"/>
    <m/>
    <d v="2022-06-24T00:00:00"/>
    <m/>
    <d v="2022-06-24T00:00:00"/>
    <n v="6"/>
    <n v="24"/>
    <x v="6"/>
    <s v="Morning Run"/>
    <x v="0"/>
    <n v="2852"/>
    <n v="10296.6298828125"/>
    <n v="10.2966298828125"/>
    <n v="6.3980272069130857"/>
    <x v="77"/>
    <x v="4"/>
    <x v="2"/>
    <x v="2"/>
    <b v="0"/>
    <n v="10333.454413252884"/>
  </r>
  <r>
    <n v="7367206440"/>
    <s v="Jun 25, 2022, 3:57:41 PM"/>
    <m/>
    <d v="2022-06-25T00:00:00"/>
    <m/>
    <d v="2022-06-25T00:00:00"/>
    <n v="6"/>
    <n v="25"/>
    <x v="6"/>
    <s v="Morning Run"/>
    <x v="0"/>
    <n v="2828"/>
    <n v="10334.7802734375"/>
    <n v="10.3347802734375"/>
    <n v="6.4217327532861326"/>
    <x v="77"/>
    <x v="4"/>
    <x v="2"/>
    <x v="2"/>
    <b v="0"/>
    <n v="10339.876146006171"/>
  </r>
  <r>
    <n v="7372739384"/>
    <s v="Jun 26, 2022, 3:45:33 PM"/>
    <m/>
    <d v="2022-06-26T00:00:00"/>
    <m/>
    <d v="2022-06-26T00:00:00"/>
    <n v="6"/>
    <n v="26"/>
    <x v="6"/>
    <s v="Morning Run"/>
    <x v="0"/>
    <n v="1847"/>
    <n v="6627.66015625"/>
    <n v="6.6276601562500002"/>
    <n v="4.118235818949219"/>
    <x v="77"/>
    <x v="4"/>
    <x v="2"/>
    <x v="2"/>
    <b v="0"/>
    <n v="10343.994381825119"/>
  </r>
  <r>
    <n v="7377167146"/>
    <s v="Jun 27, 2022, 3:06:11 PM"/>
    <m/>
    <d v="2022-06-27T00:00:00"/>
    <m/>
    <d v="2022-06-27T00:00:00"/>
    <n v="6"/>
    <n v="27"/>
    <x v="6"/>
    <s v="Morning Run"/>
    <x v="0"/>
    <n v="2805"/>
    <n v="10109.1201171875"/>
    <n v="10.1091201171875"/>
    <n v="6.2815140763369142"/>
    <x v="77"/>
    <x v="4"/>
    <x v="2"/>
    <x v="2"/>
    <b v="0"/>
    <n v="10350.275895901457"/>
  </r>
  <r>
    <n v="7382750584"/>
    <s v="Jun 28, 2022, 3:42:16 PM"/>
    <m/>
    <d v="2022-06-28T00:00:00"/>
    <m/>
    <d v="2022-06-28T00:00:00"/>
    <n v="6"/>
    <n v="28"/>
    <x v="6"/>
    <s v="Morning Run"/>
    <x v="0"/>
    <n v="2847"/>
    <n v="10129.0498046875"/>
    <n v="10.129049804687501"/>
    <n v="6.2938978061884763"/>
    <x v="77"/>
    <x v="4"/>
    <x v="2"/>
    <x v="2"/>
    <b v="0"/>
    <n v="10356.569793707646"/>
  </r>
  <r>
    <n v="7388378781"/>
    <s v="Jun 29, 2022, 3:48:06 PM"/>
    <m/>
    <d v="2022-06-29T00:00:00"/>
    <m/>
    <d v="2022-06-29T00:00:00"/>
    <n v="6"/>
    <n v="29"/>
    <x v="6"/>
    <s v="Morning Run"/>
    <x v="0"/>
    <n v="2921"/>
    <n v="10071.4404296875"/>
    <n v="10.071440429687501"/>
    <n v="6.2581010112353512"/>
    <x v="77"/>
    <x v="4"/>
    <x v="2"/>
    <x v="2"/>
    <b v="0"/>
    <n v="10362.827894718881"/>
  </r>
  <r>
    <n v="7394127164"/>
    <s v="Jun 30, 2022, 5:19:55 PM"/>
    <m/>
    <d v="2022-06-30T00:00:00"/>
    <m/>
    <d v="2022-06-30T00:00:00"/>
    <n v="6"/>
    <n v="30"/>
    <x v="6"/>
    <s v="Azzurra Treadmill"/>
    <x v="0"/>
    <n v="3300"/>
    <n v="10460.7568359375"/>
    <n v="10.4607568359375"/>
    <n v="6.5000109359033207"/>
    <x v="77"/>
    <x v="4"/>
    <x v="2"/>
    <x v="2"/>
    <b v="0"/>
    <n v="10369.327905654784"/>
  </r>
  <r>
    <n v="7398563289"/>
    <s v="Jul 1, 2022, 3:43:26 PM"/>
    <m/>
    <d v="2022-07-01T00:00:00"/>
    <m/>
    <d v="2022-07-01T00:00:00"/>
    <n v="7"/>
    <n v="1"/>
    <x v="6"/>
    <s v="Morning Run"/>
    <x v="0"/>
    <n v="2780"/>
    <n v="10096.7001953125"/>
    <n v="10.096700195312501"/>
    <n v="6.273796697061524"/>
    <x v="77"/>
    <x v="4"/>
    <x v="2"/>
    <x v="2"/>
    <b v="0"/>
    <n v="10375.601702351845"/>
  </r>
  <r>
    <n v="7404041694"/>
    <s v="Jul 2, 2022, 3:51:55 PM"/>
    <m/>
    <d v="2022-07-02T00:00:00"/>
    <m/>
    <d v="2022-07-02T00:00:00"/>
    <n v="7"/>
    <n v="2"/>
    <x v="6"/>
    <s v="Morning Run"/>
    <x v="0"/>
    <n v="2963"/>
    <n v="10450.25"/>
    <n v="10.45025"/>
    <n v="6.4934822927500004"/>
    <x v="77"/>
    <x v="4"/>
    <x v="2"/>
    <x v="2"/>
    <b v="0"/>
    <n v="10382.095184644595"/>
  </r>
  <r>
    <n v="7409658111"/>
    <s v="Jul 3, 2022, 3:32:06 PM"/>
    <m/>
    <d v="2022-07-03T00:00:00"/>
    <m/>
    <d v="2022-07-03T00:00:00"/>
    <n v="7"/>
    <n v="3"/>
    <x v="6"/>
    <s v="Azzurra Treadmill"/>
    <x v="0"/>
    <n v="2760"/>
    <n v="8690.5"/>
    <n v="8.6905000000000001"/>
    <n v="5.4000246755000001"/>
    <x v="77"/>
    <x v="4"/>
    <x v="2"/>
    <x v="2"/>
    <b v="1"/>
    <n v="10387.495209320095"/>
  </r>
  <r>
    <n v="7414220783"/>
    <s v="Jul 4, 2022, 2:44:03 PM"/>
    <m/>
    <d v="2022-07-04T00:00:00"/>
    <m/>
    <d v="2022-07-04T00:00:00"/>
    <n v="7"/>
    <n v="4"/>
    <x v="6"/>
    <s v="Morning Run"/>
    <x v="0"/>
    <n v="2866"/>
    <n v="10176.6904296875"/>
    <n v="10.1766904296875"/>
    <n v="6.3235003089853521"/>
    <x v="77"/>
    <x v="4"/>
    <x v="2"/>
    <x v="2"/>
    <b v="0"/>
    <n v="10393.81870962908"/>
  </r>
  <r>
    <n v="7419555051"/>
    <s v="Jul 5, 2022, 2:39:29 PM"/>
    <m/>
    <d v="2022-07-05T00:00:00"/>
    <m/>
    <d v="2022-07-05T00:00:00"/>
    <n v="7"/>
    <n v="5"/>
    <x v="6"/>
    <s v="Morning Run"/>
    <x v="0"/>
    <n v="2826"/>
    <n v="10119.26953125"/>
    <n v="10.11926953125"/>
    <n v="6.2878206279023434"/>
    <x v="77"/>
    <x v="4"/>
    <x v="2"/>
    <x v="2"/>
    <b v="0"/>
    <n v="10400.106530256982"/>
  </r>
  <r>
    <n v="7425524533"/>
    <s v="Jul 6, 2022, 3:47:01 PM"/>
    <m/>
    <d v="2022-07-06T00:00:00"/>
    <m/>
    <d v="2022-07-06T00:00:00"/>
    <n v="7"/>
    <n v="6"/>
    <x v="6"/>
    <s v="Morning Run"/>
    <x v="0"/>
    <n v="2889"/>
    <n v="10069.3203125"/>
    <n v="10.0693203125"/>
    <n v="6.256783631898438"/>
    <x v="77"/>
    <x v="4"/>
    <x v="2"/>
    <x v="2"/>
    <b v="0"/>
    <n v="10406.36331388888"/>
  </r>
  <r>
    <n v="7430867627"/>
    <s v="Jul 7, 2022, 3:40:25 PM"/>
    <m/>
    <d v="2022-07-07T00:00:00"/>
    <m/>
    <d v="2022-07-07T00:00:00"/>
    <n v="7"/>
    <n v="7"/>
    <x v="6"/>
    <s v="Morning Run"/>
    <x v="0"/>
    <n v="2885"/>
    <n v="10061.9404296875"/>
    <n v="10.0619404296875"/>
    <n v="6.2521979867353519"/>
    <x v="77"/>
    <x v="4"/>
    <x v="2"/>
    <x v="2"/>
    <b v="0"/>
    <n v="10412.615511875616"/>
  </r>
  <r>
    <n v="7435790455"/>
    <s v="Jul 8, 2022, 2:58:50 PM"/>
    <m/>
    <d v="2022-07-08T00:00:00"/>
    <m/>
    <d v="2022-07-08T00:00:00"/>
    <n v="7"/>
    <n v="8"/>
    <x v="6"/>
    <s v="Azzurra Treadmill"/>
    <x v="0"/>
    <n v="3600"/>
    <n v="11426.365234375"/>
    <n v="11.426365234375"/>
    <n v="7.1000119920488283"/>
    <x v="77"/>
    <x v="4"/>
    <x v="2"/>
    <x v="2"/>
    <b v="1"/>
    <n v="10419.715523867664"/>
  </r>
  <r>
    <n v="7440073358"/>
    <s v="Jul 9, 2022, 11:44:23 AM"/>
    <m/>
    <d v="2022-07-09T00:00:00"/>
    <m/>
    <d v="2022-07-09T00:00:00"/>
    <n v="7"/>
    <n v="9"/>
    <x v="6"/>
    <s v="Morning Run"/>
    <x v="0"/>
    <n v="2927"/>
    <n v="11052.66015625"/>
    <n v="11.052660156250001"/>
    <n v="6.8678024939492186"/>
    <x v="69"/>
    <x v="0"/>
    <x v="0"/>
    <x v="0"/>
    <b v="0"/>
    <n v="10426.583326361613"/>
  </r>
  <r>
    <n v="7446021062"/>
    <s v="Jul 10, 2022, 12:36:55 PM"/>
    <m/>
    <d v="2022-07-10T00:00:00"/>
    <m/>
    <d v="2022-07-10T00:00:00"/>
    <n v="7"/>
    <n v="10"/>
    <x v="6"/>
    <s v="Morning Run"/>
    <x v="0"/>
    <n v="2543"/>
    <n v="10119.3701171875"/>
    <n v="10.119370117187501"/>
    <n v="6.2878831290869144"/>
    <x v="69"/>
    <x v="0"/>
    <x v="0"/>
    <x v="0"/>
    <b v="0"/>
    <n v="10432.8712094907"/>
  </r>
  <r>
    <n v="7450998843"/>
    <s v="Jul 11, 2022, 12:14:39 PM"/>
    <m/>
    <d v="2022-07-11T00:00:00"/>
    <m/>
    <d v="2022-07-11T00:00:00"/>
    <n v="7"/>
    <n v="11"/>
    <x v="6"/>
    <s v="NYC Treadmill"/>
    <x v="0"/>
    <n v="3302"/>
    <n v="10299.822265625"/>
    <n v="10.299822265625"/>
    <n v="6.4000108610136719"/>
    <x v="69"/>
    <x v="0"/>
    <x v="0"/>
    <x v="0"/>
    <b v="1"/>
    <n v="10439.271220351715"/>
  </r>
  <r>
    <n v="7455803685"/>
    <s v="Jul 12, 2022, 9:54:10 AM"/>
    <m/>
    <d v="2022-07-12T00:00:00"/>
    <m/>
    <d v="2022-07-12T00:00:00"/>
    <n v="7"/>
    <n v="12"/>
    <x v="6"/>
    <s v="Afternoon Run"/>
    <x v="0"/>
    <n v="2843"/>
    <n v="10083.75"/>
    <n v="10.08375"/>
    <n v="6.26574982125"/>
    <x v="110"/>
    <x v="8"/>
    <x v="32"/>
    <x v="3"/>
    <b v="0"/>
    <n v="10445.536970172965"/>
  </r>
  <r>
    <n v="7460585842"/>
    <s v="Jul 13, 2022, 5:43:55 AM"/>
    <m/>
    <d v="2022-07-13T00:00:00"/>
    <m/>
    <d v="2022-07-13T00:00:00"/>
    <n v="7"/>
    <n v="13"/>
    <x v="6"/>
    <s v="Morning Run"/>
    <x v="0"/>
    <n v="2963"/>
    <n v="10448.0302734375"/>
    <n v="10.448030273437499"/>
    <n v="6.4921030190361328"/>
    <x v="110"/>
    <x v="8"/>
    <x v="32"/>
    <x v="3"/>
    <b v="0"/>
    <n v="10452.029073192001"/>
  </r>
  <r>
    <n v="7465806498"/>
    <s v="Jul 14, 2022, 4:43:41 AM"/>
    <m/>
    <d v="2022-07-14T00:00:00"/>
    <m/>
    <d v="2022-07-14T00:00:00"/>
    <n v="7"/>
    <n v="14"/>
    <x v="6"/>
    <s v="Morning Run"/>
    <x v="0"/>
    <n v="2833"/>
    <n v="10110.4697265625"/>
    <n v="10.110469726562499"/>
    <n v="6.2823526844638673"/>
    <x v="110"/>
    <x v="8"/>
    <x v="32"/>
    <x v="3"/>
    <b v="0"/>
    <n v="10458.311425876465"/>
  </r>
  <r>
    <n v="7471523779"/>
    <s v="Jul 15, 2022, 6:26:02 AM"/>
    <m/>
    <d v="2022-07-15T00:00:00"/>
    <m/>
    <d v="2022-07-15T00:00:00"/>
    <n v="7"/>
    <n v="15"/>
    <x v="6"/>
    <s v="Morning Run"/>
    <x v="0"/>
    <n v="2956"/>
    <n v="10620.259765625"/>
    <n v="10.620259765625001"/>
    <n v="6.5991214308261723"/>
    <x v="111"/>
    <x v="8"/>
    <x v="33"/>
    <x v="3"/>
    <b v="0"/>
    <n v="10464.910547307292"/>
  </r>
  <r>
    <n v="7476048667"/>
    <s v="Jul 16, 2022, 5:30:23 AM"/>
    <m/>
    <d v="2022-07-16T00:00:00"/>
    <m/>
    <d v="2022-07-16T00:00:00"/>
    <n v="7"/>
    <n v="16"/>
    <x v="6"/>
    <s v="Copenhagen Treadmill"/>
    <x v="0"/>
    <n v="3600"/>
    <n v="11427.2666015625"/>
    <n v="11.427266601562501"/>
    <n v="7.1005720754794925"/>
    <x v="111"/>
    <x v="8"/>
    <x v="33"/>
    <x v="3"/>
    <b v="1"/>
    <n v="10472.011119382772"/>
  </r>
  <r>
    <n v="7518857013"/>
    <s v="Jul 24, 2022, 6:49:41 AM"/>
    <m/>
    <d v="2022-07-24T00:00:00"/>
    <m/>
    <d v="2022-07-24T00:00:00"/>
    <n v="7"/>
    <n v="24"/>
    <x v="6"/>
    <s v="Morning Run"/>
    <x v="0"/>
    <n v="1465"/>
    <n v="5129.56982421875"/>
    <n v="5.1295698242187502"/>
    <n v="3.1873659312446287"/>
    <x v="112"/>
    <x v="8"/>
    <x v="34"/>
    <x v="3"/>
    <b v="0"/>
    <n v="10475.198485314017"/>
  </r>
  <r>
    <n v="7524902718"/>
    <s v="Jul 25, 2022, 8:17:13 AM"/>
    <m/>
    <d v="2022-07-25T00:00:00"/>
    <m/>
    <d v="2022-07-25T00:00:00"/>
    <n v="7"/>
    <n v="25"/>
    <x v="6"/>
    <s v="Lunch Run"/>
    <x v="0"/>
    <n v="2485"/>
    <n v="8603.4599609375"/>
    <n v="8.6034599609374993"/>
    <n v="5.3459405193876952"/>
    <x v="113"/>
    <x v="8"/>
    <x v="35"/>
    <x v="3"/>
    <b v="0"/>
    <n v="10480.544425833405"/>
  </r>
  <r>
    <n v="7529894679"/>
    <s v="Jul 26, 2022, 6:45:18 AM"/>
    <m/>
    <d v="2022-07-26T00:00:00"/>
    <m/>
    <d v="2022-07-26T00:00:00"/>
    <n v="7"/>
    <n v="26"/>
    <x v="6"/>
    <s v="Morning Run"/>
    <x v="0"/>
    <n v="2469"/>
    <n v="8370.8798828125"/>
    <n v="8.3708798828125008"/>
    <n v="5.2014220036630858"/>
    <x v="113"/>
    <x v="8"/>
    <x v="35"/>
    <x v="3"/>
    <b v="0"/>
    <n v="10485.745847837068"/>
  </r>
  <r>
    <n v="7535368805"/>
    <s v="Jul 27, 2022, 5:46:44 AM"/>
    <m/>
    <d v="2022-07-27T00:00:00"/>
    <m/>
    <d v="2022-07-27T00:00:00"/>
    <n v="7"/>
    <n v="27"/>
    <x v="6"/>
    <s v="Stockholm Treadmill"/>
    <x v="0"/>
    <n v="2349"/>
    <n v="7242.0625"/>
    <n v="7.2420625000000003"/>
    <n v="4.5000076176875003"/>
    <x v="110"/>
    <x v="8"/>
    <x v="32"/>
    <x v="3"/>
    <b v="1"/>
    <n v="10490.245855454756"/>
  </r>
  <r>
    <n v="7544448120"/>
    <s v="Jul 28, 2022, 5:34:17 PM"/>
    <m/>
    <d v="2022-07-28T00:00:00"/>
    <m/>
    <d v="2022-07-28T00:00:00"/>
    <n v="7"/>
    <n v="28"/>
    <x v="6"/>
    <s v="Miami Treadmill"/>
    <x v="0"/>
    <n v="3600"/>
    <n v="11120.19921875"/>
    <n v="11.120199218750001"/>
    <n v="6.9097693087539067"/>
    <x v="48"/>
    <x v="26"/>
    <x v="1"/>
    <x v="1"/>
    <b v="1"/>
    <n v="10497.155624763509"/>
  </r>
  <r>
    <n v="7550260315"/>
    <s v="Jul 29, 2022, 8:51:29 PM"/>
    <m/>
    <d v="2022-07-29T00:00:00"/>
    <m/>
    <d v="2022-07-29T00:00:00"/>
    <n v="7"/>
    <n v="29"/>
    <x v="6"/>
    <s v="Afternoon Run"/>
    <x v="0"/>
    <n v="2875"/>
    <n v="10201.830078125"/>
    <n v="10.201830078125001"/>
    <n v="6.3391213574746095"/>
    <x v="77"/>
    <x v="4"/>
    <x v="2"/>
    <x v="2"/>
    <b v="0"/>
    <n v="10503.494746120983"/>
  </r>
  <r>
    <n v="7554855257"/>
    <s v="Jul 30, 2022, 4:16:55 PM"/>
    <m/>
    <d v="2022-07-30T00:00:00"/>
    <m/>
    <d v="2022-07-30T00:00:00"/>
    <n v="7"/>
    <n v="30"/>
    <x v="6"/>
    <s v="Morning Run"/>
    <x v="0"/>
    <n v="2967"/>
    <n v="10132.150390625"/>
    <n v="10.132150390625"/>
    <n v="6.2958244203730471"/>
    <x v="77"/>
    <x v="4"/>
    <x v="2"/>
    <x v="2"/>
    <b v="0"/>
    <n v="10509.790570541356"/>
  </r>
  <r>
    <n v="7560302438"/>
    <s v="Jul 31, 2022, 3:52:39 PM"/>
    <m/>
    <d v="2022-07-31T00:00:00"/>
    <m/>
    <d v="2022-07-31T00:00:00"/>
    <n v="7"/>
    <n v="31"/>
    <x v="6"/>
    <s v="Morning Run"/>
    <x v="0"/>
    <n v="2625"/>
    <n v="8990.6298828125"/>
    <n v="8.9906298828125006"/>
    <n v="5.5865166809130864"/>
    <x v="77"/>
    <x v="4"/>
    <x v="2"/>
    <x v="2"/>
    <b v="0"/>
    <n v="10515.377087222269"/>
  </r>
  <r>
    <n v="7565146992"/>
    <s v="Aug 1, 2022, 3:46:05 PM"/>
    <m/>
    <d v="2022-08-01T00:00:00"/>
    <m/>
    <d v="2022-08-01T00:00:00"/>
    <n v="8"/>
    <n v="1"/>
    <x v="6"/>
    <s v="Morning Run"/>
    <x v="0"/>
    <n v="3046"/>
    <n v="10381.7802734375"/>
    <n v="10.381780273437499"/>
    <n v="6.4509371902861332"/>
    <x v="77"/>
    <x v="4"/>
    <x v="2"/>
    <x v="2"/>
    <b v="0"/>
    <n v="10521.828024412554"/>
  </r>
  <r>
    <n v="7571130874"/>
    <s v="Aug 2, 2022, 4:26:23 PM"/>
    <m/>
    <d v="2022-08-02T00:00:00"/>
    <m/>
    <d v="2022-08-02T00:00:00"/>
    <n v="8"/>
    <n v="2"/>
    <x v="6"/>
    <s v="Morning Run"/>
    <x v="0"/>
    <n v="2982"/>
    <n v="10248.8798828125"/>
    <n v="10.248879882812499"/>
    <n v="6.368356741663086"/>
    <x v="77"/>
    <x v="4"/>
    <x v="2"/>
    <x v="2"/>
    <b v="0"/>
    <n v="10528.196381154217"/>
  </r>
  <r>
    <n v="7576685960"/>
    <s v="Aug 3, 2022, 3:26:13 PM"/>
    <m/>
    <d v="2022-08-03T00:00:00"/>
    <m/>
    <d v="2022-08-03T00:00:00"/>
    <n v="8"/>
    <n v="3"/>
    <x v="6"/>
    <s v="Morning Run"/>
    <x v="0"/>
    <n v="2836"/>
    <n v="10179.310546875"/>
    <n v="10.179310546875"/>
    <n v="6.3251283738222659"/>
    <x v="77"/>
    <x v="4"/>
    <x v="2"/>
    <x v="2"/>
    <b v="0"/>
    <n v="10534.52150952804"/>
  </r>
  <r>
    <n v="7582502663"/>
    <s v="Aug 4, 2022, 4:03:07 PM"/>
    <m/>
    <d v="2022-08-04T00:00:00"/>
    <m/>
    <d v="2022-08-04T00:00:00"/>
    <n v="8"/>
    <n v="4"/>
    <x v="6"/>
    <s v="Morning Run"/>
    <x v="0"/>
    <n v="3061"/>
    <n v="10369.509765625"/>
    <n v="10.369509765625001"/>
    <n v="6.4433126525761724"/>
    <x v="77"/>
    <x v="4"/>
    <x v="2"/>
    <x v="2"/>
    <b v="0"/>
    <n v="10540.964822180616"/>
  </r>
  <r>
    <n v="7587760803"/>
    <s v="Aug 5, 2022, 3:54:20 PM"/>
    <m/>
    <d v="2022-08-05T00:00:00"/>
    <m/>
    <d v="2022-08-05T00:00:00"/>
    <n v="8"/>
    <n v="5"/>
    <x v="6"/>
    <s v="Morning Run"/>
    <x v="0"/>
    <n v="2913"/>
    <n v="10071.5302734375"/>
    <n v="10.071530273437499"/>
    <n v="6.2581568375361325"/>
    <x v="77"/>
    <x v="4"/>
    <x v="2"/>
    <x v="2"/>
    <b v="0"/>
    <n v="10547.222979018152"/>
  </r>
  <r>
    <n v="7603872716"/>
    <s v="Aug 8, 2022, 3:10:16 PM"/>
    <m/>
    <d v="2022-08-08T00:00:00"/>
    <m/>
    <d v="2022-08-08T00:00:00"/>
    <n v="8"/>
    <n v="8"/>
    <x v="6"/>
    <s v="Morning Run"/>
    <x v="0"/>
    <n v="3224"/>
    <n v="11152.98046875"/>
    <n v="11.15298046875"/>
    <n v="6.9301386268476568"/>
    <x v="77"/>
    <x v="4"/>
    <x v="2"/>
    <x v="2"/>
    <b v="0"/>
    <n v="10554.153117644999"/>
  </r>
  <r>
    <n v="7609862460"/>
    <s v="Aug 9, 2022, 3:42:02 PM"/>
    <m/>
    <d v="2022-08-09T00:00:00"/>
    <m/>
    <d v="2022-08-09T00:00:00"/>
    <n v="8"/>
    <n v="9"/>
    <x v="6"/>
    <s v="Morning Run"/>
    <x v="0"/>
    <n v="2915"/>
    <n v="10117.919921875"/>
    <n v="10.117919921875"/>
    <n v="6.2869820197753912"/>
    <x v="77"/>
    <x v="4"/>
    <x v="2"/>
    <x v="2"/>
    <b v="0"/>
    <n v="10560.440099664775"/>
  </r>
  <r>
    <n v="7616257412"/>
    <s v="Aug 10, 2022, 5:25:36 PM"/>
    <m/>
    <d v="2022-08-10T00:00:00"/>
    <m/>
    <d v="2022-08-10T00:00:00"/>
    <n v="8"/>
    <n v="10"/>
    <x v="6"/>
    <s v="Azzurra Treadmill"/>
    <x v="0"/>
    <n v="3300"/>
    <n v="10460.7568359375"/>
    <n v="10.4607568359375"/>
    <n v="6.5000109359033207"/>
    <x v="77"/>
    <x v="4"/>
    <x v="2"/>
    <x v="2"/>
    <b v="1"/>
    <n v="10566.940110600677"/>
  </r>
  <r>
    <n v="7621430467"/>
    <s v="Aug 11, 2022, 4:18:53 PM"/>
    <m/>
    <d v="2022-08-11T00:00:00"/>
    <m/>
    <d v="2022-08-11T00:00:00"/>
    <n v="8"/>
    <n v="11"/>
    <x v="6"/>
    <s v="Morning Run"/>
    <x v="0"/>
    <n v="2865"/>
    <n v="10061.8701171875"/>
    <n v="10.0618701171875"/>
    <n v="6.2521542965869141"/>
    <x v="77"/>
    <x v="4"/>
    <x v="2"/>
    <x v="2"/>
    <b v="0"/>
    <n v="10573.192264897263"/>
  </r>
  <r>
    <n v="7626788055"/>
    <s v="Aug 12, 2022, 4:18:30 PM"/>
    <m/>
    <d v="2022-08-12T00:00:00"/>
    <m/>
    <d v="2022-08-12T00:00:00"/>
    <n v="8"/>
    <n v="12"/>
    <x v="6"/>
    <s v="Morning Run"/>
    <x v="0"/>
    <n v="2954"/>
    <n v="10179.8203125"/>
    <n v="10.1798203125"/>
    <n v="6.3254451273984378"/>
    <x v="70"/>
    <x v="7"/>
    <x v="1"/>
    <x v="1"/>
    <b v="0"/>
    <n v="10579.517710024662"/>
  </r>
  <r>
    <n v="7632339095"/>
    <s v="Aug 13, 2022, 4:26:51 PM"/>
    <m/>
    <d v="2022-08-13T00:00:00"/>
    <m/>
    <d v="2022-08-13T00:00:00"/>
    <n v="8"/>
    <n v="13"/>
    <x v="6"/>
    <s v="Morning Run"/>
    <x v="0"/>
    <n v="1890"/>
    <n v="6724.5"/>
    <n v="6.7244999999999999"/>
    <n v="4.1784092895000002"/>
    <x v="70"/>
    <x v="7"/>
    <x v="1"/>
    <x v="1"/>
    <b v="0"/>
    <n v="10583.696119314161"/>
  </r>
  <r>
    <n v="7637778596"/>
    <s v="Aug 14, 2022, 3:41:10 PM"/>
    <m/>
    <d v="2022-08-14T00:00:00"/>
    <m/>
    <d v="2022-08-14T00:00:00"/>
    <n v="8"/>
    <n v="14"/>
    <x v="6"/>
    <s v="Morning Run"/>
    <x v="0"/>
    <n v="1931"/>
    <n v="6664.56982421875"/>
    <n v="6.6645698242187503"/>
    <n v="4.1411704162446288"/>
    <x v="77"/>
    <x v="4"/>
    <x v="2"/>
    <x v="2"/>
    <b v="0"/>
    <n v="10587.837289730405"/>
  </r>
  <r>
    <n v="7643117045"/>
    <s v="Aug 15, 2022, 3:51:15 PM"/>
    <m/>
    <d v="2022-08-15T00:00:00"/>
    <m/>
    <d v="2022-08-15T00:00:00"/>
    <n v="8"/>
    <n v="15"/>
    <x v="6"/>
    <s v="Morning Run"/>
    <x v="0"/>
    <n v="3015"/>
    <n v="10451.0302734375"/>
    <n v="10.4510302734375"/>
    <n v="6.4939671320361327"/>
    <x v="77"/>
    <x v="4"/>
    <x v="2"/>
    <x v="2"/>
    <b v="0"/>
    <n v="10594.331256862441"/>
  </r>
  <r>
    <n v="7648701030"/>
    <s v="Aug 16, 2022, 3:50:10 PM"/>
    <m/>
    <d v="2022-08-16T00:00:00"/>
    <m/>
    <d v="2022-08-16T00:00:00"/>
    <n v="8"/>
    <n v="16"/>
    <x v="6"/>
    <s v="Morning Run"/>
    <x v="0"/>
    <n v="2916"/>
    <n v="10147.5595703125"/>
    <n v="10.147559570312501"/>
    <n v="6.3053992377646484"/>
    <x v="77"/>
    <x v="4"/>
    <x v="2"/>
    <x v="2"/>
    <b v="0"/>
    <n v="10600.636656100205"/>
  </r>
  <r>
    <n v="7654275265"/>
    <s v="Aug 17, 2022, 3:35:22 PM"/>
    <m/>
    <d v="2022-08-17T00:00:00"/>
    <m/>
    <d v="2022-08-17T00:00:00"/>
    <n v="8"/>
    <n v="17"/>
    <x v="6"/>
    <s v="Azzurra Treadmill"/>
    <x v="0"/>
    <n v="3300"/>
    <n v="10621.69140625"/>
    <n v="10.621691406249999"/>
    <n v="6.6000110107929686"/>
    <x v="77"/>
    <x v="4"/>
    <x v="2"/>
    <x v="2"/>
    <b v="1"/>
    <n v="10607.236667110998"/>
  </r>
  <r>
    <n v="7660133117"/>
    <s v="Aug 18, 2022, 4:35:58 PM"/>
    <m/>
    <d v="2022-08-18T00:00:00"/>
    <m/>
    <d v="2022-08-18T00:00:00"/>
    <n v="8"/>
    <n v="18"/>
    <x v="6"/>
    <s v="Morning Run"/>
    <x v="0"/>
    <n v="2838"/>
    <n v="10069.25"/>
    <n v="10.06925"/>
    <n v="6.2567399417500003"/>
    <x v="77"/>
    <x v="4"/>
    <x v="2"/>
    <x v="2"/>
    <b v="0"/>
    <n v="10613.493407052747"/>
  </r>
  <r>
    <n v="7665197304"/>
    <s v="Aug 19, 2022, 3:55:13 PM"/>
    <m/>
    <d v="2022-08-19T00:00:00"/>
    <m/>
    <d v="2022-08-19T00:00:00"/>
    <n v="8"/>
    <n v="19"/>
    <x v="6"/>
    <s v="Morning Run"/>
    <x v="0"/>
    <n v="2710"/>
    <n v="10124.580078125"/>
    <n v="10.124580078125"/>
    <n v="6.2911204477246097"/>
    <x v="77"/>
    <x v="4"/>
    <x v="2"/>
    <x v="2"/>
    <b v="0"/>
    <n v="10619.784527500471"/>
  </r>
  <r>
    <n v="7676245189"/>
    <s v="Aug 21, 2022, 2:28:18 PM"/>
    <m/>
    <d v="2022-08-21T00:00:00"/>
    <m/>
    <d v="2022-08-21T00:00:00"/>
    <n v="8"/>
    <n v="21"/>
    <x v="6"/>
    <s v="Costa Rica Treadmill"/>
    <x v="0"/>
    <n v="3600"/>
    <n v="11426.365234375"/>
    <n v="11.426365234375"/>
    <n v="7.1000119920488283"/>
    <x v="114"/>
    <x v="8"/>
    <x v="36"/>
    <x v="3"/>
    <b v="1"/>
    <n v="10626.884539492519"/>
  </r>
  <r>
    <n v="7698048327"/>
    <s v="Aug 24, 2022, 1:15:00 PM"/>
    <m/>
    <d v="2022-08-24T00:00:00"/>
    <m/>
    <d v="2022-08-24T00:00:00"/>
    <n v="8"/>
    <n v="24"/>
    <x v="6"/>
    <s v="Costa Rica Treadmill"/>
    <x v="0"/>
    <n v="3300"/>
    <n v="10460.7568359375"/>
    <n v="10.4607568359375"/>
    <n v="6.5000109359033207"/>
    <x v="114"/>
    <x v="8"/>
    <x v="36"/>
    <x v="3"/>
    <b v="1"/>
    <n v="10633.384550428422"/>
  </r>
  <r>
    <n v="7703507966"/>
    <s v="Aug 26, 2022, 1:24:25 PM"/>
    <m/>
    <d v="2022-08-26T00:00:00"/>
    <m/>
    <d v="2022-08-26T00:00:00"/>
    <n v="8"/>
    <n v="26"/>
    <x v="6"/>
    <s v="Costa Rica Treadmill"/>
    <x v="0"/>
    <n v="3300"/>
    <n v="10782.6259765625"/>
    <n v="10.7826259765625"/>
    <n v="6.7000110856826174"/>
    <x v="114"/>
    <x v="8"/>
    <x v="36"/>
    <x v="3"/>
    <b v="1"/>
    <n v="10640.084561514104"/>
  </r>
  <r>
    <n v="7709450006"/>
    <s v="Aug 27, 2022, 2:39:10 PM"/>
    <m/>
    <d v="2022-08-27T00:00:00"/>
    <m/>
    <d v="2022-08-27T00:00:00"/>
    <n v="8"/>
    <n v="27"/>
    <x v="6"/>
    <s v="Costa Rica Treadmill"/>
    <x v="0"/>
    <n v="2820"/>
    <n v="8690.474609375"/>
    <n v="8.6904746093750003"/>
    <n v="5.4000088985019534"/>
    <x v="114"/>
    <x v="8"/>
    <x v="36"/>
    <x v="3"/>
    <b v="1"/>
    <n v="10645.484570412606"/>
  </r>
  <r>
    <n v="7720496254"/>
    <s v="Aug 29, 2022, 2:50:14 PM"/>
    <m/>
    <d v="2022-08-29T00:00:00"/>
    <m/>
    <d v="2022-08-29T00:00:00"/>
    <n v="8"/>
    <n v="29"/>
    <x v="6"/>
    <s v="Morning Run"/>
    <x v="0"/>
    <n v="2881"/>
    <n v="10057.009765625"/>
    <n v="10.057009765625001"/>
    <n v="6.2491342150761717"/>
    <x v="77"/>
    <x v="4"/>
    <x v="2"/>
    <x v="2"/>
    <b v="0"/>
    <n v="10651.733704627683"/>
  </r>
  <r>
    <n v="7726284393"/>
    <s v="Aug 30, 2022, 4:08:43 PM"/>
    <m/>
    <d v="2022-08-30T00:00:00"/>
    <m/>
    <d v="2022-08-30T00:00:00"/>
    <n v="8"/>
    <n v="30"/>
    <x v="6"/>
    <s v="Morning Run"/>
    <x v="0"/>
    <n v="1562"/>
    <n v="5458.64013671875"/>
    <n v="5.45864013671875"/>
    <n v="3.3918406803930665"/>
    <x v="77"/>
    <x v="4"/>
    <x v="2"/>
    <x v="2"/>
    <b v="0"/>
    <n v="10655.125545308076"/>
  </r>
  <r>
    <n v="7731753138"/>
    <s v="Aug 31, 2022, 3:22:40 PM"/>
    <m/>
    <d v="2022-08-31T00:00:00"/>
    <m/>
    <d v="2022-08-31T00:00:00"/>
    <n v="8"/>
    <n v="31"/>
    <x v="6"/>
    <s v="Morning Run"/>
    <x v="0"/>
    <n v="1489"/>
    <n v="5257.669921875"/>
    <n v="5.2576699218750003"/>
    <n v="3.2669636170253908"/>
    <x v="7"/>
    <x v="7"/>
    <x v="1"/>
    <x v="1"/>
    <b v="0"/>
    <n v="10658.392508925101"/>
  </r>
  <r>
    <n v="7737589092"/>
    <s v="Sep 1, 2022, 3:47:44 PM"/>
    <m/>
    <d v="2022-09-01T00:00:00"/>
    <m/>
    <d v="2022-09-01T00:00:00"/>
    <n v="9"/>
    <n v="1"/>
    <x v="6"/>
    <s v="Morning Run"/>
    <x v="0"/>
    <n v="2989"/>
    <n v="10064.650390625"/>
    <n v="10.064650390624999"/>
    <n v="6.2538818778730469"/>
    <x v="77"/>
    <x v="4"/>
    <x v="2"/>
    <x v="2"/>
    <b v="0"/>
    <n v="10664.646390802975"/>
  </r>
  <r>
    <n v="7742909681"/>
    <s v="Sep 2, 2022, 3:52:47 PM"/>
    <m/>
    <d v="2022-09-02T00:00:00"/>
    <m/>
    <d v="2022-09-02T00:00:00"/>
    <n v="9"/>
    <n v="2"/>
    <x v="6"/>
    <s v="Azzurra Treadmill"/>
    <x v="0"/>
    <n v="3187"/>
    <n v="10299.822265625"/>
    <n v="10.299822265625"/>
    <n v="6.4000108610136719"/>
    <x v="77"/>
    <x v="4"/>
    <x v="2"/>
    <x v="2"/>
    <b v="1"/>
    <n v="10671.046401663989"/>
  </r>
  <r>
    <n v="7749447589"/>
    <s v="Sep 3, 2022, 3:24:00 PM"/>
    <m/>
    <d v="2022-09-03T00:00:00"/>
    <m/>
    <d v="2022-09-03T00:00:00"/>
    <n v="9"/>
    <n v="3"/>
    <x v="6"/>
    <s v="Morning Run"/>
    <x v="0"/>
    <n v="3300"/>
    <n v="10454.3740234375"/>
    <n v="10.4543740234375"/>
    <n v="6.4960448413173832"/>
    <x v="77"/>
    <x v="4"/>
    <x v="2"/>
    <x v="2"/>
    <b v="1"/>
    <n v="10677.542446505306"/>
  </r>
  <r>
    <n v="7754714065"/>
    <s v="Sep 4, 2022, 4:25:20 PM"/>
    <m/>
    <d v="2022-09-04T00:00:00"/>
    <m/>
    <d v="2022-09-04T00:00:00"/>
    <n v="9"/>
    <n v="4"/>
    <x v="6"/>
    <s v="Morning Run"/>
    <x v="0"/>
    <n v="2767"/>
    <n v="8851.41015625"/>
    <n v="8.8514101562499992"/>
    <n v="5.5000095801992188"/>
    <x v="77"/>
    <x v="4"/>
    <x v="2"/>
    <x v="2"/>
    <b v="1"/>
    <n v="10683.042456085504"/>
  </r>
  <r>
    <n v="7763977298"/>
    <s v="Sep 6, 2022, 1:13:58 PM"/>
    <m/>
    <d v="2022-09-06T00:00:00"/>
    <m/>
    <d v="2022-09-06T00:00:00"/>
    <n v="9"/>
    <n v="6"/>
    <x v="6"/>
    <s v="Morning Run"/>
    <x v="0"/>
    <n v="3085"/>
    <n v="11090.955078125"/>
    <n v="11.090955078125001"/>
    <n v="6.8915978478496092"/>
    <x v="115"/>
    <x v="51"/>
    <x v="1"/>
    <x v="1"/>
    <b v="0"/>
    <n v="10689.934053933353"/>
  </r>
  <r>
    <n v="7769349224"/>
    <s v="Sep 7, 2022, 12:21:48 PM"/>
    <m/>
    <d v="2022-09-07T00:00:00"/>
    <m/>
    <d v="2022-09-07T00:00:00"/>
    <n v="9"/>
    <n v="7"/>
    <x v="6"/>
    <s v="Morning Run"/>
    <x v="0"/>
    <n v="2970"/>
    <n v="11488.2841796875"/>
    <n v="11.488284179687501"/>
    <n v="7.1384866290166018"/>
    <x v="115"/>
    <x v="51"/>
    <x v="1"/>
    <x v="1"/>
    <b v="0"/>
    <n v="10697.072540562371"/>
  </r>
  <r>
    <n v="7774643461"/>
    <s v="Sep 8, 2022, 11:57:06 AM"/>
    <m/>
    <d v="2022-09-08T00:00:00"/>
    <m/>
    <d v="2022-09-08T00:00:00"/>
    <n v="9"/>
    <n v="8"/>
    <x v="6"/>
    <s v="Washington DC Treadmill"/>
    <x v="0"/>
    <n v="3300"/>
    <n v="10621.69140625"/>
    <n v="10.621691406249999"/>
    <n v="6.6000110107929686"/>
    <x v="115"/>
    <x v="51"/>
    <x v="1"/>
    <x v="1"/>
    <b v="1"/>
    <n v="10703.672551573163"/>
  </r>
  <r>
    <n v="7780523475"/>
    <s v="Sep 9, 2022, 3:16:55 PM"/>
    <m/>
    <d v="2022-09-09T00:00:00"/>
    <m/>
    <d v="2022-09-09T00:00:00"/>
    <n v="9"/>
    <n v="9"/>
    <x v="6"/>
    <s v="Azzurra Treadmill"/>
    <x v="0"/>
    <n v="3420"/>
    <n v="10943.5615234375"/>
    <n v="10.9435615234375"/>
    <n v="6.8000117673798828"/>
    <x v="77"/>
    <x v="4"/>
    <x v="2"/>
    <x v="2"/>
    <b v="1"/>
    <n v="10710.472563340543"/>
  </r>
  <r>
    <n v="7786238015"/>
    <s v="Sep 10, 2022, 3:46:51 PM"/>
    <m/>
    <d v="2022-09-10T00:00:00"/>
    <m/>
    <d v="2022-09-10T00:00:00"/>
    <n v="9"/>
    <n v="10"/>
    <x v="6"/>
    <s v="Morning Run"/>
    <x v="0"/>
    <n v="2979"/>
    <n v="10509.3701171875"/>
    <n v="10.509370117187499"/>
    <n v="6.5302178190869142"/>
    <x v="77"/>
    <x v="4"/>
    <x v="2"/>
    <x v="2"/>
    <b v="0"/>
    <n v="10717.00278115963"/>
  </r>
  <r>
    <n v="7792307356"/>
    <s v="Sep 11, 2022, 4:10:58 PM"/>
    <m/>
    <d v="2022-09-11T00:00:00"/>
    <m/>
    <d v="2022-09-11T00:00:00"/>
    <n v="9"/>
    <n v="11"/>
    <x v="6"/>
    <s v="Morning Run"/>
    <x v="0"/>
    <n v="2040"/>
    <n v="6838.31005859375"/>
    <n v="6.8383100585937502"/>
    <n v="4.249127559418457"/>
    <x v="77"/>
    <x v="4"/>
    <x v="2"/>
    <x v="2"/>
    <b v="0"/>
    <n v="10721.251908719049"/>
  </r>
  <r>
    <n v="7796866189"/>
    <s v="Sep 12, 2022, 3:39:27 PM"/>
    <m/>
    <d v="2022-09-12T00:00:00"/>
    <m/>
    <d v="2022-09-12T00:00:00"/>
    <n v="9"/>
    <n v="12"/>
    <x v="6"/>
    <s v="Morning Run"/>
    <x v="0"/>
    <n v="3023"/>
    <n v="10358.58984375"/>
    <n v="10.35858984375"/>
    <n v="6.4365273298007812"/>
    <x v="77"/>
    <x v="4"/>
    <x v="2"/>
    <x v="2"/>
    <b v="0"/>
    <n v="10727.688436048849"/>
  </r>
  <r>
    <n v="7802403808"/>
    <s v="Sep 13, 2022, 3:44:36 PM"/>
    <m/>
    <d v="2022-09-13T00:00:00"/>
    <m/>
    <d v="2022-09-13T00:00:00"/>
    <n v="9"/>
    <n v="13"/>
    <x v="6"/>
    <s v="Morning Run"/>
    <x v="0"/>
    <n v="2906"/>
    <n v="10392.8994140625"/>
    <n v="10.3928994140625"/>
    <n v="6.4578463018154295"/>
    <x v="77"/>
    <x v="4"/>
    <x v="2"/>
    <x v="2"/>
    <b v="0"/>
    <n v="10734.146282350664"/>
  </r>
  <r>
    <n v="7807762471"/>
    <s v="Sep 14, 2022, 3:12:06 PM"/>
    <m/>
    <d v="2022-09-14T00:00:00"/>
    <m/>
    <d v="2022-09-14T00:00:00"/>
    <n v="9"/>
    <n v="14"/>
    <x v="6"/>
    <s v="Morning Run"/>
    <x v="0"/>
    <n v="2921"/>
    <n v="10072.099609375"/>
    <n v="10.072099609375"/>
    <n v="6.2585106063769533"/>
    <x v="26"/>
    <x v="16"/>
    <x v="8"/>
    <x v="4"/>
    <b v="0"/>
    <n v="10740.404792957041"/>
  </r>
  <r>
    <n v="7813082717"/>
    <s v="Sep 15, 2022, 3:34:54 PM"/>
    <m/>
    <d v="2022-09-15T00:00:00"/>
    <m/>
    <d v="2022-09-15T00:00:00"/>
    <n v="9"/>
    <n v="15"/>
    <x v="6"/>
    <s v="Morning Run"/>
    <x v="0"/>
    <n v="2892"/>
    <n v="10048.5302734375"/>
    <n v="10.0485302734375"/>
    <n v="6.2438653045361328"/>
    <x v="26"/>
    <x v="16"/>
    <x v="8"/>
    <x v="4"/>
    <b v="0"/>
    <n v="10746.648658261576"/>
  </r>
  <r>
    <n v="7818115102"/>
    <s v="Sep 16, 2022, 3:24:24 PM"/>
    <m/>
    <d v="2022-09-16T00:00:00"/>
    <m/>
    <d v="2022-09-16T00:00:00"/>
    <n v="9"/>
    <n v="16"/>
    <x v="6"/>
    <s v="Morning Run"/>
    <x v="0"/>
    <n v="2863"/>
    <n v="10043.1201171875"/>
    <n v="10.043120117187501"/>
    <n v="6.2405035903369139"/>
    <x v="26"/>
    <x v="16"/>
    <x v="8"/>
    <x v="4"/>
    <b v="0"/>
    <n v="10752.889161851914"/>
  </r>
  <r>
    <n v="7823532814"/>
    <s v="Sep 17, 2022, 3:30:58 PM"/>
    <m/>
    <d v="2022-09-17T00:00:00"/>
    <m/>
    <d v="2022-09-17T00:00:00"/>
    <n v="9"/>
    <n v="17"/>
    <x v="6"/>
    <s v="Morning Run"/>
    <x v="0"/>
    <n v="2897"/>
    <n v="10200.6201171875"/>
    <n v="10.2006201171875"/>
    <n v="6.3383695228369143"/>
    <x v="77"/>
    <x v="4"/>
    <x v="2"/>
    <x v="2"/>
    <b v="0"/>
    <n v="10759.22753137475"/>
  </r>
  <r>
    <n v="7829365665"/>
    <s v="Sep 18, 2022, 4:03:21 PM"/>
    <m/>
    <d v="2022-09-18T00:00:00"/>
    <m/>
    <d v="2022-09-18T00:00:00"/>
    <n v="9"/>
    <n v="18"/>
    <x v="6"/>
    <s v="Morning Run"/>
    <x v="0"/>
    <n v="1921"/>
    <n v="6741.56005859375"/>
    <n v="6.7415600585937501"/>
    <n v="4.189009915168457"/>
    <x v="77"/>
    <x v="4"/>
    <x v="2"/>
    <x v="2"/>
    <b v="0"/>
    <n v="10763.416541289918"/>
  </r>
  <r>
    <n v="7833709386"/>
    <s v="Sep 19, 2022, 2:51:17 PM"/>
    <m/>
    <d v="2022-09-19T00:00:00"/>
    <m/>
    <d v="2022-09-19T00:00:00"/>
    <n v="9"/>
    <n v="19"/>
    <x v="6"/>
    <s v="Morning Run"/>
    <x v="0"/>
    <n v="3142"/>
    <n v="11129.66015625"/>
    <n v="11.129660156250001"/>
    <n v="6.915648060949219"/>
    <x v="77"/>
    <x v="4"/>
    <x v="2"/>
    <x v="2"/>
    <b v="0"/>
    <n v="10770.332189350867"/>
  </r>
  <r>
    <n v="7839219927"/>
    <s v="Sep 20, 2022, 3:47:34 PM"/>
    <m/>
    <d v="2022-09-20T00:00:00"/>
    <m/>
    <d v="2022-09-20T00:00:00"/>
    <n v="9"/>
    <n v="20"/>
    <x v="6"/>
    <s v="Morning Run"/>
    <x v="0"/>
    <n v="2876"/>
    <n v="10158.6396484375"/>
    <n v="10.1586396484375"/>
    <n v="6.3122840769892576"/>
    <x v="77"/>
    <x v="4"/>
    <x v="2"/>
    <x v="2"/>
    <b v="0"/>
    <n v="10776.644473427856"/>
  </r>
  <r>
    <n v="7844895277"/>
    <s v="Sep 21, 2022, 3:50:49 PM"/>
    <m/>
    <d v="2022-09-21T00:00:00"/>
    <m/>
    <d v="2022-09-21T00:00:00"/>
    <n v="9"/>
    <n v="21"/>
    <x v="6"/>
    <s v="Morning Run"/>
    <x v="0"/>
    <n v="2934"/>
    <n v="10307.2099609375"/>
    <n v="10.307209960937501"/>
    <n v="6.4046013606376953"/>
    <x v="77"/>
    <x v="4"/>
    <x v="2"/>
    <x v="2"/>
    <b v="0"/>
    <n v="10783.049074788494"/>
  </r>
  <r>
    <n v="7850105062"/>
    <s v="Sep 22, 2022, 3:42:27 PM"/>
    <m/>
    <d v="2022-09-22T00:00:00"/>
    <m/>
    <d v="2022-09-22T00:00:00"/>
    <n v="9"/>
    <n v="22"/>
    <x v="6"/>
    <s v="Morning Run"/>
    <x v="0"/>
    <n v="2809"/>
    <n v="10117.669921875"/>
    <n v="10.117669921875001"/>
    <n v="6.2868266770253909"/>
    <x v="77"/>
    <x v="4"/>
    <x v="2"/>
    <x v="2"/>
    <b v="0"/>
    <n v="10789.33590146552"/>
  </r>
  <r>
    <n v="7855144602"/>
    <s v="Sep 23, 2022, 3:45:39 PM"/>
    <m/>
    <d v="2022-09-23T00:00:00"/>
    <m/>
    <d v="2022-09-23T00:00:00"/>
    <n v="9"/>
    <n v="23"/>
    <x v="6"/>
    <s v="Morning Run"/>
    <x v="0"/>
    <n v="3117"/>
    <n v="10811.9404296875"/>
    <n v="10.8119404296875"/>
    <n v="6.7182262367353518"/>
    <x v="77"/>
    <x v="4"/>
    <x v="2"/>
    <x v="2"/>
    <b v="0"/>
    <n v="10796.054127702255"/>
  </r>
  <r>
    <n v="7860489481"/>
    <s v="Sep 24, 2022, 3:41:54 PM"/>
    <m/>
    <d v="2022-09-24T00:00:00"/>
    <m/>
    <d v="2022-09-24T00:00:00"/>
    <n v="9"/>
    <n v="24"/>
    <x v="6"/>
    <s v="Morning Run"/>
    <x v="0"/>
    <n v="2895"/>
    <n v="10289.640625"/>
    <n v="10.289640625000001"/>
    <n v="6.3936842847968753"/>
    <x v="77"/>
    <x v="4"/>
    <x v="2"/>
    <x v="2"/>
    <b v="0"/>
    <n v="10802.447811987051"/>
  </r>
  <r>
    <n v="7866186642"/>
    <s v="Sep 25, 2022, 3:32:11 PM"/>
    <m/>
    <d v="2022-09-25T00:00:00"/>
    <m/>
    <d v="2022-09-25T00:00:00"/>
    <n v="9"/>
    <n v="25"/>
    <x v="6"/>
    <s v="Azzurra Treadmill"/>
    <x v="0"/>
    <n v="2595"/>
    <n v="8368.60546875"/>
    <n v="8.3686054687499993"/>
    <n v="5.2000087487226567"/>
    <x v="77"/>
    <x v="4"/>
    <x v="2"/>
    <x v="2"/>
    <b v="1"/>
    <n v="10807.647820735774"/>
  </r>
  <r>
    <n v="7870364603"/>
    <s v="Sep 26, 2022, 2:48:51 PM"/>
    <m/>
    <d v="2022-09-26T00:00:00"/>
    <m/>
    <d v="2022-09-26T00:00:00"/>
    <n v="9"/>
    <n v="26"/>
    <x v="6"/>
    <s v="Morning Run"/>
    <x v="0"/>
    <n v="2847"/>
    <n v="10137.140625"/>
    <n v="10.137140625000001"/>
    <n v="6.2989252072968753"/>
    <x v="77"/>
    <x v="4"/>
    <x v="2"/>
    <x v="2"/>
    <b v="0"/>
    <n v="10813.946745943071"/>
  </r>
  <r>
    <n v="7875594243"/>
    <s v="Sep 27, 2022, 3:38:33 PM"/>
    <m/>
    <d v="2022-09-27T00:00:00"/>
    <m/>
    <d v="2022-09-27T00:00:00"/>
    <n v="9"/>
    <n v="27"/>
    <x v="6"/>
    <s v="Morning Run"/>
    <x v="0"/>
    <n v="2912"/>
    <n v="10485.98046875"/>
    <n v="10.48598046875"/>
    <n v="6.5156841698476562"/>
    <x v="77"/>
    <x v="4"/>
    <x v="2"/>
    <x v="2"/>
    <b v="0"/>
    <n v="10820.462430112919"/>
  </r>
  <r>
    <n v="7880457549"/>
    <s v="Sep 28, 2022, 2:53:09 PM"/>
    <m/>
    <d v="2022-09-28T00:00:00"/>
    <m/>
    <d v="2022-09-28T00:00:00"/>
    <n v="9"/>
    <n v="28"/>
    <x v="6"/>
    <s v="Morning Run"/>
    <x v="0"/>
    <n v="2431"/>
    <n v="8440.48046875"/>
    <n v="8.4404804687499997"/>
    <n v="5.2446697893476566"/>
    <x v="77"/>
    <x v="4"/>
    <x v="2"/>
    <x v="2"/>
    <b v="0"/>
    <n v="10825.707099902267"/>
  </r>
  <r>
    <n v="7885562957"/>
    <s v="Sep 29, 2022, 3:10:00 PM"/>
    <m/>
    <d v="2022-09-29T00:00:00"/>
    <m/>
    <d v="2022-09-29T00:00:00"/>
    <n v="9"/>
    <n v="29"/>
    <x v="6"/>
    <s v="Morning Run"/>
    <x v="0"/>
    <n v="3011"/>
    <n v="10433.5"/>
    <n v="10.4335"/>
    <n v="6.4830743284999999"/>
    <x v="77"/>
    <x v="4"/>
    <x v="2"/>
    <x v="2"/>
    <b v="0"/>
    <n v="10832.190174230767"/>
  </r>
  <r>
    <n v="7890206591"/>
    <s v="Sep 30, 2022, 2:52:41 PM"/>
    <m/>
    <d v="2022-09-30T00:00:00"/>
    <m/>
    <d v="2022-09-30T00:00:00"/>
    <n v="9"/>
    <n v="30"/>
    <x v="6"/>
    <s v="Morning Run"/>
    <x v="0"/>
    <n v="3074"/>
    <n v="10355.3095703125"/>
    <n v="10.3553095703125"/>
    <n v="6.4344890630146487"/>
    <x v="77"/>
    <x v="4"/>
    <x v="2"/>
    <x v="2"/>
    <b v="0"/>
    <n v="10838.624663293782"/>
  </r>
  <r>
    <n v="7895586485"/>
    <s v="Oct 1, 2022, 3:44:22 PM"/>
    <m/>
    <d v="2022-10-01T00:00:00"/>
    <m/>
    <d v="2022-10-01T00:00:00"/>
    <n v="10"/>
    <n v="1"/>
    <x v="6"/>
    <s v="Morning Run"/>
    <x v="0"/>
    <n v="2869"/>
    <n v="10037.1396484375"/>
    <n v="10.037139648437501"/>
    <n v="6.2367875004892577"/>
    <x v="77"/>
    <x v="4"/>
    <x v="2"/>
    <x v="2"/>
    <b v="0"/>
    <n v="10844.861450794271"/>
  </r>
  <r>
    <n v="7901308123"/>
    <s v="Oct 2, 2022, 4:24:06 PM"/>
    <m/>
    <d v="2022-10-02T00:00:00"/>
    <m/>
    <d v="2022-10-02T00:00:00"/>
    <n v="10"/>
    <n v="2"/>
    <x v="6"/>
    <s v="Morning Run"/>
    <x v="0"/>
    <n v="1900"/>
    <n v="6616.81982421875"/>
    <n v="6.6168198242187497"/>
    <n v="4.1114999509946291"/>
    <x v="77"/>
    <x v="4"/>
    <x v="2"/>
    <x v="2"/>
    <b v="0"/>
    <n v="10848.972950745267"/>
  </r>
  <r>
    <n v="7905674864"/>
    <s v="Oct 3, 2022, 3:41:19 PM"/>
    <m/>
    <d v="2022-10-03T00:00:00"/>
    <m/>
    <d v="2022-10-03T00:00:00"/>
    <n v="10"/>
    <n v="3"/>
    <x v="6"/>
    <s v="Morning Run"/>
    <x v="0"/>
    <n v="3069"/>
    <n v="10442.240234375"/>
    <n v="10.442240234374999"/>
    <n v="6.4885052566738279"/>
    <x v="77"/>
    <x v="4"/>
    <x v="2"/>
    <x v="2"/>
    <b v="0"/>
    <n v="10855.46145600194"/>
  </r>
  <r>
    <n v="7911137868"/>
    <s v="Oct 4, 2022, 4:03:08 PM"/>
    <m/>
    <d v="2022-10-04T00:00:00"/>
    <m/>
    <d v="2022-10-04T00:00:00"/>
    <n v="10"/>
    <n v="4"/>
    <x v="6"/>
    <s v="Morning Run"/>
    <x v="0"/>
    <n v="3107"/>
    <n v="11028.73046875"/>
    <n v="11.02873046875"/>
    <n v="6.8529332800976563"/>
    <x v="77"/>
    <x v="4"/>
    <x v="2"/>
    <x v="2"/>
    <b v="0"/>
    <n v="10862.314389282037"/>
  </r>
  <r>
    <n v="7916286636"/>
    <s v="Oct 5, 2022, 3:52:14 PM"/>
    <m/>
    <d v="2022-10-05T00:00:00"/>
    <m/>
    <d v="2022-10-05T00:00:00"/>
    <n v="10"/>
    <n v="5"/>
    <x v="6"/>
    <s v="Morning Run"/>
    <x v="0"/>
    <n v="2897"/>
    <n v="10204.83984375"/>
    <n v="10.204839843749999"/>
    <n v="6.3409915385507816"/>
    <x v="77"/>
    <x v="4"/>
    <x v="2"/>
    <x v="2"/>
    <b v="0"/>
    <n v="10868.655380820588"/>
  </r>
  <r>
    <n v="7921431366"/>
    <s v="Oct 6, 2022, 3:51:11 PM"/>
    <m/>
    <d v="2022-10-06T00:00:00"/>
    <m/>
    <d v="2022-10-06T00:00:00"/>
    <n v="10"/>
    <n v="6"/>
    <x v="6"/>
    <s v="Morning Run"/>
    <x v="0"/>
    <n v="2943"/>
    <n v="10419.26953125"/>
    <n v="10.41926953125"/>
    <n v="6.4742319279023439"/>
    <x v="77"/>
    <x v="4"/>
    <x v="2"/>
    <x v="2"/>
    <b v="0"/>
    <n v="10875.129612748491"/>
  </r>
  <r>
    <n v="7926355815"/>
    <s v="Oct 7, 2022, 3:54:54 PM"/>
    <m/>
    <d v="2022-10-07T00:00:00"/>
    <m/>
    <d v="2022-10-07T00:00:00"/>
    <n v="10"/>
    <n v="7"/>
    <x v="6"/>
    <s v="Morning Run"/>
    <x v="0"/>
    <n v="2913"/>
    <n v="10170.6796875"/>
    <n v="10.1706796875"/>
    <n v="6.3197654081015626"/>
    <x v="77"/>
    <x v="4"/>
    <x v="2"/>
    <x v="2"/>
    <b v="0"/>
    <n v="10881.449378156593"/>
  </r>
  <r>
    <n v="7931086149"/>
    <s v="Oct 8, 2022, 2:07:06 PM"/>
    <m/>
    <d v="2022-10-08T00:00:00"/>
    <m/>
    <d v="2022-10-08T00:00:00"/>
    <n v="10"/>
    <n v="8"/>
    <x v="6"/>
    <s v="Azzurra Treadmill"/>
    <x v="0"/>
    <n v="2580"/>
    <n v="8207.6708984375"/>
    <n v="8.2076708984375006"/>
    <n v="5.1000086738330079"/>
    <x v="77"/>
    <x v="4"/>
    <x v="2"/>
    <x v="2"/>
    <b v="1"/>
    <n v="10886.549386830426"/>
  </r>
  <r>
    <n v="7936388167"/>
    <s v="Oct 9, 2022, 12:57:04 PM"/>
    <m/>
    <d v="2022-10-09T00:00:00"/>
    <m/>
    <d v="2022-10-09T00:00:00"/>
    <n v="10"/>
    <n v="9"/>
    <x v="6"/>
    <s v="Morning Run"/>
    <x v="0"/>
    <n v="1907"/>
    <n v="6652.47998046875"/>
    <n v="6.6524799804687502"/>
    <n v="4.133658137943848"/>
    <x v="25"/>
    <x v="8"/>
    <x v="7"/>
    <x v="3"/>
    <b v="0"/>
    <n v="10890.683044968369"/>
  </r>
  <r>
    <n v="7941115531"/>
    <s v="Oct 10, 2022, 12:27:32 PM"/>
    <m/>
    <d v="2022-10-10T00:00:00"/>
    <m/>
    <d v="2022-10-10T00:00:00"/>
    <n v="10"/>
    <n v="10"/>
    <x v="6"/>
    <s v="Cancun Treadmill"/>
    <x v="0"/>
    <n v="3420"/>
    <n v="10782.6259765625"/>
    <n v="10.7826259765625"/>
    <n v="6.7000110856826174"/>
    <x v="25"/>
    <x v="8"/>
    <x v="7"/>
    <x v="3"/>
    <b v="1"/>
    <n v="10897.383056054052"/>
  </r>
  <r>
    <n v="7946475925"/>
    <s v="Oct 11, 2022, 1:13:12 PM"/>
    <m/>
    <d v="2022-10-11T00:00:00"/>
    <m/>
    <d v="2022-10-11T00:00:00"/>
    <n v="10"/>
    <n v="11"/>
    <x v="6"/>
    <s v="Morning Run"/>
    <x v="0"/>
    <n v="2528"/>
    <n v="10338.169921875"/>
    <n v="10.338169921875"/>
    <n v="6.4238389825253908"/>
    <x v="69"/>
    <x v="0"/>
    <x v="0"/>
    <x v="0"/>
    <b v="0"/>
    <n v="10903.806895036578"/>
  </r>
  <r>
    <n v="7951976761"/>
    <s v="Oct 12, 2022, 1:07:10 PM"/>
    <m/>
    <d v="2022-10-12T00:00:00"/>
    <m/>
    <d v="2022-10-12T00:00:00"/>
    <n v="10"/>
    <n v="12"/>
    <x v="6"/>
    <s v="Morning Run"/>
    <x v="0"/>
    <n v="2861"/>
    <n v="10823.0595703125"/>
    <n v="10.8230595703125"/>
    <n v="6.725135348264649"/>
    <x v="69"/>
    <x v="0"/>
    <x v="0"/>
    <x v="0"/>
    <b v="0"/>
    <n v="10910.532030384842"/>
  </r>
  <r>
    <n v="7956765705"/>
    <s v="Oct 13, 2022, 12:13:22 PM"/>
    <m/>
    <d v="2022-10-13T00:00:00"/>
    <m/>
    <d v="2022-10-13T00:00:00"/>
    <n v="10"/>
    <n v="13"/>
    <x v="6"/>
    <s v="Morning Run"/>
    <x v="0"/>
    <n v="2810"/>
    <n v="10429.6201171875"/>
    <n v="10.4296201171875"/>
    <n v="6.4806634818369142"/>
    <x v="69"/>
    <x v="0"/>
    <x v="0"/>
    <x v="0"/>
    <b v="0"/>
    <n v="10917.012693866678"/>
  </r>
  <r>
    <n v="7961710106"/>
    <s v="Oct 14, 2022, 1:04:08 PM"/>
    <m/>
    <d v="2022-10-14T00:00:00"/>
    <m/>
    <d v="2022-10-14T00:00:00"/>
    <n v="10"/>
    <n v="14"/>
    <x v="6"/>
    <s v="Providence Treadmill"/>
    <x v="0"/>
    <n v="3600"/>
    <n v="11587.2998046875"/>
    <n v="11.5872998046875"/>
    <n v="7.2000120669384771"/>
    <x v="116"/>
    <x v="52"/>
    <x v="1"/>
    <x v="1"/>
    <b v="1"/>
    <n v="10924.212705933616"/>
  </r>
  <r>
    <n v="7966921239"/>
    <s v="Oct 15, 2022, 1:44:40 PM"/>
    <m/>
    <d v="2022-10-15T00:00:00"/>
    <m/>
    <d v="2022-10-15T00:00:00"/>
    <n v="10"/>
    <n v="15"/>
    <x v="6"/>
    <s v="Detroit Treadmill"/>
    <x v="0"/>
    <n v="3300"/>
    <n v="10460.7568359375"/>
    <n v="10.4607568359375"/>
    <n v="6.5000109359033207"/>
    <x v="117"/>
    <x v="53"/>
    <x v="1"/>
    <x v="1"/>
    <b v="1"/>
    <n v="10930.712716869519"/>
  </r>
  <r>
    <n v="7974526069"/>
    <s v="Oct 16, 2022, 7:57:41 PM"/>
    <m/>
    <d v="2022-10-16T00:00:00"/>
    <m/>
    <d v="2022-10-16T00:00:00"/>
    <n v="10"/>
    <n v="16"/>
    <x v="6"/>
    <s v="Afternoon Run"/>
    <x v="0"/>
    <n v="1957"/>
    <n v="6605.35986328125"/>
    <n v="6.60535986328125"/>
    <n v="4.1043790636069337"/>
    <x v="77"/>
    <x v="4"/>
    <x v="2"/>
    <x v="2"/>
    <b v="0"/>
    <n v="10934.817095933126"/>
  </r>
  <r>
    <n v="7977581278"/>
    <s v="Oct 17, 2022, 2:30:40 PM"/>
    <m/>
    <d v="2022-10-17T00:00:00"/>
    <m/>
    <d v="2022-10-17T00:00:00"/>
    <n v="10"/>
    <n v="17"/>
    <x v="6"/>
    <s v="Morning Run"/>
    <x v="0"/>
    <n v="3198"/>
    <n v="10716.66015625"/>
    <n v="10.716660156250001"/>
    <n v="6.6590218379492185"/>
    <x v="77"/>
    <x v="4"/>
    <x v="2"/>
    <x v="2"/>
    <b v="0"/>
    <n v="10941.476117771075"/>
  </r>
  <r>
    <n v="7983448052"/>
    <s v="Oct 18, 2022, 4:29:40 PM"/>
    <m/>
    <d v="2022-10-18T00:00:00"/>
    <m/>
    <d v="2022-10-18T00:00:00"/>
    <n v="10"/>
    <n v="18"/>
    <x v="6"/>
    <s v="Morning Run"/>
    <x v="0"/>
    <n v="3000"/>
    <n v="10177.75"/>
    <n v="10.17775"/>
    <n v="6.3241586952500004"/>
    <x v="77"/>
    <x v="4"/>
    <x v="2"/>
    <x v="2"/>
    <b v="0"/>
    <n v="10947.800276466325"/>
  </r>
  <r>
    <n v="7988743536"/>
    <s v="Oct 19, 2022, 4:37:29 PM"/>
    <m/>
    <d v="2022-10-19T00:00:00"/>
    <m/>
    <d v="2022-10-19T00:00:00"/>
    <n v="10"/>
    <n v="19"/>
    <x v="6"/>
    <s v="Morning Run"/>
    <x v="0"/>
    <n v="3073"/>
    <n v="10028.1298828125"/>
    <n v="10.0281298828125"/>
    <n v="6.2311890934130858"/>
    <x v="77"/>
    <x v="4"/>
    <x v="2"/>
    <x v="2"/>
    <b v="0"/>
    <n v="10954.031465559738"/>
  </r>
  <r>
    <n v="7993219356"/>
    <s v="Oct 20, 2022, 3:51:06 PM"/>
    <m/>
    <d v="2022-10-20T00:00:00"/>
    <m/>
    <d v="2022-10-20T00:00:00"/>
    <n v="10"/>
    <n v="20"/>
    <x v="6"/>
    <s v="Morning Run"/>
    <x v="0"/>
    <n v="2925"/>
    <n v="10297.91015625"/>
    <n v="10.29791015625"/>
    <n v="6.3988227316992186"/>
    <x v="77"/>
    <x v="4"/>
    <x v="2"/>
    <x v="2"/>
    <b v="0"/>
    <n v="10960.430288291436"/>
  </r>
  <r>
    <n v="7997809078"/>
    <s v="Oct 21, 2022, 3:57:36 PM"/>
    <m/>
    <d v="2022-10-21T00:00:00"/>
    <m/>
    <d v="2022-10-21T00:00:00"/>
    <n v="10"/>
    <n v="21"/>
    <x v="6"/>
    <s v="Morning Run"/>
    <x v="0"/>
    <n v="3167"/>
    <n v="10882.33984375"/>
    <n v="10.88233984375"/>
    <n v="6.7619703910507818"/>
    <x v="77"/>
    <x v="4"/>
    <x v="2"/>
    <x v="2"/>
    <b v="0"/>
    <n v="10967.192258682488"/>
  </r>
  <r>
    <n v="8003030791"/>
    <s v="Oct 22, 2022, 3:51:45 PM"/>
    <m/>
    <d v="2022-10-22T00:00:00"/>
    <m/>
    <d v="2022-10-22T00:00:00"/>
    <n v="10"/>
    <n v="22"/>
    <x v="6"/>
    <s v="Morning Run"/>
    <x v="0"/>
    <n v="3101"/>
    <n v="10539.580078125"/>
    <n v="10.539580078125001"/>
    <n v="6.5489894127246098"/>
    <x v="77"/>
    <x v="4"/>
    <x v="2"/>
    <x v="2"/>
    <b v="0"/>
    <n v="10973.741248095212"/>
  </r>
  <r>
    <n v="8008670435"/>
    <s v="Oct 23, 2022, 4:16:34 PM"/>
    <m/>
    <d v="2022-10-23T00:00:00"/>
    <m/>
    <d v="2022-10-23T00:00:00"/>
    <n v="10"/>
    <n v="23"/>
    <x v="6"/>
    <s v="Azzurra Treadmill"/>
    <x v="0"/>
    <n v="2400"/>
    <n v="7563.93212890625"/>
    <n v="7.5639321289062504"/>
    <n v="4.7000080708706058"/>
    <x v="77"/>
    <x v="4"/>
    <x v="2"/>
    <x v="2"/>
    <b v="1"/>
    <n v="10978.441256166083"/>
  </r>
  <r>
    <n v="8012692473"/>
    <s v="Oct 24, 2022, 3:13:37 PM"/>
    <m/>
    <d v="2022-10-24T00:00:00"/>
    <m/>
    <d v="2022-10-24T00:00:00"/>
    <n v="10"/>
    <n v="24"/>
    <x v="6"/>
    <s v="Morning Run"/>
    <x v="0"/>
    <n v="3456"/>
    <n v="11978.830078125"/>
    <n v="11.978830078125"/>
    <n v="7.4432976244746092"/>
    <x v="77"/>
    <x v="4"/>
    <x v="2"/>
    <x v="2"/>
    <b v="0"/>
    <n v="10985.884553790558"/>
  </r>
  <r>
    <n v="8017980763"/>
    <s v="Oct 25, 2022, 4:05:53 PM"/>
    <m/>
    <d v="2022-10-25T00:00:00"/>
    <m/>
    <d v="2022-10-25T00:00:00"/>
    <n v="10"/>
    <n v="25"/>
    <x v="6"/>
    <s v="Morning Run"/>
    <x v="0"/>
    <n v="3013"/>
    <n v="10298.919921875"/>
    <n v="10.298919921874999"/>
    <n v="6.399450170775391"/>
    <x v="77"/>
    <x v="4"/>
    <x v="2"/>
    <x v="2"/>
    <b v="0"/>
    <n v="10992.284003961333"/>
  </r>
  <r>
    <n v="8023223130"/>
    <s v="Oct 26, 2022, 4:06:58 PM"/>
    <m/>
    <d v="2022-10-26T00:00:00"/>
    <m/>
    <d v="2022-10-26T00:00:00"/>
    <n v="10"/>
    <n v="26"/>
    <x v="6"/>
    <s v="Morning Run"/>
    <x v="0"/>
    <n v="2993"/>
    <n v="10239.66015625"/>
    <n v="10.23966015625"/>
    <n v="6.3626278709492192"/>
    <x v="77"/>
    <x v="4"/>
    <x v="2"/>
    <x v="2"/>
    <b v="0"/>
    <n v="10998.646631832282"/>
  </r>
  <r>
    <n v="8028212538"/>
    <s v="Oct 27, 2022, 4:05:33 PM"/>
    <m/>
    <d v="2022-10-27T00:00:00"/>
    <m/>
    <d v="2022-10-27T00:00:00"/>
    <n v="10"/>
    <n v="27"/>
    <x v="6"/>
    <s v="Morning Run"/>
    <x v="0"/>
    <n v="2987"/>
    <n v="10345.4501953125"/>
    <n v="10.3454501953125"/>
    <n v="6.4283627333115234"/>
    <x v="77"/>
    <x v="4"/>
    <x v="2"/>
    <x v="2"/>
    <b v="0"/>
    <n v="11005.074994565593"/>
  </r>
  <r>
    <n v="8033539216"/>
    <s v="Oct 28, 2022, 6:50:19 PM"/>
    <m/>
    <d v="2022-10-28T00:00:00"/>
    <m/>
    <d v="2022-10-28T00:00:00"/>
    <n v="10"/>
    <n v="28"/>
    <x v="6"/>
    <s v="Lunch Run"/>
    <x v="0"/>
    <n v="2935"/>
    <n v="10466.580078125"/>
    <n v="10.466580078125"/>
    <n v="6.5036293297246095"/>
    <x v="71"/>
    <x v="29"/>
    <x v="20"/>
    <x v="5"/>
    <b v="0"/>
    <n v="11011.578623895319"/>
  </r>
  <r>
    <n v="8038391472"/>
    <s v="Oct 29, 2022, 4:26:54 PM"/>
    <m/>
    <d v="2022-10-29T00:00:00"/>
    <m/>
    <d v="2022-10-29T00:00:00"/>
    <n v="10"/>
    <n v="29"/>
    <x v="6"/>
    <s v="Morning Run"/>
    <x v="0"/>
    <n v="3162"/>
    <n v="10480.419921875"/>
    <n v="10.480419921875001"/>
    <n v="6.5122290072753906"/>
    <x v="71"/>
    <x v="29"/>
    <x v="20"/>
    <x v="5"/>
    <b v="0"/>
    <n v="11018.090852902595"/>
  </r>
  <r>
    <n v="8044160317"/>
    <s v="Oct 30, 2022, 4:38:06 PM"/>
    <m/>
    <d v="2022-10-30T00:00:00"/>
    <m/>
    <d v="2022-10-30T00:00:00"/>
    <n v="10"/>
    <n v="30"/>
    <x v="6"/>
    <s v="Morning Run"/>
    <x v="0"/>
    <n v="2029"/>
    <n v="6979.2001953125"/>
    <n v="6.9792001953125"/>
    <n v="4.3366726045615236"/>
    <x v="71"/>
    <x v="29"/>
    <x v="20"/>
    <x v="5"/>
    <b v="0"/>
    <n v="11022.427525507157"/>
  </r>
  <r>
    <n v="8048150094"/>
    <s v="Oct 31, 2022, 2:50:10 PM"/>
    <m/>
    <d v="2022-10-31T00:00:00"/>
    <m/>
    <d v="2022-10-31T00:00:00"/>
    <n v="10"/>
    <n v="31"/>
    <x v="6"/>
    <s v="Morning Run"/>
    <x v="0"/>
    <n v="3056"/>
    <n v="10216.3896484375"/>
    <n v="10.216389648437501"/>
    <n v="6.3481682522392582"/>
    <x v="71"/>
    <x v="29"/>
    <x v="20"/>
    <x v="5"/>
    <b v="0"/>
    <n v="11028.775693759397"/>
  </r>
  <r>
    <n v="8053276618"/>
    <s v="Nov 1, 2022, 2:52:09 PM"/>
    <m/>
    <d v="2022-11-01T00:00:00"/>
    <m/>
    <d v="2022-11-01T00:00:00"/>
    <n v="11"/>
    <n v="1"/>
    <x v="6"/>
    <s v="Morning Run"/>
    <x v="0"/>
    <n v="2996"/>
    <n v="10347.4404296875"/>
    <n v="10.3474404296875"/>
    <n v="6.4295994072353517"/>
    <x v="71"/>
    <x v="29"/>
    <x v="20"/>
    <x v="5"/>
    <b v="0"/>
    <n v="11035.205293166631"/>
  </r>
  <r>
    <n v="8058641407"/>
    <s v="Nov 2, 2022, 4:21:49 PM"/>
    <m/>
    <d v="2022-11-02T00:00:00"/>
    <m/>
    <d v="2022-11-02T00:00:00"/>
    <n v="11"/>
    <n v="2"/>
    <x v="6"/>
    <s v="Morning Run"/>
    <x v="0"/>
    <n v="2933"/>
    <n v="10072.8916015625"/>
    <n v="10.0728916015625"/>
    <n v="6.2590027273544919"/>
    <x v="77"/>
    <x v="4"/>
    <x v="2"/>
    <x v="2"/>
    <b v="0"/>
    <n v="11041.464295893986"/>
  </r>
  <r>
    <n v="8063405786"/>
    <s v="Nov 3, 2022, 4:14:24 PM"/>
    <m/>
    <d v="2022-11-03T00:00:00"/>
    <m/>
    <d v="2022-11-03T00:00:00"/>
    <n v="11"/>
    <n v="3"/>
    <x v="6"/>
    <s v="Morning Run"/>
    <x v="0"/>
    <n v="2884"/>
    <n v="10193.9033203125"/>
    <n v="10.193903320312501"/>
    <n v="6.3341959000458985"/>
    <x v="77"/>
    <x v="4"/>
    <x v="2"/>
    <x v="2"/>
    <b v="0"/>
    <n v="11047.798491794032"/>
  </r>
  <r>
    <n v="8067913982"/>
    <s v="Nov 4, 2022, 4:14:48 PM"/>
    <m/>
    <d v="2022-11-04T00:00:00"/>
    <m/>
    <d v="2022-11-04T00:00:00"/>
    <n v="11"/>
    <n v="4"/>
    <x v="6"/>
    <s v="Azzurra Treadmill"/>
    <x v="0"/>
    <n v="3300"/>
    <n v="10460.7568359375"/>
    <n v="10.4607568359375"/>
    <n v="6.5000109359033207"/>
    <x v="77"/>
    <x v="4"/>
    <x v="2"/>
    <x v="2"/>
    <b v="1"/>
    <n v="11054.298502729935"/>
  </r>
  <r>
    <n v="8073252654"/>
    <s v="Nov 5, 2022, 4:12:45 PM"/>
    <m/>
    <d v="2022-11-05T00:00:00"/>
    <m/>
    <d v="2022-11-05T00:00:00"/>
    <n v="11"/>
    <n v="5"/>
    <x v="6"/>
    <s v="Morning Run"/>
    <x v="0"/>
    <n v="3146"/>
    <n v="11519.796875"/>
    <n v="11.519796875000001"/>
    <n v="7.1580677040156253"/>
    <x v="77"/>
    <x v="4"/>
    <x v="2"/>
    <x v="2"/>
    <b v="0"/>
    <n v="11061.456570433951"/>
  </r>
  <r>
    <n v="8079021553"/>
    <s v="Nov 6, 2022, 5:36:09 PM"/>
    <m/>
    <d v="2022-11-06T00:00:00"/>
    <m/>
    <d v="2022-11-06T00:00:00"/>
    <n v="11"/>
    <n v="6"/>
    <x v="6"/>
    <s v="Azzurra Treadmill "/>
    <x v="0"/>
    <n v="2460"/>
    <n v="7808.6318359375"/>
    <n v="7.8086318359374998"/>
    <n v="4.8520573725283205"/>
    <x v="77"/>
    <x v="4"/>
    <x v="2"/>
    <x v="2"/>
    <b v="1"/>
    <n v="11066.30862780648"/>
  </r>
  <r>
    <n v="8082719340"/>
    <s v="Nov 7, 2022, 3:28:50 PM"/>
    <m/>
    <d v="2022-11-07T00:00:00"/>
    <m/>
    <d v="2022-11-07T00:00:00"/>
    <n v="11"/>
    <n v="7"/>
    <x v="6"/>
    <s v="Morning Run"/>
    <x v="0"/>
    <n v="3006"/>
    <n v="10486.3955078125"/>
    <n v="10.4863955078125"/>
    <n v="6.5159420630849612"/>
    <x v="77"/>
    <x v="4"/>
    <x v="2"/>
    <x v="2"/>
    <b v="0"/>
    <n v="11072.824569869565"/>
  </r>
  <r>
    <n v="8089060289"/>
    <s v="Nov 8, 2022, 6:10:14 PM"/>
    <m/>
    <d v="2022-11-08T00:00:00"/>
    <m/>
    <d v="2022-11-08T00:00:00"/>
    <n v="11"/>
    <n v="8"/>
    <x v="6"/>
    <s v="Azzurra Treadmill "/>
    <x v="0"/>
    <n v="3480"/>
    <n v="10621.69140625"/>
    <n v="10.621691406249999"/>
    <n v="6.6000110107929686"/>
    <x v="77"/>
    <x v="4"/>
    <x v="2"/>
    <x v="2"/>
    <b v="1"/>
    <n v="11079.424580880357"/>
  </r>
  <r>
    <n v="8093229907"/>
    <s v="Nov 9, 2022, 5:17:36 PM"/>
    <m/>
    <d v="2022-11-09T00:00:00"/>
    <m/>
    <d v="2022-11-09T00:00:00"/>
    <n v="11"/>
    <n v="9"/>
    <x v="6"/>
    <s v="Morning Run"/>
    <x v="0"/>
    <n v="2942"/>
    <n v="10472.5810546875"/>
    <n v="10.472581054687501"/>
    <n v="6.5073581625322268"/>
    <x v="77"/>
    <x v="4"/>
    <x v="2"/>
    <x v="2"/>
    <b v="0"/>
    <n v="11085.93193904289"/>
  </r>
  <r>
    <n v="8097781845"/>
    <s v="Nov 10, 2022, 4:32:02 PM"/>
    <m/>
    <d v="2022-11-10T00:00:00"/>
    <m/>
    <d v="2022-11-10T00:00:00"/>
    <n v="11"/>
    <n v="10"/>
    <x v="6"/>
    <s v="Azzurra Treadmill "/>
    <x v="0"/>
    <n v="3300"/>
    <n v="10299.822265625"/>
    <n v="10.299822265625"/>
    <n v="6.4000108610136719"/>
    <x v="77"/>
    <x v="4"/>
    <x v="2"/>
    <x v="2"/>
    <b v="1"/>
    <n v="11092.331949903904"/>
  </r>
  <r>
    <n v="8102836393"/>
    <s v="Nov 11, 2022, 4:57:07 PM"/>
    <m/>
    <d v="2022-11-11T00:00:00"/>
    <m/>
    <d v="2022-11-11T00:00:00"/>
    <n v="11"/>
    <n v="11"/>
    <x v="6"/>
    <s v="Morning Run"/>
    <x v="0"/>
    <n v="3031"/>
    <n v="10620.716796875"/>
    <n v="10.620716796875"/>
    <n v="6.5994054167910159"/>
    <x v="77"/>
    <x v="4"/>
    <x v="2"/>
    <x v="2"/>
    <b v="0"/>
    <n v="11098.931355320696"/>
  </r>
  <r>
    <n v="8108586118"/>
    <s v="Nov 12, 2022, 7:35:10 PM"/>
    <m/>
    <d v="2022-11-12T00:00:00"/>
    <m/>
    <d v="2022-11-12T00:00:00"/>
    <n v="11"/>
    <n v="12"/>
    <x v="6"/>
    <s v="Lunch Run"/>
    <x v="0"/>
    <n v="2829"/>
    <n v="10165.1298828125"/>
    <n v="10.165129882812501"/>
    <n v="6.3163169204130858"/>
    <x v="77"/>
    <x v="4"/>
    <x v="2"/>
    <x v="2"/>
    <b v="0"/>
    <n v="11105.247672241108"/>
  </r>
  <r>
    <n v="8117812975"/>
    <s v="Nov 14, 2022, 5:10:41 PM"/>
    <m/>
    <d v="2022-11-14T00:00:00"/>
    <m/>
    <d v="2022-11-14T00:00:00"/>
    <n v="11"/>
    <n v="14"/>
    <x v="6"/>
    <s v="Morning Run"/>
    <x v="0"/>
    <n v="2985"/>
    <n v="10460.4599609375"/>
    <n v="10.4604599609375"/>
    <n v="6.4998264663876952"/>
    <x v="77"/>
    <x v="4"/>
    <x v="2"/>
    <x v="2"/>
    <b v="0"/>
    <n v="11111.747498707497"/>
  </r>
  <r>
    <n v="8122397287"/>
    <s v="Nov 15, 2022, 4:43:38 PM"/>
    <m/>
    <d v="2022-11-15T00:00:00"/>
    <m/>
    <d v="2022-11-15T00:00:00"/>
    <n v="11"/>
    <n v="15"/>
    <x v="6"/>
    <s v="Azzurra Treadmill "/>
    <x v="0"/>
    <n v="3360"/>
    <n v="10561.2939453125"/>
    <n v="10.561293945312499"/>
    <n v="6.5624817800927735"/>
    <x v="77"/>
    <x v="4"/>
    <x v="2"/>
    <x v="2"/>
    <b v="1"/>
    <n v="11118.309980487589"/>
  </r>
  <r>
    <n v="8127141942"/>
    <s v="Nov 16, 2022, 4:52:15 PM"/>
    <m/>
    <d v="2022-11-16T00:00:00"/>
    <m/>
    <d v="2022-11-16T00:00:00"/>
    <n v="11"/>
    <n v="16"/>
    <x v="6"/>
    <s v="Morning Run"/>
    <x v="0"/>
    <n v="2912"/>
    <n v="10242.517578125"/>
    <n v="10.242517578125"/>
    <n v="6.3644033900371095"/>
    <x v="77"/>
    <x v="4"/>
    <x v="2"/>
    <x v="2"/>
    <b v="0"/>
    <n v="11124.674383877626"/>
  </r>
  <r>
    <n v="8131599850"/>
    <s v="Nov 17, 2022, 4:49:14 PM"/>
    <m/>
    <d v="2022-11-17T00:00:00"/>
    <m/>
    <d v="2022-11-17T00:00:00"/>
    <n v="11"/>
    <n v="17"/>
    <x v="6"/>
    <s v="Morning Run"/>
    <x v="0"/>
    <n v="3001"/>
    <n v="10492.8212890625"/>
    <n v="10.492821289062499"/>
    <n v="6.5199348572060547"/>
    <x v="77"/>
    <x v="4"/>
    <x v="2"/>
    <x v="2"/>
    <b v="0"/>
    <n v="11131.194318734832"/>
  </r>
  <r>
    <n v="8135856624"/>
    <s v="Nov 18, 2022, 4:33:25 PM"/>
    <m/>
    <d v="2022-11-18T00:00:00"/>
    <m/>
    <d v="2022-11-18T00:00:00"/>
    <n v="11"/>
    <n v="18"/>
    <x v="6"/>
    <s v="Stanford Treadmill"/>
    <x v="0"/>
    <n v="3600"/>
    <n v="11104.49609375"/>
    <n v="11.104496093750001"/>
    <n v="6.9000118422695316"/>
    <x v="8"/>
    <x v="7"/>
    <x v="1"/>
    <x v="1"/>
    <b v="1"/>
    <n v="11138.094330577102"/>
  </r>
  <r>
    <n v="8140572745"/>
    <s v="Nov 19, 2022, 4:12:48 PM"/>
    <m/>
    <d v="2022-11-19T00:00:00"/>
    <m/>
    <d v="2022-11-19T00:00:00"/>
    <n v="11"/>
    <n v="19"/>
    <x v="6"/>
    <s v="Morning Run"/>
    <x v="0"/>
    <n v="2388"/>
    <n v="8424.5947265625"/>
    <n v="8.4245947265624999"/>
    <n v="5.2347988498388673"/>
    <x v="72"/>
    <x v="7"/>
    <x v="1"/>
    <x v="1"/>
    <b v="0"/>
    <n v="11143.32912942694"/>
  </r>
  <r>
    <n v="8149566877"/>
    <s v="Nov 21, 2022, 4:31:13 PM"/>
    <m/>
    <d v="2022-11-21T00:00:00"/>
    <m/>
    <d v="2022-11-21T00:00:00"/>
    <n v="11"/>
    <n v="21"/>
    <x v="6"/>
    <s v="Morning Run"/>
    <x v="0"/>
    <n v="3076"/>
    <n v="10998.1630859375"/>
    <n v="10.998163085937501"/>
    <n v="6.8339395948720707"/>
    <x v="8"/>
    <x v="7"/>
    <x v="1"/>
    <x v="1"/>
    <b v="0"/>
    <n v="11150.163069021812"/>
  </r>
  <r>
    <n v="8153714133"/>
    <s v="Nov 22, 2022, 4:00:55 PM"/>
    <m/>
    <d v="2022-11-22T00:00:00"/>
    <m/>
    <d v="2022-11-22T00:00:00"/>
    <n v="11"/>
    <n v="22"/>
    <x v="6"/>
    <s v="Morning Run"/>
    <x v="0"/>
    <n v="2965"/>
    <n v="10650.734375"/>
    <n v="10.650734375000001"/>
    <n v="6.6180574693281251"/>
    <x v="8"/>
    <x v="7"/>
    <x v="1"/>
    <x v="1"/>
    <b v="0"/>
    <n v="11156.78112649114"/>
  </r>
  <r>
    <n v="8157931301"/>
    <s v="Nov 23, 2022, 2:42:52 PM"/>
    <m/>
    <d v="2022-11-23T00:00:00"/>
    <m/>
    <d v="2022-11-23T00:00:00"/>
    <n v="11"/>
    <n v="23"/>
    <x v="6"/>
    <s v="Stanford Treadmill"/>
    <x v="0"/>
    <n v="3300"/>
    <n v="10621.69140625"/>
    <n v="10.621691406249999"/>
    <n v="6.6000110107929686"/>
    <x v="8"/>
    <x v="7"/>
    <x v="1"/>
    <x v="1"/>
    <b v="1"/>
    <n v="11163.381137501932"/>
  </r>
  <r>
    <n v="8163259944"/>
    <s v="Nov 24, 2022, 5:06:23 PM"/>
    <m/>
    <d v="2022-11-24T00:00:00"/>
    <m/>
    <d v="2022-11-24T00:00:00"/>
    <n v="11"/>
    <n v="24"/>
    <x v="6"/>
    <s v="Morning Run"/>
    <x v="0"/>
    <n v="3033"/>
    <n v="10268.5322265625"/>
    <n v="10.268532226562501"/>
    <n v="6.380568138151367"/>
    <x v="77"/>
    <x v="4"/>
    <x v="2"/>
    <x v="2"/>
    <b v="0"/>
    <n v="11169.761705640083"/>
  </r>
  <r>
    <n v="8167825071"/>
    <s v="Nov 25, 2022, 7:22:34 PM"/>
    <m/>
    <d v="2022-11-25T00:00:00"/>
    <m/>
    <d v="2022-11-25T00:00:00"/>
    <n v="11"/>
    <n v="25"/>
    <x v="6"/>
    <s v="Lunch Run"/>
    <x v="0"/>
    <n v="2943"/>
    <n v="10231.6904296875"/>
    <n v="10.2316904296875"/>
    <n v="6.3576757139853513"/>
    <x v="77"/>
    <x v="4"/>
    <x v="2"/>
    <x v="2"/>
    <b v="0"/>
    <n v="11176.119381354069"/>
  </r>
  <r>
    <n v="8172311904"/>
    <s v="Nov 26, 2022, 5:39:43 PM"/>
    <m/>
    <d v="2022-11-26T00:00:00"/>
    <m/>
    <d v="2022-11-26T00:00:00"/>
    <n v="11"/>
    <n v="26"/>
    <x v="6"/>
    <s v="Azzurra Treadmill"/>
    <x v="0"/>
    <n v="3600"/>
    <n v="10943.5615234375"/>
    <n v="10.9435615234375"/>
    <n v="6.8000117673798828"/>
    <x v="77"/>
    <x v="4"/>
    <x v="2"/>
    <x v="2"/>
    <b v="1"/>
    <n v="11182.919393121449"/>
  </r>
  <r>
    <n v="8177287766"/>
    <s v="Nov 27, 2022, 5:44:34 PM"/>
    <m/>
    <d v="2022-11-27T00:00:00"/>
    <m/>
    <d v="2022-11-27T00:00:00"/>
    <n v="11"/>
    <n v="27"/>
    <x v="6"/>
    <s v="Seattle Treadmill"/>
    <x v="0"/>
    <n v="2520"/>
    <n v="7724.86669921875"/>
    <n v="7.72486669921875"/>
    <n v="4.8000081457602537"/>
    <x v="23"/>
    <x v="15"/>
    <x v="1"/>
    <x v="1"/>
    <b v="1"/>
    <n v="11187.719401267208"/>
  </r>
  <r>
    <n v="8180863254"/>
    <s v="Nov 28, 2022, 4:39:37 PM"/>
    <m/>
    <d v="2022-11-28T00:00:00"/>
    <m/>
    <d v="2022-11-28T00:00:00"/>
    <n v="11"/>
    <n v="28"/>
    <x v="6"/>
    <s v="Seattle Treadmill"/>
    <x v="0"/>
    <n v="3300"/>
    <n v="10621.6435546875"/>
    <n v="10.6216435546875"/>
    <n v="6.5999812772197268"/>
    <x v="23"/>
    <x v="15"/>
    <x v="1"/>
    <x v="1"/>
    <b v="1"/>
    <n v="11194.319382544427"/>
  </r>
  <r>
    <n v="8185485214"/>
    <s v="Nov 29, 2022, 4:47:28 PM"/>
    <m/>
    <d v="2022-11-29T00:00:00"/>
    <m/>
    <d v="2022-11-29T00:00:00"/>
    <n v="11"/>
    <n v="29"/>
    <x v="6"/>
    <s v="Leavenworth Treadmill"/>
    <x v="0"/>
    <n v="3600"/>
    <n v="11271.6416015625"/>
    <n v="11.2716416015625"/>
    <n v="7.0038712136044925"/>
    <x v="118"/>
    <x v="15"/>
    <x v="1"/>
    <x v="1"/>
    <b v="1"/>
    <n v="11201.323253758032"/>
  </r>
  <r>
    <n v="8190145463"/>
    <s v="Nov 30, 2022, 5:07:00 PM"/>
    <m/>
    <d v="2022-11-30T00:00:00"/>
    <m/>
    <d v="2022-11-30T00:00:00"/>
    <n v="11"/>
    <n v="30"/>
    <x v="6"/>
    <s v="Leavenworth Treadmill"/>
    <x v="0"/>
    <n v="3600"/>
    <n v="11404.771484375"/>
    <n v="11.404771484375001"/>
    <n v="7.0865942620175781"/>
    <x v="118"/>
    <x v="15"/>
    <x v="1"/>
    <x v="1"/>
    <b v="1"/>
    <n v="11208.40984802005"/>
  </r>
  <r>
    <n v="8195366903"/>
    <s v="Dec 1, 2022, 9:11:58 PM"/>
    <m/>
    <d v="2022-12-01T00:00:00"/>
    <m/>
    <d v="2022-12-01T00:00:00"/>
    <n v="12"/>
    <n v="1"/>
    <x v="6"/>
    <s v="Seattle Treadmill"/>
    <x v="0"/>
    <n v="3600"/>
    <n v="11426.365234375"/>
    <n v="11.426365234375"/>
    <n v="7.1000119920488283"/>
    <x v="23"/>
    <x v="15"/>
    <x v="1"/>
    <x v="1"/>
    <b v="1"/>
    <n v="11215.509860012098"/>
  </r>
  <r>
    <n v="8198248942"/>
    <s v="Dec 2, 2022, 3:54:13 PM"/>
    <m/>
    <d v="2022-12-02T00:00:00"/>
    <m/>
    <d v="2022-12-02T00:00:00"/>
    <n v="12"/>
    <n v="2"/>
    <x v="6"/>
    <s v="Seattle Treadmill"/>
    <x v="0"/>
    <n v="3300"/>
    <n v="10299.822265625"/>
    <n v="10.299822265625"/>
    <n v="6.4000108610136719"/>
    <x v="23"/>
    <x v="15"/>
    <x v="1"/>
    <x v="1"/>
    <b v="1"/>
    <n v="11221.909870873113"/>
  </r>
  <r>
    <n v="8202986753"/>
    <s v="Dec 3, 2022, 5:12:48 PM"/>
    <m/>
    <d v="2022-12-03T00:00:00"/>
    <m/>
    <d v="2022-12-03T00:00:00"/>
    <n v="12"/>
    <n v="3"/>
    <x v="6"/>
    <s v="Morning Run"/>
    <x v="0"/>
    <n v="2838"/>
    <n v="10172.7197265625"/>
    <n v="10.1727197265625"/>
    <n v="6.3210330292138677"/>
    <x v="77"/>
    <x v="4"/>
    <x v="2"/>
    <x v="2"/>
    <b v="0"/>
    <n v="11228.230903902326"/>
  </r>
  <r>
    <n v="8207577863"/>
    <s v="Dec 4, 2022, 5:03:57 PM"/>
    <m/>
    <d v="2022-12-04T00:00:00"/>
    <m/>
    <d v="2022-12-04T00:00:00"/>
    <n v="12"/>
    <n v="4"/>
    <x v="6"/>
    <s v="Morning Run"/>
    <x v="0"/>
    <n v="1879"/>
    <n v="6640.91015625"/>
    <n v="6.6409101562500004"/>
    <n v="4.1264689846992191"/>
    <x v="77"/>
    <x v="4"/>
    <x v="2"/>
    <x v="2"/>
    <b v="0"/>
    <n v="11232.357372887025"/>
  </r>
  <r>
    <n v="8210846416"/>
    <s v="Dec 5, 2022, 3:16:13 PM"/>
    <m/>
    <d v="2022-12-05T00:00:00"/>
    <m/>
    <d v="2022-12-05T00:00:00"/>
    <n v="12"/>
    <n v="5"/>
    <x v="6"/>
    <s v="Azzurra Treadmill "/>
    <x v="0"/>
    <n v="2595"/>
    <n v="8046.736328125"/>
    <n v="8.0467363281250002"/>
    <n v="5.0000085989433591"/>
    <x v="77"/>
    <x v="4"/>
    <x v="2"/>
    <x v="2"/>
    <b v="1"/>
    <n v="11237.357381485968"/>
  </r>
  <r>
    <n v="8215293850"/>
    <s v="Dec 6, 2022, 3:11:47 PM"/>
    <m/>
    <d v="2022-12-06T00:00:00"/>
    <m/>
    <d v="2022-12-06T00:00:00"/>
    <n v="12"/>
    <n v="6"/>
    <x v="6"/>
    <s v="Morning Run"/>
    <x v="0"/>
    <n v="2982"/>
    <n v="10586.322265625"/>
    <n v="10.586322265625"/>
    <n v="6.578033652513672"/>
    <x v="119"/>
    <x v="54"/>
    <x v="1"/>
    <x v="1"/>
    <b v="0"/>
    <n v="11243.935415138481"/>
  </r>
  <r>
    <n v="8219762889"/>
    <s v="Dec 7, 2022, 3:23:56 PM"/>
    <m/>
    <d v="2022-12-07T00:00:00"/>
    <m/>
    <d v="2022-12-07T00:00:00"/>
    <n v="12"/>
    <n v="7"/>
    <x v="6"/>
    <s v="Morning Run"/>
    <x v="0"/>
    <n v="3080"/>
    <n v="10699.4619140625"/>
    <n v="10.6994619140625"/>
    <n v="6.64833534900293"/>
    <x v="119"/>
    <x v="54"/>
    <x v="1"/>
    <x v="1"/>
    <b v="0"/>
    <n v="11250.583750487483"/>
  </r>
  <r>
    <n v="8224002714"/>
    <s v="Dec 8, 2022, 3:09:45 PM"/>
    <m/>
    <d v="2022-12-08T00:00:00"/>
    <m/>
    <d v="2022-12-08T00:00:00"/>
    <n v="12"/>
    <n v="8"/>
    <x v="6"/>
    <s v="Morning Run"/>
    <x v="0"/>
    <n v="2897"/>
    <n v="10470.724609375"/>
    <n v="10.470724609375001"/>
    <n v="6.5062046212519533"/>
    <x v="120"/>
    <x v="55"/>
    <x v="1"/>
    <x v="1"/>
    <b v="0"/>
    <n v="11257.089955108735"/>
  </r>
  <r>
    <n v="8227971712"/>
    <s v="Dec 9, 2022, 3:02:42 PM"/>
    <m/>
    <d v="2022-12-09T00:00:00"/>
    <m/>
    <d v="2022-12-09T00:00:00"/>
    <n v="12"/>
    <n v="9"/>
    <x v="6"/>
    <s v="Morning Run"/>
    <x v="0"/>
    <n v="2984"/>
    <n v="10332.4521484375"/>
    <n v="10.3324521484375"/>
    <n v="6.4202861239267577"/>
    <x v="120"/>
    <x v="55"/>
    <x v="1"/>
    <x v="1"/>
    <b v="0"/>
    <n v="11263.510241232661"/>
  </r>
  <r>
    <n v="8231605502"/>
    <s v="Dec 10, 2022, 1:18:21 PM"/>
    <m/>
    <d v="2022-12-10T00:00:00"/>
    <m/>
    <d v="2022-12-10T00:00:00"/>
    <n v="12"/>
    <n v="10"/>
    <x v="6"/>
    <s v="Mobile Treadmill"/>
    <x v="0"/>
    <n v="3300"/>
    <n v="10299.822265625"/>
    <n v="10.299822265625"/>
    <n v="6.4000108610136719"/>
    <x v="120"/>
    <x v="55"/>
    <x v="1"/>
    <x v="1"/>
    <b v="1"/>
    <n v="11269.910252093676"/>
  </r>
  <r>
    <n v="8238164397"/>
    <s v="Dec 11, 2022, 1:42:11 PM"/>
    <m/>
    <d v="2022-12-11T00:00:00"/>
    <m/>
    <d v="2022-12-11T00:00:00"/>
    <n v="12"/>
    <n v="11"/>
    <x v="6"/>
    <s v="Boston Treadmill"/>
    <x v="0"/>
    <n v="2400"/>
    <n v="7402.9970703125"/>
    <n v="7.4029970703124999"/>
    <n v="4.6000076925771483"/>
    <x v="121"/>
    <x v="56"/>
    <x v="1"/>
    <x v="1"/>
    <b v="1"/>
    <n v="11274.510259786253"/>
  </r>
  <r>
    <n v="8239780343"/>
    <s v="Dec 12, 2022, 1:30:58 PM"/>
    <m/>
    <d v="2022-12-12T00:00:00"/>
    <m/>
    <d v="2022-12-12T00:00:00"/>
    <n v="12"/>
    <n v="12"/>
    <x v="6"/>
    <s v="Boston Treadmill"/>
    <x v="0"/>
    <n v="3300"/>
    <n v="10558.2939453125"/>
    <n v="10.558293945312499"/>
    <n v="6.5606176670927736"/>
    <x v="121"/>
    <x v="56"/>
    <x v="1"/>
    <x v="1"/>
    <b v="1"/>
    <n v="11281.070877453347"/>
  </r>
  <r>
    <n v="8243778685"/>
    <s v="Dec 13, 2022, 2:00:04 PM"/>
    <m/>
    <d v="2022-12-13T00:00:00"/>
    <m/>
    <d v="2022-12-13T00:00:00"/>
    <n v="12"/>
    <n v="13"/>
    <x v="6"/>
    <s v="Boston Treadmill"/>
    <x v="0"/>
    <n v="3300"/>
    <n v="10460.7568359375"/>
    <n v="10.4607568359375"/>
    <n v="6.5000109359033207"/>
    <x v="121"/>
    <x v="56"/>
    <x v="1"/>
    <x v="1"/>
    <b v="1"/>
    <n v="11287.570888389249"/>
  </r>
  <r>
    <n v="8247740491"/>
    <s v="Dec 14, 2022, 1:43:21 PM"/>
    <m/>
    <d v="2022-12-14T00:00:00"/>
    <m/>
    <d v="2022-12-14T00:00:00"/>
    <n v="12"/>
    <n v="14"/>
    <x v="6"/>
    <s v="New York Treadmill"/>
    <x v="0"/>
    <n v="3600"/>
    <n v="11587.2998046875"/>
    <n v="11.5872998046875"/>
    <n v="7.2000120669384771"/>
    <x v="69"/>
    <x v="0"/>
    <x v="0"/>
    <x v="0"/>
    <b v="1"/>
    <n v="11294.770900456188"/>
  </r>
  <r>
    <n v="8251423468"/>
    <s v="Dec 15, 2022, 1:09:42 PM"/>
    <m/>
    <d v="2022-12-15T00:00:00"/>
    <m/>
    <d v="2022-12-15T00:00:00"/>
    <n v="12"/>
    <n v="15"/>
    <x v="6"/>
    <s v="NYC Treadmill"/>
    <x v="0"/>
    <n v="3600"/>
    <n v="11184.6025390625"/>
    <n v="11.184602539062499"/>
    <n v="6.9497876642998051"/>
    <x v="69"/>
    <x v="0"/>
    <x v="0"/>
    <x v="0"/>
    <b v="1"/>
    <n v="11301.720688120487"/>
  </r>
  <r>
    <n v="8256205098"/>
    <s v="Dec 16, 2022, 1:32:00 PM"/>
    <m/>
    <d v="2022-12-16T00:00:00"/>
    <m/>
    <d v="2022-12-16T00:00:00"/>
    <n v="12"/>
    <n v="16"/>
    <x v="6"/>
    <s v="Boston Treadmill"/>
    <x v="0"/>
    <n v="3120"/>
    <n v="10460.7568359375"/>
    <n v="10.4607568359375"/>
    <n v="6.5000109359033207"/>
    <x v="121"/>
    <x v="56"/>
    <x v="1"/>
    <x v="1"/>
    <b v="1"/>
    <n v="11308.22069905639"/>
  </r>
  <r>
    <n v="8259146681"/>
    <s v="Dec 17, 2022, 2:13:44 PM"/>
    <m/>
    <d v="2022-12-17T00:00:00"/>
    <m/>
    <d v="2022-12-17T00:00:00"/>
    <n v="12"/>
    <n v="17"/>
    <x v="6"/>
    <s v="Boston Treadmill"/>
    <x v="0"/>
    <n v="3240"/>
    <n v="10299.822265625"/>
    <n v="10.299822265625"/>
    <n v="6.4000108610136719"/>
    <x v="121"/>
    <x v="56"/>
    <x v="1"/>
    <x v="1"/>
    <b v="1"/>
    <n v="11314.620709917404"/>
  </r>
  <r>
    <n v="8264264427"/>
    <s v="Dec 18, 2022, 6:16:51 PM"/>
    <m/>
    <d v="2022-12-18T00:00:00"/>
    <m/>
    <d v="2022-12-18T00:00:00"/>
    <n v="12"/>
    <n v="18"/>
    <x v="6"/>
    <s v="Morning Run"/>
    <x v="0"/>
    <n v="1870"/>
    <n v="6682.2998046875"/>
    <n v="6.6822998046875002"/>
    <n v="4.1521873119384765"/>
    <x v="77"/>
    <x v="4"/>
    <x v="2"/>
    <x v="2"/>
    <b v="0"/>
    <n v="11318.772897229343"/>
  </r>
  <r>
    <n v="8267165479"/>
    <s v="Dec 19, 2022, 4:00:32 PM"/>
    <m/>
    <d v="2022-12-19T00:00:00"/>
    <m/>
    <d v="2022-12-19T00:00:00"/>
    <n v="12"/>
    <n v="19"/>
    <x v="6"/>
    <s v="Azzurra Treadmill "/>
    <x v="0"/>
    <n v="3000"/>
    <n v="9173.279296875"/>
    <n v="9.1732792968750001"/>
    <n v="5.7000097299785155"/>
    <x v="77"/>
    <x v="4"/>
    <x v="2"/>
    <x v="2"/>
    <b v="1"/>
    <n v="11324.472906959321"/>
  </r>
  <r>
    <n v="8271663998"/>
    <s v="Dec 20, 2022, 5:50:48 PM"/>
    <m/>
    <d v="2022-12-20T00:00:00"/>
    <m/>
    <d v="2022-12-20T00:00:00"/>
    <n v="12"/>
    <n v="20"/>
    <x v="6"/>
    <s v="Morning Run"/>
    <x v="0"/>
    <n v="3010"/>
    <n v="10587.580078125"/>
    <n v="10.587580078125001"/>
    <n v="6.5788152207246098"/>
    <x v="77"/>
    <x v="4"/>
    <x v="2"/>
    <x v="2"/>
    <b v="0"/>
    <n v="11331.051722180046"/>
  </r>
  <r>
    <n v="8275370754"/>
    <s v="Dec 21, 2022, 4:34:27 PM"/>
    <m/>
    <d v="2022-12-21T00:00:00"/>
    <m/>
    <d v="2022-12-21T00:00:00"/>
    <n v="12"/>
    <n v="21"/>
    <x v="6"/>
    <s v="Morning Run"/>
    <x v="0"/>
    <n v="3102"/>
    <n v="10782.169921875"/>
    <n v="10.782169921874999"/>
    <n v="6.6997277065253904"/>
    <x v="77"/>
    <x v="4"/>
    <x v="2"/>
    <x v="2"/>
    <b v="0"/>
    <n v="11337.751449886571"/>
  </r>
  <r>
    <n v="8279378731"/>
    <s v="Dec 22, 2022, 5:20:31 PM"/>
    <m/>
    <d v="2022-12-22T00:00:00"/>
    <m/>
    <d v="2022-12-22T00:00:00"/>
    <n v="12"/>
    <n v="22"/>
    <x v="6"/>
    <s v="Morning Run"/>
    <x v="0"/>
    <n v="2887"/>
    <n v="10254.3896484375"/>
    <n v="10.254389648437501"/>
    <n v="6.3717803502392583"/>
    <x v="77"/>
    <x v="4"/>
    <x v="2"/>
    <x v="2"/>
    <b v="0"/>
    <n v="11344.12323023681"/>
  </r>
  <r>
    <n v="8282990416"/>
    <s v="Dec 23, 2022, 5:35:01 PM"/>
    <m/>
    <d v="2022-12-23T00:00:00"/>
    <m/>
    <d v="2022-12-23T00:00:00"/>
    <n v="12"/>
    <n v="23"/>
    <x v="6"/>
    <s v="Morning Run"/>
    <x v="0"/>
    <n v="2862"/>
    <n v="10129.5703125"/>
    <n v="10.1295703125"/>
    <n v="6.2942212346484379"/>
    <x v="77"/>
    <x v="4"/>
    <x v="2"/>
    <x v="2"/>
    <b v="0"/>
    <n v="11350.417451471458"/>
  </r>
  <r>
    <n v="8287265698"/>
    <s v="Dec 24, 2022, 5:31:15 PM"/>
    <m/>
    <d v="2022-12-24T00:00:00"/>
    <m/>
    <d v="2022-12-24T00:00:00"/>
    <n v="12"/>
    <n v="24"/>
    <x v="6"/>
    <s v="Morning Run"/>
    <x v="0"/>
    <n v="2907"/>
    <n v="10124.169921875"/>
    <n v="10.124169921875"/>
    <n v="6.2908655885253904"/>
    <x v="77"/>
    <x v="4"/>
    <x v="2"/>
    <x v="2"/>
    <b v="0"/>
    <n v="11356.708317059984"/>
  </r>
  <r>
    <n v="8290363935"/>
    <s v="Dec 25, 2022, 5:00:25 PM"/>
    <m/>
    <d v="2022-12-25T00:00:00"/>
    <m/>
    <d v="2022-12-25T00:00:00"/>
    <n v="12"/>
    <n v="25"/>
    <x v="6"/>
    <s v="Morning Run"/>
    <x v="0"/>
    <n v="2437"/>
    <n v="8405.2001953125"/>
    <n v="8.4052001953124993"/>
    <n v="5.2227476505615238"/>
    <x v="77"/>
    <x v="4"/>
    <x v="2"/>
    <x v="2"/>
    <b v="0"/>
    <n v="11361.931064710545"/>
  </r>
  <r>
    <n v="8294368030"/>
    <s v="Dec 26, 2022, 5:01:11 PM"/>
    <m/>
    <d v="2022-12-26T00:00:00"/>
    <m/>
    <d v="2022-12-26T00:00:00"/>
    <n v="12"/>
    <n v="26"/>
    <x v="6"/>
    <s v="Morning Run"/>
    <x v="0"/>
    <n v="2954"/>
    <n v="10004.3095703125"/>
    <n v="10.0043095703125"/>
    <n v="6.2163878420146483"/>
    <x v="77"/>
    <x v="4"/>
    <x v="2"/>
    <x v="2"/>
    <b v="0"/>
    <n v="11368.147452552559"/>
  </r>
  <r>
    <n v="8298833031"/>
    <s v="Dec 27, 2022, 4:44:49 PM"/>
    <m/>
    <d v="2022-12-27T00:00:00"/>
    <m/>
    <d v="2022-12-27T00:00:00"/>
    <n v="12"/>
    <n v="27"/>
    <x v="6"/>
    <s v="Azzurra Treadmill "/>
    <x v="0"/>
    <n v="3480"/>
    <n v="10621.69140625"/>
    <n v="10.621691406249999"/>
    <n v="6.6000110107929686"/>
    <x v="77"/>
    <x v="4"/>
    <x v="2"/>
    <x v="2"/>
    <b v="1"/>
    <n v="11374.747463563352"/>
  </r>
  <r>
    <n v="8304012497"/>
    <s v="Dec 28, 2022, 7:38:46 PM"/>
    <m/>
    <d v="2022-12-28T00:00:00"/>
    <m/>
    <d v="2022-12-28T00:00:00"/>
    <n v="12"/>
    <n v="28"/>
    <x v="6"/>
    <s v="Lunch Run"/>
    <x v="0"/>
    <n v="2830"/>
    <n v="10044.41015625"/>
    <n v="10.044410156250001"/>
    <n v="6.241305183199219"/>
    <x v="77"/>
    <x v="4"/>
    <x v="2"/>
    <x v="2"/>
    <b v="0"/>
    <n v="11380.988768746551"/>
  </r>
  <r>
    <n v="8307924845"/>
    <s v="Dec 29, 2022, 4:17:14 PM"/>
    <m/>
    <d v="2022-12-29T00:00:00"/>
    <m/>
    <d v="2022-12-29T00:00:00"/>
    <n v="12"/>
    <n v="29"/>
    <x v="6"/>
    <s v="Morning Run"/>
    <x v="0"/>
    <n v="2898"/>
    <n v="10069.0498046875"/>
    <n v="10.0690498046875"/>
    <n v="6.2566155461884767"/>
    <x v="77"/>
    <x v="4"/>
    <x v="2"/>
    <x v="2"/>
    <b v="0"/>
    <n v="11387.245384292739"/>
  </r>
  <r>
    <n v="8312405898"/>
    <s v="Dec 30, 2022, 4:31:40 PM"/>
    <m/>
    <d v="2022-12-30T00:00:00"/>
    <m/>
    <d v="2022-12-30T00:00:00"/>
    <n v="12"/>
    <n v="30"/>
    <x v="6"/>
    <s v="Morning Run"/>
    <x v="0"/>
    <n v="2949"/>
    <n v="10113.8203125"/>
    <n v="10.1138203125"/>
    <n v="6.2844346413984375"/>
    <x v="77"/>
    <x v="4"/>
    <x v="2"/>
    <x v="2"/>
    <b v="0"/>
    <n v="11393.529818934137"/>
  </r>
  <r>
    <n v="8317636582"/>
    <s v="Dec 31, 2022, 5:10:01 PM"/>
    <m/>
    <d v="2022-12-31T00:00:00"/>
    <m/>
    <d v="2022-12-31T00:00:00"/>
    <n v="12"/>
    <n v="31"/>
    <x v="6"/>
    <s v="Goodbye 2022"/>
    <x v="0"/>
    <n v="1775"/>
    <n v="5632.71533203125"/>
    <n v="5.6327153320312497"/>
    <n v="3.5000059585795897"/>
    <x v="77"/>
    <x v="4"/>
    <x v="2"/>
    <x v="2"/>
    <b v="1"/>
    <n v="11397.029824892717"/>
  </r>
  <r>
    <n v="8334337058"/>
    <s v="Jan 3, 2023, 11:50:35 PM"/>
    <m/>
    <d v="2023-01-03T00:00:00"/>
    <m/>
    <d v="2023-01-03T00:00:00"/>
    <n v="1"/>
    <n v="3"/>
    <x v="7"/>
    <s v="Afternoon Run"/>
    <x v="0"/>
    <n v="2675"/>
    <n v="9015.58984375"/>
    <n v="9.0155898437499999"/>
    <n v="5.6020260768007812"/>
    <x v="77"/>
    <x v="4"/>
    <x v="2"/>
    <x v="2"/>
    <b v="0"/>
    <n v="11402.631850969517"/>
  </r>
  <r>
    <n v="8337711437"/>
    <s v="Jan 4, 2023, 4:54:11 PM"/>
    <m/>
    <d v="2023-01-04T00:00:00"/>
    <m/>
    <d v="2023-01-04T00:00:00"/>
    <n v="1"/>
    <n v="4"/>
    <x v="7"/>
    <s v="Azzurra Treadmill "/>
    <x v="0"/>
    <n v="1844"/>
    <n v="5632.71533203125"/>
    <n v="5.6327153320312497"/>
    <n v="3.5000059585795897"/>
    <x v="77"/>
    <x v="4"/>
    <x v="2"/>
    <x v="2"/>
    <b v="1"/>
    <n v="11406.131856928097"/>
  </r>
  <r>
    <n v="8343455346"/>
    <s v="Jan 5, 2023, 6:00:27 PM"/>
    <m/>
    <d v="2023-01-05T00:00:00"/>
    <m/>
    <d v="2023-01-05T00:00:00"/>
    <n v="1"/>
    <n v="5"/>
    <x v="7"/>
    <s v="Azzurra Treadmill"/>
    <x v="0"/>
    <n v="2880"/>
    <n v="8851.41015625"/>
    <n v="8.8514101562499992"/>
    <n v="5.5000095801992188"/>
    <x v="77"/>
    <x v="4"/>
    <x v="2"/>
    <x v="2"/>
    <b v="1"/>
    <n v="11411.631866508296"/>
  </r>
  <r>
    <n v="8348541634"/>
    <s v="Jan 6, 2023, 5:15:24 PM"/>
    <m/>
    <d v="2023-01-06T00:00:00"/>
    <m/>
    <d v="2023-01-06T00:00:00"/>
    <n v="1"/>
    <n v="6"/>
    <x v="7"/>
    <s v="Morning Run"/>
    <x v="0"/>
    <n v="2989"/>
    <n v="10203.51953125"/>
    <n v="10.20351953125"/>
    <n v="6.3401711346523442"/>
    <x v="77"/>
    <x v="4"/>
    <x v="2"/>
    <x v="2"/>
    <b v="0"/>
    <n v="11417.972037642949"/>
  </r>
  <r>
    <n v="8354318584"/>
    <s v="Jan 7, 2023, 5:39:37 PM"/>
    <m/>
    <d v="2023-01-07T00:00:00"/>
    <m/>
    <d v="2023-01-07T00:00:00"/>
    <n v="1"/>
    <n v="7"/>
    <x v="7"/>
    <s v="Morning Run"/>
    <x v="0"/>
    <n v="3001"/>
    <n v="10131.7900390625"/>
    <n v="10.1317900390625"/>
    <n v="6.2956005083623046"/>
    <x v="77"/>
    <x v="4"/>
    <x v="2"/>
    <x v="2"/>
    <b v="0"/>
    <n v="11424.26763815131"/>
  </r>
  <r>
    <n v="8359954869"/>
    <s v="Jan 8, 2023, 5:10:23 PM"/>
    <m/>
    <d v="2023-01-08T00:00:00"/>
    <m/>
    <d v="2023-01-08T00:00:00"/>
    <n v="1"/>
    <n v="8"/>
    <x v="7"/>
    <s v="Morning Run"/>
    <x v="0"/>
    <n v="1939"/>
    <n v="6796.14013671875"/>
    <n v="6.7961401367187504"/>
    <n v="4.2229243928930664"/>
    <x v="77"/>
    <x v="4"/>
    <x v="2"/>
    <x v="2"/>
    <b v="0"/>
    <n v="11428.490562544202"/>
  </r>
  <r>
    <n v="8364583623"/>
    <s v="Jan 9, 2023, 4:51:42 PM"/>
    <m/>
    <d v="2023-01-09T00:00:00"/>
    <m/>
    <d v="2023-01-09T00:00:00"/>
    <n v="1"/>
    <n v="9"/>
    <x v="7"/>
    <s v="Azzurra Bike"/>
    <x v="3"/>
    <n v="3600"/>
    <n v="28163.576171875"/>
    <n v="28.163576171875"/>
    <n v="17.500029489494143"/>
    <x v="77"/>
    <x v="4"/>
    <x v="2"/>
    <x v="2"/>
    <b v="1"/>
    <n v="11428.490562544202"/>
  </r>
  <r>
    <n v="8369948167"/>
    <s v="Jan 10, 2023, 4:38:59 PM"/>
    <m/>
    <d v="2023-01-10T00:00:00"/>
    <m/>
    <d v="2023-01-10T00:00:00"/>
    <n v="1"/>
    <n v="10"/>
    <x v="7"/>
    <s v="Azzurra Bike"/>
    <x v="0"/>
    <n v="3600"/>
    <n v="29129.185546875"/>
    <n v="29.129185546875"/>
    <n v="18.100031152447265"/>
    <x v="77"/>
    <x v="4"/>
    <x v="2"/>
    <x v="2"/>
    <b v="1"/>
    <n v="11446.59059369665"/>
  </r>
  <r>
    <n v="8375835534"/>
    <s v="Jan 11, 2023, 4:58:40 PM"/>
    <m/>
    <d v="2023-01-11T00:00:00"/>
    <m/>
    <d v="2023-01-11T00:00:00"/>
    <n v="1"/>
    <n v="11"/>
    <x v="7"/>
    <s v="Morning Run"/>
    <x v="0"/>
    <n v="2820"/>
    <n v="10205.6396484375"/>
    <n v="10.205639648437501"/>
    <n v="6.3414885139892583"/>
    <x v="77"/>
    <x v="4"/>
    <x v="2"/>
    <x v="2"/>
    <b v="0"/>
    <n v="11452.93208221064"/>
  </r>
  <r>
    <n v="8381012782"/>
    <s v="Jan 12, 2023, 4:57:26 PM"/>
    <m/>
    <d v="2023-01-12T00:00:00"/>
    <m/>
    <d v="2023-01-12T00:00:00"/>
    <n v="1"/>
    <n v="12"/>
    <x v="7"/>
    <s v="Morning Run"/>
    <x v="0"/>
    <n v="3084"/>
    <n v="10204.8896484375"/>
    <n v="10.204889648437501"/>
    <n v="6.3410224857392583"/>
    <x v="77"/>
    <x v="4"/>
    <x v="2"/>
    <x v="2"/>
    <b v="0"/>
    <n v="11459.27310469638"/>
  </r>
  <r>
    <n v="8386151778"/>
    <s v="Jan 13, 2023, 4:57:06 PM"/>
    <m/>
    <d v="2023-01-13T00:00:00"/>
    <m/>
    <d v="2023-01-13T00:00:00"/>
    <n v="1"/>
    <n v="13"/>
    <x v="7"/>
    <s v="Morning Run"/>
    <x v="0"/>
    <n v="2934"/>
    <n v="10355.16015625"/>
    <n v="10.355160156249999"/>
    <n v="6.4343962214492185"/>
    <x v="77"/>
    <x v="4"/>
    <x v="2"/>
    <x v="2"/>
    <b v="0"/>
    <n v="11465.70750091783"/>
  </r>
  <r>
    <n v="8396795587"/>
    <s v="Jan 15, 2023, 2:30:04 PM"/>
    <m/>
    <d v="2023-01-14T00:00:00"/>
    <m/>
    <d v="2023-01-14T00:00:00"/>
    <n v="1"/>
    <n v="14"/>
    <x v="7"/>
    <s v="NYC Treadmill"/>
    <x v="0"/>
    <n v="3420"/>
    <n v="10621.69140625"/>
    <n v="10.621691406249999"/>
    <n v="6.6000110107929686"/>
    <x v="69"/>
    <x v="0"/>
    <x v="0"/>
    <x v="0"/>
    <b v="1"/>
    <n v="11472.307511928622"/>
  </r>
  <r>
    <n v="8401343559"/>
    <s v="Jan 16, 2023, 2:21:21 PM"/>
    <m/>
    <d v="2023-01-15T00:00:00"/>
    <m/>
    <d v="2023-01-15T00:00:00"/>
    <n v="1"/>
    <n v="15"/>
    <x v="7"/>
    <s v="NYC Treadmill "/>
    <x v="0"/>
    <n v="3300"/>
    <n v="10299.822265625"/>
    <n v="10.299822265625"/>
    <n v="6.4000108610136719"/>
    <x v="69"/>
    <x v="0"/>
    <x v="0"/>
    <x v="0"/>
    <b v="1"/>
    <n v="11478.707522789637"/>
  </r>
  <r>
    <n v="8406795700"/>
    <s v="Jan 17, 2023, 2:23:15 PM"/>
    <m/>
    <d v="2023-01-16T00:00:00"/>
    <m/>
    <d v="2023-01-16T00:00:00"/>
    <n v="1"/>
    <n v="16"/>
    <x v="7"/>
    <s v="NYC Treadmill"/>
    <x v="0"/>
    <n v="3240"/>
    <n v="10138.8876953125"/>
    <n v="10.1388876953125"/>
    <n v="6.300010786124024"/>
    <x v="69"/>
    <x v="0"/>
    <x v="0"/>
    <x v="0"/>
    <b v="1"/>
    <n v="11485.007533575761"/>
  </r>
  <r>
    <n v="8412338269"/>
    <s v="Jan 18, 2023, 2:17:21 PM"/>
    <m/>
    <d v="2023-01-17T00:00:00"/>
    <m/>
    <d v="2023-01-17T00:00:00"/>
    <n v="1"/>
    <n v="17"/>
    <x v="7"/>
    <s v="NYC Treadmill"/>
    <x v="0"/>
    <n v="3300"/>
    <n v="10138.8876953125"/>
    <n v="10.1388876953125"/>
    <n v="6.300010786124024"/>
    <x v="69"/>
    <x v="0"/>
    <x v="0"/>
    <x v="0"/>
    <b v="1"/>
    <n v="11491.307544361885"/>
  </r>
  <r>
    <n v="8417486823"/>
    <s v="Jan 19, 2023, 2:01:31 PM"/>
    <m/>
    <d v="2023-01-18T00:00:00"/>
    <m/>
    <d v="2023-01-18T00:00:00"/>
    <n v="1"/>
    <n v="18"/>
    <x v="7"/>
    <s v="NYC Treadmill"/>
    <x v="0"/>
    <n v="1800"/>
    <n v="5603.1181640625"/>
    <n v="5.6031181640624999"/>
    <n v="3.4816151367216799"/>
    <x v="69"/>
    <x v="0"/>
    <x v="0"/>
    <x v="0"/>
    <b v="1"/>
    <n v="11494.789159498607"/>
  </r>
  <r>
    <n v="8423635361"/>
    <s v="Jan 20, 2023, 5:19:01 PM"/>
    <m/>
    <d v="2023-01-19T00:00:00"/>
    <m/>
    <d v="2023-01-19T00:00:00"/>
    <n v="1"/>
    <n v="19"/>
    <x v="7"/>
    <s v="Morning Run"/>
    <x v="0"/>
    <n v="2923"/>
    <n v="10225.8896484375"/>
    <n v="10.2258896484375"/>
    <n v="6.3540712767392575"/>
    <x v="77"/>
    <x v="4"/>
    <x v="2"/>
    <x v="2"/>
    <b v="0"/>
    <n v="11501.143230775346"/>
  </r>
  <r>
    <n v="8429411327"/>
    <s v="Jan 21, 2023, 5:20:00 PM"/>
    <m/>
    <d v="2023-01-20T00:00:00"/>
    <m/>
    <d v="2023-01-20T00:00:00"/>
    <n v="1"/>
    <n v="20"/>
    <x v="7"/>
    <s v="Morning Run"/>
    <x v="0"/>
    <n v="2860"/>
    <n v="10082.5"/>
    <n v="10.0825"/>
    <n v="6.2649731075000004"/>
    <x v="77"/>
    <x v="4"/>
    <x v="2"/>
    <x v="2"/>
    <b v="0"/>
    <n v="11507.408203882846"/>
  </r>
  <r>
    <n v="8435292359"/>
    <s v="Jan 22, 2023, 5:45:23 PM"/>
    <m/>
    <d v="2023-01-21T00:00:00"/>
    <m/>
    <d v="2023-01-21T00:00:00"/>
    <n v="1"/>
    <n v="21"/>
    <x v="7"/>
    <s v="Morning Run"/>
    <x v="0"/>
    <n v="1884"/>
    <n v="6634.08984375"/>
    <n v="6.63408984375"/>
    <n v="4.1222310403007816"/>
    <x v="77"/>
    <x v="4"/>
    <x v="2"/>
    <x v="2"/>
    <b v="0"/>
    <n v="11511.530434923146"/>
  </r>
  <r>
    <n v="8445227522"/>
    <s v="Jan 24, 2023, 4:56:19 PM"/>
    <m/>
    <d v="2023-01-22T00:00:00"/>
    <m/>
    <d v="2023-01-22T00:00:00"/>
    <n v="1"/>
    <n v="22"/>
    <x v="7"/>
    <s v="Morning Run"/>
    <x v="0"/>
    <n v="2869"/>
    <n v="10159.26953125"/>
    <n v="10.159269531250001"/>
    <n v="6.312675467902344"/>
    <x v="77"/>
    <x v="4"/>
    <x v="2"/>
    <x v="2"/>
    <b v="0"/>
    <n v="11517.843110391048"/>
  </r>
  <r>
    <n v="8450922279"/>
    <s v="Jan 25, 2023, 5:14:21 PM"/>
    <m/>
    <d v="2023-01-23T00:00:00"/>
    <m/>
    <d v="2023-01-23T00:00:00"/>
    <n v="1"/>
    <n v="23"/>
    <x v="7"/>
    <s v="Morning Run"/>
    <x v="0"/>
    <n v="2569"/>
    <n v="9221.9296875"/>
    <n v="9.2219296874999994"/>
    <n v="5.7302396718515629"/>
    <x v="77"/>
    <x v="4"/>
    <x v="2"/>
    <x v="2"/>
    <b v="0"/>
    <n v="11523.573350062899"/>
  </r>
  <r>
    <n v="8455758989"/>
    <s v="Jan 23, 2023, 4:57:00 PM"/>
    <m/>
    <d v="2023-01-24T00:00:00"/>
    <m/>
    <d v="2023-01-24T00:00:00"/>
    <n v="1"/>
    <n v="24"/>
    <x v="7"/>
    <s v="Azzurra Treadmill"/>
    <x v="0"/>
    <n v="3300"/>
    <n v="10474.994140625"/>
    <n v="10.474994140625"/>
    <n v="6.5088575841542973"/>
    <x v="77"/>
    <x v="4"/>
    <x v="2"/>
    <x v="2"/>
    <b v="1"/>
    <n v="11530.082207647054"/>
  </r>
  <r>
    <n v="8456120208"/>
    <s v="Jan 26, 2023, 4:57:52 PM"/>
    <m/>
    <d v="2023-01-25T00:00:00"/>
    <m/>
    <d v="2023-01-25T00:00:00"/>
    <n v="1"/>
    <n v="25"/>
    <x v="7"/>
    <s v="Morning Run"/>
    <x v="0"/>
    <n v="2769"/>
    <n v="10124.23046875"/>
    <n v="10.12423046875"/>
    <n v="6.2909032105976568"/>
    <x v="77"/>
    <x v="4"/>
    <x v="2"/>
    <x v="2"/>
    <b v="0"/>
    <n v="11536.373110857652"/>
  </r>
  <r>
    <n v="8461233424"/>
    <s v="Jan 27, 2023, 5:07:41 PM"/>
    <m/>
    <d v="2023-01-26T00:00:00"/>
    <m/>
    <d v="2023-01-26T00:00:00"/>
    <n v="1"/>
    <n v="26"/>
    <x v="7"/>
    <s v="Morning Run"/>
    <x v="0"/>
    <n v="2499"/>
    <n v="8407.8798828125"/>
    <n v="8.4078798828124999"/>
    <n v="5.2244127306630856"/>
    <x v="77"/>
    <x v="4"/>
    <x v="2"/>
    <x v="2"/>
    <b v="0"/>
    <n v="11541.597523588316"/>
  </r>
  <r>
    <n v="8467068397"/>
    <s v="Jan 28, 2023, 5:27:48 PM"/>
    <m/>
    <d v="2023-01-27T00:00:00"/>
    <m/>
    <d v="2023-01-27T00:00:00"/>
    <n v="1"/>
    <n v="27"/>
    <x v="7"/>
    <s v="Morning Run"/>
    <x v="0"/>
    <n v="1955"/>
    <n v="7193.27978515625"/>
    <n v="7.1932797851562498"/>
    <n v="4.4696954533823243"/>
    <x v="77"/>
    <x v="4"/>
    <x v="2"/>
    <x v="2"/>
    <b v="0"/>
    <n v="11546.067219041699"/>
  </r>
  <r>
    <n v="8473188089"/>
    <s v="Jan 29, 2023, 5:46:00 PM"/>
    <m/>
    <d v="2023-01-28T00:00:00"/>
    <m/>
    <d v="2023-01-28T00:00:00"/>
    <n v="1"/>
    <n v="28"/>
    <x v="7"/>
    <s v="Morning Run"/>
    <x v="0"/>
    <n v="1947"/>
    <n v="6802.39990234375"/>
    <n v="6.8023999023437502"/>
    <n v="4.2268140297192387"/>
    <x v="77"/>
    <x v="4"/>
    <x v="2"/>
    <x v="2"/>
    <b v="0"/>
    <n v="11550.294033071419"/>
  </r>
  <r>
    <n v="8478307823"/>
    <s v="Jan 30, 2023, 5:10:00 PM"/>
    <m/>
    <d v="2023-01-29T00:00:00"/>
    <m/>
    <d v="2023-01-29T00:00:00"/>
    <n v="1"/>
    <n v="29"/>
    <x v="7"/>
    <s v="Azzurra Treadmill"/>
    <x v="0"/>
    <n v="3300"/>
    <n v="10621.69140625"/>
    <n v="10.621691406249999"/>
    <n v="6.6000110107929686"/>
    <x v="77"/>
    <x v="4"/>
    <x v="2"/>
    <x v="2"/>
    <b v="1"/>
    <n v="11556.894044082212"/>
  </r>
  <r>
    <n v="8482601417"/>
    <s v="Jan 31, 2023, 3:30:38 PM"/>
    <m/>
    <d v="2023-01-30T00:00:00"/>
    <m/>
    <d v="2023-01-30T00:00:00"/>
    <n v="1"/>
    <n v="30"/>
    <x v="7"/>
    <s v="Azzurra Treadmill "/>
    <x v="0"/>
    <n v="3240"/>
    <n v="9977.953125"/>
    <n v="9.9779531250000009"/>
    <n v="6.2000107112343752"/>
    <x v="77"/>
    <x v="4"/>
    <x v="2"/>
    <x v="2"/>
    <b v="1"/>
    <n v="11563.094054793446"/>
  </r>
  <r>
    <n v="8488602332"/>
    <s v="Feb 1, 2023, 4:34:32 PM"/>
    <m/>
    <d v="2023-01-31T00:00:00"/>
    <m/>
    <d v="2023-01-31T00:00:00"/>
    <n v="1"/>
    <n v="31"/>
    <x v="7"/>
    <s v="Morning Run"/>
    <x v="0"/>
    <n v="2861"/>
    <n v="10273.9501953125"/>
    <n v="10.2739501953125"/>
    <n v="6.383934706811524"/>
    <x v="7"/>
    <x v="7"/>
    <x v="1"/>
    <x v="1"/>
    <b v="0"/>
    <n v="11569.477989500258"/>
  </r>
  <r>
    <n v="8494551429"/>
    <s v="Feb 2, 2023, 6:11:29 PM"/>
    <m/>
    <d v="2023-02-01T00:00:00"/>
    <m/>
    <d v="2023-02-01T00:00:00"/>
    <n v="2"/>
    <n v="1"/>
    <x v="7"/>
    <s v="Lunch Run"/>
    <x v="0"/>
    <n v="2343"/>
    <n v="8266.83984375"/>
    <n v="8.2668398437500006"/>
    <n v="5.136774540550781"/>
    <x v="7"/>
    <x v="7"/>
    <x v="1"/>
    <x v="1"/>
    <b v="0"/>
    <n v="11574.614764040809"/>
  </r>
  <r>
    <n v="8498694435"/>
    <s v="Feb 3, 2023, 3:19:08 PM"/>
    <m/>
    <d v="2023-02-02T00:00:00"/>
    <m/>
    <d v="2023-02-02T00:00:00"/>
    <n v="2"/>
    <n v="2"/>
    <x v="7"/>
    <s v="San Francisco Treadmill"/>
    <x v="0"/>
    <n v="1800"/>
    <n v="5793.64990234375"/>
    <n v="5.7936499023437502"/>
    <n v="3.6000060334692385"/>
    <x v="7"/>
    <x v="7"/>
    <x v="1"/>
    <x v="1"/>
    <b v="1"/>
    <n v="11578.214770074279"/>
  </r>
  <r>
    <n v="8505198645"/>
    <s v="Feb 4, 2023, 5:06:55 PM"/>
    <m/>
    <d v="2023-02-03T00:00:00"/>
    <m/>
    <d v="2023-02-03T00:00:00"/>
    <n v="2"/>
    <n v="3"/>
    <x v="7"/>
    <s v="Morning Run"/>
    <x v="0"/>
    <n v="2868"/>
    <n v="10072.26953125"/>
    <n v="10.072269531250001"/>
    <n v="6.2586161909023437"/>
    <x v="77"/>
    <x v="4"/>
    <x v="2"/>
    <x v="2"/>
    <b v="0"/>
    <n v="11584.473386265181"/>
  </r>
  <r>
    <n v="8513265831"/>
    <s v="Feb 5, 2023, 4:22:00 PM"/>
    <m/>
    <d v="2023-02-04T00:00:00"/>
    <m/>
    <d v="2023-02-04T00:00:00"/>
    <n v="2"/>
    <n v="4"/>
    <x v="7"/>
    <s v="Azzurra Treadmill"/>
    <x v="0"/>
    <n v="2850"/>
    <n v="8851.41015625"/>
    <n v="8.8514101562499992"/>
    <n v="5.5000095801992188"/>
    <x v="77"/>
    <x v="4"/>
    <x v="2"/>
    <x v="2"/>
    <b v="1"/>
    <n v="11589.97339584538"/>
  </r>
  <r>
    <n v="8515916798"/>
    <s v="Feb 6, 2023, 4:18:54 PM"/>
    <m/>
    <d v="2023-02-05T00:00:00"/>
    <m/>
    <d v="2023-02-05T00:00:00"/>
    <n v="2"/>
    <n v="5"/>
    <x v="7"/>
    <s v="Azzurra Treadmill "/>
    <x v="0"/>
    <n v="3300"/>
    <n v="10460.7568359375"/>
    <n v="10.4607568359375"/>
    <n v="6.5000109359033207"/>
    <x v="77"/>
    <x v="4"/>
    <x v="2"/>
    <x v="2"/>
    <b v="1"/>
    <n v="11596.473406781282"/>
  </r>
  <r>
    <n v="8521982030"/>
    <s v="Feb 7, 2023, 5:00:53 PM"/>
    <m/>
    <d v="2023-02-06T00:00:00"/>
    <m/>
    <d v="2023-02-06T00:00:00"/>
    <n v="2"/>
    <n v="6"/>
    <x v="7"/>
    <s v="Morning Run"/>
    <x v="0"/>
    <n v="2871"/>
    <n v="10133.1904296875"/>
    <n v="10.133190429687501"/>
    <n v="6.2964706704853519"/>
    <x v="77"/>
    <x v="4"/>
    <x v="2"/>
    <x v="2"/>
    <b v="0"/>
    <n v="11602.769877451768"/>
  </r>
  <r>
    <n v="8527735627"/>
    <s v="Feb 8, 2023, 5:01:00 PM"/>
    <m/>
    <d v="2023-02-07T00:00:00"/>
    <m/>
    <d v="2023-02-07T00:00:00"/>
    <n v="2"/>
    <n v="7"/>
    <x v="7"/>
    <s v="Morning Run"/>
    <x v="0"/>
    <n v="2860"/>
    <n v="10078.4296875"/>
    <n v="10.0784296875"/>
    <n v="6.2624439333515625"/>
    <x v="77"/>
    <x v="4"/>
    <x v="2"/>
    <x v="2"/>
    <b v="0"/>
    <n v="11609.032321385121"/>
  </r>
  <r>
    <n v="8532042104"/>
    <s v="Feb 9, 2023, 1:38:13 PM"/>
    <m/>
    <d v="2023-02-08T00:00:00"/>
    <m/>
    <d v="2023-02-08T00:00:00"/>
    <n v="2"/>
    <n v="8"/>
    <x v="7"/>
    <s v="Azzurra Treadmill"/>
    <x v="0"/>
    <n v="1800"/>
    <n v="6115.51953125"/>
    <n v="6.1155195312500004"/>
    <n v="3.800006486652344"/>
    <x v="77"/>
    <x v="4"/>
    <x v="2"/>
    <x v="2"/>
    <b v="1"/>
    <n v="11612.832327871773"/>
  </r>
  <r>
    <n v="8538428631"/>
    <s v="Feb 10, 2023, 4:58:49 PM"/>
    <m/>
    <d v="2023-02-09T00:00:00"/>
    <m/>
    <d v="2023-02-09T00:00:00"/>
    <n v="2"/>
    <n v="9"/>
    <x v="7"/>
    <s v="Morning Run"/>
    <x v="0"/>
    <n v="2815"/>
    <n v="9993.51953125"/>
    <n v="9.9935195312499996"/>
    <n v="6.2096832246523439"/>
    <x v="77"/>
    <x v="4"/>
    <x v="2"/>
    <x v="2"/>
    <b v="0"/>
    <n v="11619.042011096424"/>
  </r>
  <r>
    <n v="8544203668"/>
    <s v="Feb 11, 2023, 4:37:57 PM"/>
    <m/>
    <d v="2023-02-10T00:00:00"/>
    <m/>
    <d v="2023-02-10T00:00:00"/>
    <n v="2"/>
    <n v="10"/>
    <x v="7"/>
    <s v="Morning Run"/>
    <x v="0"/>
    <n v="2941"/>
    <n v="10171.98046875"/>
    <n v="10.17198046875"/>
    <n v="6.3205736758476565"/>
    <x v="77"/>
    <x v="4"/>
    <x v="2"/>
    <x v="2"/>
    <b v="0"/>
    <n v="11625.362584772272"/>
  </r>
  <r>
    <n v="8551129837"/>
    <s v="Feb 12, 2023, 7:18:54 PM"/>
    <m/>
    <d v="2023-02-11T00:00:00"/>
    <m/>
    <d v="2023-02-11T00:00:00"/>
    <n v="2"/>
    <n v="11"/>
    <x v="7"/>
    <s v="Hollywood Treadmill"/>
    <x v="0"/>
    <n v="1800"/>
    <n v="5793.64990234375"/>
    <n v="5.7936499023437502"/>
    <n v="3.6000060334692385"/>
    <x v="4"/>
    <x v="4"/>
    <x v="2"/>
    <x v="2"/>
    <b v="1"/>
    <n v="11628.962590805742"/>
  </r>
  <r>
    <n v="8555392699"/>
    <s v="Feb 13, 2023, 5:05:03 PM"/>
    <m/>
    <d v="2023-02-12T00:00:00"/>
    <m/>
    <d v="2023-02-12T00:00:00"/>
    <n v="2"/>
    <n v="12"/>
    <x v="7"/>
    <s v="Morning Run"/>
    <x v="0"/>
    <n v="2885"/>
    <n v="10133.740234375"/>
    <n v="10.133740234375001"/>
    <n v="6.2968123031738283"/>
    <x v="77"/>
    <x v="4"/>
    <x v="2"/>
    <x v="2"/>
    <b v="0"/>
    <n v="11635.259403108916"/>
  </r>
  <r>
    <n v="8560862211"/>
    <s v="Feb 14, 2023, 4:34:59 PM"/>
    <m/>
    <d v="2023-02-13T00:00:00"/>
    <m/>
    <d v="2023-02-13T00:00:00"/>
    <n v="2"/>
    <n v="13"/>
    <x v="7"/>
    <s v="Azzurra Treadmill"/>
    <x v="0"/>
    <n v="3600"/>
    <n v="10782.6259765625"/>
    <n v="10.7826259765625"/>
    <n v="6.7000110856826174"/>
    <x v="77"/>
    <x v="4"/>
    <x v="2"/>
    <x v="2"/>
    <b v="1"/>
    <n v="11641.959414194598"/>
  </r>
  <r>
    <n v="8566548514"/>
    <s v="Feb 15, 2023, 4:48:50 PM"/>
    <m/>
    <d v="2023-02-14T00:00:00"/>
    <m/>
    <d v="2023-02-14T00:00:00"/>
    <n v="2"/>
    <n v="14"/>
    <x v="7"/>
    <s v="Azzurra Treadmill "/>
    <x v="0"/>
    <n v="3300"/>
    <n v="10460.7568359375"/>
    <n v="10.4607568359375"/>
    <n v="6.5000109359033207"/>
    <x v="77"/>
    <x v="4"/>
    <x v="2"/>
    <x v="2"/>
    <b v="1"/>
    <n v="11648.459425130501"/>
  </r>
  <r>
    <n v="8572240386"/>
    <s v="Feb 16, 2023, 5:12:10 PM"/>
    <m/>
    <d v="2023-02-15T00:00:00"/>
    <m/>
    <d v="2023-02-15T00:00:00"/>
    <n v="2"/>
    <n v="15"/>
    <x v="7"/>
    <s v="Morning Run"/>
    <x v="0"/>
    <n v="2914"/>
    <n v="10093.33984375"/>
    <n v="10.09333984375"/>
    <n v="6.2717086720507815"/>
    <x v="77"/>
    <x v="4"/>
    <x v="2"/>
    <x v="2"/>
    <b v="0"/>
    <n v="11654.731133802552"/>
  </r>
  <r>
    <n v="8577116847"/>
    <s v="Feb 17, 2023, 4:41:12 PM"/>
    <m/>
    <d v="2023-02-16T00:00:00"/>
    <m/>
    <d v="2023-02-16T00:00:00"/>
    <n v="2"/>
    <n v="16"/>
    <x v="7"/>
    <s v="Morning Run"/>
    <x v="0"/>
    <n v="2912"/>
    <n v="10189.650390625"/>
    <n v="10.189650390624999"/>
    <n v="6.3315532528730474"/>
    <x v="77"/>
    <x v="4"/>
    <x v="2"/>
    <x v="2"/>
    <b v="0"/>
    <n v="11661.062687055424"/>
  </r>
  <r>
    <n v="8582257724"/>
    <s v="Feb 18, 2023, 3:13:27 PM"/>
    <m/>
    <d v="2023-02-17T00:00:00"/>
    <m/>
    <d v="2023-02-17T00:00:00"/>
    <n v="2"/>
    <n v="17"/>
    <x v="7"/>
    <s v="Miami Treadmill"/>
    <x v="0"/>
    <n v="3300"/>
    <n v="10299.822265625"/>
    <n v="10.299822265625"/>
    <n v="6.4000108610136719"/>
    <x v="48"/>
    <x v="26"/>
    <x v="1"/>
    <x v="1"/>
    <b v="1"/>
    <n v="11667.462697916439"/>
  </r>
  <r>
    <n v="8588326770"/>
    <s v="Feb 19, 2023, 3:27:51 PM"/>
    <m/>
    <d v="2023-02-18T00:00:00"/>
    <m/>
    <d v="2023-02-18T00:00:00"/>
    <n v="2"/>
    <n v="18"/>
    <x v="7"/>
    <s v="Marathon Treadmill"/>
    <x v="0"/>
    <n v="2250"/>
    <n v="7242.0625"/>
    <n v="7.2420625000000003"/>
    <n v="4.5000076176875003"/>
    <x v="122"/>
    <x v="26"/>
    <x v="1"/>
    <x v="1"/>
    <b v="1"/>
    <n v="11671.962705534126"/>
  </r>
  <r>
    <n v="8592879548"/>
    <s v="Feb 20, 2023, 2:04:58 PM"/>
    <m/>
    <d v="2023-02-19T00:00:00"/>
    <m/>
    <d v="2023-02-19T00:00:00"/>
    <n v="2"/>
    <n v="19"/>
    <x v="7"/>
    <s v="Morning Run"/>
    <x v="0"/>
    <n v="2965"/>
    <n v="10239.259765625"/>
    <n v="10.239259765625"/>
    <n v="6.3623790798261721"/>
    <x v="122"/>
    <x v="26"/>
    <x v="1"/>
    <x v="1"/>
    <b v="0"/>
    <n v="11678.325084613953"/>
  </r>
  <r>
    <n v="8598226170"/>
    <s v="Feb 21, 2023, 1:11:09 PM"/>
    <m/>
    <d v="2023-02-20T00:00:00"/>
    <m/>
    <d v="2023-02-20T00:00:00"/>
    <n v="2"/>
    <n v="20"/>
    <x v="7"/>
    <s v="Morning Run"/>
    <x v="0"/>
    <n v="1913"/>
    <n v="6789.58984375"/>
    <n v="6.78958984375"/>
    <n v="4.2188542308007815"/>
    <x v="122"/>
    <x v="26"/>
    <x v="1"/>
    <x v="1"/>
    <b v="0"/>
    <n v="11682.543938844754"/>
  </r>
  <r>
    <n v="8605183248"/>
    <s v="Feb 22, 2023, 4:50:43 PM"/>
    <m/>
    <d v="2023-02-21T00:00:00"/>
    <m/>
    <d v="2023-02-21T00:00:00"/>
    <n v="2"/>
    <n v="21"/>
    <x v="7"/>
    <s v="Morning Run"/>
    <x v="0"/>
    <n v="2810"/>
    <n v="10033.8896484375"/>
    <n v="10.0338896484375"/>
    <n v="6.2347680447392575"/>
    <x v="77"/>
    <x v="4"/>
    <x v="2"/>
    <x v="2"/>
    <b v="0"/>
    <n v="11688.778706889494"/>
  </r>
  <r>
    <n v="8609917819"/>
    <s v="Feb 23, 2023, 3:11:07 PM"/>
    <m/>
    <d v="2023-02-22T00:00:00"/>
    <m/>
    <d v="2023-02-22T00:00:00"/>
    <n v="2"/>
    <n v="22"/>
    <x v="7"/>
    <s v="Azzurra Treadmill"/>
    <x v="0"/>
    <n v="3300"/>
    <n v="10621.69140625"/>
    <n v="10.621691406249999"/>
    <n v="6.6000110107929686"/>
    <x v="77"/>
    <x v="4"/>
    <x v="2"/>
    <x v="2"/>
    <b v="1"/>
    <n v="11695.378717900287"/>
  </r>
  <r>
    <n v="8615725201"/>
    <s v="Feb 24, 2023, 5:47:31 PM"/>
    <m/>
    <d v="2023-02-23T00:00:00"/>
    <m/>
    <d v="2023-02-23T00:00:00"/>
    <n v="2"/>
    <n v="23"/>
    <x v="7"/>
    <s v="Azzurra Treadmill"/>
    <x v="0"/>
    <n v="2700"/>
    <n v="8851.41015625"/>
    <n v="8.8514101562499992"/>
    <n v="5.5000095801992188"/>
    <x v="77"/>
    <x v="4"/>
    <x v="2"/>
    <x v="2"/>
    <b v="1"/>
    <n v="11700.878727480485"/>
  </r>
  <r>
    <n v="8621123280"/>
    <s v="Feb 25, 2023, 4:36:43 PM"/>
    <m/>
    <d v="2023-02-24T00:00:00"/>
    <m/>
    <d v="2023-02-24T00:00:00"/>
    <n v="2"/>
    <n v="24"/>
    <x v="7"/>
    <s v="Denver Treadmill"/>
    <x v="0"/>
    <n v="3240"/>
    <n v="10460.7568359375"/>
    <n v="10.4607568359375"/>
    <n v="6.5000109359033207"/>
    <x v="123"/>
    <x v="30"/>
    <x v="1"/>
    <x v="1"/>
    <b v="1"/>
    <n v="11707.378738416388"/>
  </r>
  <r>
    <n v="8627571681"/>
    <s v="Feb 26, 2023, 5:35:27 PM"/>
    <m/>
    <d v="2023-02-25T00:00:00"/>
    <m/>
    <d v="2023-02-25T00:00:00"/>
    <n v="2"/>
    <n v="25"/>
    <x v="7"/>
    <s v="Slopes - A morning skiing at Echo Mountain Park"/>
    <x v="4"/>
    <n v="3703"/>
    <n v="9239.8583984375"/>
    <n v="9.2398583984374998"/>
    <n v="5.7413800528955079"/>
    <x v="123"/>
    <x v="30"/>
    <x v="1"/>
    <x v="1"/>
    <b v="0"/>
    <n v="11707.378738416388"/>
  </r>
  <r>
    <n v="8628007071"/>
    <s v="Feb 26, 2023, 8:24:12 PM"/>
    <m/>
    <d v="2023-02-26T00:00:00"/>
    <m/>
    <d v="2023-02-26T00:00:00"/>
    <n v="2"/>
    <n v="26"/>
    <x v="7"/>
    <s v="Denver Treadmill"/>
    <x v="0"/>
    <n v="1800"/>
    <n v="5632.71533203125"/>
    <n v="5.6327153320312497"/>
    <n v="3.5000059585795897"/>
    <x v="123"/>
    <x v="30"/>
    <x v="1"/>
    <x v="1"/>
    <b v="1"/>
    <n v="11710.878744374968"/>
  </r>
  <r>
    <n v="8631270774"/>
    <s v="Feb 27, 2023, 2:56:51 PM"/>
    <m/>
    <d v="2023-02-27T00:00:00"/>
    <m/>
    <d v="2023-02-27T00:00:00"/>
    <n v="2"/>
    <n v="27"/>
    <x v="7"/>
    <s v="Denver Treadmill"/>
    <x v="0"/>
    <n v="3600"/>
    <n v="11426.365234375"/>
    <n v="11.426365234375"/>
    <n v="7.1000119920488283"/>
    <x v="123"/>
    <x v="30"/>
    <x v="1"/>
    <x v="1"/>
    <b v="1"/>
    <n v="11717.978756367016"/>
  </r>
  <r>
    <n v="8636901277"/>
    <s v="Feb 28, 2023, 3:43:50 PM"/>
    <m/>
    <d v="2023-02-28T00:00:00"/>
    <m/>
    <d v="2023-02-28T00:00:00"/>
    <n v="2"/>
    <n v="28"/>
    <x v="7"/>
    <s v="Denver Treadmill"/>
    <x v="0"/>
    <n v="3240"/>
    <n v="10299.822265625"/>
    <n v="10.299822265625"/>
    <n v="6.4000108610136719"/>
    <x v="123"/>
    <x v="30"/>
    <x v="1"/>
    <x v="1"/>
    <b v="1"/>
    <n v="11724.37876722803"/>
  </r>
  <r>
    <n v="8642785961"/>
    <s v="Mar 1, 2023, 4:15:12 PM"/>
    <m/>
    <d v="2023-03-01T00:00:00"/>
    <m/>
    <d v="2023-03-01T00:00:00"/>
    <n v="3"/>
    <n v="1"/>
    <x v="7"/>
    <s v="Denver Treadmill"/>
    <x v="0"/>
    <n v="3240"/>
    <n v="10299.822265625"/>
    <n v="10.299822265625"/>
    <n v="6.4000108610136719"/>
    <x v="123"/>
    <x v="30"/>
    <x v="1"/>
    <x v="1"/>
    <b v="1"/>
    <n v="11730.778778089045"/>
  </r>
  <r>
    <n v="8653107151"/>
    <s v="Mar 2, 2023, 3:22:58 PM"/>
    <m/>
    <d v="2023-03-02T00:00:00"/>
    <m/>
    <d v="2023-03-02T00:00:00"/>
    <n v="3"/>
    <n v="2"/>
    <x v="7"/>
    <s v="Denver Treadmill"/>
    <x v="0"/>
    <n v="3300"/>
    <n v="10460.7568359375"/>
    <n v="10.4607568359375"/>
    <n v="6.5000109359033207"/>
    <x v="123"/>
    <x v="30"/>
    <x v="1"/>
    <x v="1"/>
    <b v="1"/>
    <n v="11737.278789024947"/>
  </r>
  <r>
    <n v="8653355210"/>
    <s v="Mar 3, 2023, 3:25:03 PM"/>
    <m/>
    <d v="2023-03-03T00:00:00"/>
    <m/>
    <d v="2023-03-03T00:00:00"/>
    <n v="3"/>
    <n v="3"/>
    <x v="7"/>
    <s v="Denver Treadmill"/>
    <x v="0"/>
    <n v="2880"/>
    <n v="8851.41015625"/>
    <n v="8.8514101562499992"/>
    <n v="5.5000095801992188"/>
    <x v="123"/>
    <x v="30"/>
    <x v="1"/>
    <x v="1"/>
    <b v="1"/>
    <n v="11742.778798605146"/>
  </r>
  <r>
    <n v="8660183465"/>
    <s v="Mar 4, 2023, 4:48:00 PM"/>
    <m/>
    <d v="2023-03-04T00:00:00"/>
    <m/>
    <d v="2023-03-04T00:00:00"/>
    <n v="3"/>
    <n v="4"/>
    <x v="7"/>
    <s v="Denver Treadmill"/>
    <x v="0"/>
    <n v="3300"/>
    <n v="10621.69140625"/>
    <n v="10.621691406249999"/>
    <n v="6.6000110107929686"/>
    <x v="123"/>
    <x v="30"/>
    <x v="1"/>
    <x v="1"/>
    <b v="1"/>
    <n v="11749.378809615939"/>
  </r>
  <r>
    <n v="8665679754"/>
    <s v="Mar 5, 2023, 4:21:23 PM"/>
    <m/>
    <d v="2023-03-05T00:00:00"/>
    <m/>
    <d v="2023-03-05T00:00:00"/>
    <n v="3"/>
    <n v="5"/>
    <x v="7"/>
    <s v="Denver Treadmill"/>
    <x v="0"/>
    <n v="1800"/>
    <n v="5805.234375"/>
    <n v="5.8052343750000004"/>
    <n v="3.6072042888281253"/>
    <x v="123"/>
    <x v="30"/>
    <x v="1"/>
    <x v="1"/>
    <b v="1"/>
    <n v="11752.986013904767"/>
  </r>
  <r>
    <n v="8670742917"/>
    <s v="Mar 6, 2023, 4:49:06 PM"/>
    <m/>
    <d v="2023-03-06T00:00:00"/>
    <m/>
    <d v="2023-03-06T00:00:00"/>
    <n v="3"/>
    <n v="6"/>
    <x v="7"/>
    <s v="Morning Run"/>
    <x v="0"/>
    <n v="2896"/>
    <n v="10064.4697265625"/>
    <n v="10.0644697265625"/>
    <n v="6.2537696184638669"/>
    <x v="77"/>
    <x v="4"/>
    <x v="2"/>
    <x v="2"/>
    <b v="0"/>
    <n v="11759.239783523231"/>
  </r>
  <r>
    <n v="8676553869"/>
    <s v="Mar 7, 2023, 5:25:10 PM"/>
    <m/>
    <d v="2023-03-07T00:00:00"/>
    <m/>
    <d v="2023-03-07T00:00:00"/>
    <n v="3"/>
    <n v="7"/>
    <x v="7"/>
    <s v="Azzurra Treadmill "/>
    <x v="0"/>
    <n v="3300"/>
    <n v="10642.9296875"/>
    <n v="10.642929687500001"/>
    <n v="6.6132078628515627"/>
    <x v="77"/>
    <x v="4"/>
    <x v="2"/>
    <x v="2"/>
    <b v="1"/>
    <n v="11765.852991386082"/>
  </r>
  <r>
    <n v="8682059150"/>
    <s v="Mar 8, 2023, 5:10:20 PM"/>
    <m/>
    <d v="2023-03-08T00:00:00"/>
    <m/>
    <d v="2023-03-08T00:00:00"/>
    <n v="3"/>
    <n v="8"/>
    <x v="7"/>
    <s v="Morning Run"/>
    <x v="0"/>
    <n v="3225"/>
    <n v="10979.7099609375"/>
    <n v="10.9797099609375"/>
    <n v="6.8224733581376951"/>
    <x v="77"/>
    <x v="4"/>
    <x v="2"/>
    <x v="2"/>
    <b v="0"/>
    <n v="11772.675464744219"/>
  </r>
  <r>
    <n v="8687282979"/>
    <s v="Mar 9, 2023, 5:29:08 PM"/>
    <m/>
    <d v="2023-03-09T00:00:00"/>
    <m/>
    <d v="2023-03-09T00:00:00"/>
    <n v="3"/>
    <n v="9"/>
    <x v="7"/>
    <s v="Azzurra Bike"/>
    <x v="3"/>
    <n v="3600"/>
    <n v="29933.857421875"/>
    <n v="29.933857421875"/>
    <n v="18.600030920087892"/>
    <x v="77"/>
    <x v="4"/>
    <x v="2"/>
    <x v="2"/>
    <b v="1"/>
    <n v="11772.675464744219"/>
  </r>
  <r>
    <n v="8692105768"/>
    <s v="Mar 10, 2023, 5:07:05 PM"/>
    <m/>
    <d v="2023-03-10T00:00:00"/>
    <m/>
    <d v="2023-03-10T00:00:00"/>
    <n v="3"/>
    <n v="10"/>
    <x v="7"/>
    <s v="Azzurra Treadmill"/>
    <x v="0"/>
    <n v="3600"/>
    <n v="10782.6259765625"/>
    <n v="10.7826259765625"/>
    <n v="6.7000110856826174"/>
    <x v="77"/>
    <x v="4"/>
    <x v="2"/>
    <x v="2"/>
    <b v="1"/>
    <n v="11779.375475829902"/>
  </r>
  <r>
    <n v="8697821653"/>
    <s v="Mar 11, 2023, 4:51:40 PM"/>
    <m/>
    <d v="2023-03-11T00:00:00"/>
    <m/>
    <d v="2023-03-11T00:00:00"/>
    <n v="3"/>
    <n v="11"/>
    <x v="7"/>
    <s v="Morning Run"/>
    <x v="0"/>
    <n v="2886"/>
    <n v="10188.759765625"/>
    <n v="10.188759765625001"/>
    <n v="6.3309998443261719"/>
    <x v="77"/>
    <x v="4"/>
    <x v="2"/>
    <x v="2"/>
    <b v="0"/>
    <n v="11785.706475674227"/>
  </r>
  <r>
    <n v="8703892095"/>
    <s v="Mar 12, 2023, 4:54:04 PM"/>
    <m/>
    <d v="2023-03-12T00:00:00"/>
    <m/>
    <d v="2023-03-12T00:00:00"/>
    <n v="3"/>
    <n v="12"/>
    <x v="7"/>
    <s v="Azzurra Treadmill"/>
    <x v="0"/>
    <n v="1800"/>
    <n v="5828.595703125"/>
    <n v="5.828595703125"/>
    <n v="3.6217203406464846"/>
    <x v="77"/>
    <x v="4"/>
    <x v="2"/>
    <x v="2"/>
    <b v="1"/>
    <n v="11789.328196014874"/>
  </r>
  <r>
    <n v="8708237478"/>
    <s v="Mar 13, 2023, 3:57:05 PM"/>
    <m/>
    <d v="2023-03-13T00:00:00"/>
    <m/>
    <d v="2023-03-13T00:00:00"/>
    <n v="3"/>
    <n v="13"/>
    <x v="7"/>
    <s v="Morning Run"/>
    <x v="0"/>
    <n v="3001"/>
    <n v="10080.900390625"/>
    <n v="10.080900390625001"/>
    <n v="6.2639791566230469"/>
    <x v="77"/>
    <x v="4"/>
    <x v="2"/>
    <x v="2"/>
    <b v="0"/>
    <n v="11795.592175171498"/>
  </r>
  <r>
    <n v="8713575894"/>
    <s v="Mar 14, 2023, 3:44:07 PM"/>
    <m/>
    <d v="2023-03-14T00:00:00"/>
    <m/>
    <d v="2023-03-14T00:00:00"/>
    <n v="3"/>
    <n v="14"/>
    <x v="7"/>
    <s v="Morning Run"/>
    <x v="0"/>
    <n v="2894"/>
    <n v="10136.9501953125"/>
    <n v="10.136950195312499"/>
    <n v="6.298806879811524"/>
    <x v="77"/>
    <x v="4"/>
    <x v="2"/>
    <x v="2"/>
    <b v="0"/>
    <n v="11801.890982051309"/>
  </r>
  <r>
    <n v="8719420879"/>
    <s v="Mar 15, 2023, 4:16:12 PM"/>
    <m/>
    <d v="2023-03-15T00:00:00"/>
    <m/>
    <d v="2023-03-15T00:00:00"/>
    <n v="3"/>
    <n v="15"/>
    <x v="7"/>
    <s v="Morning Run"/>
    <x v="0"/>
    <n v="2444"/>
    <n v="8509.150390625"/>
    <n v="8.5091503906250008"/>
    <n v="5.2873392873730474"/>
    <x v="77"/>
    <x v="4"/>
    <x v="2"/>
    <x v="2"/>
    <b v="0"/>
    <n v="11807.178321338683"/>
  </r>
  <r>
    <n v="8724706311"/>
    <s v="Mar 16, 2023, 3:16:31 PM"/>
    <m/>
    <d v="2023-03-16T00:00:00"/>
    <m/>
    <d v="2023-03-16T00:00:00"/>
    <n v="3"/>
    <n v="16"/>
    <x v="7"/>
    <s v="Morning Run"/>
    <x v="0"/>
    <n v="2870"/>
    <n v="10143.48046875"/>
    <n v="10.143480468750001"/>
    <n v="6.3028646023476567"/>
    <x v="77"/>
    <x v="4"/>
    <x v="2"/>
    <x v="2"/>
    <b v="0"/>
    <n v="11813.481185941031"/>
  </r>
  <r>
    <n v="8730440447"/>
    <s v="Mar 17, 2023, 4:21:02 PM"/>
    <m/>
    <d v="2023-03-17T00:00:00"/>
    <m/>
    <d v="2023-03-17T00:00:00"/>
    <n v="3"/>
    <n v="17"/>
    <x v="7"/>
    <s v="Azzurra Treadmill "/>
    <x v="0"/>
    <n v="3240"/>
    <n v="10138.8876953125"/>
    <n v="10.1388876953125"/>
    <n v="6.300010786124024"/>
    <x v="77"/>
    <x v="4"/>
    <x v="2"/>
    <x v="2"/>
    <b v="1"/>
    <n v="11819.781196727155"/>
  </r>
  <r>
    <n v="8736296938"/>
    <s v="Mar 18, 2023, 3:46:35 PM"/>
    <m/>
    <d v="2023-03-18T00:00:00"/>
    <m/>
    <d v="2023-03-18T00:00:00"/>
    <n v="3"/>
    <n v="18"/>
    <x v="7"/>
    <s v="Morning Run"/>
    <x v="0"/>
    <n v="2996"/>
    <n v="10133.25"/>
    <n v="10.13325"/>
    <n v="6.29650768575"/>
    <x v="77"/>
    <x v="4"/>
    <x v="2"/>
    <x v="2"/>
    <b v="0"/>
    <n v="11826.077704412906"/>
  </r>
  <r>
    <n v="8742509773"/>
    <s v="Mar 19, 2023, 3:54:31 PM"/>
    <m/>
    <d v="2023-03-19T00:00:00"/>
    <m/>
    <d v="2023-03-19T00:00:00"/>
    <n v="3"/>
    <n v="19"/>
    <x v="7"/>
    <s v="Azzurra Treadmill "/>
    <x v="0"/>
    <n v="2100"/>
    <n v="6759.25830078125"/>
    <n v="6.7592583007812497"/>
    <n v="4.2000070896147461"/>
    <x v="77"/>
    <x v="4"/>
    <x v="2"/>
    <x v="2"/>
    <b v="1"/>
    <n v="11830.277711502522"/>
  </r>
  <r>
    <n v="8747235646"/>
    <s v="Mar 20, 2023, 3:32:07 PM"/>
    <m/>
    <d v="2023-03-20T00:00:00"/>
    <m/>
    <d v="2023-03-20T00:00:00"/>
    <n v="3"/>
    <n v="20"/>
    <x v="7"/>
    <s v="Morning Run"/>
    <x v="0"/>
    <n v="2911"/>
    <n v="10102.990234375"/>
    <n v="10.102990234375"/>
    <n v="6.2777051449238286"/>
    <x v="77"/>
    <x v="4"/>
    <x v="2"/>
    <x v="2"/>
    <b v="0"/>
    <n v="11836.555416647445"/>
  </r>
  <r>
    <n v="8759230650"/>
    <s v="Mar 22, 2023, 4:01:08 PM"/>
    <m/>
    <d v="2023-03-22T00:00:00"/>
    <m/>
    <d v="2023-03-22T00:00:00"/>
    <n v="3"/>
    <n v="22"/>
    <x v="7"/>
    <s v="Morning Run"/>
    <x v="0"/>
    <n v="2892"/>
    <n v="10209.0703125"/>
    <n v="10.2090703125"/>
    <n v="6.3436202291484376"/>
    <x v="77"/>
    <x v="4"/>
    <x v="2"/>
    <x v="2"/>
    <b v="0"/>
    <n v="11842.899036876594"/>
  </r>
  <r>
    <n v="8759239628"/>
    <s v="Mar 21, 2023, 4:24:00 PM"/>
    <m/>
    <d v="2023-03-21T00:00:00"/>
    <m/>
    <d v="2023-03-21T00:00:00"/>
    <n v="3"/>
    <n v="21"/>
    <x v="7"/>
    <s v="Azzurra Treadmill "/>
    <x v="0"/>
    <n v="3600"/>
    <n v="10869.8388671875"/>
    <n v="10.8698388671875"/>
    <n v="6.7542026467431642"/>
    <x v="77"/>
    <x v="4"/>
    <x v="2"/>
    <x v="2"/>
    <b v="1"/>
    <n v="11849.653239523337"/>
  </r>
  <r>
    <n v="8764385246"/>
    <s v="Mar 23, 2023, 2:52:27 PM"/>
    <m/>
    <d v="2023-03-23T00:00:00"/>
    <m/>
    <d v="2023-03-23T00:00:00"/>
    <n v="3"/>
    <n v="23"/>
    <x v="7"/>
    <s v="Morning Run"/>
    <x v="0"/>
    <n v="2904"/>
    <n v="10205.26953125"/>
    <n v="10.20526953125"/>
    <n v="6.3412585339023435"/>
    <x v="77"/>
    <x v="4"/>
    <x v="2"/>
    <x v="2"/>
    <b v="0"/>
    <n v="11855.99449805724"/>
  </r>
  <r>
    <n v="8770002135"/>
    <s v="Mar 24, 2023, 3:47:56 PM"/>
    <m/>
    <d v="2023-03-24T00:00:00"/>
    <m/>
    <d v="2023-03-24T00:00:00"/>
    <n v="3"/>
    <n v="24"/>
    <x v="7"/>
    <s v="Azzurra Treadmill"/>
    <x v="0"/>
    <n v="3600"/>
    <n v="11014.494140625"/>
    <n v="11.014494140625001"/>
    <n v="6.8440872386542972"/>
    <x v="77"/>
    <x v="4"/>
    <x v="2"/>
    <x v="2"/>
    <b v="1"/>
    <n v="11862.838585295895"/>
  </r>
  <r>
    <n v="8782060428"/>
    <s v="Mar 26, 2023, 4:08:32 PM"/>
    <m/>
    <d v="2023-03-26T00:00:00"/>
    <m/>
    <d v="2023-03-26T00:00:00"/>
    <n v="3"/>
    <n v="26"/>
    <x v="7"/>
    <s v="Azzurra Treadmill"/>
    <x v="0"/>
    <n v="3240"/>
    <n v="10621.69140625"/>
    <n v="10.621691406249999"/>
    <n v="6.6000110107929686"/>
    <x v="77"/>
    <x v="4"/>
    <x v="2"/>
    <x v="2"/>
    <b v="1"/>
    <n v="11869.438596306687"/>
  </r>
  <r>
    <n v="8786864468"/>
    <s v="Mar 27, 2023, 3:48:34 PM"/>
    <m/>
    <d v="2023-03-27T00:00:00"/>
    <m/>
    <d v="2023-03-27T00:00:00"/>
    <n v="3"/>
    <n v="27"/>
    <x v="7"/>
    <s v="Morning Run"/>
    <x v="0"/>
    <n v="3060"/>
    <n v="10779.9697265625"/>
    <n v="10.7799697265625"/>
    <n v="6.6983605689638672"/>
    <x v="124"/>
    <x v="7"/>
    <x v="1"/>
    <x v="1"/>
    <b v="0"/>
    <n v="11876.136956875651"/>
  </r>
  <r>
    <n v="8792462947"/>
    <s v="Mar 28, 2023, 3:36:40 PM"/>
    <m/>
    <d v="2023-03-28T00:00:00"/>
    <m/>
    <d v="2023-03-28T00:00:00"/>
    <n v="3"/>
    <n v="28"/>
    <x v="7"/>
    <s v="Morning Run"/>
    <x v="0"/>
    <n v="3048"/>
    <n v="10761.5498046875"/>
    <n v="10.761549804687499"/>
    <n v="6.6869149636884764"/>
    <x v="124"/>
    <x v="7"/>
    <x v="1"/>
    <x v="1"/>
    <b v="0"/>
    <n v="11882.823871839339"/>
  </r>
  <r>
    <n v="8798204126"/>
    <s v="Mar 29, 2023, 3:42:03 PM"/>
    <m/>
    <d v="2023-03-29T00:00:00"/>
    <m/>
    <d v="2023-03-29T00:00:00"/>
    <n v="3"/>
    <n v="29"/>
    <x v="7"/>
    <s v="Loma Linda Treadmill"/>
    <x v="0"/>
    <n v="3240"/>
    <n v="10460.7568359375"/>
    <n v="10.4607568359375"/>
    <n v="6.5000109359033207"/>
    <x v="124"/>
    <x v="7"/>
    <x v="1"/>
    <x v="1"/>
    <b v="1"/>
    <n v="11889.323882775241"/>
  </r>
  <r>
    <n v="8803934067"/>
    <s v="Mar 30, 2023, 4:14:52 PM"/>
    <m/>
    <d v="2023-03-30T00:00:00"/>
    <m/>
    <d v="2023-03-30T00:00:00"/>
    <n v="3"/>
    <n v="30"/>
    <x v="7"/>
    <s v="Azzurra Treadmill"/>
    <x v="0"/>
    <n v="3300"/>
    <n v="10621.69140625"/>
    <n v="10.621691406249999"/>
    <n v="6.6000110107929686"/>
    <x v="77"/>
    <x v="4"/>
    <x v="2"/>
    <x v="2"/>
    <b v="1"/>
    <n v="11895.923893786034"/>
  </r>
  <r>
    <n v="8809093752"/>
    <s v="Mar 31, 2023, 4:22:20 PM"/>
    <m/>
    <d v="2023-03-31T00:00:00"/>
    <m/>
    <d v="2023-03-31T00:00:00"/>
    <n v="3"/>
    <n v="31"/>
    <x v="7"/>
    <s v="Morning Run"/>
    <x v="0"/>
    <n v="2875"/>
    <n v="10147.01953125"/>
    <n v="10.147019531250001"/>
    <n v="6.3050636731523442"/>
    <x v="77"/>
    <x v="4"/>
    <x v="2"/>
    <x v="2"/>
    <b v="0"/>
    <n v="11902.228957459187"/>
  </r>
  <r>
    <n v="8814520756"/>
    <s v="Apr 1, 2023, 3:58:33 PM"/>
    <m/>
    <d v="2023-04-01T00:00:00"/>
    <m/>
    <d v="2023-04-01T00:00:00"/>
    <n v="4"/>
    <n v="1"/>
    <x v="7"/>
    <s v="Morning Run"/>
    <x v="0"/>
    <n v="2956"/>
    <n v="10179.1396484375"/>
    <n v="10.1791396484375"/>
    <n v="6.3250221824892581"/>
    <x v="77"/>
    <x v="4"/>
    <x v="2"/>
    <x v="2"/>
    <b v="0"/>
    <n v="11908.553979641676"/>
  </r>
  <r>
    <n v="8820735197"/>
    <s v="Apr 2, 2023, 4:08:06 PM"/>
    <m/>
    <d v="2023-04-02T00:00:00"/>
    <m/>
    <d v="2023-04-02T00:00:00"/>
    <n v="4"/>
    <n v="2"/>
    <x v="7"/>
    <s v="Morning Run"/>
    <x v="0"/>
    <n v="1913"/>
    <n v="6686.77978515625"/>
    <n v="6.6867797851562498"/>
    <n v="4.154971041882324"/>
    <x v="77"/>
    <x v="4"/>
    <x v="2"/>
    <x v="2"/>
    <b v="0"/>
    <n v="11912.708950683558"/>
  </r>
  <r>
    <n v="8825848853"/>
    <s v="Apr 3, 2023, 3:57:00 PM"/>
    <m/>
    <d v="2023-04-03T00:00:00"/>
    <m/>
    <d v="2023-04-03T00:00:00"/>
    <n v="4"/>
    <n v="3"/>
    <x v="7"/>
    <s v="Morning Run"/>
    <x v="0"/>
    <n v="3011"/>
    <n v="10301.740234375"/>
    <n v="10.301740234375"/>
    <n v="6.4012026311738284"/>
    <x v="77"/>
    <x v="4"/>
    <x v="2"/>
    <x v="2"/>
    <b v="0"/>
    <n v="11919.110153314732"/>
  </r>
  <r>
    <n v="8837333321"/>
    <s v="Apr 4, 2023, 3:25:00 PM"/>
    <m/>
    <d v="2023-04-04T00:00:00"/>
    <m/>
    <d v="2023-04-04T00:00:00"/>
    <n v="4"/>
    <n v="4"/>
    <x v="7"/>
    <s v="Azzurra Treadmill"/>
    <x v="0"/>
    <n v="3300"/>
    <n v="10782.6259765625"/>
    <n v="10.7826259765625"/>
    <n v="6.7000110856826174"/>
    <x v="77"/>
    <x v="4"/>
    <x v="2"/>
    <x v="2"/>
    <b v="1"/>
    <n v="11925.810164400415"/>
  </r>
  <r>
    <n v="8837789952"/>
    <s v="Apr 5, 2023, 3:38:38 PM"/>
    <m/>
    <d v="2023-04-05T00:00:00"/>
    <m/>
    <d v="2023-04-05T00:00:00"/>
    <n v="4"/>
    <n v="5"/>
    <x v="7"/>
    <s v="Morning Run"/>
    <x v="0"/>
    <n v="3066"/>
    <n v="10133.009765625"/>
    <n v="10.133009765624999"/>
    <n v="6.2963584110761719"/>
    <x v="77"/>
    <x v="4"/>
    <x v="2"/>
    <x v="2"/>
    <b v="0"/>
    <n v="11932.106522811491"/>
  </r>
  <r>
    <n v="8843502673"/>
    <s v="Apr 6, 2023, 4:08:54 PM"/>
    <m/>
    <d v="2023-04-06T00:00:00"/>
    <m/>
    <d v="2023-04-06T00:00:00"/>
    <n v="4"/>
    <n v="6"/>
    <x v="7"/>
    <s v="Morning Run"/>
    <x v="0"/>
    <n v="2896"/>
    <n v="10113.0703125"/>
    <n v="10.1130703125"/>
    <n v="6.2839686131484376"/>
    <x v="77"/>
    <x v="4"/>
    <x v="2"/>
    <x v="2"/>
    <b v="0"/>
    <n v="11938.39049142464"/>
  </r>
  <r>
    <n v="8849330201"/>
    <s v="Apr 7, 2023, 4:08:12 PM"/>
    <m/>
    <d v="2023-04-07T00:00:00"/>
    <m/>
    <d v="2023-04-07T00:00:00"/>
    <n v="4"/>
    <n v="7"/>
    <x v="7"/>
    <s v="Morning Run"/>
    <x v="0"/>
    <n v="2970"/>
    <n v="10375.08984375"/>
    <n v="10.375089843750001"/>
    <n v="6.4467799513007815"/>
    <x v="77"/>
    <x v="4"/>
    <x v="2"/>
    <x v="2"/>
    <b v="0"/>
    <n v="11944.83727137594"/>
  </r>
  <r>
    <n v="8854802637"/>
    <s v="Apr 8, 2023, 2:46:06 PM"/>
    <m/>
    <d v="2023-04-08T00:00:00"/>
    <m/>
    <d v="2023-04-08T00:00:00"/>
    <n v="4"/>
    <n v="8"/>
    <x v="7"/>
    <s v="Azzurra Treadmill"/>
    <x v="0"/>
    <n v="3240"/>
    <n v="10621.69140625"/>
    <n v="10.621691406249999"/>
    <n v="6.6000110107929686"/>
    <x v="77"/>
    <x v="4"/>
    <x v="2"/>
    <x v="2"/>
    <b v="1"/>
    <n v="11951.437282386732"/>
  </r>
  <r>
    <n v="8861360292"/>
    <s v="Apr 9, 2023, 4:07:42 PM"/>
    <m/>
    <d v="2023-04-09T00:00:00"/>
    <m/>
    <d v="2023-04-09T00:00:00"/>
    <n v="4"/>
    <n v="9"/>
    <x v="7"/>
    <s v="Azzurra Treadmill"/>
    <x v="0"/>
    <n v="2400"/>
    <n v="7470.82421875"/>
    <n v="7.4708242187499998"/>
    <n v="4.6421535156289062"/>
    <x v="77"/>
    <x v="4"/>
    <x v="2"/>
    <x v="2"/>
    <b v="1"/>
    <n v="11956.079435902362"/>
  </r>
  <r>
    <n v="8867115783"/>
    <s v="Apr 10, 2023, 3:48:49 PM"/>
    <m/>
    <d v="2023-04-10T00:00:00"/>
    <m/>
    <d v="2023-04-10T00:00:00"/>
    <n v="4"/>
    <n v="10"/>
    <x v="7"/>
    <s v="Morning Run"/>
    <x v="0"/>
    <n v="3149"/>
    <n v="10594.98046875"/>
    <n v="10.59498046875"/>
    <n v="6.583413608847656"/>
    <x v="77"/>
    <x v="4"/>
    <x v="2"/>
    <x v="2"/>
    <b v="0"/>
    <n v="11962.662849511209"/>
  </r>
  <r>
    <n v="8872724141"/>
    <s v="Apr 11, 2023, 3:45:48 PM"/>
    <m/>
    <d v="2023-04-11T00:00:00"/>
    <m/>
    <d v="2023-04-11T00:00:00"/>
    <n v="4"/>
    <n v="11"/>
    <x v="7"/>
    <s v="Morning Run"/>
    <x v="0"/>
    <n v="2956"/>
    <n v="10208.1396484375"/>
    <n v="10.2081396484375"/>
    <n v="6.3430419414892576"/>
    <x v="77"/>
    <x v="4"/>
    <x v="2"/>
    <x v="2"/>
    <b v="0"/>
    <n v="11969.005891452698"/>
  </r>
  <r>
    <n v="8888895316"/>
    <s v="Apr 14, 2023, 12:12:49 PM"/>
    <m/>
    <d v="2023-04-14T00:00:00"/>
    <m/>
    <d v="2023-04-14T00:00:00"/>
    <n v="4"/>
    <n v="14"/>
    <x v="7"/>
    <s v="Morning Run"/>
    <x v="0"/>
    <n v="1528"/>
    <n v="5272.10009765625"/>
    <n v="5.2721000976562502"/>
    <n v="3.2759301097807616"/>
    <x v="125"/>
    <x v="8"/>
    <x v="37"/>
    <x v="3"/>
    <b v="0"/>
    <n v="11972.281821562479"/>
  </r>
  <r>
    <n v="8897330879"/>
    <s v="Apr 15, 2023, 9:18:20 PM"/>
    <m/>
    <d v="2023-04-15T00:00:00"/>
    <m/>
    <d v="2023-04-15T00:00:00"/>
    <n v="4"/>
    <n v="15"/>
    <x v="7"/>
    <s v="Afternoon Run"/>
    <x v="0"/>
    <n v="1560"/>
    <n v="5231.2998046875"/>
    <n v="5.2312998046874997"/>
    <n v="3.2505779909384764"/>
    <x v="125"/>
    <x v="8"/>
    <x v="37"/>
    <x v="3"/>
    <b v="0"/>
    <n v="11975.532399553418"/>
  </r>
  <r>
    <n v="8901010189"/>
    <s v="Apr 16, 2023, 12:31:37 PM"/>
    <m/>
    <d v="2023-04-16T00:00:00"/>
    <m/>
    <d v="2023-04-16T00:00:00"/>
    <n v="4"/>
    <n v="16"/>
    <x v="7"/>
    <s v="Morning Run"/>
    <x v="0"/>
    <n v="1631"/>
    <n v="5393.22021484375"/>
    <n v="5.3932202148437502"/>
    <n v="3.3511906381176759"/>
    <x v="125"/>
    <x v="8"/>
    <x v="37"/>
    <x v="3"/>
    <b v="0"/>
    <n v="11978.883590191535"/>
  </r>
  <r>
    <n v="8906678533"/>
    <s v="Apr 17, 2023, 12:27:04 PM"/>
    <m/>
    <d v="2023-04-17T00:00:00"/>
    <m/>
    <d v="2023-04-17T00:00:00"/>
    <n v="4"/>
    <n v="17"/>
    <x v="7"/>
    <s v="Morning Run"/>
    <x v="0"/>
    <n v="2577"/>
    <n v="8628.009765625"/>
    <n v="8.6280097656250003"/>
    <n v="5.3611950560761716"/>
    <x v="126"/>
    <x v="8"/>
    <x v="37"/>
    <x v="3"/>
    <b v="0"/>
    <n v="11984.244785247611"/>
  </r>
  <r>
    <n v="8915500412"/>
    <s v="Apr 18, 2023, 9:15:00 PM"/>
    <m/>
    <d v="2023-04-18T00:00:00"/>
    <m/>
    <d v="2023-04-18T00:00:00"/>
    <n v="4"/>
    <n v="18"/>
    <x v="7"/>
    <s v="Afternoon Run"/>
    <x v="0"/>
    <n v="1729"/>
    <n v="5797.2998046875"/>
    <n v="5.7972998046875004"/>
    <n v="3.6022739769384766"/>
    <x v="126"/>
    <x v="8"/>
    <x v="37"/>
    <x v="3"/>
    <b v="0"/>
    <n v="11987.847059224549"/>
  </r>
  <r>
    <n v="8918816350"/>
    <s v="Apr 19, 2023, 12:40:22 PM"/>
    <m/>
    <d v="2023-04-19T00:00:00"/>
    <m/>
    <d v="2023-04-19T00:00:00"/>
    <n v="4"/>
    <n v="19"/>
    <x v="7"/>
    <s v="Bogot√° Treadmill"/>
    <x v="0"/>
    <n v="3300"/>
    <n v="10138.8876953125"/>
    <n v="10.1388876953125"/>
    <n v="6.300010786124024"/>
    <x v="126"/>
    <x v="8"/>
    <x v="37"/>
    <x v="3"/>
    <b v="1"/>
    <n v="11994.147070010673"/>
  </r>
  <r>
    <n v="8924847511"/>
    <s v="Apr 20, 2023, 12:52:44 PM"/>
    <m/>
    <d v="2023-04-20T00:00:00"/>
    <m/>
    <d v="2023-04-20T00:00:00"/>
    <n v="4"/>
    <n v="20"/>
    <x v="7"/>
    <s v="Quito Treadmill"/>
    <x v="0"/>
    <n v="3000"/>
    <n v="8851.41015625"/>
    <n v="8.8514101562499992"/>
    <n v="5.5000095801992188"/>
    <x v="127"/>
    <x v="8"/>
    <x v="38"/>
    <x v="3"/>
    <b v="1"/>
    <n v="11999.647079590872"/>
  </r>
  <r>
    <n v="8930142399"/>
    <s v="Apr 21, 2023, 11:58:51 AM"/>
    <m/>
    <d v="2023-04-21T00:00:00"/>
    <m/>
    <d v="2023-04-21T00:00:00"/>
    <n v="4"/>
    <n v="21"/>
    <x v="7"/>
    <s v="Quito Treadmill"/>
    <x v="0"/>
    <n v="2520"/>
    <n v="7769.2001953125"/>
    <n v="7.7692001953125001"/>
    <n v="4.8275556945615232"/>
    <x v="127"/>
    <x v="8"/>
    <x v="38"/>
    <x v="3"/>
    <b v="1"/>
    <n v="12004.474635285433"/>
  </r>
  <r>
    <n v="8936281919"/>
    <s v="Apr 22, 2023, 12:24:00 PM"/>
    <m/>
    <d v="2023-04-22T00:00:00"/>
    <m/>
    <d v="2023-04-22T00:00:00"/>
    <n v="4"/>
    <n v="22"/>
    <x v="7"/>
    <s v="Morning Run"/>
    <x v="0"/>
    <n v="2365"/>
    <n v="8168.47021484375"/>
    <n v="8.1684702148437491"/>
    <n v="5.0756505058676762"/>
    <x v="127"/>
    <x v="8"/>
    <x v="38"/>
    <x v="3"/>
    <b v="0"/>
    <n v="12009.5502857913"/>
  </r>
  <r>
    <n v="8943522595"/>
    <s v="Apr 23, 2023, 1:39:51 PM"/>
    <m/>
    <d v="2023-04-23T00:00:00"/>
    <m/>
    <d v="2023-04-23T00:00:00"/>
    <n v="4"/>
    <n v="23"/>
    <x v="7"/>
    <s v="Morning Run"/>
    <x v="0"/>
    <n v="2847"/>
    <n v="10048.41015625"/>
    <n v="10.04841015625"/>
    <n v="6.2437906671992192"/>
    <x v="127"/>
    <x v="8"/>
    <x v="38"/>
    <x v="3"/>
    <b v="0"/>
    <n v="12015.794076458498"/>
  </r>
  <r>
    <n v="8949061769"/>
    <s v="Apr 24, 2023, 3:03:04 PM"/>
    <m/>
    <d v="2023-04-24T00:00:00"/>
    <m/>
    <d v="2023-04-24T00:00:00"/>
    <n v="4"/>
    <n v="24"/>
    <x v="7"/>
    <s v="Lunch Run"/>
    <x v="0"/>
    <n v="2840"/>
    <n v="10153.900390625"/>
    <n v="10.153900390624999"/>
    <n v="6.3093392396230472"/>
    <x v="6"/>
    <x v="6"/>
    <x v="1"/>
    <x v="1"/>
    <b v="0"/>
    <n v="12022.10341569812"/>
  </r>
  <r>
    <n v="8954364824"/>
    <s v="Apr 25, 2023, 12:59:46 PM"/>
    <m/>
    <d v="2023-04-25T00:00:00"/>
    <m/>
    <d v="2023-04-25T00:00:00"/>
    <n v="4"/>
    <n v="25"/>
    <x v="7"/>
    <s v="Austin Treadmill "/>
    <x v="0"/>
    <n v="3120"/>
    <n v="10138.8876953125"/>
    <n v="10.1388876953125"/>
    <n v="6.300010786124024"/>
    <x v="6"/>
    <x v="6"/>
    <x v="1"/>
    <x v="1"/>
    <b v="1"/>
    <n v="12028.403426484245"/>
  </r>
  <r>
    <n v="8960354681"/>
    <s v="Apr 26, 2023, 12:38:04 PM"/>
    <m/>
    <d v="2023-04-26T00:00:00"/>
    <m/>
    <d v="2023-04-26T00:00:00"/>
    <n v="4"/>
    <n v="26"/>
    <x v="7"/>
    <s v="Austin Treadmill"/>
    <x v="0"/>
    <n v="3240"/>
    <n v="10299.822265625"/>
    <n v="10.299822265625"/>
    <n v="6.4000108610136719"/>
    <x v="6"/>
    <x v="6"/>
    <x v="1"/>
    <x v="1"/>
    <b v="1"/>
    <n v="12034.803437345259"/>
  </r>
  <r>
    <n v="8968360595"/>
    <s v="Apr 27, 2023, 6:08:48 PM"/>
    <m/>
    <d v="2023-04-27T00:00:00"/>
    <m/>
    <d v="2023-04-27T00:00:00"/>
    <n v="4"/>
    <n v="27"/>
    <x v="7"/>
    <s v="Lunch Run"/>
    <x v="0"/>
    <n v="2984"/>
    <n v="10675.009765625"/>
    <n v="10.675009765624999"/>
    <n v="6.6331414930761721"/>
    <x v="8"/>
    <x v="7"/>
    <x v="1"/>
    <x v="1"/>
    <b v="0"/>
    <n v="12041.436578838335"/>
  </r>
  <r>
    <n v="8972840589"/>
    <s v="Apr 28, 2023, 3:25:15 PM"/>
    <m/>
    <d v="2023-04-28T00:00:00"/>
    <m/>
    <d v="2023-04-28T00:00:00"/>
    <n v="4"/>
    <n v="28"/>
    <x v="7"/>
    <s v="Morning Run"/>
    <x v="0"/>
    <n v="2937"/>
    <n v="10125.3095703125"/>
    <n v="10.125309570312499"/>
    <n v="6.2915737330146486"/>
    <x v="8"/>
    <x v="7"/>
    <x v="1"/>
    <x v="1"/>
    <b v="0"/>
    <n v="12047.72815257135"/>
  </r>
  <r>
    <n v="8979887593"/>
    <s v="Apr 29, 2023, 6:22:02 PM"/>
    <m/>
    <d v="2023-04-29T00:00:00"/>
    <m/>
    <d v="2023-04-29T00:00:00"/>
    <n v="4"/>
    <n v="29"/>
    <x v="7"/>
    <s v="Lunch Run"/>
    <x v="0"/>
    <n v="2933"/>
    <n v="10256.2099609375"/>
    <n v="10.2562099609375"/>
    <n v="6.3729114396376954"/>
    <x v="77"/>
    <x v="4"/>
    <x v="2"/>
    <x v="2"/>
    <b v="0"/>
    <n v="12054.101064010987"/>
  </r>
  <r>
    <n v="8985685450"/>
    <s v="Apr 30, 2023, 4:29:25 PM"/>
    <m/>
    <d v="2023-04-30T00:00:00"/>
    <m/>
    <d v="2023-04-30T00:00:00"/>
    <n v="4"/>
    <n v="30"/>
    <x v="7"/>
    <s v="Azzurra Treadmill"/>
    <x v="0"/>
    <n v="2400"/>
    <n v="7588.24365234375"/>
    <n v="7.58824365234375"/>
    <n v="4.7151145465004882"/>
    <x v="77"/>
    <x v="4"/>
    <x v="2"/>
    <x v="2"/>
    <b v="1"/>
    <n v="12058.816178557488"/>
  </r>
  <r>
    <n v="8991996824"/>
    <s v="May 1, 2023, 4:07:02 PM"/>
    <m/>
    <d v="2023-05-01T00:00:00"/>
    <m/>
    <d v="2023-05-01T00:00:00"/>
    <n v="5"/>
    <n v="1"/>
    <x v="7"/>
    <s v="Morning Run"/>
    <x v="0"/>
    <n v="3076"/>
    <n v="10810.580078125"/>
    <n v="10.810580078125"/>
    <n v="6.7173809537246099"/>
    <x v="77"/>
    <x v="4"/>
    <x v="2"/>
    <x v="2"/>
    <b v="0"/>
    <n v="12065.533559511214"/>
  </r>
  <r>
    <n v="8997259723"/>
    <s v="May 2, 2023, 3:23:24 PM"/>
    <m/>
    <d v="2023-05-02T00:00:00"/>
    <m/>
    <d v="2023-05-02T00:00:00"/>
    <n v="5"/>
    <n v="2"/>
    <x v="7"/>
    <s v="Azzurra Treadmill"/>
    <x v="0"/>
    <n v="3300"/>
    <n v="10621.69140625"/>
    <n v="10.621691406249999"/>
    <n v="6.6000110107929686"/>
    <x v="77"/>
    <x v="4"/>
    <x v="2"/>
    <x v="2"/>
    <b v="1"/>
    <n v="12072.133570522006"/>
  </r>
  <r>
    <n v="9003629775"/>
    <s v="May 3, 2023, 3:16:56 PM"/>
    <m/>
    <d v="2023-05-03T00:00:00"/>
    <m/>
    <d v="2023-05-03T00:00:00"/>
    <n v="5"/>
    <n v="3"/>
    <x v="7"/>
    <s v="Morning Run"/>
    <x v="0"/>
    <n v="3041"/>
    <n v="10166.4697265625"/>
    <n v="10.1664697265625"/>
    <n v="6.3171494604638676"/>
    <x v="77"/>
    <x v="4"/>
    <x v="2"/>
    <x v="2"/>
    <b v="0"/>
    <n v="12078.450719982469"/>
  </r>
  <r>
    <n v="9016076540"/>
    <s v="May 5, 2023, 3:30:09 PM"/>
    <m/>
    <d v="2023-05-04T00:00:00"/>
    <m/>
    <d v="2023-05-04T00:00:00"/>
    <n v="5"/>
    <n v="4"/>
    <x v="7"/>
    <s v="Azzurra Treadmill"/>
    <x v="0"/>
    <n v="3240"/>
    <n v="10621.69140625"/>
    <n v="10.621691406249999"/>
    <n v="6.6000110107929686"/>
    <x v="77"/>
    <x v="4"/>
    <x v="2"/>
    <x v="2"/>
    <b v="1"/>
    <n v="12085.050730993262"/>
  </r>
  <r>
    <n v="9016082226"/>
    <s v="May 4, 2023, 4:30:56 PM"/>
    <m/>
    <d v="2023-05-05T00:00:00"/>
    <m/>
    <d v="2023-05-05T00:00:00"/>
    <n v="5"/>
    <n v="5"/>
    <x v="7"/>
    <s v="Azzurra Treadmill"/>
    <x v="0"/>
    <n v="3300"/>
    <n v="10460.7568359375"/>
    <n v="10.4607568359375"/>
    <n v="6.5000109359033207"/>
    <x v="77"/>
    <x v="4"/>
    <x v="2"/>
    <x v="2"/>
    <b v="1"/>
    <n v="12091.550741929164"/>
  </r>
  <r>
    <n v="9022742146"/>
    <s v="May 6, 2023, 4:20:47 PM"/>
    <m/>
    <d v="2023-05-06T00:00:00"/>
    <m/>
    <d v="2023-05-06T00:00:00"/>
    <n v="5"/>
    <n v="6"/>
    <x v="7"/>
    <s v="Morning Run"/>
    <x v="0"/>
    <n v="2983"/>
    <n v="10070.349609375"/>
    <n v="10.070349609375"/>
    <n v="6.2574232071269531"/>
    <x v="77"/>
    <x v="4"/>
    <x v="2"/>
    <x v="2"/>
    <b v="0"/>
    <n v="12097.808165136292"/>
  </r>
  <r>
    <n v="9029543663"/>
    <s v="May 7, 2023, 5:09:25 PM"/>
    <m/>
    <d v="2023-05-07T00:00:00"/>
    <m/>
    <d v="2023-05-07T00:00:00"/>
    <n v="5"/>
    <n v="7"/>
    <x v="7"/>
    <s v="Morning Run"/>
    <x v="0"/>
    <n v="1889"/>
    <n v="6587.740234375"/>
    <n v="6.5877402343749996"/>
    <n v="4.0934307371738283"/>
    <x v="77"/>
    <x v="4"/>
    <x v="2"/>
    <x v="2"/>
    <b v="0"/>
    <n v="12101.901595873465"/>
  </r>
  <r>
    <n v="9034750940"/>
    <s v="May 8, 2023, 4:03:40 PM"/>
    <m/>
    <d v="2023-05-08T00:00:00"/>
    <m/>
    <d v="2023-05-08T00:00:00"/>
    <n v="5"/>
    <n v="8"/>
    <x v="7"/>
    <s v="Morning Run"/>
    <x v="0"/>
    <n v="2864"/>
    <n v="10038.4404296875"/>
    <n v="10.038440429687499"/>
    <n v="6.2375957682353516"/>
    <x v="77"/>
    <x v="4"/>
    <x v="2"/>
    <x v="2"/>
    <b v="0"/>
    <n v="12108.139191641701"/>
  </r>
  <r>
    <n v="9042359107"/>
    <s v="May 9, 2023, 8:44:22 PM"/>
    <m/>
    <d v="2023-05-09T00:00:00"/>
    <m/>
    <d v="2023-05-09T00:00:00"/>
    <n v="5"/>
    <n v="9"/>
    <x v="7"/>
    <s v="Afternoon Run"/>
    <x v="0"/>
    <n v="2942"/>
    <n v="10168.7998046875"/>
    <n v="10.168799804687501"/>
    <n v="6.3185973034384766"/>
    <x v="77"/>
    <x v="4"/>
    <x v="2"/>
    <x v="2"/>
    <b v="0"/>
    <n v="12114.457788945139"/>
  </r>
  <r>
    <n v="9046978548"/>
    <s v="May 10, 2023, 4:13:35 PM"/>
    <m/>
    <d v="2023-05-10T00:00:00"/>
    <m/>
    <d v="2023-05-10T00:00:00"/>
    <n v="5"/>
    <n v="10"/>
    <x v="7"/>
    <s v="Morning Run"/>
    <x v="0"/>
    <n v="2876"/>
    <n v="10114.08984375"/>
    <n v="10.11408984375"/>
    <n v="6.2846021203007814"/>
    <x v="77"/>
    <x v="4"/>
    <x v="2"/>
    <x v="2"/>
    <b v="0"/>
    <n v="12120.74239106544"/>
  </r>
  <r>
    <n v="9058080642"/>
    <s v="May 11, 2023, 2:10:00 PM"/>
    <m/>
    <d v="2023-05-11T00:00:00"/>
    <m/>
    <d v="2023-05-11T00:00:00"/>
    <n v="5"/>
    <n v="11"/>
    <x v="7"/>
    <s v="Azzurra Treadmill"/>
    <x v="0"/>
    <n v="3240"/>
    <n v="10460.7568359375"/>
    <n v="10.4607568359375"/>
    <n v="6.5000109359033207"/>
    <x v="77"/>
    <x v="4"/>
    <x v="2"/>
    <x v="2"/>
    <b v="1"/>
    <n v="12127.242402001342"/>
  </r>
  <r>
    <n v="9058358073"/>
    <s v="May 12, 2023, 3:05:15 PM"/>
    <m/>
    <d v="2023-05-12T00:00:00"/>
    <m/>
    <d v="2023-05-12T00:00:00"/>
    <n v="5"/>
    <n v="12"/>
    <x v="7"/>
    <s v="Azzurra Treadmill"/>
    <x v="0"/>
    <n v="3240"/>
    <n v="10299.822265625"/>
    <n v="10.299822265625"/>
    <n v="6.4000108610136719"/>
    <x v="77"/>
    <x v="4"/>
    <x v="2"/>
    <x v="2"/>
    <b v="1"/>
    <n v="12133.642412862357"/>
  </r>
  <r>
    <n v="9064838048"/>
    <s v="May 13, 2023, 3:33:16 PM"/>
    <m/>
    <d v="2023-05-13T00:00:00"/>
    <m/>
    <d v="2023-05-13T00:00:00"/>
    <n v="5"/>
    <n v="13"/>
    <x v="7"/>
    <s v="Azzurra Treadmill"/>
    <x v="0"/>
    <n v="2700"/>
    <n v="8690.474609375"/>
    <n v="8.6904746093750003"/>
    <n v="5.4000088985019534"/>
    <x v="77"/>
    <x v="4"/>
    <x v="2"/>
    <x v="2"/>
    <b v="1"/>
    <n v="12139.042421760858"/>
  </r>
  <r>
    <n v="9071737381"/>
    <s v="May 14, 2023, 4:38:53 PM"/>
    <m/>
    <d v="2023-05-14T00:00:00"/>
    <m/>
    <d v="2023-05-14T00:00:00"/>
    <n v="5"/>
    <n v="14"/>
    <x v="7"/>
    <s v="Evening Run"/>
    <x v="0"/>
    <n v="2000"/>
    <n v="7038.18994140625"/>
    <n v="7.0381899414062499"/>
    <n v="4.3733271220815428"/>
    <x v="128"/>
    <x v="8"/>
    <x v="39"/>
    <x v="3"/>
    <b v="0"/>
    <n v="12143.415748882939"/>
  </r>
  <r>
    <n v="9074782857"/>
    <s v="May 15, 2023, 9:03:30 AM"/>
    <m/>
    <d v="2023-05-15T00:00:00"/>
    <m/>
    <d v="2023-05-15T00:00:00"/>
    <n v="5"/>
    <n v="15"/>
    <x v="7"/>
    <s v="Lisbon Treadmill"/>
    <x v="0"/>
    <n v="3420"/>
    <n v="10600.443359375"/>
    <n v="10.600443359374999"/>
    <n v="6.5868080906582032"/>
    <x v="128"/>
    <x v="8"/>
    <x v="39"/>
    <x v="3"/>
    <b v="1"/>
    <n v="12150.002556973597"/>
  </r>
  <r>
    <n v="9080055872"/>
    <s v="May 16, 2023, 7:30:00 AM"/>
    <m/>
    <d v="2023-05-16T00:00:00"/>
    <m/>
    <d v="2023-05-16T00:00:00"/>
    <n v="5"/>
    <n v="16"/>
    <x v="7"/>
    <s v="Lisbon Treadmill"/>
    <x v="0"/>
    <n v="1800"/>
    <n v="5613.9765625"/>
    <n v="5.6139765625000004"/>
    <n v="3.4883622306171875"/>
    <x v="128"/>
    <x v="8"/>
    <x v="39"/>
    <x v="3"/>
    <b v="1"/>
    <n v="12153.490919204214"/>
  </r>
  <r>
    <n v="9086592288"/>
    <s v="May 17, 2023, 8:29:06 AM"/>
    <m/>
    <d v="2023-05-17T00:00:00"/>
    <m/>
    <d v="2023-05-17T00:00:00"/>
    <n v="5"/>
    <n v="17"/>
    <x v="7"/>
    <s v="Lisbon Treadmill"/>
    <x v="0"/>
    <n v="3300"/>
    <n v="10621.69140625"/>
    <n v="10.621691406249999"/>
    <n v="6.6000110107929686"/>
    <x v="128"/>
    <x v="8"/>
    <x v="39"/>
    <x v="3"/>
    <b v="1"/>
    <n v="12160.090930215007"/>
  </r>
  <r>
    <n v="9095506753"/>
    <s v="May 18, 2023, 3:50:39 PM"/>
    <m/>
    <d v="2023-05-18T00:00:00"/>
    <m/>
    <d v="2023-05-18T00:00:00"/>
    <n v="5"/>
    <n v="18"/>
    <x v="7"/>
    <s v="Evening Run"/>
    <x v="0"/>
    <n v="3469"/>
    <n v="11777.400390625"/>
    <n v="11.777400390625001"/>
    <n v="7.3181350581230467"/>
    <x v="129"/>
    <x v="8"/>
    <x v="16"/>
    <x v="3"/>
    <b v="0"/>
    <n v="12167.40906527313"/>
  </r>
  <r>
    <n v="9098609312"/>
    <s v="May 19, 2023, 7:18:43 AM"/>
    <m/>
    <d v="2023-05-19T00:00:00"/>
    <m/>
    <d v="2023-05-19T00:00:00"/>
    <n v="5"/>
    <n v="19"/>
    <x v="7"/>
    <s v="Paris Treadmill"/>
    <x v="0"/>
    <n v="1800"/>
    <n v="5793.64990234375"/>
    <n v="5.7936499023437502"/>
    <n v="3.6000060334692385"/>
    <x v="129"/>
    <x v="8"/>
    <x v="16"/>
    <x v="3"/>
    <b v="1"/>
    <n v="12171.0090713066"/>
  </r>
  <r>
    <n v="9104182949"/>
    <s v="May 20, 2023, 6:49:29 AM"/>
    <m/>
    <d v="2023-05-20T00:00:00"/>
    <m/>
    <d v="2023-05-20T00:00:00"/>
    <n v="5"/>
    <n v="20"/>
    <x v="7"/>
    <s v="Morning Run"/>
    <x v="0"/>
    <n v="3235"/>
    <n v="11669.0595703125"/>
    <n v="11.6690595703125"/>
    <n v="7.2508152142646489"/>
    <x v="130"/>
    <x v="8"/>
    <x v="26"/>
    <x v="3"/>
    <b v="0"/>
    <n v="12178.259886520866"/>
  </r>
  <r>
    <n v="9110420232"/>
    <s v="May 21, 2023, 6:38:31 AM"/>
    <m/>
    <d v="2023-05-21T00:00:00"/>
    <m/>
    <d v="2023-05-21T00:00:00"/>
    <n v="5"/>
    <n v="21"/>
    <x v="7"/>
    <s v="Morning Run"/>
    <x v="0"/>
    <n v="3070"/>
    <n v="10800.76953125"/>
    <n v="10.800769531249999"/>
    <n v="6.7112849644023438"/>
    <x v="130"/>
    <x v="8"/>
    <x v="26"/>
    <x v="3"/>
    <b v="0"/>
    <n v="12184.971171485267"/>
  </r>
  <r>
    <n v="9117473461"/>
    <s v="May 22, 2023, 6:39:31 AM"/>
    <m/>
    <d v="2023-05-22T00:00:00"/>
    <m/>
    <d v="2023-05-22T00:00:00"/>
    <n v="5"/>
    <n v="22"/>
    <x v="7"/>
    <s v="Morning Run"/>
    <x v="0"/>
    <n v="3158"/>
    <n v="11124.0205078125"/>
    <n v="11.124020507812499"/>
    <n v="6.9121437469599609"/>
    <x v="130"/>
    <x v="8"/>
    <x v="26"/>
    <x v="3"/>
    <b v="0"/>
    <n v="12191.883315232228"/>
  </r>
  <r>
    <n v="9123453275"/>
    <s v="May 23, 2023, 6:05:28 AM"/>
    <m/>
    <d v="2023-05-23T00:00:00"/>
    <m/>
    <d v="2023-05-23T00:00:00"/>
    <n v="5"/>
    <n v="23"/>
    <x v="7"/>
    <s v="Morning Run"/>
    <x v="0"/>
    <n v="2917"/>
    <n v="10450.509765625"/>
    <n v="10.450509765625"/>
    <n v="6.493643703576172"/>
    <x v="131"/>
    <x v="8"/>
    <x v="40"/>
    <x v="3"/>
    <b v="0"/>
    <n v="12198.376958935803"/>
  </r>
  <r>
    <n v="9130036005"/>
    <s v="May 24, 2023, 6:28:30 AM"/>
    <m/>
    <d v="2023-05-24T00:00:00"/>
    <m/>
    <d v="2023-05-24T00:00:00"/>
    <n v="5"/>
    <n v="24"/>
    <x v="7"/>
    <s v="Morning Run"/>
    <x v="0"/>
    <n v="2951"/>
    <n v="10517.75"/>
    <n v="10.517749999999999"/>
    <n v="6.5354248352499997"/>
    <x v="131"/>
    <x v="8"/>
    <x v="40"/>
    <x v="3"/>
    <b v="0"/>
    <n v="12204.912383771054"/>
  </r>
  <r>
    <n v="9136323919"/>
    <s v="May 25, 2023, 6:26:08 AM"/>
    <m/>
    <d v="2023-05-25T00:00:00"/>
    <m/>
    <d v="2023-05-25T00:00:00"/>
    <n v="5"/>
    <n v="25"/>
    <x v="7"/>
    <s v="Morning Run"/>
    <x v="0"/>
    <n v="2898"/>
    <n v="10524.349609375"/>
    <n v="10.524349609374999"/>
    <n v="6.5395256411269536"/>
    <x v="131"/>
    <x v="8"/>
    <x v="40"/>
    <x v="3"/>
    <b v="0"/>
    <n v="12211.451909412181"/>
  </r>
  <r>
    <n v="9142357323"/>
    <s v="May 26, 2023, 6:14:08 AM"/>
    <m/>
    <d v="2023-05-26T00:00:00"/>
    <m/>
    <d v="2023-05-26T00:00:00"/>
    <n v="5"/>
    <n v="26"/>
    <x v="7"/>
    <s v="Morning Run"/>
    <x v="0"/>
    <n v="3377"/>
    <n v="12010.5498046875"/>
    <n v="12.0105498046875"/>
    <n v="7.4630073426884769"/>
    <x v="132"/>
    <x v="8"/>
    <x v="19"/>
    <x v="3"/>
    <b v="0"/>
    <n v="12218.914916754869"/>
  </r>
  <r>
    <n v="9147830256"/>
    <s v="May 27, 2023, 6:22:59 AM"/>
    <m/>
    <d v="2023-05-27T00:00:00"/>
    <m/>
    <d v="2023-05-27T00:00:00"/>
    <n v="5"/>
    <n v="27"/>
    <x v="7"/>
    <s v="Morning Run"/>
    <x v="0"/>
    <n v="2957"/>
    <n v="10493.9599609375"/>
    <n v="10.4939599609375"/>
    <n v="6.5206423948876955"/>
    <x v="132"/>
    <x v="8"/>
    <x v="19"/>
    <x v="3"/>
    <b v="0"/>
    <n v="12225.435559149757"/>
  </r>
  <r>
    <n v="9154254050"/>
    <s v="May 28, 2023, 6:19:19 AM"/>
    <m/>
    <d v="2023-05-28T00:00:00"/>
    <m/>
    <d v="2023-05-28T00:00:00"/>
    <n v="5"/>
    <n v="28"/>
    <x v="7"/>
    <s v="Morning Run"/>
    <x v="0"/>
    <n v="3110"/>
    <n v="10634.7197265625"/>
    <n v="10.6347197265625"/>
    <n v="6.6081064312138675"/>
    <x v="133"/>
    <x v="8"/>
    <x v="31"/>
    <x v="3"/>
    <b v="0"/>
    <n v="12232.043665580972"/>
  </r>
  <r>
    <n v="9160867942"/>
    <s v="May 29, 2023, 6:30:13 AM"/>
    <m/>
    <d v="2023-05-29T00:00:00"/>
    <m/>
    <d v="2023-05-29T00:00:00"/>
    <n v="5"/>
    <n v="29"/>
    <x v="7"/>
    <s v="Morning Run"/>
    <x v="0"/>
    <n v="3016"/>
    <n v="10523.0595703125"/>
    <n v="10.523059570312499"/>
    <n v="6.5387240482646485"/>
    <x v="134"/>
    <x v="8"/>
    <x v="41"/>
    <x v="3"/>
    <b v="0"/>
    <n v="12238.582389629237"/>
  </r>
  <r>
    <n v="9167475058"/>
    <s v="May 30, 2023, 6:16:27 AM"/>
    <m/>
    <d v="2023-05-30T00:00:00"/>
    <m/>
    <d v="2023-05-30T00:00:00"/>
    <n v="5"/>
    <n v="30"/>
    <x v="7"/>
    <s v="Morning Run"/>
    <x v="0"/>
    <n v="3188"/>
    <n v="11159.2802734375"/>
    <n v="11.159280273437499"/>
    <n v="6.9340531427861327"/>
    <x v="134"/>
    <x v="8"/>
    <x v="41"/>
    <x v="3"/>
    <b v="0"/>
    <n v="12245.516442772023"/>
  </r>
  <r>
    <n v="9173988598"/>
    <s v="May 31, 2023, 6:31:43 AM"/>
    <m/>
    <d v="2023-05-31T00:00:00"/>
    <m/>
    <d v="2023-05-31T00:00:00"/>
    <n v="5"/>
    <n v="31"/>
    <x v="7"/>
    <s v="Morning Run"/>
    <x v="0"/>
    <n v="3320"/>
    <n v="11454.01953125"/>
    <n v="11.454019531249999"/>
    <n v="7.1171955701523437"/>
    <x v="135"/>
    <x v="8"/>
    <x v="42"/>
    <x v="3"/>
    <b v="0"/>
    <n v="12252.633638342175"/>
  </r>
  <r>
    <n v="9180298045"/>
    <s v="Jun 1, 2023, 5:57:45 AM"/>
    <m/>
    <d v="2023-06-01T00:00:00"/>
    <m/>
    <d v="2023-06-01T00:00:00"/>
    <n v="6"/>
    <n v="1"/>
    <x v="7"/>
    <s v="Morning Run"/>
    <x v="0"/>
    <n v="2933"/>
    <n v="10233.900390625"/>
    <n v="10.233900390624999"/>
    <n v="6.3590489196230466"/>
    <x v="135"/>
    <x v="8"/>
    <x v="42"/>
    <x v="3"/>
    <b v="0"/>
    <n v="12258.992687261798"/>
  </r>
  <r>
    <n v="9186621521"/>
    <s v="Jun 2, 2023, 6:49:28 AM"/>
    <m/>
    <d v="2023-06-02T00:00:00"/>
    <m/>
    <d v="2023-06-02T00:00:00"/>
    <n v="6"/>
    <n v="2"/>
    <x v="7"/>
    <s v="Morning Run"/>
    <x v="0"/>
    <n v="3279"/>
    <n v="10918.83984375"/>
    <n v="10.91883984375"/>
    <n v="6.784650432550781"/>
    <x v="136"/>
    <x v="8"/>
    <x v="43"/>
    <x v="3"/>
    <b v="0"/>
    <n v="12265.77733769435"/>
  </r>
  <r>
    <n v="9192293171"/>
    <s v="Jun 3, 2023, 3:30:00 PM"/>
    <m/>
    <d v="2023-06-03T00:00:00"/>
    <m/>
    <d v="2023-06-03T00:00:00"/>
    <n v="6"/>
    <n v="3"/>
    <x v="7"/>
    <s v="Amsterdam Treadmill"/>
    <x v="0"/>
    <n v="3600"/>
    <n v="11104.4736328125"/>
    <n v="11.1044736328125"/>
    <n v="6.8999978856943365"/>
    <x v="11"/>
    <x v="8"/>
    <x v="4"/>
    <x v="3"/>
    <b v="1"/>
    <n v="12272.677335580043"/>
  </r>
  <r>
    <n v="9202517205"/>
    <s v="Jun 4, 2023, 3:43:54 PM"/>
    <m/>
    <d v="2023-06-04T00:00:00"/>
    <m/>
    <d v="2023-06-04T00:00:00"/>
    <n v="6"/>
    <n v="4"/>
    <x v="7"/>
    <s v="Morning Run"/>
    <x v="0"/>
    <n v="1883"/>
    <n v="6785.18994140625"/>
    <n v="6.7851899414062498"/>
    <n v="4.216120259081543"/>
    <x v="77"/>
    <x v="4"/>
    <x v="2"/>
    <x v="2"/>
    <b v="0"/>
    <n v="12276.893455839125"/>
  </r>
  <r>
    <n v="9208429507"/>
    <s v="Jun 5, 2023, 4:06:59 PM"/>
    <m/>
    <d v="2023-06-05T00:00:00"/>
    <m/>
    <d v="2023-06-05T00:00:00"/>
    <n v="6"/>
    <n v="5"/>
    <x v="7"/>
    <s v="Morning Run"/>
    <x v="0"/>
    <n v="2877"/>
    <n v="10409.2099609375"/>
    <n v="10.409209960937501"/>
    <n v="6.467981202637695"/>
    <x v="77"/>
    <x v="4"/>
    <x v="2"/>
    <x v="2"/>
    <b v="0"/>
    <n v="12283.361437041762"/>
  </r>
  <r>
    <n v="9214623071"/>
    <s v="Jun 6, 2023, 3:55:08 PM"/>
    <m/>
    <d v="2023-06-06T00:00:00"/>
    <m/>
    <d v="2023-06-06T00:00:00"/>
    <n v="6"/>
    <n v="6"/>
    <x v="7"/>
    <s v="Morning Run"/>
    <x v="0"/>
    <n v="2748"/>
    <n v="10084.599609375"/>
    <n v="10.084599609374999"/>
    <n v="6.2662777438769535"/>
    <x v="77"/>
    <x v="4"/>
    <x v="2"/>
    <x v="2"/>
    <b v="0"/>
    <n v="12289.627714785638"/>
  </r>
  <r>
    <n v="9221318731"/>
    <s v="Jun 7, 2023, 4:20:00 PM"/>
    <m/>
    <d v="2023-06-07T00:00:00"/>
    <m/>
    <d v="2023-06-07T00:00:00"/>
    <n v="6"/>
    <n v="7"/>
    <x v="7"/>
    <s v="Morning Run"/>
    <x v="0"/>
    <n v="2794"/>
    <n v="10023.919921875"/>
    <n v="10.023919921875001"/>
    <n v="6.2285731457753908"/>
    <x v="77"/>
    <x v="4"/>
    <x v="2"/>
    <x v="2"/>
    <b v="0"/>
    <n v="12295.856287931414"/>
  </r>
  <r>
    <n v="9227589469"/>
    <s v="Jun 8, 2023, 4:02:08 PM"/>
    <m/>
    <d v="2023-06-08T00:00:00"/>
    <m/>
    <d v="2023-06-08T00:00:00"/>
    <n v="6"/>
    <n v="8"/>
    <x v="7"/>
    <s v="Morning Run"/>
    <x v="0"/>
    <n v="2833"/>
    <n v="10110.2099609375"/>
    <n v="10.1102099609375"/>
    <n v="6.2821912736376957"/>
    <x v="77"/>
    <x v="4"/>
    <x v="2"/>
    <x v="2"/>
    <b v="0"/>
    <n v="12302.138479205052"/>
  </r>
  <r>
    <n v="9234164181"/>
    <s v="Jun 9, 2023, 5:12:13 PM"/>
    <m/>
    <d v="2023-06-09T00:00:00"/>
    <m/>
    <d v="2023-06-09T00:00:00"/>
    <n v="6"/>
    <n v="9"/>
    <x v="7"/>
    <s v="Lunch Run"/>
    <x v="0"/>
    <n v="2828"/>
    <n v="10103.490234375"/>
    <n v="10.103490234375"/>
    <n v="6.2780158304238283"/>
    <x v="77"/>
    <x v="4"/>
    <x v="2"/>
    <x v="2"/>
    <b v="0"/>
    <n v="12308.416495035475"/>
  </r>
  <r>
    <n v="9240527019"/>
    <s v="Jun 10, 2023, 4:32:37 PM"/>
    <m/>
    <d v="2023-06-10T00:00:00"/>
    <m/>
    <d v="2023-06-10T00:00:00"/>
    <n v="6"/>
    <n v="10"/>
    <x v="7"/>
    <s v="Morning Run"/>
    <x v="0"/>
    <n v="3022"/>
    <n v="10457.580078125"/>
    <n v="10.457580078125"/>
    <n v="6.4980369907246098"/>
    <x v="77"/>
    <x v="4"/>
    <x v="2"/>
    <x v="2"/>
    <b v="0"/>
    <n v="12314.9145320262"/>
  </r>
  <r>
    <n v="9246901704"/>
    <s v="Jun 11, 2023, 4:03:59 PM"/>
    <m/>
    <d v="2023-06-11T00:00:00"/>
    <m/>
    <d v="2023-06-11T00:00:00"/>
    <n v="6"/>
    <n v="11"/>
    <x v="7"/>
    <s v="Morning Run"/>
    <x v="0"/>
    <n v="1882"/>
    <n v="6752.06982421875"/>
    <n v="6.7520698242187498"/>
    <n v="4.1955403787446288"/>
    <x v="77"/>
    <x v="4"/>
    <x v="2"/>
    <x v="2"/>
    <b v="0"/>
    <n v="12319.110072404945"/>
  </r>
  <r>
    <n v="9252160430"/>
    <s v="Jun 12, 2023, 3:17:24 PM"/>
    <m/>
    <d v="2023-06-12T00:00:00"/>
    <m/>
    <d v="2023-06-12T00:00:00"/>
    <n v="6"/>
    <n v="12"/>
    <x v="7"/>
    <s v="Morning Run"/>
    <x v="0"/>
    <n v="2841"/>
    <n v="10198.9697265625"/>
    <n v="10.198969726562501"/>
    <n v="6.3373440179638676"/>
    <x v="77"/>
    <x v="4"/>
    <x v="2"/>
    <x v="2"/>
    <b v="0"/>
    <n v="12325.447416422909"/>
  </r>
  <r>
    <n v="9259248011"/>
    <s v="Jun 13, 2023, 4:55:49 PM"/>
    <m/>
    <d v="2023-06-13T00:00:00"/>
    <m/>
    <d v="2023-06-13T00:00:00"/>
    <n v="6"/>
    <n v="13"/>
    <x v="7"/>
    <s v="Lunch Run"/>
    <x v="0"/>
    <n v="2711"/>
    <n v="10066.2001953125"/>
    <n v="10.066200195312501"/>
    <n v="6.2548448815615236"/>
    <x v="77"/>
    <x v="4"/>
    <x v="2"/>
    <x v="2"/>
    <b v="0"/>
    <n v="12331.70226130447"/>
  </r>
  <r>
    <n v="9265617961"/>
    <s v="Jun 14, 2023, 5:01:55 PM"/>
    <m/>
    <d v="2023-06-14T00:00:00"/>
    <m/>
    <d v="2023-06-14T00:00:00"/>
    <n v="6"/>
    <n v="14"/>
    <x v="7"/>
    <s v="Azzurra Treadmill"/>
    <x v="0"/>
    <n v="3150"/>
    <n v="10460.7568359375"/>
    <n v="10.4607568359375"/>
    <n v="6.5000109359033207"/>
    <x v="77"/>
    <x v="4"/>
    <x v="2"/>
    <x v="2"/>
    <b v="1"/>
    <n v="12338.202272240373"/>
  </r>
  <r>
    <n v="9271540303"/>
    <s v="Jun 15, 2023, 3:55:58 PM"/>
    <m/>
    <d v="2023-06-15T00:00:00"/>
    <m/>
    <d v="2023-06-15T00:00:00"/>
    <n v="6"/>
    <n v="15"/>
    <x v="7"/>
    <s v="Morning Run"/>
    <x v="0"/>
    <n v="2801"/>
    <n v="10048.5400390625"/>
    <n v="10.0485400390625"/>
    <n v="6.243871372612305"/>
    <x v="77"/>
    <x v="4"/>
    <x v="2"/>
    <x v="2"/>
    <b v="0"/>
    <n v="12344.446143612984"/>
  </r>
  <r>
    <n v="9277504307"/>
    <s v="Jun 16, 2023, 3:58:26 PM"/>
    <m/>
    <d v="2023-06-16T00:00:00"/>
    <m/>
    <d v="2023-06-16T00:00:00"/>
    <n v="6"/>
    <n v="16"/>
    <x v="7"/>
    <s v="Morning Run"/>
    <x v="0"/>
    <n v="2837"/>
    <n v="10154.150390625"/>
    <n v="10.154150390625"/>
    <n v="6.3094945823730466"/>
    <x v="77"/>
    <x v="4"/>
    <x v="2"/>
    <x v="2"/>
    <b v="0"/>
    <n v="12350.755638195356"/>
  </r>
  <r>
    <n v="9284169542"/>
    <s v="Jun 17, 2023, 4:41:24 PM"/>
    <m/>
    <d v="2023-06-17T00:00:00"/>
    <m/>
    <d v="2023-06-17T00:00:00"/>
    <n v="6"/>
    <n v="17"/>
    <x v="7"/>
    <s v="Morning Run"/>
    <x v="0"/>
    <n v="2974"/>
    <n v="10449.66015625"/>
    <n v="10.449660156249999"/>
    <n v="6.4931157809492186"/>
    <x v="77"/>
    <x v="4"/>
    <x v="2"/>
    <x v="2"/>
    <b v="0"/>
    <n v="12357.248753976306"/>
  </r>
  <r>
    <n v="9290723869"/>
    <s v="Jun 18, 2023, 4:50:33 PM"/>
    <m/>
    <d v="2023-06-18T00:00:00"/>
    <m/>
    <d v="2023-06-18T00:00:00"/>
    <n v="6"/>
    <n v="18"/>
    <x v="7"/>
    <s v="Azzurra Treadmill "/>
    <x v="0"/>
    <n v="2700"/>
    <n v="8529.5400390625"/>
    <n v="8.5295400390624998"/>
    <n v="5.3000088236123046"/>
    <x v="77"/>
    <x v="4"/>
    <x v="2"/>
    <x v="2"/>
    <b v="1"/>
    <n v="12362.548762799919"/>
  </r>
  <r>
    <n v="9294706032"/>
    <s v="Jun 19, 2023, 12:49:37 PM"/>
    <m/>
    <d v="2023-06-19T00:00:00"/>
    <m/>
    <d v="2023-06-19T00:00:00"/>
    <n v="6"/>
    <n v="19"/>
    <x v="7"/>
    <s v="Azzurra Treadmill"/>
    <x v="0"/>
    <n v="3600"/>
    <n v="11449.849609375"/>
    <n v="11.449849609375001"/>
    <n v="7.1146045016269532"/>
    <x v="77"/>
    <x v="4"/>
    <x v="2"/>
    <x v="2"/>
    <b v="1"/>
    <n v="12369.663367301546"/>
  </r>
  <r>
    <n v="9303326642"/>
    <s v="Jun 20, 2023, 4:35:46 PM"/>
    <m/>
    <d v="2023-06-20T00:00:00"/>
    <m/>
    <d v="2023-06-20T00:00:00"/>
    <n v="6"/>
    <n v="20"/>
    <x v="7"/>
    <s v="Bellevue Treadmill"/>
    <x v="0"/>
    <n v="3450"/>
    <n v="10823.046875"/>
    <n v="10.823046874999999"/>
    <n v="6.7251274597656252"/>
    <x v="137"/>
    <x v="15"/>
    <x v="1"/>
    <x v="1"/>
    <b v="1"/>
    <n v="12376.388494761311"/>
  </r>
  <r>
    <n v="9308343451"/>
    <s v="Jun 21, 2023, 3:10:59 PM"/>
    <m/>
    <d v="2023-06-21T00:00:00"/>
    <m/>
    <d v="2023-06-21T00:00:00"/>
    <n v="6"/>
    <n v="21"/>
    <x v="7"/>
    <s v="Morning Run"/>
    <x v="0"/>
    <n v="3279"/>
    <n v="11294.2900390625"/>
    <n v="11.294290039062499"/>
    <n v="7.0179442958623044"/>
    <x v="23"/>
    <x v="15"/>
    <x v="1"/>
    <x v="1"/>
    <b v="0"/>
    <n v="12383.406439057173"/>
  </r>
  <r>
    <n v="9313777661"/>
    <s v="Jun 22, 2023, 12:43:29 PM"/>
    <m/>
    <d v="2023-06-22T00:00:00"/>
    <m/>
    <d v="2023-06-22T00:00:00"/>
    <n v="6"/>
    <n v="22"/>
    <x v="7"/>
    <s v="Morning Run"/>
    <x v="0"/>
    <n v="2918"/>
    <n v="10057.400390625"/>
    <n v="10.057400390625"/>
    <n v="6.2493769381230466"/>
    <x v="1"/>
    <x v="1"/>
    <x v="1"/>
    <x v="1"/>
    <b v="0"/>
    <n v="12389.655815995297"/>
  </r>
  <r>
    <n v="9320513832"/>
    <s v="Jun 23, 2023, 3:40:41 PM"/>
    <m/>
    <d v="2023-06-23T00:00:00"/>
    <m/>
    <d v="2023-06-23T00:00:00"/>
    <n v="6"/>
    <n v="23"/>
    <x v="7"/>
    <s v="Morning Run"/>
    <x v="0"/>
    <n v="2979"/>
    <n v="10533.830078125"/>
    <n v="10.533830078125"/>
    <n v="6.5454165294746094"/>
    <x v="36"/>
    <x v="23"/>
    <x v="1"/>
    <x v="1"/>
    <b v="0"/>
    <n v="12396.201232524771"/>
  </r>
  <r>
    <n v="9326147259"/>
    <s v="Jun 24, 2023, 2:11:53 PM"/>
    <m/>
    <d v="2023-06-24T00:00:00"/>
    <m/>
    <d v="2023-06-24T00:00:00"/>
    <n v="6"/>
    <n v="24"/>
    <x v="7"/>
    <s v="Morning Run"/>
    <x v="0"/>
    <n v="2862"/>
    <n v="10196.6396484375"/>
    <n v="10.1966396484375"/>
    <n v="6.3358961749892577"/>
    <x v="36"/>
    <x v="23"/>
    <x v="1"/>
    <x v="1"/>
    <b v="0"/>
    <n v="12402.53712869976"/>
  </r>
  <r>
    <n v="9332589823"/>
    <s v="Jun 25, 2023, 2:07:37 PM"/>
    <m/>
    <d v="2023-06-25T00:00:00"/>
    <m/>
    <d v="2023-06-25T00:00:00"/>
    <n v="6"/>
    <n v="25"/>
    <x v="7"/>
    <s v="Morning Run"/>
    <x v="0"/>
    <n v="1900"/>
    <n v="6647.77001953125"/>
    <n v="6.6477700195312499"/>
    <n v="4.1307315048061524"/>
    <x v="36"/>
    <x v="23"/>
    <x v="1"/>
    <x v="1"/>
    <b v="0"/>
    <n v="12406.667860204567"/>
  </r>
  <r>
    <n v="9338649543"/>
    <s v="Jun 26, 2023, 3:29:25 PM"/>
    <m/>
    <d v="2023-06-26T00:00:00"/>
    <m/>
    <d v="2023-06-26T00:00:00"/>
    <n v="6"/>
    <n v="26"/>
    <x v="7"/>
    <s v="Morning Run"/>
    <x v="0"/>
    <n v="3000"/>
    <n v="10458.169921875"/>
    <n v="10.458169921874999"/>
    <n v="6.4984035025253908"/>
    <x v="138"/>
    <x v="23"/>
    <x v="1"/>
    <x v="1"/>
    <b v="0"/>
    <n v="12413.166263707091"/>
  </r>
  <r>
    <n v="9344844154"/>
    <s v="Jun 27, 2023, 3:20:54 PM"/>
    <m/>
    <d v="2023-06-27T00:00:00"/>
    <m/>
    <d v="2023-06-27T00:00:00"/>
    <n v="6"/>
    <n v="27"/>
    <x v="7"/>
    <s v="Park City Treadmill"/>
    <x v="0"/>
    <n v="3300"/>
    <n v="10782.6259765625"/>
    <n v="10.7826259765625"/>
    <n v="6.7000110856826174"/>
    <x v="1"/>
    <x v="1"/>
    <x v="1"/>
    <x v="1"/>
    <b v="1"/>
    <n v="12419.866274792774"/>
  </r>
  <r>
    <n v="9351081775"/>
    <s v="Jun 28, 2023, 3:05:04 PM"/>
    <m/>
    <d v="2023-06-28T00:00:00"/>
    <m/>
    <d v="2023-06-28T00:00:00"/>
    <n v="6"/>
    <n v="28"/>
    <x v="7"/>
    <s v="Azzurra Treadmill"/>
    <x v="0"/>
    <n v="2880"/>
    <n v="9173.279296875"/>
    <n v="9.1732792968750001"/>
    <n v="5.7000097299785155"/>
    <x v="77"/>
    <x v="4"/>
    <x v="2"/>
    <x v="2"/>
    <b v="1"/>
    <n v="12425.566284522753"/>
  </r>
  <r>
    <n v="9357913288"/>
    <s v="Jun 29, 2023, 4:42:13 PM"/>
    <m/>
    <d v="2023-06-29T00:00:00"/>
    <m/>
    <d v="2023-06-29T00:00:00"/>
    <n v="6"/>
    <n v="29"/>
    <x v="7"/>
    <s v="Morning Run"/>
    <x v="0"/>
    <n v="2902"/>
    <n v="10149.83984375"/>
    <n v="10.14983984375"/>
    <n v="6.3068161335507815"/>
    <x v="77"/>
    <x v="4"/>
    <x v="2"/>
    <x v="2"/>
    <b v="0"/>
    <n v="12431.873100656303"/>
  </r>
  <r>
    <n v="9364139559"/>
    <s v="Jun 30, 2023, 6:27:48 PM"/>
    <m/>
    <d v="2023-06-30T00:00:00"/>
    <m/>
    <d v="2023-06-30T00:00:00"/>
    <n v="6"/>
    <n v="30"/>
    <x v="7"/>
    <s v="Lunch Run"/>
    <x v="0"/>
    <n v="2904"/>
    <n v="10458.7802734375"/>
    <n v="10.458780273437499"/>
    <n v="6.4987827572861327"/>
    <x v="77"/>
    <x v="4"/>
    <x v="2"/>
    <x v="2"/>
    <b v="0"/>
    <n v="12438.371883413589"/>
  </r>
  <r>
    <n v="9369803027"/>
    <s v="Jul 1, 2023, 4:33:01 PM"/>
    <m/>
    <d v="2023-07-01T00:00:00"/>
    <m/>
    <d v="2023-07-01T00:00:00"/>
    <n v="7"/>
    <n v="1"/>
    <x v="7"/>
    <s v="Morning Run"/>
    <x v="0"/>
    <n v="2849"/>
    <n v="10257.669921875"/>
    <n v="10.257669921874999"/>
    <n v="6.3738186170253908"/>
    <x v="77"/>
    <x v="4"/>
    <x v="2"/>
    <x v="2"/>
    <b v="0"/>
    <n v="12444.745702030614"/>
  </r>
  <r>
    <n v="9375943209"/>
    <s v="Jul 2, 2023, 3:54:45 PM"/>
    <m/>
    <d v="2023-07-02T00:00:00"/>
    <m/>
    <d v="2023-07-02T00:00:00"/>
    <n v="7"/>
    <n v="2"/>
    <x v="7"/>
    <s v="Azzurra Treadmill"/>
    <x v="0"/>
    <n v="2400"/>
    <n v="7242.0625"/>
    <n v="7.2420625000000003"/>
    <n v="4.5000076176875003"/>
    <x v="77"/>
    <x v="4"/>
    <x v="2"/>
    <x v="2"/>
    <b v="1"/>
    <n v="12449.245709648301"/>
  </r>
  <r>
    <n v="9381752453"/>
    <s v="Jul 3, 2023, 4:34:54 PM"/>
    <m/>
    <d v="2023-07-03T00:00:00"/>
    <m/>
    <d v="2023-07-03T00:00:00"/>
    <n v="7"/>
    <n v="3"/>
    <x v="7"/>
    <s v="Morning Run"/>
    <x v="0"/>
    <n v="2850"/>
    <n v="10085.83984375"/>
    <n v="10.08583984375"/>
    <n v="6.2670483895507809"/>
    <x v="77"/>
    <x v="4"/>
    <x v="2"/>
    <x v="2"/>
    <b v="0"/>
    <n v="12455.512758037852"/>
  </r>
  <r>
    <n v="9388279423"/>
    <s v="Jul 4, 2023, 4:39:58 PM"/>
    <m/>
    <d v="2023-07-04T00:00:00"/>
    <m/>
    <d v="2023-07-04T00:00:00"/>
    <n v="7"/>
    <n v="4"/>
    <x v="7"/>
    <s v="GPS disaster - Marina Del Rey"/>
    <x v="0"/>
    <n v="3300"/>
    <n v="11347.91015625"/>
    <n v="11.34791015625"/>
    <n v="7.051262281699219"/>
    <x v="77"/>
    <x v="4"/>
    <x v="2"/>
    <x v="2"/>
    <b v="0"/>
    <n v="12462.564020319551"/>
  </r>
  <r>
    <n v="9394652467"/>
    <s v="Jul 5, 2023, 5:06:02 PM"/>
    <m/>
    <d v="2023-07-05T00:00:00"/>
    <m/>
    <d v="2023-07-05T00:00:00"/>
    <n v="7"/>
    <n v="5"/>
    <x v="7"/>
    <s v="Lunch Run"/>
    <x v="0"/>
    <n v="2506"/>
    <n v="8939.2802734375"/>
    <n v="8.9392802734375003"/>
    <n v="5.5546095227861327"/>
    <x v="77"/>
    <x v="4"/>
    <x v="2"/>
    <x v="2"/>
    <b v="0"/>
    <n v="12468.118629842336"/>
  </r>
  <r>
    <n v="9400503167"/>
    <s v="Jul 6, 2023, 3:51:43 PM"/>
    <m/>
    <d v="2023-07-06T00:00:00"/>
    <m/>
    <d v="2023-07-06T00:00:00"/>
    <n v="7"/>
    <n v="6"/>
    <x v="7"/>
    <s v="Morning Run"/>
    <x v="0"/>
    <n v="2892"/>
    <n v="10261.7197265625"/>
    <n v="10.2617197265625"/>
    <n v="6.3763350482138677"/>
    <x v="77"/>
    <x v="4"/>
    <x v="2"/>
    <x v="2"/>
    <b v="0"/>
    <n v="12474.494964890549"/>
  </r>
  <r>
    <n v="9406758785"/>
    <s v="Jul 7, 2023, 3:51:40 PM"/>
    <m/>
    <d v="2023-07-07T00:00:00"/>
    <m/>
    <d v="2023-07-07T00:00:00"/>
    <n v="7"/>
    <n v="7"/>
    <x v="7"/>
    <s v="Morning Run"/>
    <x v="0"/>
    <n v="2854"/>
    <n v="10177.0595703125"/>
    <n v="10.177059570312499"/>
    <n v="6.3237296822646485"/>
    <x v="77"/>
    <x v="4"/>
    <x v="2"/>
    <x v="2"/>
    <b v="0"/>
    <n v="12480.818694572814"/>
  </r>
  <r>
    <n v="9413180009"/>
    <s v="Jul 8, 2023, 3:54:22 PM"/>
    <m/>
    <d v="2023-07-08T00:00:00"/>
    <m/>
    <d v="2023-07-08T00:00:00"/>
    <n v="7"/>
    <n v="8"/>
    <x v="7"/>
    <s v="Azzurra Treadmill"/>
    <x v="0"/>
    <n v="3300"/>
    <n v="10621.69140625"/>
    <n v="10.621691406249999"/>
    <n v="6.6000110107929686"/>
    <x v="77"/>
    <x v="4"/>
    <x v="2"/>
    <x v="2"/>
    <b v="1"/>
    <n v="12487.418705583606"/>
  </r>
  <r>
    <n v="9419824513"/>
    <s v="Jul 9, 2023, 4:28:58 PM"/>
    <m/>
    <d v="2023-07-09T00:00:00"/>
    <m/>
    <d v="2023-07-09T00:00:00"/>
    <n v="7"/>
    <n v="9"/>
    <x v="7"/>
    <s v="Morning Run"/>
    <x v="0"/>
    <n v="1869"/>
    <n v="6655.0400390625"/>
    <n v="6.6550400390625004"/>
    <n v="4.135248884112305"/>
    <x v="77"/>
    <x v="4"/>
    <x v="2"/>
    <x v="2"/>
    <b v="0"/>
    <n v="12491.553954467719"/>
  </r>
  <r>
    <n v="9425316913"/>
    <s v="Jul 10, 2023, 3:53:09 PM"/>
    <m/>
    <d v="2023-07-10T00:00:00"/>
    <m/>
    <d v="2023-07-10T00:00:00"/>
    <n v="7"/>
    <n v="10"/>
    <x v="7"/>
    <s v="Morning Run"/>
    <x v="0"/>
    <n v="2830"/>
    <n v="10208.41015625"/>
    <n v="10.20841015625"/>
    <n v="6.3432100271992189"/>
    <x v="77"/>
    <x v="4"/>
    <x v="2"/>
    <x v="2"/>
    <b v="0"/>
    <n v="12497.897164494918"/>
  </r>
  <r>
    <n v="9431924557"/>
    <s v="Jul 11, 2023, 3:55:19 PM"/>
    <m/>
    <d v="2023-07-11T00:00:00"/>
    <m/>
    <d v="2023-07-11T00:00:00"/>
    <n v="7"/>
    <n v="11"/>
    <x v="7"/>
    <s v="Morning Run"/>
    <x v="0"/>
    <n v="2792"/>
    <n v="10096.259765625"/>
    <n v="10.096259765625"/>
    <n v="6.2735230268261724"/>
    <x v="77"/>
    <x v="4"/>
    <x v="2"/>
    <x v="2"/>
    <b v="0"/>
    <n v="12504.170687521744"/>
  </r>
  <r>
    <n v="9438418713"/>
    <s v="Jul 12, 2023, 3:56:40 PM"/>
    <m/>
    <d v="2023-07-12T00:00:00"/>
    <m/>
    <d v="2023-07-12T00:00:00"/>
    <n v="7"/>
    <n v="12"/>
    <x v="7"/>
    <s v="Morning Run"/>
    <x v="0"/>
    <n v="2953"/>
    <n v="10600.349609375"/>
    <n v="10.600349609375"/>
    <n v="6.5867498371269528"/>
    <x v="77"/>
    <x v="4"/>
    <x v="2"/>
    <x v="2"/>
    <b v="0"/>
    <n v="12510.75743735887"/>
  </r>
  <r>
    <n v="9446902148"/>
    <s v="Jul 13, 2023, 11:43:57 PM"/>
    <m/>
    <d v="2023-07-13T00:00:00"/>
    <m/>
    <d v="2023-07-13T00:00:00"/>
    <n v="7"/>
    <n v="13"/>
    <x v="7"/>
    <s v="Afternoon Run"/>
    <x v="0"/>
    <n v="2778"/>
    <n v="10022.330078125"/>
    <n v="10.022330078125"/>
    <n v="6.2275852629746096"/>
    <x v="139"/>
    <x v="20"/>
    <x v="1"/>
    <x v="1"/>
    <b v="0"/>
    <n v="12516.985022621846"/>
  </r>
  <r>
    <n v="9450586083"/>
    <s v="Jul 14, 2023, 3:33:08 PM"/>
    <m/>
    <d v="2023-07-14T00:00:00"/>
    <m/>
    <d v="2023-07-14T00:00:00"/>
    <n v="7"/>
    <n v="14"/>
    <x v="7"/>
    <s v="Lincoln City Treadmill"/>
    <x v="0"/>
    <n v="3300"/>
    <n v="10943.5615234375"/>
    <n v="10.9435615234375"/>
    <n v="6.8000117673798828"/>
    <x v="139"/>
    <x v="20"/>
    <x v="1"/>
    <x v="1"/>
    <b v="1"/>
    <n v="12523.785034389226"/>
  </r>
  <r>
    <n v="9456926609"/>
    <s v="Jul 15, 2023, 3:35:49 PM"/>
    <m/>
    <d v="2023-07-15T00:00:00"/>
    <m/>
    <d v="2023-07-15T00:00:00"/>
    <n v="7"/>
    <n v="15"/>
    <x v="7"/>
    <s v="Morning Run"/>
    <x v="0"/>
    <n v="2992"/>
    <n v="10555.9599609375"/>
    <n v="10.5559599609375"/>
    <n v="6.5591673968876956"/>
    <x v="140"/>
    <x v="20"/>
    <x v="1"/>
    <x v="1"/>
    <b v="0"/>
    <n v="12530.344201786114"/>
  </r>
  <r>
    <n v="9463381470"/>
    <s v="Jul 16, 2023, 3:25:24 PM"/>
    <m/>
    <d v="2023-07-16T00:00:00"/>
    <m/>
    <d v="2023-07-16T00:00:00"/>
    <n v="7"/>
    <n v="16"/>
    <x v="7"/>
    <s v="Morning Run"/>
    <x v="0"/>
    <n v="3113"/>
    <n v="11031.7900390625"/>
    <n v="11.0317900390625"/>
    <n v="6.8548344083623052"/>
    <x v="141"/>
    <x v="15"/>
    <x v="1"/>
    <x v="1"/>
    <b v="0"/>
    <n v="12537.199036194477"/>
  </r>
  <r>
    <n v="9469019395"/>
    <s v="Jul 17, 2023, 3:44:47 PM"/>
    <m/>
    <d v="2023-07-17T00:00:00"/>
    <m/>
    <d v="2023-07-17T00:00:00"/>
    <n v="7"/>
    <n v="17"/>
    <x v="7"/>
    <s v="Morning Run"/>
    <x v="0"/>
    <n v="3012"/>
    <n v="10581.400390625"/>
    <n v="10.581400390624999"/>
    <n v="6.5749753421230466"/>
    <x v="23"/>
    <x v="15"/>
    <x v="1"/>
    <x v="1"/>
    <b v="0"/>
    <n v="12543.7740115366"/>
  </r>
  <r>
    <n v="9475560554"/>
    <s v="Jul 18, 2023, 3:26:20 PM"/>
    <m/>
    <d v="2023-07-18T00:00:00"/>
    <m/>
    <d v="2023-07-18T00:00:00"/>
    <n v="7"/>
    <n v="18"/>
    <x v="7"/>
    <s v="Morning Run"/>
    <x v="0"/>
    <n v="2944"/>
    <n v="10361.1103515625"/>
    <n v="10.3611103515625"/>
    <n v="6.4380935002607425"/>
    <x v="23"/>
    <x v="15"/>
    <x v="1"/>
    <x v="1"/>
    <b v="0"/>
    <n v="12550.212105036861"/>
  </r>
  <r>
    <n v="9481782042"/>
    <s v="Jul 19, 2023, 2:21:57 PM"/>
    <m/>
    <d v="2023-07-19T00:00:00"/>
    <m/>
    <d v="2023-07-19T00:00:00"/>
    <n v="7"/>
    <n v="19"/>
    <x v="7"/>
    <s v="Victoria Treadmill"/>
    <x v="0"/>
    <n v="3240"/>
    <n v="10460.7568359375"/>
    <n v="10.4607568359375"/>
    <n v="6.5000109359033207"/>
    <x v="61"/>
    <x v="8"/>
    <x v="9"/>
    <x v="3"/>
    <b v="1"/>
    <n v="12556.712115972763"/>
  </r>
  <r>
    <n v="9488529328"/>
    <s v="Jul 20, 2023, 3:08:48 PM"/>
    <m/>
    <d v="2023-07-20T00:00:00"/>
    <m/>
    <d v="2023-07-20T00:00:00"/>
    <n v="7"/>
    <n v="20"/>
    <x v="7"/>
    <s v="Morning Run"/>
    <x v="0"/>
    <n v="2914"/>
    <n v="10259.0595703125"/>
    <n v="10.2590595703125"/>
    <n v="6.3746821042646484"/>
    <x v="61"/>
    <x v="8"/>
    <x v="9"/>
    <x v="3"/>
    <b v="0"/>
    <n v="12563.086798077027"/>
  </r>
  <r>
    <n v="9495768871"/>
    <s v="Jul 21, 2023, 3:42:00 PM"/>
    <m/>
    <d v="2023-07-21T00:00:00"/>
    <m/>
    <d v="2023-07-21T00:00:00"/>
    <n v="7"/>
    <n v="21"/>
    <x v="7"/>
    <s v="Seattle Treadmill"/>
    <x v="0"/>
    <n v="3300"/>
    <n v="10782.6259765625"/>
    <n v="10.7826259765625"/>
    <n v="6.7000110856826174"/>
    <x v="23"/>
    <x v="15"/>
    <x v="1"/>
    <x v="1"/>
    <b v="1"/>
    <n v="12569.78680916271"/>
  </r>
  <r>
    <n v="9501379363"/>
    <s v="Jul 22, 2023, 4:05:26 PM"/>
    <m/>
    <d v="2023-07-22T00:00:00"/>
    <m/>
    <d v="2023-07-22T00:00:00"/>
    <n v="7"/>
    <n v="22"/>
    <x v="7"/>
    <s v="Morning Run"/>
    <x v="0"/>
    <n v="2881"/>
    <n v="10172.650390625"/>
    <n v="10.172650390625"/>
    <n v="6.3209899458730474"/>
    <x v="7"/>
    <x v="7"/>
    <x v="1"/>
    <x v="1"/>
    <b v="0"/>
    <n v="12576.107799108582"/>
  </r>
  <r>
    <n v="9507366911"/>
    <s v="Jul 23, 2023, 3:12:43 PM"/>
    <m/>
    <d v="2023-07-23T00:00:00"/>
    <m/>
    <d v="2023-07-23T00:00:00"/>
    <n v="7"/>
    <n v="23"/>
    <x v="7"/>
    <s v="San Francisco Treadmill"/>
    <x v="0"/>
    <n v="2280"/>
    <n v="7242.0625"/>
    <n v="7.2420625000000003"/>
    <n v="4.5000076176875003"/>
    <x v="7"/>
    <x v="7"/>
    <x v="1"/>
    <x v="1"/>
    <b v="1"/>
    <n v="12580.60780672627"/>
  </r>
  <r>
    <n v="9513255374"/>
    <s v="Jul 24, 2023, 3:58:03 PM"/>
    <m/>
    <d v="2023-07-24T00:00:00"/>
    <m/>
    <d v="2023-07-24T00:00:00"/>
    <n v="7"/>
    <n v="24"/>
    <x v="7"/>
    <s v="Morning Run"/>
    <x v="0"/>
    <n v="2895"/>
    <n v="10214.41015625"/>
    <n v="10.21441015625"/>
    <n v="6.3469382531992187"/>
    <x v="77"/>
    <x v="4"/>
    <x v="2"/>
    <x v="2"/>
    <b v="0"/>
    <n v="12586.954744979468"/>
  </r>
  <r>
    <n v="9519848615"/>
    <s v="Jul 25, 2023, 3:59:59 PM"/>
    <m/>
    <d v="2023-07-25T00:00:00"/>
    <m/>
    <d v="2023-07-25T00:00:00"/>
    <n v="7"/>
    <n v="25"/>
    <x v="7"/>
    <s v="Morning Run"/>
    <x v="0"/>
    <n v="2923"/>
    <n v="10385.25"/>
    <n v="10.385249999999999"/>
    <n v="6.4530931777500005"/>
    <x v="77"/>
    <x v="4"/>
    <x v="2"/>
    <x v="2"/>
    <b v="0"/>
    <n v="12593.407838157218"/>
  </r>
  <r>
    <n v="9526261419"/>
    <s v="Jul 26, 2023, 3:56:20 PM"/>
    <m/>
    <d v="2023-07-26T00:00:00"/>
    <m/>
    <d v="2023-07-26T00:00:00"/>
    <n v="7"/>
    <n v="26"/>
    <x v="7"/>
    <s v="Azzurra Treadmill"/>
    <x v="0"/>
    <n v="3120"/>
    <n v="10138.8876953125"/>
    <n v="10.1388876953125"/>
    <n v="6.300010786124024"/>
    <x v="77"/>
    <x v="4"/>
    <x v="2"/>
    <x v="2"/>
    <b v="1"/>
    <n v="12599.707848943342"/>
  </r>
  <r>
    <n v="9532729917"/>
    <s v="Jul 27, 2023, 4:40:34 PM"/>
    <m/>
    <d v="2023-07-27T00:00:00"/>
    <m/>
    <d v="2023-07-27T00:00:00"/>
    <n v="7"/>
    <n v="27"/>
    <x v="7"/>
    <s v="Morning Run"/>
    <x v="0"/>
    <n v="2792"/>
    <n v="10189.6201171875"/>
    <n v="10.1896201171875"/>
    <n v="6.3315344418369142"/>
    <x v="77"/>
    <x v="4"/>
    <x v="2"/>
    <x v="2"/>
    <b v="0"/>
    <n v="12606.039383385179"/>
  </r>
  <r>
    <n v="9538504960"/>
    <s v="Jul 28, 2023, 3:59:54 PM"/>
    <m/>
    <d v="2023-07-28T00:00:00"/>
    <m/>
    <d v="2023-07-28T00:00:00"/>
    <n v="7"/>
    <n v="28"/>
    <x v="7"/>
    <s v="Morning Run"/>
    <x v="0"/>
    <n v="3025"/>
    <n v="10558.08984375"/>
    <n v="10.55808984375"/>
    <n v="6.560490844300781"/>
    <x v="77"/>
    <x v="4"/>
    <x v="2"/>
    <x v="2"/>
    <b v="0"/>
    <n v="12612.59987422948"/>
  </r>
  <r>
    <n v="9544691323"/>
    <s v="Jul 29, 2023, 3:25:57 PM"/>
    <m/>
    <d v="2023-07-29T00:00:00"/>
    <m/>
    <d v="2023-07-29T00:00:00"/>
    <n v="7"/>
    <n v="29"/>
    <x v="7"/>
    <s v="Morning Run"/>
    <x v="0"/>
    <n v="3349"/>
    <n v="11315.7099609375"/>
    <n v="11.3157099609375"/>
    <n v="7.0312540141376951"/>
    <x v="70"/>
    <x v="7"/>
    <x v="1"/>
    <x v="1"/>
    <b v="0"/>
    <n v="12619.631128243618"/>
  </r>
  <r>
    <n v="9551437718"/>
    <s v="Jul 30, 2023, 4:23:42 PM"/>
    <m/>
    <d v="2023-07-30T00:00:00"/>
    <m/>
    <d v="2023-07-30T00:00:00"/>
    <n v="7"/>
    <n v="30"/>
    <x v="7"/>
    <s v="Morning Run"/>
    <x v="0"/>
    <n v="2221"/>
    <n v="7179.35009765625"/>
    <n v="7.1793500976562497"/>
    <n v="4.461039949530762"/>
    <x v="70"/>
    <x v="7"/>
    <x v="1"/>
    <x v="1"/>
    <b v="0"/>
    <n v="12624.092168193149"/>
  </r>
  <r>
    <n v="9556953773"/>
    <s v="Jul 31, 2023, 4:04:15 PM"/>
    <m/>
    <d v="2023-07-31T00:00:00"/>
    <m/>
    <d v="2023-07-31T00:00:00"/>
    <n v="7"/>
    <n v="31"/>
    <x v="7"/>
    <s v="Morning Run"/>
    <x v="0"/>
    <n v="2824"/>
    <n v="9975.0107421875"/>
    <n v="9.9750107421875001"/>
    <n v="6.1981823998837893"/>
    <x v="77"/>
    <x v="4"/>
    <x v="2"/>
    <x v="2"/>
    <b v="0"/>
    <n v="12630.290350593032"/>
  </r>
  <r>
    <n v="9563407244"/>
    <s v="Aug 1, 2023, 3:49:54 PM"/>
    <m/>
    <d v="2023-08-01T00:00:00"/>
    <m/>
    <d v="2023-08-01T00:00:00"/>
    <n v="8"/>
    <n v="1"/>
    <x v="7"/>
    <s v="Morning Run"/>
    <x v="0"/>
    <n v="2938"/>
    <n v="10352.169921875"/>
    <n v="10.352169921874999"/>
    <n v="6.4325381765253908"/>
    <x v="77"/>
    <x v="4"/>
    <x v="2"/>
    <x v="2"/>
    <b v="0"/>
    <n v="12636.722888769556"/>
  </r>
  <r>
    <n v="9570294356"/>
    <s v="Aug 2, 2023, 4:18:36 PM"/>
    <m/>
    <d v="2023-08-02T00:00:00"/>
    <m/>
    <d v="2023-08-02T00:00:00"/>
    <n v="8"/>
    <n v="2"/>
    <x v="7"/>
    <s v="Morning Run"/>
    <x v="0"/>
    <n v="2866"/>
    <n v="10620.08984375"/>
    <n v="10.62008984375"/>
    <n v="6.5990158463007811"/>
    <x v="77"/>
    <x v="4"/>
    <x v="2"/>
    <x v="2"/>
    <b v="0"/>
    <n v="12643.321904615857"/>
  </r>
  <r>
    <n v="9576393343"/>
    <s v="Aug 3, 2023, 3:49:57 PM"/>
    <m/>
    <d v="2023-08-03T00:00:00"/>
    <m/>
    <d v="2023-08-03T00:00:00"/>
    <n v="8"/>
    <n v="3"/>
    <x v="7"/>
    <s v="Morning Run"/>
    <x v="0"/>
    <n v="2908"/>
    <n v="10430.98046875"/>
    <n v="10.430980468750001"/>
    <n v="6.4815087648476561"/>
    <x v="77"/>
    <x v="4"/>
    <x v="2"/>
    <x v="2"/>
    <b v="0"/>
    <n v="12649.803413380705"/>
  </r>
  <r>
    <n v="9582624347"/>
    <s v="Aug 4, 2023, 4:08:28 PM"/>
    <m/>
    <d v="2023-08-04T00:00:00"/>
    <m/>
    <d v="2023-08-04T00:00:00"/>
    <n v="8"/>
    <n v="4"/>
    <x v="7"/>
    <s v="Morning Run"/>
    <x v="0"/>
    <n v="2850"/>
    <n v="10122.7197265625"/>
    <n v="10.122719726562501"/>
    <n v="6.2899644792138671"/>
    <x v="77"/>
    <x v="4"/>
    <x v="2"/>
    <x v="2"/>
    <b v="0"/>
    <n v="12656.093377859919"/>
  </r>
  <r>
    <n v="9589142514"/>
    <s v="Aug 5, 2023, 4:32:31 PM"/>
    <m/>
    <d v="2023-08-05T00:00:00"/>
    <m/>
    <d v="2023-08-05T00:00:00"/>
    <n v="8"/>
    <n v="5"/>
    <x v="7"/>
    <s v="Morning Run"/>
    <x v="0"/>
    <n v="2799"/>
    <n v="10069.8896484375"/>
    <n v="10.069889648437499"/>
    <n v="6.2571374007392579"/>
    <x v="77"/>
    <x v="4"/>
    <x v="2"/>
    <x v="2"/>
    <b v="0"/>
    <n v="12662.350515260658"/>
  </r>
  <r>
    <n v="9595428772"/>
    <s v="Aug 6, 2023, 4:31:07 PM"/>
    <m/>
    <d v="2023-08-06T00:00:00"/>
    <m/>
    <d v="2023-08-06T00:00:00"/>
    <n v="8"/>
    <n v="6"/>
    <x v="7"/>
    <s v="Morning Run"/>
    <x v="0"/>
    <n v="1949"/>
    <n v="6941.91015625"/>
    <n v="6.9419101562499996"/>
    <n v="4.313501655699219"/>
    <x v="77"/>
    <x v="4"/>
    <x v="2"/>
    <x v="2"/>
    <b v="0"/>
    <n v="12666.664016916357"/>
  </r>
  <r>
    <n v="9600826390"/>
    <s v="Aug 7, 2023, 3:38:31 PM"/>
    <m/>
    <d v="2023-08-07T00:00:00"/>
    <m/>
    <d v="2023-08-07T00:00:00"/>
    <n v="8"/>
    <n v="7"/>
    <x v="7"/>
    <s v="Morning Run"/>
    <x v="0"/>
    <n v="2926"/>
    <n v="10395.2001953125"/>
    <n v="10.3952001953125"/>
    <n v="6.4592759405615237"/>
    <x v="77"/>
    <x v="4"/>
    <x v="2"/>
    <x v="2"/>
    <b v="0"/>
    <n v="12673.123292856919"/>
  </r>
  <r>
    <n v="9607753553"/>
    <s v="Aug 8, 2023, 4:16:31 PM"/>
    <m/>
    <d v="2023-08-08T00:00:00"/>
    <m/>
    <d v="2023-08-08T00:00:00"/>
    <n v="8"/>
    <n v="8"/>
    <x v="7"/>
    <s v="Morning Run"/>
    <x v="0"/>
    <n v="2944"/>
    <n v="10448.7001953125"/>
    <n v="10.448700195312499"/>
    <n v="6.4925192890615238"/>
    <x v="77"/>
    <x v="4"/>
    <x v="2"/>
    <x v="2"/>
    <b v="0"/>
    <n v="12679.615812145981"/>
  </r>
  <r>
    <n v="9614516908"/>
    <s v="Aug 9, 2023, 4:05:32 PM"/>
    <m/>
    <d v="2023-08-09T00:00:00"/>
    <m/>
    <d v="2023-08-09T00:00:00"/>
    <n v="8"/>
    <n v="9"/>
    <x v="7"/>
    <s v="Morning Run"/>
    <x v="0"/>
    <n v="2946"/>
    <n v="10548.349609375"/>
    <n v="10.548349609375"/>
    <n v="6.5544385451269536"/>
    <x v="77"/>
    <x v="4"/>
    <x v="2"/>
    <x v="2"/>
    <b v="0"/>
    <n v="12686.170250691108"/>
  </r>
  <r>
    <n v="9621149052"/>
    <s v="Aug 10, 2023, 4:02:28 PM"/>
    <m/>
    <d v="2023-08-10T00:00:00"/>
    <m/>
    <d v="2023-08-10T00:00:00"/>
    <n v="8"/>
    <n v="10"/>
    <x v="7"/>
    <s v="Morning Run"/>
    <x v="0"/>
    <n v="2803"/>
    <n v="10111.2001953125"/>
    <n v="10.111200195312501"/>
    <n v="6.2828065765615237"/>
    <x v="77"/>
    <x v="4"/>
    <x v="2"/>
    <x v="2"/>
    <b v="0"/>
    <n v="12692.453057267669"/>
  </r>
  <r>
    <n v="9627806449"/>
    <s v="Aug 11, 2023, 4:27:23 PM"/>
    <m/>
    <d v="2023-08-11T00:00:00"/>
    <m/>
    <d v="2023-08-11T00:00:00"/>
    <n v="8"/>
    <n v="11"/>
    <x v="7"/>
    <s v="Morning Run"/>
    <x v="0"/>
    <n v="3051"/>
    <n v="10947.76953125"/>
    <n v="10.94776953125"/>
    <n v="6.8026265014023437"/>
    <x v="77"/>
    <x v="4"/>
    <x v="2"/>
    <x v="2"/>
    <b v="0"/>
    <n v="12699.255683769072"/>
  </r>
  <r>
    <n v="9634245639"/>
    <s v="Aug 12, 2023, 4:04:12 PM"/>
    <m/>
    <d v="2023-08-12T00:00:00"/>
    <m/>
    <d v="2023-08-12T00:00:00"/>
    <n v="8"/>
    <n v="12"/>
    <x v="7"/>
    <s v="Morning Run"/>
    <x v="0"/>
    <n v="2901"/>
    <n v="10222.4599609375"/>
    <n v="10.222459960937501"/>
    <n v="6.3519401683876957"/>
    <x v="77"/>
    <x v="4"/>
    <x v="2"/>
    <x v="2"/>
    <b v="0"/>
    <n v="12705.60762393746"/>
  </r>
  <r>
    <n v="9640305697"/>
    <s v="Aug 13, 2023, 2:48:22 PM"/>
    <m/>
    <d v="2023-08-13T00:00:00"/>
    <m/>
    <d v="2023-08-13T00:00:00"/>
    <n v="8"/>
    <n v="13"/>
    <x v="7"/>
    <s v="Morning Run"/>
    <x v="0"/>
    <n v="1967"/>
    <n v="7079.8701171875"/>
    <n v="7.0798701171875003"/>
    <n v="4.3992259745869138"/>
    <x v="77"/>
    <x v="4"/>
    <x v="2"/>
    <x v="2"/>
    <b v="0"/>
    <n v="12710.006849912046"/>
  </r>
  <r>
    <n v="9646222067"/>
    <s v="Aug 14, 2023, 2:38:54 PM"/>
    <m/>
    <d v="2023-08-14T00:00:00"/>
    <m/>
    <d v="2023-08-14T00:00:00"/>
    <n v="8"/>
    <n v="14"/>
    <x v="7"/>
    <s v="Azzurra Treadmill"/>
    <x v="0"/>
    <n v="3240"/>
    <n v="10299.822265625"/>
    <n v="10.299822265625"/>
    <n v="6.4000108610136719"/>
    <x v="77"/>
    <x v="4"/>
    <x v="2"/>
    <x v="2"/>
    <b v="1"/>
    <n v="12716.406860773061"/>
  </r>
  <r>
    <n v="9652091134"/>
    <s v="Aug 15, 2023, 11:43:23 AM"/>
    <m/>
    <d v="2023-08-15T00:00:00"/>
    <m/>
    <d v="2023-08-15T00:00:00"/>
    <n v="8"/>
    <n v="15"/>
    <x v="7"/>
    <s v="London Treadmill"/>
    <x v="0"/>
    <n v="3240"/>
    <n v="9977.953125"/>
    <n v="9.9779531250000009"/>
    <n v="6.2000107112343752"/>
    <x v="66"/>
    <x v="8"/>
    <x v="18"/>
    <x v="3"/>
    <b v="1"/>
    <n v="12722.606871484295"/>
  </r>
  <r>
    <n v="9657932186"/>
    <s v="Aug 16, 2023, 8:35:11 AM"/>
    <m/>
    <d v="2023-08-16T00:00:00"/>
    <m/>
    <d v="2023-08-16T00:00:00"/>
    <n v="8"/>
    <n v="16"/>
    <x v="7"/>
    <s v="London Treadmill"/>
    <x v="0"/>
    <n v="3600"/>
    <n v="10890.2705078125"/>
    <n v="10.890270507812501"/>
    <n v="6.7668982757099609"/>
    <x v="66"/>
    <x v="8"/>
    <x v="18"/>
    <x v="3"/>
    <b v="1"/>
    <n v="12729.373769760005"/>
  </r>
  <r>
    <n v="9664741944"/>
    <s v="Aug 17, 2023, 8:51:39 AM"/>
    <m/>
    <d v="2023-08-17T00:00:00"/>
    <m/>
    <d v="2023-08-17T00:00:00"/>
    <n v="8"/>
    <n v="17"/>
    <x v="7"/>
    <s v="London Treadmill"/>
    <x v="0"/>
    <n v="3300"/>
    <n v="9977.953125"/>
    <n v="9.9779531250000009"/>
    <n v="6.2000107112343752"/>
    <x v="66"/>
    <x v="8"/>
    <x v="18"/>
    <x v="3"/>
    <b v="1"/>
    <n v="12735.573780471239"/>
  </r>
  <r>
    <n v="9670442449"/>
    <s v="Aug 18, 2023, 5:14:16 AM"/>
    <m/>
    <d v="2023-08-18T00:00:00"/>
    <m/>
    <d v="2023-08-18T00:00:00"/>
    <n v="8"/>
    <n v="18"/>
    <x v="7"/>
    <s v="Morning Run"/>
    <x v="0"/>
    <n v="3127"/>
    <n v="11031.5"/>
    <n v="11.031499999999999"/>
    <n v="6.8546541865000004"/>
    <x v="142"/>
    <x v="8"/>
    <x v="27"/>
    <x v="3"/>
    <b v="0"/>
    <n v="12742.428434657739"/>
  </r>
  <r>
    <n v="9676224035"/>
    <s v="Aug 19, 2023, 5:12:28 AM"/>
    <m/>
    <d v="2023-08-19T00:00:00"/>
    <m/>
    <d v="2023-08-19T00:00:00"/>
    <n v="8"/>
    <n v="19"/>
    <x v="7"/>
    <s v="Morning Run"/>
    <x v="0"/>
    <n v="2891"/>
    <n v="10205.669921875"/>
    <n v="10.205669921875"/>
    <n v="6.3415073250253906"/>
    <x v="142"/>
    <x v="8"/>
    <x v="27"/>
    <x v="3"/>
    <b v="0"/>
    <n v="12748.769941982764"/>
  </r>
  <r>
    <n v="9683555638"/>
    <s v="Aug 20, 2023, 8:06:59 AM"/>
    <m/>
    <d v="2023-08-20T00:00:00"/>
    <m/>
    <d v="2023-08-20T00:00:00"/>
    <n v="8"/>
    <n v="20"/>
    <x v="7"/>
    <s v="Malaga Treadmill"/>
    <x v="0"/>
    <n v="3300"/>
    <n v="10621.69140625"/>
    <n v="10.621691406249999"/>
    <n v="6.6000110107929686"/>
    <x v="142"/>
    <x v="8"/>
    <x v="27"/>
    <x v="3"/>
    <b v="1"/>
    <n v="12755.369952993557"/>
  </r>
  <r>
    <n v="9689559492"/>
    <s v="Aug 21, 2023, 4:48:35 AM"/>
    <m/>
    <d v="2023-08-21T00:00:00"/>
    <m/>
    <d v="2023-08-21T00:00:00"/>
    <n v="8"/>
    <n v="21"/>
    <x v="7"/>
    <s v="Barcelona Treadmill"/>
    <x v="0"/>
    <n v="3300"/>
    <n v="10299.822265625"/>
    <n v="10.299822265625"/>
    <n v="6.4000108610136719"/>
    <x v="96"/>
    <x v="43"/>
    <x v="27"/>
    <x v="3"/>
    <b v="1"/>
    <n v="12761.769963854571"/>
  </r>
  <r>
    <n v="9731434625"/>
    <s v="Aug 27, 2023, 1:47:27 PM"/>
    <m/>
    <d v="2023-08-27T00:00:00"/>
    <m/>
    <d v="2023-08-27T00:00:00"/>
    <n v="8"/>
    <n v="27"/>
    <x v="7"/>
    <s v="Morning Run"/>
    <x v="0"/>
    <n v="3190"/>
    <n v="11293.0400390625"/>
    <n v="11.2930400390625"/>
    <n v="7.0171675821123047"/>
    <x v="8"/>
    <x v="7"/>
    <x v="1"/>
    <x v="1"/>
    <b v="0"/>
    <n v="12768.787131436684"/>
  </r>
  <r>
    <n v="9737167397"/>
    <s v="Aug 28, 2023, 2:16:45 PM"/>
    <m/>
    <d v="2023-08-28T00:00:00"/>
    <m/>
    <d v="2023-08-28T00:00:00"/>
    <n v="8"/>
    <n v="28"/>
    <x v="7"/>
    <s v="Morning Run"/>
    <x v="0"/>
    <n v="3418"/>
    <n v="12040.98046875"/>
    <n v="12.04098046875"/>
    <n v="7.4819160748476561"/>
    <x v="8"/>
    <x v="7"/>
    <x v="1"/>
    <x v="1"/>
    <b v="0"/>
    <n v="12776.269047511532"/>
  </r>
  <r>
    <n v="9743679513"/>
    <s v="Aug 29, 2023, 3:00:26 PM"/>
    <m/>
    <d v="2023-08-29T00:00:00"/>
    <m/>
    <d v="2023-08-29T00:00:00"/>
    <n v="8"/>
    <n v="29"/>
    <x v="7"/>
    <s v="Morning Run"/>
    <x v="0"/>
    <n v="3248"/>
    <n v="11511.7998046875"/>
    <n v="11.511799804687501"/>
    <n v="7.1530985564384766"/>
    <x v="8"/>
    <x v="7"/>
    <x v="1"/>
    <x v="1"/>
    <b v="0"/>
    <n v="12783.422146067971"/>
  </r>
  <r>
    <n v="9749935148"/>
    <s v="Aug 30, 2023, 2:10:34 PM"/>
    <m/>
    <d v="2023-08-30T00:00:00"/>
    <m/>
    <d v="2023-08-30T00:00:00"/>
    <n v="8"/>
    <n v="30"/>
    <x v="7"/>
    <s v="Morning Run"/>
    <x v="0"/>
    <n v="3342"/>
    <n v="11766.2998046875"/>
    <n v="11.766299804687501"/>
    <n v="7.3112374759384764"/>
    <x v="8"/>
    <x v="7"/>
    <x v="1"/>
    <x v="1"/>
    <b v="0"/>
    <n v="12790.733383543909"/>
  </r>
  <r>
    <n v="9756336290"/>
    <s v="Aug 31, 2023, 2:19:49 PM"/>
    <m/>
    <d v="2023-08-31T00:00:00"/>
    <m/>
    <d v="2023-08-31T00:00:00"/>
    <n v="8"/>
    <n v="31"/>
    <x v="7"/>
    <s v="Menlo Park Treadmill"/>
    <x v="0"/>
    <n v="3600"/>
    <n v="11163.0517578125"/>
    <n v="11.1630517578125"/>
    <n v="6.9363966338037111"/>
    <x v="8"/>
    <x v="7"/>
    <x v="1"/>
    <x v="1"/>
    <b v="1"/>
    <n v="12797.669780177714"/>
  </r>
  <r>
    <n v="9762860135"/>
    <s v="Sep 1, 2023, 3:06:10 PM"/>
    <m/>
    <d v="2023-09-01T00:00:00"/>
    <m/>
    <d v="2023-09-01T00:00:00"/>
    <n v="9"/>
    <n v="1"/>
    <x v="7"/>
    <s v="Morning Run"/>
    <x v="0"/>
    <n v="3310"/>
    <n v="11528.9599609375"/>
    <n v="11.528959960937501"/>
    <n v="7.1637613798876956"/>
    <x v="8"/>
    <x v="7"/>
    <x v="1"/>
    <x v="1"/>
    <b v="0"/>
    <n v="12804.833541557602"/>
  </r>
  <r>
    <n v="9770269216"/>
    <s v="Sep 2, 2023, 4:32:03 PM"/>
    <m/>
    <d v="2023-09-02T00:00:00"/>
    <m/>
    <d v="2023-09-02T00:00:00"/>
    <n v="9"/>
    <n v="2"/>
    <x v="7"/>
    <s v="Morning Run"/>
    <x v="0"/>
    <n v="3223"/>
    <n v="11410.6796875"/>
    <n v="11.4106796875"/>
    <n v="7.0902654481015626"/>
    <x v="77"/>
    <x v="4"/>
    <x v="2"/>
    <x v="2"/>
    <b v="0"/>
    <n v="12811.923807005704"/>
  </r>
  <r>
    <n v="9777293680"/>
    <s v="Sep 3, 2023, 4:49:57 PM"/>
    <m/>
    <d v="2023-09-03T00:00:00"/>
    <m/>
    <d v="2023-09-03T00:00:00"/>
    <n v="9"/>
    <n v="3"/>
    <x v="7"/>
    <s v="Morning Run"/>
    <x v="0"/>
    <n v="2334"/>
    <n v="8215.2099609375"/>
    <n v="8.2152099609375"/>
    <n v="5.1046932286376956"/>
    <x v="77"/>
    <x v="4"/>
    <x v="2"/>
    <x v="2"/>
    <b v="0"/>
    <n v="12817.028500234341"/>
  </r>
  <r>
    <n v="9782825605"/>
    <s v="Sep 4, 2023, 4:02:30 PM"/>
    <m/>
    <d v="2023-09-04T00:00:00"/>
    <m/>
    <d v="2023-09-04T00:00:00"/>
    <n v="9"/>
    <n v="4"/>
    <x v="7"/>
    <s v="Morning Run"/>
    <x v="0"/>
    <n v="3248"/>
    <n v="11487.76953125"/>
    <n v="11.487769531250001"/>
    <n v="7.1381668414023443"/>
    <x v="77"/>
    <x v="4"/>
    <x v="2"/>
    <x v="2"/>
    <b v="0"/>
    <n v="12824.166667075742"/>
  </r>
  <r>
    <n v="9789613808"/>
    <s v="Sep 5, 2023, 4:13:48 PM"/>
    <m/>
    <d v="2023-09-05T00:00:00"/>
    <m/>
    <d v="2023-09-05T00:00:00"/>
    <n v="9"/>
    <n v="5"/>
    <x v="7"/>
    <s v="Morning Run"/>
    <x v="0"/>
    <n v="3529"/>
    <n v="12139.41015625"/>
    <n v="12.139410156249999"/>
    <n v="7.5430774281992186"/>
    <x v="77"/>
    <x v="4"/>
    <x v="2"/>
    <x v="2"/>
    <b v="0"/>
    <n v="12831.709744503942"/>
  </r>
  <r>
    <n v="9796666422"/>
    <s v="Sep 6, 2023, 4:26:44 PM"/>
    <m/>
    <d v="2023-09-06T00:00:00"/>
    <m/>
    <d v="2023-09-06T00:00:00"/>
    <n v="9"/>
    <n v="6"/>
    <x v="7"/>
    <s v="Morning Run"/>
    <x v="0"/>
    <n v="3250"/>
    <n v="11516.0595703125"/>
    <n v="11.5160595703125"/>
    <n v="7.1557454512646483"/>
    <x v="77"/>
    <x v="4"/>
    <x v="2"/>
    <x v="2"/>
    <b v="0"/>
    <n v="12838.865489955206"/>
  </r>
  <r>
    <n v="9803249683"/>
    <s v="Sep 7, 2023, 4:12:19 PM"/>
    <m/>
    <d v="2023-09-07T00:00:00"/>
    <m/>
    <d v="2023-09-07T00:00:00"/>
    <n v="9"/>
    <n v="7"/>
    <x v="7"/>
    <s v="Morning Run"/>
    <x v="0"/>
    <n v="3294"/>
    <n v="11371.51953125"/>
    <n v="11.37151953125"/>
    <n v="7.0659324626523441"/>
    <x v="77"/>
    <x v="4"/>
    <x v="2"/>
    <x v="2"/>
    <b v="0"/>
    <n v="12845.931422417858"/>
  </r>
  <r>
    <n v="9808636610"/>
    <s v="Sep 8, 2023, 1:52:54 PM"/>
    <m/>
    <d v="2023-09-08T00:00:00"/>
    <m/>
    <d v="2023-09-08T00:00:00"/>
    <n v="9"/>
    <n v="8"/>
    <x v="7"/>
    <s v="Morning Run"/>
    <x v="0"/>
    <n v="3100"/>
    <n v="10441.2998046875"/>
    <n v="10.4412998046875"/>
    <n v="6.4879209009384766"/>
    <x v="77"/>
    <x v="4"/>
    <x v="2"/>
    <x v="2"/>
    <b v="0"/>
    <n v="12852.419343318796"/>
  </r>
  <r>
    <n v="9817462216"/>
    <s v="Sep 9, 2023, 8:51:49 PM"/>
    <m/>
    <d v="2023-09-09T00:00:00"/>
    <m/>
    <d v="2023-09-09T00:00:00"/>
    <n v="9"/>
    <n v="9"/>
    <x v="7"/>
    <s v="La Jolla Treadmill"/>
    <x v="0"/>
    <n v="2280"/>
    <n v="7242.0625"/>
    <n v="7.2420625000000003"/>
    <n v="4.5000076176875003"/>
    <x v="24"/>
    <x v="7"/>
    <x v="1"/>
    <x v="1"/>
    <b v="1"/>
    <n v="12856.919350936483"/>
  </r>
  <r>
    <n v="9824538523"/>
    <s v="Sep 10, 2023, 8:10:44 PM"/>
    <m/>
    <d v="2023-09-10T00:00:00"/>
    <m/>
    <d v="2023-09-10T00:00:00"/>
    <n v="9"/>
    <n v="10"/>
    <x v="7"/>
    <s v="La Jolla Treadmill"/>
    <x v="0"/>
    <n v="2400"/>
    <n v="7724.86669921875"/>
    <n v="7.72486669921875"/>
    <n v="4.8000081457602537"/>
    <x v="24"/>
    <x v="7"/>
    <x v="1"/>
    <x v="1"/>
    <b v="1"/>
    <n v="12861.719359082243"/>
  </r>
  <r>
    <n v="9829023245"/>
    <s v="Sep 11, 2023, 4:01:02 PM"/>
    <m/>
    <d v="2023-09-11T00:00:00"/>
    <m/>
    <d v="2023-09-11T00:00:00"/>
    <n v="9"/>
    <n v="11"/>
    <x v="7"/>
    <s v="Morning Run"/>
    <x v="0"/>
    <n v="3356"/>
    <n v="11496.4697265625"/>
    <n v="11.4964697265625"/>
    <n v="7.1435728904638669"/>
    <x v="77"/>
    <x v="4"/>
    <x v="2"/>
    <x v="2"/>
    <b v="0"/>
    <n v="12868.862931972706"/>
  </r>
  <r>
    <n v="9835312551"/>
    <s v="Sep 12, 2023, 3:13:50 PM"/>
    <m/>
    <d v="2023-09-12T00:00:00"/>
    <m/>
    <d v="2023-09-12T00:00:00"/>
    <n v="9"/>
    <n v="12"/>
    <x v="7"/>
    <s v="Morning Run"/>
    <x v="0"/>
    <n v="3129"/>
    <n v="10717.2197265625"/>
    <n v="10.717219726562501"/>
    <n v="6.6593695387138672"/>
    <x v="77"/>
    <x v="4"/>
    <x v="2"/>
    <x v="2"/>
    <b v="0"/>
    <n v="12875.522301511421"/>
  </r>
  <r>
    <n v="9841980369"/>
    <s v="Sep 13, 2023, 2:49:59 PM"/>
    <m/>
    <d v="2023-09-13T00:00:00"/>
    <m/>
    <d v="2023-09-13T00:00:00"/>
    <n v="9"/>
    <n v="13"/>
    <x v="7"/>
    <s v="Morning Run"/>
    <x v="0"/>
    <n v="3317"/>
    <n v="11748.98046875"/>
    <n v="11.74898046875"/>
    <n v="7.3004757428476568"/>
    <x v="123"/>
    <x v="30"/>
    <x v="1"/>
    <x v="1"/>
    <b v="0"/>
    <n v="12882.822777254269"/>
  </r>
  <r>
    <n v="9847730663"/>
    <s v="Sep 14, 2023, 12:41:08 PM"/>
    <m/>
    <d v="2023-09-14T00:00:00"/>
    <m/>
    <d v="2023-09-14T00:00:00"/>
    <n v="9"/>
    <n v="14"/>
    <x v="7"/>
    <s v="Denver Treadmill"/>
    <x v="0"/>
    <n v="3600"/>
    <n v="11426.365234375"/>
    <n v="11.426365234375"/>
    <n v="7.1000119920488283"/>
    <x v="123"/>
    <x v="30"/>
    <x v="1"/>
    <x v="1"/>
    <b v="1"/>
    <n v="12889.922789246317"/>
  </r>
  <r>
    <n v="9855410954"/>
    <s v="Sep 15, 2023, 4:42:28 PM"/>
    <m/>
    <d v="2023-09-15T00:00:00"/>
    <m/>
    <d v="2023-09-15T00:00:00"/>
    <n v="9"/>
    <n v="15"/>
    <x v="7"/>
    <s v="Lunch Run"/>
    <x v="0"/>
    <n v="3324"/>
    <n v="11493.8798828125"/>
    <n v="11.4938798828125"/>
    <n v="7.1419636366630863"/>
    <x v="143"/>
    <x v="57"/>
    <x v="1"/>
    <x v="1"/>
    <b v="0"/>
    <n v="12897.06475288298"/>
  </r>
  <r>
    <n v="9861021850"/>
    <s v="Sep 16, 2023, 1:51:40 PM"/>
    <m/>
    <d v="2023-09-16T00:00:00"/>
    <m/>
    <d v="2023-09-16T00:00:00"/>
    <n v="9"/>
    <n v="16"/>
    <x v="7"/>
    <s v="Morning Run"/>
    <x v="0"/>
    <n v="3403"/>
    <n v="11817.1796875"/>
    <n v="11.817179687499999"/>
    <n v="7.3428527596015627"/>
    <x v="143"/>
    <x v="57"/>
    <x v="1"/>
    <x v="1"/>
    <b v="0"/>
    <n v="12904.407605642582"/>
  </r>
  <r>
    <n v="9867453554"/>
    <s v="Sep 17, 2023, 12:44:01 PM"/>
    <m/>
    <d v="2023-09-17T00:00:00"/>
    <m/>
    <d v="2023-09-17T00:00:00"/>
    <n v="9"/>
    <n v="17"/>
    <x v="7"/>
    <s v="Minneapolis Treadmill"/>
    <x v="0"/>
    <n v="2700"/>
    <n v="8690.5"/>
    <n v="8.6905000000000001"/>
    <n v="5.4000246755000001"/>
    <x v="143"/>
    <x v="57"/>
    <x v="1"/>
    <x v="1"/>
    <b v="1"/>
    <n v="12909.807630318082"/>
  </r>
  <r>
    <n v="9874563084"/>
    <s v="Sep 18, 2023, 4:00:39 PM"/>
    <m/>
    <d v="2023-09-18T00:00:00"/>
    <m/>
    <d v="2023-09-18T00:00:00"/>
    <n v="9"/>
    <n v="18"/>
    <x v="7"/>
    <s v="Morning Run"/>
    <x v="0"/>
    <n v="3342"/>
    <n v="11742.740234375"/>
    <n v="11.742740234375001"/>
    <n v="7.296598242173828"/>
    <x v="77"/>
    <x v="4"/>
    <x v="2"/>
    <x v="2"/>
    <b v="0"/>
    <n v="12917.104228560256"/>
  </r>
  <r>
    <n v="9880509523"/>
    <s v="Sep 19, 2023, 3:02:39 PM"/>
    <m/>
    <d v="2023-09-19T00:00:00"/>
    <m/>
    <d v="2023-09-19T00:00:00"/>
    <n v="9"/>
    <n v="19"/>
    <x v="7"/>
    <s v="Morning Run"/>
    <x v="0"/>
    <n v="3339"/>
    <n v="11584.1298828125"/>
    <n v="11.584129882812499"/>
    <n v="7.198042369413086"/>
    <x v="77"/>
    <x v="4"/>
    <x v="2"/>
    <x v="2"/>
    <b v="0"/>
    <n v="12924.302270929669"/>
  </r>
  <r>
    <n v="9887549354"/>
    <s v="Sep 20, 2023, 4:04:49 PM"/>
    <m/>
    <d v="2023-09-20T00:00:00"/>
    <m/>
    <d v="2023-09-20T00:00:00"/>
    <n v="9"/>
    <n v="20"/>
    <x v="7"/>
    <s v="Morning Run"/>
    <x v="0"/>
    <n v="3294"/>
    <n v="11521.6298828125"/>
    <n v="11.521629882812499"/>
    <n v="7.1592066819130862"/>
    <x v="77"/>
    <x v="4"/>
    <x v="2"/>
    <x v="2"/>
    <b v="0"/>
    <n v="12931.461477611583"/>
  </r>
  <r>
    <n v="9893702529"/>
    <s v="Sep 21, 2023, 3:48:04 PM"/>
    <m/>
    <d v="2023-09-21T00:00:00"/>
    <m/>
    <d v="2023-09-21T00:00:00"/>
    <n v="9"/>
    <n v="21"/>
    <x v="7"/>
    <s v="Morning Run"/>
    <x v="0"/>
    <n v="3179"/>
    <n v="11705.3603515625"/>
    <n v="11.705360351562501"/>
    <n v="7.2733714670107421"/>
    <x v="77"/>
    <x v="4"/>
    <x v="2"/>
    <x v="2"/>
    <b v="0"/>
    <n v="12938.734849078593"/>
  </r>
  <r>
    <n v="9899311686"/>
    <s v="Sep 22, 2023, 2:39:52 PM"/>
    <m/>
    <d v="2023-09-22T00:00:00"/>
    <m/>
    <d v="2023-09-22T00:00:00"/>
    <n v="9"/>
    <n v="22"/>
    <x v="7"/>
    <s v="Morning Run"/>
    <x v="0"/>
    <n v="3399"/>
    <n v="12210.900390625"/>
    <n v="12.210900390625"/>
    <n v="7.5874993866230467"/>
    <x v="24"/>
    <x v="7"/>
    <x v="1"/>
    <x v="1"/>
    <b v="0"/>
    <n v="12946.322348465217"/>
  </r>
  <r>
    <n v="9906523682"/>
    <s v="Sep 23, 2023, 4:38:41 PM"/>
    <m/>
    <d v="2023-09-23T00:00:00"/>
    <m/>
    <d v="2023-09-23T00:00:00"/>
    <n v="9"/>
    <n v="23"/>
    <x v="7"/>
    <s v="Morning Run"/>
    <x v="0"/>
    <n v="3221"/>
    <n v="11456.400390625"/>
    <n v="11.456400390624999"/>
    <n v="7.1186749671230469"/>
    <x v="24"/>
    <x v="7"/>
    <x v="1"/>
    <x v="1"/>
    <b v="0"/>
    <n v="12953.44102343234"/>
  </r>
  <r>
    <n v="9914264954"/>
    <s v="Sep 24, 2023, 8:00:17 PM"/>
    <m/>
    <d v="2023-09-24T00:00:00"/>
    <m/>
    <d v="2023-09-24T00:00:00"/>
    <n v="9"/>
    <n v="24"/>
    <x v="7"/>
    <s v="Afternoon Run"/>
    <x v="0"/>
    <n v="1964"/>
    <n v="6666.10986328125"/>
    <n v="6.6661098632812497"/>
    <n v="4.1421273518569333"/>
    <x v="77"/>
    <x v="4"/>
    <x v="2"/>
    <x v="2"/>
    <b v="0"/>
    <n v="12957.583150784198"/>
  </r>
  <r>
    <n v="9918665036"/>
    <s v="Sep 25, 2023, 3:58:29 PM"/>
    <m/>
    <d v="2023-09-25T00:00:00"/>
    <m/>
    <d v="2023-09-25T00:00:00"/>
    <n v="9"/>
    <n v="25"/>
    <x v="7"/>
    <s v="Morning Run"/>
    <x v="0"/>
    <n v="3189"/>
    <n v="11452.9501953125"/>
    <n v="11.4529501953125"/>
    <n v="7.1165311158115232"/>
    <x v="77"/>
    <x v="4"/>
    <x v="2"/>
    <x v="2"/>
    <b v="0"/>
    <n v="12964.699681900009"/>
  </r>
  <r>
    <n v="9925011627"/>
    <s v="Sep 26, 2023, 3:34:55 PM"/>
    <m/>
    <d v="2023-09-26T00:00:00"/>
    <m/>
    <d v="2023-09-26T00:00:00"/>
    <n v="9"/>
    <n v="26"/>
    <x v="7"/>
    <s v="Morning Run"/>
    <x v="0"/>
    <n v="3411"/>
    <n v="11970.8798828125"/>
    <n v="11.9708798828125"/>
    <n v="7.4383576036630856"/>
    <x v="77"/>
    <x v="4"/>
    <x v="2"/>
    <x v="2"/>
    <b v="0"/>
    <n v="12972.138039503672"/>
  </r>
  <r>
    <n v="9931974521"/>
    <s v="Sep 27, 2023, 4:10:02 PM"/>
    <m/>
    <d v="2023-09-27T00:00:00"/>
    <m/>
    <d v="2023-09-27T00:00:00"/>
    <n v="9"/>
    <n v="27"/>
    <x v="7"/>
    <s v="Morning Run"/>
    <x v="0"/>
    <n v="3209"/>
    <n v="11553.6396484375"/>
    <n v="11.5536396484375"/>
    <n v="7.1790966219892578"/>
    <x v="77"/>
    <x v="4"/>
    <x v="2"/>
    <x v="2"/>
    <b v="0"/>
    <n v="12979.317136125661"/>
  </r>
  <r>
    <n v="9938310153"/>
    <s v="Sep 28, 2023, 4:04:36 PM"/>
    <m/>
    <d v="2023-09-28T00:00:00"/>
    <m/>
    <d v="2023-09-28T00:00:00"/>
    <n v="9"/>
    <n v="28"/>
    <x v="7"/>
    <s v="Morning Run"/>
    <x v="0"/>
    <n v="3445"/>
    <n v="12275.7099609375"/>
    <n v="12.275709960937499"/>
    <n v="7.6277701741376953"/>
    <x v="77"/>
    <x v="4"/>
    <x v="2"/>
    <x v="2"/>
    <b v="0"/>
    <n v="12986.944906299799"/>
  </r>
  <r>
    <n v="9944406606"/>
    <s v="Sep 29, 2023, 4:21:37 PM"/>
    <m/>
    <d v="2023-09-29T00:00:00"/>
    <m/>
    <d v="2023-09-29T00:00:00"/>
    <n v="9"/>
    <n v="29"/>
    <x v="7"/>
    <s v="Morning Run"/>
    <x v="0"/>
    <n v="3317"/>
    <n v="12008.400390625"/>
    <n v="12.008400390625001"/>
    <n v="7.461671759123047"/>
    <x v="77"/>
    <x v="4"/>
    <x v="2"/>
    <x v="2"/>
    <b v="0"/>
    <n v="12994.406578058923"/>
  </r>
  <r>
    <n v="9951072150"/>
    <s v="Sep 30, 2023, 4:46:15 PM"/>
    <m/>
    <d v="2023-09-30T00:00:00"/>
    <m/>
    <d v="2023-09-30T00:00:00"/>
    <n v="9"/>
    <n v="30"/>
    <x v="7"/>
    <s v="Morning Run"/>
    <x v="0"/>
    <n v="3299"/>
    <n v="11544.75"/>
    <n v="11.544750000000001"/>
    <n v="7.1735728522500004"/>
    <x v="77"/>
    <x v="4"/>
    <x v="2"/>
    <x v="2"/>
    <b v="0"/>
    <n v="13001.580150911173"/>
  </r>
  <r>
    <n v="9957135848"/>
    <s v="Oct 1, 2023, 4:05:50 PM"/>
    <m/>
    <d v="2023-10-01T00:00:00"/>
    <m/>
    <d v="2023-10-01T00:00:00"/>
    <n v="10"/>
    <n v="1"/>
    <x v="7"/>
    <s v="Morning Run"/>
    <x v="0"/>
    <n v="2194"/>
    <n v="7730.5400390625"/>
    <n v="7.7305400390625003"/>
    <n v="4.8035333946123044"/>
    <x v="77"/>
    <x v="4"/>
    <x v="2"/>
    <x v="2"/>
    <b v="0"/>
    <n v="13006.383684305785"/>
  </r>
  <r>
    <n v="9963201558"/>
    <s v="Oct 2, 2023, 3:54:26 PM"/>
    <m/>
    <d v="2023-10-02T00:00:00"/>
    <m/>
    <d v="2023-10-02T00:00:00"/>
    <n v="10"/>
    <n v="2"/>
    <x v="7"/>
    <s v="Morning Run"/>
    <x v="0"/>
    <n v="3469"/>
    <n v="11982.73046875"/>
    <n v="11.982730468750001"/>
    <n v="7.4457212140976567"/>
    <x v="77"/>
    <x v="4"/>
    <x v="2"/>
    <x v="2"/>
    <b v="0"/>
    <n v="13013.829405519882"/>
  </r>
  <r>
    <n v="9969812198"/>
    <s v="Oct 3, 2023, 3:48:33 PM"/>
    <m/>
    <d v="2023-10-03T00:00:00"/>
    <m/>
    <d v="2023-10-03T00:00:00"/>
    <n v="10"/>
    <n v="3"/>
    <x v="7"/>
    <s v="Morning Run"/>
    <x v="0"/>
    <n v="3544"/>
    <n v="12534.759765625"/>
    <n v="12.534759765624999"/>
    <n v="7.7887362103261717"/>
    <x v="77"/>
    <x v="4"/>
    <x v="2"/>
    <x v="2"/>
    <b v="0"/>
    <n v="13021.618141730209"/>
  </r>
  <r>
    <n v="9977013773"/>
    <s v="Oct 4, 2023, 3:55:15 PM"/>
    <m/>
    <d v="2023-10-04T00:00:00"/>
    <m/>
    <d v="2023-10-04T00:00:00"/>
    <n v="10"/>
    <n v="4"/>
    <x v="7"/>
    <s v="Lunch Run"/>
    <x v="0"/>
    <n v="3363"/>
    <n v="12279.4296875"/>
    <n v="12.2794296875"/>
    <n v="7.6300815043515628"/>
    <x v="77"/>
    <x v="4"/>
    <x v="2"/>
    <x v="2"/>
    <b v="0"/>
    <n v="13029.248223234561"/>
  </r>
  <r>
    <n v="9981668086"/>
    <s v="Oct 5, 2023, 1:15:53 PM"/>
    <m/>
    <d v="2023-10-05T00:00:00"/>
    <m/>
    <d v="2023-10-05T00:00:00"/>
    <n v="10"/>
    <n v="5"/>
    <x v="7"/>
    <s v="St Louis Treadmill"/>
    <x v="0"/>
    <n v="3780"/>
    <n v="11743.83203125"/>
    <n v="11.743832031249999"/>
    <n v="7.2972766530898436"/>
    <x v="5"/>
    <x v="5"/>
    <x v="1"/>
    <x v="1"/>
    <b v="1"/>
    <n v="13036.54549988765"/>
  </r>
  <r>
    <n v="9987681421"/>
    <s v="Oct 6, 2023, 1:03:41 PM"/>
    <m/>
    <d v="2023-10-06T00:00:00"/>
    <m/>
    <d v="2023-10-06T00:00:00"/>
    <n v="10"/>
    <n v="6"/>
    <x v="7"/>
    <s v="Morning Run"/>
    <x v="0"/>
    <n v="3317"/>
    <n v="11994.8896484375"/>
    <n v="11.9948896484375"/>
    <n v="7.4532765757392578"/>
    <x v="5"/>
    <x v="5"/>
    <x v="1"/>
    <x v="1"/>
    <b v="0"/>
    <n v="13043.99877646339"/>
  </r>
  <r>
    <n v="9993970144"/>
    <s v="Oct 7, 2023, 1:12:02 PM"/>
    <m/>
    <d v="2023-10-07T00:00:00"/>
    <m/>
    <d v="2023-10-07T00:00:00"/>
    <n v="10"/>
    <n v="7"/>
    <x v="7"/>
    <s v="St Louis Treadmill"/>
    <x v="0"/>
    <n v="3720"/>
    <n v="11670.0673828125"/>
    <n v="11.670067382812499"/>
    <n v="7.2514414397255864"/>
    <x v="5"/>
    <x v="5"/>
    <x v="1"/>
    <x v="1"/>
    <b v="1"/>
    <n v="13051.250217903116"/>
  </r>
  <r>
    <n v="10003240617"/>
    <s v="Oct 8, 2023, 8:49:10 PM"/>
    <m/>
    <d v="2023-10-08T00:00:00"/>
    <m/>
    <d v="2023-10-08T00:00:00"/>
    <n v="10"/>
    <n v="8"/>
    <x v="7"/>
    <s v="Afternoon Run"/>
    <x v="0"/>
    <n v="2333"/>
    <n v="8359.4697265625"/>
    <n v="8.3594697265624998"/>
    <n v="5.1943320634638672"/>
    <x v="77"/>
    <x v="4"/>
    <x v="2"/>
    <x v="2"/>
    <b v="0"/>
    <n v="13056.44454996658"/>
  </r>
  <r>
    <n v="10007525236"/>
    <s v="Oct 9, 2023, 4:04:43 PM"/>
    <m/>
    <d v="2023-10-09T00:00:00"/>
    <m/>
    <d v="2023-10-09T00:00:00"/>
    <n v="10"/>
    <n v="9"/>
    <x v="7"/>
    <s v="Morning Run"/>
    <x v="0"/>
    <n v="3853"/>
    <n v="13736.240234375"/>
    <n v="13.736240234375"/>
    <n v="8.5353013306738283"/>
    <x v="77"/>
    <x v="4"/>
    <x v="2"/>
    <x v="2"/>
    <b v="0"/>
    <n v="13064.979851297254"/>
  </r>
  <r>
    <n v="10013881034"/>
    <s v="Oct 10, 2023, 4:01:58 PM"/>
    <m/>
    <d v="2023-10-10T00:00:00"/>
    <m/>
    <d v="2023-10-10T00:00:00"/>
    <n v="10"/>
    <n v="10"/>
    <x v="7"/>
    <s v="Morning Run"/>
    <x v="0"/>
    <n v="3571"/>
    <n v="12927.2802734375"/>
    <n v="12.9272802734375"/>
    <n v="8.0326370707861336"/>
    <x v="77"/>
    <x v="4"/>
    <x v="2"/>
    <x v="2"/>
    <b v="0"/>
    <n v="13073.01248836804"/>
  </r>
  <r>
    <n v="10020406981"/>
    <s v="Oct 11, 2023, 4:10:49 PM"/>
    <m/>
    <d v="2023-10-11T00:00:00"/>
    <m/>
    <d v="2023-10-11T00:00:00"/>
    <n v="10"/>
    <n v="11"/>
    <x v="7"/>
    <s v="Morning Run"/>
    <x v="0"/>
    <n v="3282"/>
    <n v="11685.4501953125"/>
    <n v="11.6854501953125"/>
    <n v="7.2609998733115235"/>
    <x v="77"/>
    <x v="4"/>
    <x v="2"/>
    <x v="2"/>
    <b v="0"/>
    <n v="13080.273488241352"/>
  </r>
  <r>
    <n v="10026619376"/>
    <s v="Oct 12, 2023, 4:10:52 PM"/>
    <m/>
    <d v="2023-10-12T00:00:00"/>
    <m/>
    <d v="2023-10-12T00:00:00"/>
    <n v="10"/>
    <n v="12"/>
    <x v="7"/>
    <s v="Morning Run"/>
    <x v="0"/>
    <n v="3295"/>
    <n v="11766.6103515625"/>
    <n v="11.7666103515625"/>
    <n v="7.3114304407607422"/>
    <x v="77"/>
    <x v="4"/>
    <x v="2"/>
    <x v="2"/>
    <b v="0"/>
    <n v="13087.584918682112"/>
  </r>
  <r>
    <n v="10032266652"/>
    <s v="Oct 13, 2023, 4:07:49 PM"/>
    <m/>
    <d v="2023-10-13T00:00:00"/>
    <m/>
    <d v="2023-10-13T00:00:00"/>
    <n v="10"/>
    <n v="13"/>
    <x v="7"/>
    <s v="Morning Run"/>
    <x v="0"/>
    <n v="3970"/>
    <n v="14041.1298828125"/>
    <n v="14.0411298828125"/>
    <n v="8.7247509164130861"/>
    <x v="77"/>
    <x v="4"/>
    <x v="2"/>
    <x v="2"/>
    <b v="0"/>
    <n v="13096.309669598526"/>
  </r>
  <r>
    <n v="10038576181"/>
    <s v="Oct 14, 2023, 4:08:27 PM"/>
    <m/>
    <d v="2023-10-14T00:00:00"/>
    <m/>
    <d v="2023-10-14T00:00:00"/>
    <n v="10"/>
    <n v="14"/>
    <x v="7"/>
    <s v="Morning Run"/>
    <x v="0"/>
    <n v="4276"/>
    <n v="14751.8095703125"/>
    <n v="14.751809570312499"/>
    <n v="9.1663466645146485"/>
    <x v="77"/>
    <x v="4"/>
    <x v="2"/>
    <x v="2"/>
    <b v="0"/>
    <n v="13105.476016263041"/>
  </r>
  <r>
    <n v="10044920228"/>
    <s v="Oct 15, 2023, 4:17:08 PM"/>
    <m/>
    <d v="2023-10-15T00:00:00"/>
    <m/>
    <d v="2023-10-15T00:00:00"/>
    <n v="10"/>
    <n v="15"/>
    <x v="7"/>
    <s v="Morning Run"/>
    <x v="0"/>
    <n v="2063"/>
    <n v="7087.009765625"/>
    <n v="7.087009765625"/>
    <n v="4.4036623450761718"/>
    <x v="77"/>
    <x v="4"/>
    <x v="2"/>
    <x v="2"/>
    <b v="0"/>
    <n v="13109.879678608117"/>
  </r>
  <r>
    <n v="10046322816"/>
    <s v="Oct 15, 2023, 9:59:43 PM"/>
    <m/>
    <d v="2023-10-15T00:00:00"/>
    <m/>
    <d v="2023-10-15T00:00:00"/>
    <n v="10"/>
    <n v="15"/>
    <x v="7"/>
    <s v="Afternoon Ride"/>
    <x v="3"/>
    <n v="2914"/>
    <n v="12605.75"/>
    <n v="12.60575"/>
    <n v="7.8328474832500001"/>
    <x v="77"/>
    <x v="4"/>
    <x v="2"/>
    <x v="2"/>
    <b v="0"/>
    <n v="13109.879678608117"/>
  </r>
  <r>
    <n v="10049995283"/>
    <s v="Oct 16, 2023, 3:29:26 PM"/>
    <m/>
    <d v="2023-10-16T00:00:00"/>
    <m/>
    <d v="2023-10-16T00:00:00"/>
    <n v="10"/>
    <n v="16"/>
    <x v="7"/>
    <s v="Morning Run"/>
    <x v="0"/>
    <n v="3729"/>
    <n v="13303.4697265625"/>
    <n v="13.303469726562501"/>
    <n v="8.2663902874638673"/>
    <x v="77"/>
    <x v="4"/>
    <x v="2"/>
    <x v="2"/>
    <b v="0"/>
    <n v="13118.146068895581"/>
  </r>
  <r>
    <n v="10051310456"/>
    <s v="Oct 16, 2023, 7:51:24 PM"/>
    <m/>
    <d v="2023-10-16T00:00:00"/>
    <m/>
    <d v="2023-10-16T00:00:00"/>
    <n v="10"/>
    <n v="16"/>
    <x v="7"/>
    <s v="Afternoon Ride"/>
    <x v="3"/>
    <n v="4026"/>
    <n v="22627.580078125"/>
    <n v="22.627580078125"/>
    <n v="14.060122060724609"/>
    <x v="77"/>
    <x v="4"/>
    <x v="2"/>
    <x v="2"/>
    <b v="0"/>
    <n v="13118.146068895581"/>
  </r>
  <r>
    <n v="10056506968"/>
    <s v="Oct 17, 2023, 4:29:03 PM"/>
    <m/>
    <d v="2023-10-17T00:00:00"/>
    <m/>
    <d v="2023-10-17T00:00:00"/>
    <n v="10"/>
    <n v="17"/>
    <x v="7"/>
    <s v="Morning Run"/>
    <x v="0"/>
    <n v="3806"/>
    <n v="13088.98046875"/>
    <n v="13.08898046875"/>
    <n v="8.1331128828476569"/>
    <x v="77"/>
    <x v="4"/>
    <x v="2"/>
    <x v="2"/>
    <b v="0"/>
    <n v="13126.279181778429"/>
  </r>
  <r>
    <n v="10061754731"/>
    <s v="Oct 18, 2023, 2:11:08 PM"/>
    <m/>
    <d v="2023-10-18T00:00:00"/>
    <m/>
    <d v="2023-10-18T00:00:00"/>
    <n v="10"/>
    <n v="18"/>
    <x v="7"/>
    <s v="Morning Run"/>
    <x v="0"/>
    <n v="3343"/>
    <n v="11491.73046875"/>
    <n v="11.491730468749999"/>
    <n v="7.1406280530976565"/>
    <x v="77"/>
    <x v="4"/>
    <x v="2"/>
    <x v="2"/>
    <b v="0"/>
    <n v="13133.419809831526"/>
  </r>
  <r>
    <n v="10067828261"/>
    <s v="Oct 19, 2023, 3:09:31 PM"/>
    <m/>
    <d v="2023-10-19T00:00:00"/>
    <m/>
    <d v="2023-10-19T00:00:00"/>
    <n v="10"/>
    <n v="19"/>
    <x v="7"/>
    <s v="Morning Run"/>
    <x v="0"/>
    <n v="3494"/>
    <n v="12097.4599609375"/>
    <n v="12.097459960937501"/>
    <n v="7.5170107933876951"/>
    <x v="8"/>
    <x v="7"/>
    <x v="1"/>
    <x v="1"/>
    <b v="0"/>
    <n v="13140.936820624915"/>
  </r>
  <r>
    <n v="10073003651"/>
    <s v="Oct 20, 2023, 3:13:06 PM"/>
    <m/>
    <d v="2023-10-20T00:00:00"/>
    <m/>
    <d v="2023-10-20T00:00:00"/>
    <n v="10"/>
    <n v="20"/>
    <x v="7"/>
    <s v="Morning Run"/>
    <x v="0"/>
    <n v="2004"/>
    <n v="6716.7998046875"/>
    <n v="6.7167998046874997"/>
    <n v="4.173624611438477"/>
    <x v="8"/>
    <x v="7"/>
    <x v="1"/>
    <x v="1"/>
    <b v="0"/>
    <n v="13145.110445236352"/>
  </r>
  <r>
    <n v="10087541633"/>
    <s v="Oct 22, 2023, 11:15:09 PM"/>
    <m/>
    <d v="2023-10-22T00:00:00"/>
    <m/>
    <d v="2023-10-22T00:00:00"/>
    <n v="10"/>
    <n v="22"/>
    <x v="7"/>
    <s v="Afternoon Run"/>
    <x v="0"/>
    <n v="1985"/>
    <n v="6774.72998046875"/>
    <n v="6.7747299804687504"/>
    <n v="4.2096207426938479"/>
    <x v="77"/>
    <x v="4"/>
    <x v="2"/>
    <x v="2"/>
    <b v="0"/>
    <n v="13149.320065979045"/>
  </r>
  <r>
    <n v="10091266034"/>
    <s v="Oct 23, 2023, 3:52:28 PM"/>
    <m/>
    <d v="2023-10-23T00:00:00"/>
    <m/>
    <d v="2023-10-23T00:00:00"/>
    <n v="10"/>
    <n v="23"/>
    <x v="7"/>
    <s v="Morning Run"/>
    <x v="0"/>
    <n v="3550"/>
    <n v="12320.3896484375"/>
    <n v="12.3203896484375"/>
    <n v="7.6555328362392583"/>
    <x v="77"/>
    <x v="4"/>
    <x v="2"/>
    <x v="2"/>
    <b v="0"/>
    <n v="13156.975598815285"/>
  </r>
  <r>
    <n v="10097531367"/>
    <s v="Oct 24, 2023, 4:30:11 PM"/>
    <m/>
    <d v="2023-10-24T00:00:00"/>
    <m/>
    <d v="2023-10-24T00:00:00"/>
    <n v="10"/>
    <n v="24"/>
    <x v="7"/>
    <s v="Morning Run"/>
    <x v="0"/>
    <n v="3774"/>
    <n v="13319.8896484375"/>
    <n v="13.319889648437499"/>
    <n v="8.2765931507392576"/>
    <x v="77"/>
    <x v="4"/>
    <x v="2"/>
    <x v="2"/>
    <b v="0"/>
    <n v="13165.252191966025"/>
  </r>
  <r>
    <n v="10103292459"/>
    <s v="Oct 25, 2023, 4:00:48 PM"/>
    <m/>
    <d v="2023-10-25T00:00:00"/>
    <m/>
    <d v="2023-10-25T00:00:00"/>
    <n v="10"/>
    <n v="25"/>
    <x v="7"/>
    <s v="Morning Run"/>
    <x v="0"/>
    <n v="3459"/>
    <n v="12090.01953125"/>
    <n v="12.09001953125"/>
    <n v="7.5123875261523443"/>
    <x v="77"/>
    <x v="4"/>
    <x v="2"/>
    <x v="2"/>
    <b v="0"/>
    <n v="13172.764579492177"/>
  </r>
  <r>
    <n v="10109137118"/>
    <s v="Oct 26, 2023, 4:13:14 PM"/>
    <m/>
    <d v="2023-10-26T00:00:00"/>
    <m/>
    <d v="2023-10-26T00:00:00"/>
    <n v="10"/>
    <n v="26"/>
    <x v="7"/>
    <s v="Morning Run"/>
    <x v="0"/>
    <n v="4240"/>
    <n v="14753.830078125"/>
    <n v="14.753830078125"/>
    <n v="9.1676021494746092"/>
    <x v="77"/>
    <x v="4"/>
    <x v="2"/>
    <x v="2"/>
    <b v="0"/>
    <n v="13181.932181641652"/>
  </r>
  <r>
    <n v="10110008763"/>
    <s v="Oct 26, 2023, 7:25:06 PM"/>
    <m/>
    <d v="2023-10-26T00:00:00"/>
    <m/>
    <d v="2023-10-26T00:00:00"/>
    <n v="10"/>
    <n v="26"/>
    <x v="7"/>
    <s v="Afternoon Ride"/>
    <x v="3"/>
    <n v="4365"/>
    <n v="24718.009765625"/>
    <n v="24.718009765624998"/>
    <n v="15.359054446076172"/>
    <x v="77"/>
    <x v="4"/>
    <x v="2"/>
    <x v="2"/>
    <b v="0"/>
    <n v="13181.932181641652"/>
  </r>
  <r>
    <n v="10114454869"/>
    <s v="Oct 27, 2023, 4:06:28 PM"/>
    <m/>
    <d v="2023-10-27T00:00:00"/>
    <m/>
    <d v="2023-10-27T00:00:00"/>
    <n v="10"/>
    <n v="27"/>
    <x v="7"/>
    <s v="Morning Run"/>
    <x v="0"/>
    <n v="4266"/>
    <n v="15061.1201171875"/>
    <n v="15.0611201171875"/>
    <n v="9.3585432683369145"/>
    <x v="77"/>
    <x v="4"/>
    <x v="2"/>
    <x v="2"/>
    <b v="0"/>
    <n v="13191.29072490999"/>
  </r>
  <r>
    <n v="10120240231"/>
    <s v="Oct 28, 2023, 3:38:02 PM"/>
    <m/>
    <d v="2023-10-28T00:00:00"/>
    <m/>
    <d v="2023-10-28T00:00:00"/>
    <n v="10"/>
    <n v="28"/>
    <x v="7"/>
    <s v="Morning Run"/>
    <x v="0"/>
    <n v="3391"/>
    <n v="11818.5703125"/>
    <n v="11.8185703125"/>
    <n v="7.3437168536484378"/>
    <x v="77"/>
    <x v="4"/>
    <x v="2"/>
    <x v="2"/>
    <b v="0"/>
    <n v="13198.634441763639"/>
  </r>
  <r>
    <n v="10126657017"/>
    <s v="Oct 29, 2023, 4:23:41 PM"/>
    <m/>
    <d v="2023-10-29T00:00:00"/>
    <m/>
    <d v="2023-10-29T00:00:00"/>
    <n v="10"/>
    <n v="29"/>
    <x v="7"/>
    <s v="Morning Run"/>
    <x v="0"/>
    <n v="2060"/>
    <n v="7295.31982421875"/>
    <n v="7.2953198242187502"/>
    <n v="4.5331001744946287"/>
    <x v="77"/>
    <x v="4"/>
    <x v="2"/>
    <x v="2"/>
    <b v="0"/>
    <n v="13203.167541938134"/>
  </r>
  <r>
    <n v="10127613691"/>
    <s v="Oct 29, 2023, 7:40:18 PM"/>
    <m/>
    <d v="2023-10-29T00:00:00"/>
    <m/>
    <d v="2023-10-29T00:00:00"/>
    <n v="10"/>
    <n v="29"/>
    <x v="7"/>
    <s v="Afternoon Ride"/>
    <x v="3"/>
    <n v="3872"/>
    <n v="17227.51953125"/>
    <n v="17.22751953125"/>
    <n v="10.704681038652344"/>
    <x v="77"/>
    <x v="4"/>
    <x v="2"/>
    <x v="2"/>
    <b v="0"/>
    <n v="13203.167541938134"/>
  </r>
  <r>
    <n v="10131747818"/>
    <s v="Oct 30, 2023, 4:57:42 PM"/>
    <m/>
    <d v="2023-10-30T00:00:00"/>
    <m/>
    <d v="2023-10-30T00:00:00"/>
    <n v="10"/>
    <n v="30"/>
    <x v="7"/>
    <s v="Lunch Run"/>
    <x v="0"/>
    <n v="3351"/>
    <n v="11595.0302734375"/>
    <n v="11.5950302734375"/>
    <n v="7.2048155560361327"/>
    <x v="77"/>
    <x v="4"/>
    <x v="2"/>
    <x v="2"/>
    <b v="0"/>
    <n v="13210.372357494171"/>
  </r>
  <r>
    <n v="10137194946"/>
    <s v="Oct 31, 2023, 3:57:44 PM"/>
    <m/>
    <d v="2023-10-31T00:00:00"/>
    <m/>
    <d v="2023-10-31T00:00:00"/>
    <n v="10"/>
    <n v="31"/>
    <x v="7"/>
    <s v="Azzurra Treadmill"/>
    <x v="0"/>
    <n v="3720"/>
    <n v="11902.0771484375"/>
    <n v="11.902077148437501"/>
    <n v="7.3956055798017584"/>
    <x v="77"/>
    <x v="4"/>
    <x v="2"/>
    <x v="2"/>
    <b v="1"/>
    <n v="13217.767963073973"/>
  </r>
  <r>
    <n v="10142580782"/>
    <s v="Nov 1, 2023, 1:25:10 PM"/>
    <m/>
    <d v="2023-11-01T00:00:00"/>
    <m/>
    <d v="2023-11-01T00:00:00"/>
    <n v="11"/>
    <n v="1"/>
    <x v="7"/>
    <s v="St Louis Treadmill"/>
    <x v="0"/>
    <n v="4140"/>
    <n v="13035.712890625"/>
    <n v="13.035712890625"/>
    <n v="8.1000139545605467"/>
    <x v="5"/>
    <x v="5"/>
    <x v="1"/>
    <x v="1"/>
    <b v="1"/>
    <n v="13225.867977028534"/>
  </r>
  <r>
    <n v="10148099214"/>
    <s v="Nov 2, 2023, 1:54:41 PM"/>
    <m/>
    <d v="2023-11-02T00:00:00"/>
    <m/>
    <d v="2023-11-02T00:00:00"/>
    <n v="11"/>
    <n v="2"/>
    <x v="7"/>
    <s v="St Louis Treadmill"/>
    <x v="0"/>
    <n v="3780"/>
    <n v="12231.0390625"/>
    <n v="12.231039062500001"/>
    <n v="7.6000129733046879"/>
    <x v="5"/>
    <x v="5"/>
    <x v="1"/>
    <x v="1"/>
    <b v="1"/>
    <n v="13233.467990001838"/>
  </r>
  <r>
    <n v="10153423339"/>
    <s v="Nov 3, 2023, 1:58:54 PM"/>
    <m/>
    <d v="2023-11-03T00:00:00"/>
    <m/>
    <d v="2023-11-03T00:00:00"/>
    <n v="11"/>
    <n v="3"/>
    <x v="7"/>
    <s v="St Louis Treadmill"/>
    <x v="0"/>
    <n v="3720"/>
    <n v="11925.7861328125"/>
    <n v="11.925786132812499"/>
    <n v="7.4103376551318361"/>
    <x v="5"/>
    <x v="5"/>
    <x v="1"/>
    <x v="1"/>
    <b v="1"/>
    <n v="13240.87832765697"/>
  </r>
  <r>
    <n v="10159487827"/>
    <s v="Nov 4, 2023, 2:26:02 PM"/>
    <m/>
    <d v="2023-11-04T00:00:00"/>
    <m/>
    <d v="2023-11-04T00:00:00"/>
    <n v="11"/>
    <n v="4"/>
    <x v="7"/>
    <s v="Morning Run"/>
    <x v="0"/>
    <n v="3842"/>
    <n v="13582.900390625"/>
    <n v="13.582900390624999"/>
    <n v="8.4400203986230462"/>
    <x v="144"/>
    <x v="6"/>
    <x v="1"/>
    <x v="1"/>
    <b v="0"/>
    <n v="13249.318348055593"/>
  </r>
  <r>
    <n v="10168048575"/>
    <s v="Nov 5, 2023, 11:17:00 PM"/>
    <m/>
    <d v="2023-11-05T00:00:00"/>
    <m/>
    <d v="2023-11-05T00:00:00"/>
    <n v="11"/>
    <n v="5"/>
    <x v="7"/>
    <s v="Afternoon Run"/>
    <x v="0"/>
    <n v="1977"/>
    <n v="6748.72998046875"/>
    <n v="6.7487299804687497"/>
    <n v="4.1934650966938474"/>
    <x v="77"/>
    <x v="4"/>
    <x v="2"/>
    <x v="2"/>
    <b v="0"/>
    <n v="13253.511813152287"/>
  </r>
  <r>
    <n v="10171905743"/>
    <s v="Nov 6, 2023, 5:11:14 PM"/>
    <m/>
    <d v="2023-11-06T00:00:00"/>
    <m/>
    <d v="2023-11-06T00:00:00"/>
    <n v="11"/>
    <n v="6"/>
    <x v="7"/>
    <s v="Morning Run"/>
    <x v="0"/>
    <n v="3510"/>
    <n v="12549.830078125"/>
    <n v="12.549830078125"/>
    <n v="7.7981004654746098"/>
    <x v="77"/>
    <x v="4"/>
    <x v="2"/>
    <x v="2"/>
    <b v="0"/>
    <n v="13261.309913617761"/>
  </r>
  <r>
    <n v="10177787482"/>
    <s v="Nov 7, 2023, 4:45:37 PM"/>
    <m/>
    <d v="2023-11-07T00:00:00"/>
    <m/>
    <d v="2023-11-07T00:00:00"/>
    <n v="11"/>
    <n v="7"/>
    <x v="7"/>
    <s v="Morning Run"/>
    <x v="0"/>
    <n v="3304"/>
    <n v="11790.2197265625"/>
    <n v="11.7902197265625"/>
    <n v="7.3261006217138673"/>
    <x v="77"/>
    <x v="4"/>
    <x v="2"/>
    <x v="2"/>
    <b v="0"/>
    <n v="13268.636014239475"/>
  </r>
  <r>
    <n v="10184021959"/>
    <s v="Nov 8, 2023, 4:54:51 PM"/>
    <m/>
    <d v="2023-11-08T00:00:00"/>
    <m/>
    <d v="2023-11-08T00:00:00"/>
    <n v="11"/>
    <n v="8"/>
    <x v="7"/>
    <s v="Morning Run"/>
    <x v="0"/>
    <n v="3328"/>
    <n v="11521.8798828125"/>
    <n v="11.521879882812501"/>
    <n v="7.1593620246630865"/>
    <x v="77"/>
    <x v="4"/>
    <x v="2"/>
    <x v="2"/>
    <b v="0"/>
    <n v="13275.795376264137"/>
  </r>
  <r>
    <n v="10189814736"/>
    <s v="Nov 9, 2023, 5:16:27 PM"/>
    <m/>
    <d v="2023-11-09T00:00:00"/>
    <m/>
    <d v="2023-11-09T00:00:00"/>
    <n v="11"/>
    <n v="9"/>
    <x v="7"/>
    <s v="Morning Run"/>
    <x v="0"/>
    <n v="3347"/>
    <n v="11676.1904296875"/>
    <n v="11.6761904296875"/>
    <n v="7.2552461234853514"/>
    <x v="77"/>
    <x v="4"/>
    <x v="2"/>
    <x v="2"/>
    <b v="0"/>
    <n v="13283.050622387622"/>
  </r>
  <r>
    <n v="10195016967"/>
    <s v="Nov 10, 2023, 4:56:02 PM"/>
    <m/>
    <d v="2023-11-10T00:00:00"/>
    <m/>
    <d v="2023-11-10T00:00:00"/>
    <n v="11"/>
    <n v="10"/>
    <x v="7"/>
    <s v="Morning Run"/>
    <x v="0"/>
    <n v="3287"/>
    <n v="11565.990234375"/>
    <n v="11.565990234375001"/>
    <n v="7.1867709179238286"/>
    <x v="77"/>
    <x v="4"/>
    <x v="2"/>
    <x v="2"/>
    <b v="0"/>
    <n v="13290.237393305546"/>
  </r>
  <r>
    <n v="10201404298"/>
    <s v="Nov 11, 2023, 5:15:17 PM"/>
    <m/>
    <d v="2023-11-11T00:00:00"/>
    <m/>
    <d v="2023-11-11T00:00:00"/>
    <n v="11"/>
    <n v="11"/>
    <x v="7"/>
    <s v="Morning Run"/>
    <x v="0"/>
    <n v="3363"/>
    <n v="11916.58984375"/>
    <n v="11.91658984375"/>
    <n v="7.404623347800781"/>
    <x v="77"/>
    <x v="4"/>
    <x v="2"/>
    <x v="2"/>
    <b v="0"/>
    <n v="13297.642016653346"/>
  </r>
  <r>
    <n v="10207695369"/>
    <s v="Nov 12, 2023, 5:49:50 PM"/>
    <m/>
    <d v="2023-11-12T00:00:00"/>
    <m/>
    <d v="2023-11-12T00:00:00"/>
    <n v="11"/>
    <n v="12"/>
    <x v="7"/>
    <s v="Morning Run"/>
    <x v="0"/>
    <n v="1967"/>
    <n v="6909.68994140625"/>
    <n v="6.90968994140625"/>
    <n v="4.2934809485815428"/>
    <x v="77"/>
    <x v="4"/>
    <x v="2"/>
    <x v="2"/>
    <b v="0"/>
    <n v="13301.935497601928"/>
  </r>
  <r>
    <n v="10212464615"/>
    <s v="Nov 13, 2023, 5:11:46 PM"/>
    <m/>
    <d v="2023-11-13T00:00:00"/>
    <m/>
    <d v="2023-11-13T00:00:00"/>
    <n v="11"/>
    <n v="13"/>
    <x v="7"/>
    <s v="Morning Run"/>
    <x v="0"/>
    <n v="3690"/>
    <n v="12944.849609375"/>
    <n v="12.944849609375"/>
    <n v="8.0435541466269527"/>
    <x v="77"/>
    <x v="4"/>
    <x v="2"/>
    <x v="2"/>
    <b v="0"/>
    <n v="13309.979051748554"/>
  </r>
  <r>
    <n v="10217954967"/>
    <s v="Nov 14, 2023, 4:38:01 PM"/>
    <m/>
    <d v="2023-11-14T00:00:00"/>
    <m/>
    <d v="2023-11-14T00:00:00"/>
    <n v="11"/>
    <n v="14"/>
    <x v="7"/>
    <s v="Azzurra Treadmill"/>
    <x v="0"/>
    <n v="3720"/>
    <n v="11535.1533203125"/>
    <n v="11.535153320312499"/>
    <n v="7.1676097537958983"/>
    <x v="77"/>
    <x v="4"/>
    <x v="2"/>
    <x v="2"/>
    <b v="1"/>
    <n v="13317.146661502351"/>
  </r>
  <r>
    <n v="10224413309"/>
    <s v="Nov 15, 2023, 5:23:19 PM"/>
    <m/>
    <d v="2023-11-15T00:00:00"/>
    <m/>
    <d v="2023-11-15T00:00:00"/>
    <n v="11"/>
    <n v="15"/>
    <x v="7"/>
    <s v="Morning Run"/>
    <x v="0"/>
    <n v="3319"/>
    <n v="11461.51953125"/>
    <n v="11.46151953125"/>
    <n v="7.1218558526523434"/>
    <x v="77"/>
    <x v="4"/>
    <x v="2"/>
    <x v="2"/>
    <b v="0"/>
    <n v="13324.268517355003"/>
  </r>
  <r>
    <n v="10229872328"/>
    <s v="Nov 16, 2023, 4:56:08 PM"/>
    <m/>
    <d v="2023-11-16T00:00:00"/>
    <m/>
    <d v="2023-11-16T00:00:00"/>
    <n v="11"/>
    <n v="16"/>
    <x v="7"/>
    <s v="Morning Run"/>
    <x v="0"/>
    <n v="3555"/>
    <n v="12219.2099609375"/>
    <n v="12.2192099609375"/>
    <n v="7.5926627126376953"/>
    <x v="77"/>
    <x v="4"/>
    <x v="2"/>
    <x v="2"/>
    <b v="0"/>
    <n v="13331.861180067641"/>
  </r>
  <r>
    <n v="10235424381"/>
    <s v="Nov 17, 2023, 5:15:47 PM"/>
    <m/>
    <d v="2023-11-17T00:00:00"/>
    <m/>
    <d v="2023-11-17T00:00:00"/>
    <n v="11"/>
    <n v="17"/>
    <x v="7"/>
    <s v="Morning Run"/>
    <x v="0"/>
    <n v="3278"/>
    <n v="11379.3603515625"/>
    <n v="11.3793603515625"/>
    <n v="7.070804521010742"/>
    <x v="77"/>
    <x v="4"/>
    <x v="2"/>
    <x v="2"/>
    <b v="0"/>
    <n v="13338.931984588651"/>
  </r>
  <r>
    <n v="10240458758"/>
    <s v="Nov 18, 2023, 2:46:02 PM"/>
    <m/>
    <d v="2023-11-18T00:00:00"/>
    <m/>
    <d v="2023-11-18T00:00:00"/>
    <n v="11"/>
    <n v="18"/>
    <x v="7"/>
    <s v="Morning Run"/>
    <x v="0"/>
    <n v="3492"/>
    <n v="11953.2197265625"/>
    <n v="11.9532197265625"/>
    <n v="7.427384094713867"/>
    <x v="77"/>
    <x v="4"/>
    <x v="2"/>
    <x v="2"/>
    <b v="0"/>
    <n v="13346.359368683365"/>
  </r>
  <r>
    <n v="10247396231"/>
    <s v="Nov 19, 2023, 4:58:23 PM"/>
    <m/>
    <d v="2023-11-19T00:00:00"/>
    <m/>
    <d v="2023-11-19T00:00:00"/>
    <n v="11"/>
    <n v="19"/>
    <x v="7"/>
    <s v="Morning Run"/>
    <x v="0"/>
    <n v="2173"/>
    <n v="7669.919921875"/>
    <n v="7.6699199218749996"/>
    <n v="4.7658658117753907"/>
    <x v="77"/>
    <x v="4"/>
    <x v="2"/>
    <x v="2"/>
    <b v="0"/>
    <n v="13351.125234495141"/>
  </r>
  <r>
    <n v="10248676921"/>
    <s v="Nov 19, 2023, 10:35:40 PM"/>
    <m/>
    <d v="2023-11-19T00:00:00"/>
    <m/>
    <d v="2023-11-19T00:00:00"/>
    <n v="11"/>
    <n v="19"/>
    <x v="7"/>
    <s v="Afternoon Ride"/>
    <x v="3"/>
    <n v="1895"/>
    <n v="7101.08984375"/>
    <n v="7.1010898437499996"/>
    <n v="4.412411297300781"/>
    <x v="77"/>
    <x v="4"/>
    <x v="2"/>
    <x v="2"/>
    <b v="0"/>
    <n v="13351.125234495141"/>
  </r>
  <r>
    <n v="10252430105"/>
    <s v="Nov 20, 2023, 5:06:06 PM"/>
    <m/>
    <d v="2023-11-20T00:00:00"/>
    <m/>
    <d v="2023-11-20T00:00:00"/>
    <n v="11"/>
    <n v="20"/>
    <x v="7"/>
    <s v="Morning Run"/>
    <x v="0"/>
    <n v="3286"/>
    <n v="11691.3603515625"/>
    <n v="11.6913603515625"/>
    <n v="7.264672273010742"/>
    <x v="77"/>
    <x v="4"/>
    <x v="2"/>
    <x v="2"/>
    <b v="0"/>
    <n v="13358.389906768152"/>
  </r>
  <r>
    <n v="10258231011"/>
    <s v="Nov 21, 2023, 5:22:52 PM"/>
    <m/>
    <d v="2023-11-21T00:00:00"/>
    <m/>
    <d v="2023-11-21T00:00:00"/>
    <n v="11"/>
    <n v="21"/>
    <x v="7"/>
    <s v="Morning Run"/>
    <x v="0"/>
    <n v="3374"/>
    <n v="11643.740234375"/>
    <n v="11.643740234375"/>
    <n v="7.2350825131738281"/>
    <x v="77"/>
    <x v="4"/>
    <x v="2"/>
    <x v="2"/>
    <b v="0"/>
    <n v="13365.624989281327"/>
  </r>
  <r>
    <n v="10263597561"/>
    <s v="Nov 22, 2023, 4:13:15 PM"/>
    <m/>
    <d v="2023-11-22T00:00:00"/>
    <m/>
    <d v="2023-11-22T00:00:00"/>
    <n v="11"/>
    <n v="22"/>
    <x v="7"/>
    <s v="Morning Run"/>
    <x v="0"/>
    <n v="3269"/>
    <n v="11567.1396484375"/>
    <n v="11.5671396484375"/>
    <n v="7.1874851304892582"/>
    <x v="77"/>
    <x v="4"/>
    <x v="2"/>
    <x v="2"/>
    <b v="0"/>
    <n v="13372.812474411816"/>
  </r>
  <r>
    <n v="10269845636"/>
    <s v="Nov 23, 2023, 5:06:32 PM"/>
    <m/>
    <d v="2023-11-23T00:00:00"/>
    <m/>
    <d v="2023-11-23T00:00:00"/>
    <n v="11"/>
    <n v="23"/>
    <x v="7"/>
    <s v="Morning Run"/>
    <x v="0"/>
    <n v="3326"/>
    <n v="11482.7998046875"/>
    <n v="11.482799804687501"/>
    <n v="7.1350787974384771"/>
    <x v="77"/>
    <x v="4"/>
    <x v="2"/>
    <x v="2"/>
    <b v="0"/>
    <n v="13379.947553209255"/>
  </r>
  <r>
    <n v="10271121648"/>
    <s v="Nov 23, 2023, 9:08:35 PM"/>
    <m/>
    <d v="2023-11-23T00:00:00"/>
    <m/>
    <d v="2023-11-23T00:00:00"/>
    <n v="11"/>
    <n v="23"/>
    <x v="7"/>
    <s v="Afternoon Ride"/>
    <x v="3"/>
    <n v="3880"/>
    <n v="15166.4697265625"/>
    <n v="15.1664697265625"/>
    <n v="9.424004460463868"/>
    <x v="77"/>
    <x v="4"/>
    <x v="2"/>
    <x v="2"/>
    <b v="0"/>
    <n v="13379.947553209255"/>
  </r>
  <r>
    <n v="10274867358"/>
    <s v="Nov 24, 2023, 5:14:48 PM"/>
    <m/>
    <d v="2023-11-24T00:00:00"/>
    <m/>
    <d v="2023-11-24T00:00:00"/>
    <n v="11"/>
    <n v="24"/>
    <x v="7"/>
    <s v="Morning Run"/>
    <x v="0"/>
    <n v="3356"/>
    <n v="11559.76953125"/>
    <n v="11.55976953125"/>
    <n v="7.1829055534023443"/>
    <x v="77"/>
    <x v="4"/>
    <x v="2"/>
    <x v="2"/>
    <b v="0"/>
    <n v="13387.130458762656"/>
  </r>
  <r>
    <n v="10279882181"/>
    <s v="Nov 25, 2023, 3:06:07 PM"/>
    <m/>
    <d v="2023-11-25T00:00:00"/>
    <m/>
    <d v="2023-11-25T00:00:00"/>
    <n v="11"/>
    <n v="25"/>
    <x v="7"/>
    <s v="Morning Run"/>
    <x v="0"/>
    <n v="3406"/>
    <n v="11544.509765625"/>
    <n v="11.544509765625"/>
    <n v="7.1734235775761723"/>
    <x v="77"/>
    <x v="4"/>
    <x v="2"/>
    <x v="2"/>
    <b v="0"/>
    <n v="13394.303882340233"/>
  </r>
  <r>
    <n v="10286380849"/>
    <s v="Nov 26, 2023, 5:10:37 PM"/>
    <m/>
    <d v="2023-11-26T00:00:00"/>
    <m/>
    <d v="2023-11-26T00:00:00"/>
    <n v="11"/>
    <n v="26"/>
    <x v="7"/>
    <s v="Morning Run"/>
    <x v="0"/>
    <n v="1954"/>
    <n v="6800.66015625"/>
    <n v="6.8006601562500002"/>
    <n v="4.2257330019492185"/>
    <x v="77"/>
    <x v="4"/>
    <x v="2"/>
    <x v="2"/>
    <b v="0"/>
    <n v="13398.529615342182"/>
  </r>
  <r>
    <n v="10290973548"/>
    <s v="Nov 27, 2023, 4:58:55 PM"/>
    <m/>
    <d v="2023-11-27T00:00:00"/>
    <m/>
    <d v="2023-11-27T00:00:00"/>
    <n v="11"/>
    <n v="27"/>
    <x v="7"/>
    <s v="Morning Run"/>
    <x v="0"/>
    <n v="3359"/>
    <n v="11629.7900390625"/>
    <n v="11.629790039062501"/>
    <n v="7.2264142663623048"/>
    <x v="77"/>
    <x v="4"/>
    <x v="2"/>
    <x v="2"/>
    <b v="0"/>
    <n v="13405.756029608545"/>
  </r>
  <r>
    <n v="10296611787"/>
    <s v="Nov 28, 2023, 5:17:28 PM"/>
    <m/>
    <d v="2023-11-28T00:00:00"/>
    <m/>
    <d v="2023-11-28T00:00:00"/>
    <n v="11"/>
    <n v="28"/>
    <x v="7"/>
    <s v="Morning Run"/>
    <x v="0"/>
    <n v="3444"/>
    <n v="11891.9697265625"/>
    <n v="11.8919697265625"/>
    <n v="7.3893251209638677"/>
    <x v="77"/>
    <x v="4"/>
    <x v="2"/>
    <x v="2"/>
    <b v="0"/>
    <n v="13413.14535472951"/>
  </r>
  <r>
    <n v="10302182653"/>
    <s v="Nov 29, 2023, 5:09:35 PM"/>
    <m/>
    <d v="2023-11-29T00:00:00"/>
    <m/>
    <d v="2023-11-29T00:00:00"/>
    <n v="11"/>
    <n v="29"/>
    <x v="7"/>
    <s v="Morning Run"/>
    <x v="0"/>
    <n v="3408"/>
    <n v="11931.9501953125"/>
    <n v="11.931950195312499"/>
    <n v="7.4141678248115239"/>
    <x v="77"/>
    <x v="4"/>
    <x v="2"/>
    <x v="2"/>
    <b v="0"/>
    <n v="13420.55952255432"/>
  </r>
  <r>
    <n v="10307275291"/>
    <s v="Nov 30, 2023, 4:43:33 PM"/>
    <m/>
    <d v="2023-11-30T00:00:00"/>
    <m/>
    <d v="2023-11-30T00:00:00"/>
    <n v="11"/>
    <n v="30"/>
    <x v="7"/>
    <s v="Morning Run"/>
    <x v="0"/>
    <n v="3437"/>
    <n v="11725.48046875"/>
    <n v="11.72548046875"/>
    <n v="7.2858735243476564"/>
    <x v="77"/>
    <x v="4"/>
    <x v="2"/>
    <x v="2"/>
    <b v="0"/>
    <n v="13427.845396078668"/>
  </r>
  <r>
    <n v="10312195839"/>
    <s v="Dec 1, 2023, 4:30:23 PM"/>
    <m/>
    <d v="2023-12-01T00:00:00"/>
    <m/>
    <d v="2023-12-01T00:00:00"/>
    <n v="12"/>
    <n v="1"/>
    <x v="7"/>
    <s v="Morning Run"/>
    <x v="0"/>
    <n v="3340"/>
    <n v="11791.900390625"/>
    <n v="11.791900390625001"/>
    <n v="7.3271449376230473"/>
    <x v="77"/>
    <x v="4"/>
    <x v="2"/>
    <x v="2"/>
    <b v="0"/>
    <n v="13435.172541016291"/>
  </r>
  <r>
    <n v="10317781560"/>
    <s v="Dec 2, 2023, 4:58:01 PM"/>
    <m/>
    <d v="2023-12-02T00:00:00"/>
    <m/>
    <d v="2023-12-02T00:00:00"/>
    <n v="12"/>
    <n v="2"/>
    <x v="7"/>
    <s v="Bellevue Treadmill"/>
    <x v="0"/>
    <n v="3900"/>
    <n v="12552.908203125"/>
    <n v="12.552908203125"/>
    <n v="7.8000131230839846"/>
    <x v="137"/>
    <x v="15"/>
    <x v="1"/>
    <x v="1"/>
    <b v="1"/>
    <n v="13442.972554139375"/>
  </r>
  <r>
    <n v="10323134252"/>
    <s v="Dec 3, 2023, 3:47:53 PM"/>
    <m/>
    <d v="2023-12-03T00:00:00"/>
    <m/>
    <d v="2023-12-03T00:00:00"/>
    <n v="12"/>
    <n v="3"/>
    <x v="7"/>
    <s v="Bellevue Treadmill"/>
    <x v="0"/>
    <n v="2460"/>
    <n v="7724.86669921875"/>
    <n v="7.72486669921875"/>
    <n v="4.8000081457602537"/>
    <x v="137"/>
    <x v="15"/>
    <x v="1"/>
    <x v="1"/>
    <b v="1"/>
    <n v="13447.772562285134"/>
  </r>
  <r>
    <n v="10328059346"/>
    <s v="Dec 4, 2023, 5:10:01 PM"/>
    <m/>
    <d v="2023-12-04T00:00:00"/>
    <m/>
    <d v="2023-12-04T00:00:00"/>
    <n v="12"/>
    <n v="4"/>
    <x v="7"/>
    <s v="Morning Run"/>
    <x v="0"/>
    <n v="3421"/>
    <n v="12014.2197265625"/>
    <n v="12.0142197265625"/>
    <n v="7.4652877257138677"/>
    <x v="77"/>
    <x v="4"/>
    <x v="2"/>
    <x v="2"/>
    <b v="0"/>
    <n v="13455.237850010848"/>
  </r>
  <r>
    <n v="10333440609"/>
    <s v="Dec 5, 2023, 5:10:33 PM"/>
    <m/>
    <d v="2023-12-05T00:00:00"/>
    <m/>
    <d v="2023-12-05T00:00:00"/>
    <n v="12"/>
    <n v="5"/>
    <x v="7"/>
    <s v="Morning Run"/>
    <x v="0"/>
    <n v="3483"/>
    <n v="12270.2197265625"/>
    <n v="12.2702197265625"/>
    <n v="7.6243587017138674"/>
    <x v="77"/>
    <x v="4"/>
    <x v="2"/>
    <x v="2"/>
    <b v="0"/>
    <n v="13462.862208712562"/>
  </r>
  <r>
    <n v="10339015699"/>
    <s v="Dec 6, 2023, 5:17:10 PM"/>
    <m/>
    <d v="2023-12-06T00:00:00"/>
    <m/>
    <d v="2023-12-06T00:00:00"/>
    <n v="12"/>
    <n v="6"/>
    <x v="7"/>
    <s v="Morning Run"/>
    <x v="0"/>
    <n v="3332"/>
    <n v="11591.58984375"/>
    <n v="11.59158984375"/>
    <n v="7.2026777728007811"/>
    <x v="77"/>
    <x v="4"/>
    <x v="2"/>
    <x v="2"/>
    <b v="0"/>
    <n v="13470.064886485363"/>
  </r>
  <r>
    <n v="10344072723"/>
    <s v="Dec 7, 2023, 5:03:18 PM"/>
    <m/>
    <d v="2023-12-07T00:00:00"/>
    <m/>
    <d v="2023-12-07T00:00:00"/>
    <n v="12"/>
    <n v="7"/>
    <x v="7"/>
    <s v="Morning Run"/>
    <x v="0"/>
    <n v="3288"/>
    <n v="11746.7998046875"/>
    <n v="11.7467998046875"/>
    <n v="7.2991207414384771"/>
    <x v="77"/>
    <x v="4"/>
    <x v="2"/>
    <x v="2"/>
    <b v="0"/>
    <n v="13477.364007226801"/>
  </r>
  <r>
    <n v="10348862525"/>
    <s v="Dec 8, 2023, 4:09:56 PM"/>
    <m/>
    <d v="2023-12-08T00:00:00"/>
    <m/>
    <d v="2023-12-08T00:00:00"/>
    <n v="12"/>
    <n v="8"/>
    <x v="7"/>
    <s v="Morning Run"/>
    <x v="0"/>
    <n v="3303"/>
    <n v="11539.6796875"/>
    <n v="11.5396796875"/>
    <n v="7.1704223071015623"/>
    <x v="77"/>
    <x v="4"/>
    <x v="2"/>
    <x v="2"/>
    <b v="0"/>
    <n v="13484.534429533902"/>
  </r>
  <r>
    <n v="10359643812"/>
    <s v="Dec 10, 2023, 4:04:31 PM"/>
    <m/>
    <d v="2023-12-10T00:00:00"/>
    <m/>
    <d v="2023-12-10T00:00:00"/>
    <n v="12"/>
    <n v="10"/>
    <x v="7"/>
    <s v="Johannesburg Treadmill"/>
    <x v="0"/>
    <n v="2160"/>
    <n v="6920.19287109375"/>
    <n v="6.9201928710937501"/>
    <n v="4.3000071645043949"/>
    <x v="145"/>
    <x v="8"/>
    <x v="44"/>
    <x v="3"/>
    <b v="1"/>
    <n v="13488.834436698406"/>
  </r>
  <r>
    <n v="10361939231"/>
    <s v="Dec 11, 2023, 6:58:32 AM"/>
    <m/>
    <d v="2023-12-11T00:00:00"/>
    <m/>
    <d v="2023-12-11T00:00:00"/>
    <n v="12"/>
    <n v="11"/>
    <x v="7"/>
    <s v="Johannesburg Treadmill"/>
    <x v="0"/>
    <n v="1800"/>
    <n v="5632.71533203125"/>
    <n v="5.6327153320312497"/>
    <n v="3.5000059585795897"/>
    <x v="145"/>
    <x v="8"/>
    <x v="44"/>
    <x v="3"/>
    <b v="1"/>
    <n v="13492.334442656986"/>
  </r>
  <r>
    <n v="10414415180"/>
    <s v="Dec 21, 2023, 12:02:03 PM"/>
    <m/>
    <d v="2023-12-21T00:00:00"/>
    <m/>
    <d v="2023-12-21T00:00:00"/>
    <n v="12"/>
    <n v="21"/>
    <x v="7"/>
    <s v="Mauritius Treadmill"/>
    <x v="0"/>
    <n v="2760"/>
    <n v="8743.658203125"/>
    <n v="8.7436582031249994"/>
    <n v="5.4330556413339846"/>
    <x v="146"/>
    <x v="8"/>
    <x v="45"/>
    <x v="3"/>
    <b v="1"/>
    <n v="13497.767498298319"/>
  </r>
  <r>
    <n v="10418048900"/>
    <s v="Dec 22, 2023, 7:33:10 AM"/>
    <m/>
    <d v="2023-12-22T00:00:00"/>
    <m/>
    <d v="2023-12-22T00:00:00"/>
    <n v="12"/>
    <n v="22"/>
    <x v="7"/>
    <s v="Mauritius Treadmill"/>
    <x v="0"/>
    <n v="1920"/>
    <n v="5954.58447265625"/>
    <n v="5.9545844726562498"/>
    <n v="3.7000061083588869"/>
    <x v="146"/>
    <x v="8"/>
    <x v="45"/>
    <x v="3"/>
    <b v="1"/>
    <n v="13501.467504406677"/>
  </r>
  <r>
    <n v="10428094140"/>
    <s v="Dec 24, 2023, 7:23:20 AM"/>
    <m/>
    <d v="2023-12-24T00:00:00"/>
    <m/>
    <d v="2023-12-24T00:00:00"/>
    <n v="12"/>
    <n v="24"/>
    <x v="7"/>
    <s v="Mauritius Treadmill"/>
    <x v="0"/>
    <n v="1800"/>
    <n v="5646.80712890625"/>
    <n v="5.64680712890625"/>
    <n v="3.5087621924956056"/>
    <x v="146"/>
    <x v="8"/>
    <x v="45"/>
    <x v="3"/>
    <b v="1"/>
    <n v="13504.976266599173"/>
  </r>
  <r>
    <n v="10432978775"/>
    <s v="Dec 25, 2023, 6:36:00 AM"/>
    <m/>
    <d v="2023-12-25T00:00:00"/>
    <m/>
    <d v="2023-12-25T00:00:00"/>
    <n v="12"/>
    <n v="25"/>
    <x v="7"/>
    <s v="Mauritius Treadmill"/>
    <x v="0"/>
    <n v="1800"/>
    <n v="5793.64990234375"/>
    <n v="5.7936499023437502"/>
    <n v="3.6000060334692385"/>
    <x v="146"/>
    <x v="8"/>
    <x v="45"/>
    <x v="3"/>
    <b v="1"/>
    <n v="13508.576272632643"/>
  </r>
  <r>
    <n v="10462915115"/>
    <s v="Dec 30, 2023, 3:26:48 PM"/>
    <m/>
    <d v="2023-12-30T00:00:00"/>
    <m/>
    <d v="2023-12-30T00:00:00"/>
    <n v="12"/>
    <n v="30"/>
    <x v="7"/>
    <s v="Cape Town Treadmill"/>
    <x v="0"/>
    <n v="1800"/>
    <n v="5793.64990234375"/>
    <n v="5.7936499023437502"/>
    <n v="3.6000060334692385"/>
    <x v="147"/>
    <x v="8"/>
    <x v="44"/>
    <x v="3"/>
    <b v="1"/>
    <n v="13512.176278666113"/>
  </r>
  <r>
    <n v="10489267746"/>
    <s v="Jan 3, 2024, 11:31:20 PM"/>
    <m/>
    <d v="2024-01-03T00:00:00"/>
    <m/>
    <d v="2024-01-03T00:00:00"/>
    <n v="1"/>
    <n v="3"/>
    <x v="8"/>
    <s v="Azzurra Treadmill"/>
    <x v="0"/>
    <n v="1980"/>
    <n v="6092.72119140625"/>
    <n v="6.09272119140625"/>
    <n v="3.7858402594252931"/>
    <x v="77"/>
    <x v="4"/>
    <x v="2"/>
    <x v="2"/>
    <b v="1"/>
    <n v="13515.962118925538"/>
  </r>
  <r>
    <n v="10493567598"/>
    <s v="Jan 4, 2024, 4:52:12 PM"/>
    <m/>
    <d v="2024-01-04T00:00:00"/>
    <m/>
    <d v="2024-01-04T00:00:00"/>
    <n v="1"/>
    <n v="4"/>
    <x v="8"/>
    <s v="Azzurra Treadmill"/>
    <x v="0"/>
    <n v="1830"/>
    <n v="5632.71533203125"/>
    <n v="5.6327153320312497"/>
    <n v="3.5000059585795897"/>
    <x v="77"/>
    <x v="4"/>
    <x v="2"/>
    <x v="2"/>
    <b v="1"/>
    <n v="13519.462124884118"/>
  </r>
  <r>
    <n v="10500086794"/>
    <s v="Jan 5, 2024, 5:32:42 PM"/>
    <m/>
    <d v="2024-01-05T00:00:00"/>
    <m/>
    <d v="2024-01-05T00:00:00"/>
    <n v="1"/>
    <n v="5"/>
    <x v="8"/>
    <s v="Azzurra Treadmill"/>
    <x v="0"/>
    <n v="1860"/>
    <n v="5793.64990234375"/>
    <n v="5.7936499023437502"/>
    <n v="3.6000060334692385"/>
    <x v="77"/>
    <x v="4"/>
    <x v="2"/>
    <x v="2"/>
    <b v="1"/>
    <n v="13523.062130917588"/>
  </r>
  <r>
    <n v="10506827748"/>
    <s v="Jan 6, 2024, 5:00:52 PM"/>
    <m/>
    <d v="2024-01-06T00:00:00"/>
    <m/>
    <d v="2024-01-06T00:00:00"/>
    <n v="1"/>
    <n v="6"/>
    <x v="8"/>
    <s v="Morning Run"/>
    <x v="0"/>
    <n v="2981"/>
    <n v="10068.9404296875"/>
    <n v="10.068940429687499"/>
    <n v="6.2565475837353519"/>
    <x v="77"/>
    <x v="4"/>
    <x v="2"/>
    <x v="2"/>
    <b v="0"/>
    <n v="13529.318678501322"/>
  </r>
  <r>
    <n v="10513809853"/>
    <s v="Jan 7, 2024, 5:20:18 PM"/>
    <m/>
    <d v="2024-01-07T00:00:00"/>
    <m/>
    <d v="2024-01-07T00:00:00"/>
    <n v="1"/>
    <n v="7"/>
    <x v="8"/>
    <s v="Azzurra Treadmill"/>
    <x v="0"/>
    <n v="3600"/>
    <n v="10943.5615234375"/>
    <n v="10.9435615234375"/>
    <n v="6.8000117673798828"/>
    <x v="77"/>
    <x v="4"/>
    <x v="2"/>
    <x v="2"/>
    <b v="1"/>
    <n v="13536.118690268702"/>
  </r>
  <r>
    <n v="10519036921"/>
    <s v="Jan 8, 2024, 5:06:51 PM"/>
    <m/>
    <d v="2024-01-08T00:00:00"/>
    <m/>
    <d v="2024-01-08T00:00:00"/>
    <n v="1"/>
    <n v="8"/>
    <x v="8"/>
    <s v="Azzurra Treadmill"/>
    <x v="0"/>
    <n v="1800"/>
    <n v="5793.64990234375"/>
    <n v="5.7936499023437502"/>
    <n v="3.6000060334692385"/>
    <x v="77"/>
    <x v="4"/>
    <x v="2"/>
    <x v="2"/>
    <b v="1"/>
    <n v="13539.718696302172"/>
  </r>
  <r>
    <n v="10525758582"/>
    <s v="Jan 9, 2024, 5:18:04 PM"/>
    <m/>
    <d v="2024-01-09T00:00:00"/>
    <m/>
    <d v="2024-01-09T00:00:00"/>
    <n v="1"/>
    <n v="9"/>
    <x v="8"/>
    <s v="Azzurra Treadmill"/>
    <x v="0"/>
    <n v="2400"/>
    <n v="7678.75927734375"/>
    <n v="7.6787592773437501"/>
    <n v="4.7713583309223635"/>
    <x v="77"/>
    <x v="4"/>
    <x v="2"/>
    <x v="2"/>
    <b v="1"/>
    <n v="13544.490054633095"/>
  </r>
  <r>
    <n v="10532252736"/>
    <s v="Jan 10, 2024, 4:43:24 PM"/>
    <m/>
    <d v="2024-01-10T00:00:00"/>
    <m/>
    <d v="2024-01-10T00:00:00"/>
    <n v="1"/>
    <n v="10"/>
    <x v="8"/>
    <s v="Morning Run"/>
    <x v="0"/>
    <n v="3064"/>
    <n v="10455.01953125"/>
    <n v="10.45501953125"/>
    <n v="6.4964459411523441"/>
    <x v="77"/>
    <x v="4"/>
    <x v="2"/>
    <x v="2"/>
    <b v="0"/>
    <n v="13550.986500574249"/>
  </r>
  <r>
    <n v="10538543745"/>
    <s v="Jan 11, 2024, 4:53:35 PM"/>
    <m/>
    <d v="2024-01-11T00:00:00"/>
    <m/>
    <d v="2024-01-11T00:00:00"/>
    <n v="1"/>
    <n v="11"/>
    <x v="8"/>
    <s v="Azzurra Treadmill"/>
    <x v="0"/>
    <n v="2400"/>
    <n v="7724.86669921875"/>
    <n v="7.72486669921875"/>
    <n v="4.8000081457602537"/>
    <x v="77"/>
    <x v="4"/>
    <x v="2"/>
    <x v="2"/>
    <b v="1"/>
    <n v="13555.786508720008"/>
  </r>
  <r>
    <n v="10544941127"/>
    <s v="Jan 12, 2024, 5:19:56 PM"/>
    <m/>
    <d v="2024-01-12T00:00:00"/>
    <m/>
    <d v="2024-01-12T00:00:00"/>
    <n v="1"/>
    <n v="12"/>
    <x v="8"/>
    <s v="Azzurra Treadmill"/>
    <x v="0"/>
    <n v="2160"/>
    <n v="6920.19287109375"/>
    <n v="6.9201928710937501"/>
    <n v="4.3000071645043949"/>
    <x v="77"/>
    <x v="4"/>
    <x v="2"/>
    <x v="2"/>
    <b v="1"/>
    <n v="13560.086515884512"/>
  </r>
  <r>
    <n v="10552069270"/>
    <s v="Jan 13, 2024, 5:25:42 PM"/>
    <m/>
    <d v="2024-01-13T00:00:00"/>
    <m/>
    <d v="2024-01-13T00:00:00"/>
    <n v="1"/>
    <n v="13"/>
    <x v="8"/>
    <s v="Morning Run"/>
    <x v="0"/>
    <n v="3063"/>
    <n v="10465.080078125"/>
    <n v="10.465080078125"/>
    <n v="6.5026972732246096"/>
    <x v="77"/>
    <x v="4"/>
    <x v="2"/>
    <x v="2"/>
    <b v="0"/>
    <n v="13566.589213157737"/>
  </r>
  <r>
    <n v="10559121983"/>
    <s v="Jan 14, 2024, 5:20:24 PM"/>
    <m/>
    <d v="2024-01-14T00:00:00"/>
    <m/>
    <d v="2024-01-14T00:00:00"/>
    <n v="1"/>
    <n v="14"/>
    <x v="8"/>
    <s v="Azzurra Treadmill"/>
    <x v="0"/>
    <n v="3600"/>
    <n v="11104.49609375"/>
    <n v="11.104496093750001"/>
    <n v="6.9000118422695316"/>
    <x v="77"/>
    <x v="4"/>
    <x v="2"/>
    <x v="2"/>
    <b v="1"/>
    <n v="13573.489225000007"/>
  </r>
  <r>
    <n v="10563911618"/>
    <s v="Jan 15, 2024, 4:20:02 PM"/>
    <m/>
    <d v="2024-01-15T00:00:00"/>
    <m/>
    <d v="2024-01-15T00:00:00"/>
    <n v="1"/>
    <n v="15"/>
    <x v="8"/>
    <s v="Azzurra Treadmill"/>
    <x v="0"/>
    <n v="1980"/>
    <n v="6199.4033203125"/>
    <n v="6.1994033203125003"/>
    <n v="3.8521294405458986"/>
    <x v="77"/>
    <x v="4"/>
    <x v="2"/>
    <x v="2"/>
    <b v="1"/>
    <n v="13577.341354440552"/>
  </r>
  <r>
    <n v="10571975411"/>
    <s v="Jan 16, 2024, 7:49:25 PM"/>
    <m/>
    <d v="2024-01-16T00:00:00"/>
    <m/>
    <d v="2024-01-16T00:00:00"/>
    <n v="1"/>
    <n v="16"/>
    <x v="8"/>
    <s v="Azzurra Treadmill"/>
    <x v="0"/>
    <n v="2280"/>
    <n v="7237.2685546875"/>
    <n v="7.2372685546874997"/>
    <n v="4.4970287990947266"/>
    <x v="77"/>
    <x v="4"/>
    <x v="2"/>
    <x v="2"/>
    <b v="1"/>
    <n v="13581.838383239647"/>
  </r>
  <r>
    <n v="10577384622"/>
    <s v="Jan 17, 2024, 5:14:44 PM"/>
    <m/>
    <d v="2024-01-17T00:00:00"/>
    <m/>
    <d v="2024-01-17T00:00:00"/>
    <n v="1"/>
    <n v="17"/>
    <x v="8"/>
    <s v="Morning Run"/>
    <x v="0"/>
    <n v="2912"/>
    <n v="10108.58984375"/>
    <n v="10.10858984375"/>
    <n v="6.2811845798007813"/>
    <x v="77"/>
    <x v="4"/>
    <x v="2"/>
    <x v="2"/>
    <b v="0"/>
    <n v="13588.119567819447"/>
  </r>
  <r>
    <n v="10583482401"/>
    <s v="Jan 18, 2024, 5:13:19 PM"/>
    <m/>
    <d v="2024-01-18T00:00:00"/>
    <m/>
    <d v="2024-01-18T00:00:00"/>
    <n v="1"/>
    <n v="18"/>
    <x v="8"/>
    <s v="Azzurra Treadmill"/>
    <x v="0"/>
    <n v="2400"/>
    <n v="7563.93212890625"/>
    <n v="7.5639321289062504"/>
    <n v="4.7000080708706058"/>
    <x v="77"/>
    <x v="4"/>
    <x v="2"/>
    <x v="2"/>
    <b v="1"/>
    <n v="13592.819575890318"/>
  </r>
  <r>
    <n v="10589437484"/>
    <s v="Jan 19, 2024, 4:55:31 PM"/>
    <m/>
    <d v="2024-01-19T00:00:00"/>
    <m/>
    <d v="2024-01-19T00:00:00"/>
    <n v="1"/>
    <n v="19"/>
    <x v="8"/>
    <s v="Azzurra Treadmill"/>
    <x v="0"/>
    <n v="2400"/>
    <n v="7563.93212890625"/>
    <n v="7.5639321289062504"/>
    <n v="4.7000080708706058"/>
    <x v="77"/>
    <x v="4"/>
    <x v="2"/>
    <x v="2"/>
    <b v="1"/>
    <n v="13597.51958396119"/>
  </r>
  <r>
    <n v="10596531245"/>
    <s v="Jan 20, 2024, 5:41:33 PM"/>
    <m/>
    <d v="2024-01-20T00:00:00"/>
    <m/>
    <d v="2024-01-20T00:00:00"/>
    <n v="1"/>
    <n v="20"/>
    <x v="8"/>
    <s v="Morning Run"/>
    <x v="0"/>
    <n v="2941"/>
    <n v="10140.509765625"/>
    <n v="10.140509765625"/>
    <n v="6.3010186935761716"/>
    <x v="77"/>
    <x v="4"/>
    <x v="2"/>
    <x v="2"/>
    <b v="0"/>
    <n v="13603.820602654765"/>
  </r>
  <r>
    <n v="10603184124"/>
    <s v="Jan 21, 2024, 4:48:28 PM"/>
    <m/>
    <d v="2024-01-21T00:00:00"/>
    <m/>
    <d v="2024-01-21T00:00:00"/>
    <n v="1"/>
    <n v="21"/>
    <x v="8"/>
    <s v="Morning Run"/>
    <x v="0"/>
    <n v="3036"/>
    <n v="10551.599609375"/>
    <n v="10.551599609375"/>
    <n v="6.5564580008769529"/>
    <x v="77"/>
    <x v="4"/>
    <x v="2"/>
    <x v="2"/>
    <b v="0"/>
    <n v="13610.377060655643"/>
  </r>
  <r>
    <n v="10608425147"/>
    <s v="Jan 22, 2024, 5:09:07 PM"/>
    <m/>
    <d v="2024-01-22T00:00:00"/>
    <m/>
    <d v="2024-01-22T00:00:00"/>
    <n v="1"/>
    <n v="22"/>
    <x v="8"/>
    <s v="Azzurra Treadmill"/>
    <x v="0"/>
    <n v="2460"/>
    <n v="7732.3759765625"/>
    <n v="7.7323759765625004"/>
    <n v="4.8046741929326169"/>
    <x v="77"/>
    <x v="4"/>
    <x v="2"/>
    <x v="2"/>
    <b v="1"/>
    <n v="13615.181734848575"/>
  </r>
  <r>
    <n v="10615084946"/>
    <s v="Jan 23, 2024, 5:29:18 PM"/>
    <m/>
    <d v="2024-01-23T00:00:00"/>
    <m/>
    <d v="2024-01-23T00:00:00"/>
    <n v="1"/>
    <n v="23"/>
    <x v="8"/>
    <s v="Azzurra Treadmill"/>
    <x v="0"/>
    <n v="2700"/>
    <n v="8529.5400390625"/>
    <n v="8.5295400390624998"/>
    <n v="5.3000088236123046"/>
    <x v="77"/>
    <x v="4"/>
    <x v="2"/>
    <x v="2"/>
    <b v="1"/>
    <n v="13620.481743672188"/>
  </r>
  <r>
    <n v="10621831020"/>
    <s v="Jan 24, 2024, 5:18:12 PM"/>
    <m/>
    <d v="2024-01-24T00:00:00"/>
    <m/>
    <d v="2024-01-24T00:00:00"/>
    <n v="1"/>
    <n v="24"/>
    <x v="8"/>
    <s v="Morning Run"/>
    <x v="0"/>
    <n v="2978"/>
    <n v="10403.5400390625"/>
    <n v="10.4035400390625"/>
    <n v="6.4644580776123046"/>
    <x v="77"/>
    <x v="4"/>
    <x v="2"/>
    <x v="2"/>
    <b v="0"/>
    <n v="13626.946201749801"/>
  </r>
  <r>
    <n v="10628174712"/>
    <s v="Jan 25, 2024, 5:25:43 PM"/>
    <m/>
    <d v="2024-01-25T00:00:00"/>
    <m/>
    <d v="2024-01-25T00:00:00"/>
    <n v="1"/>
    <n v="25"/>
    <x v="8"/>
    <s v="Azzurra Treadmill"/>
    <x v="0"/>
    <n v="2400"/>
    <n v="7563.93212890625"/>
    <n v="7.5639321289062504"/>
    <n v="4.7000080708706058"/>
    <x v="77"/>
    <x v="4"/>
    <x v="2"/>
    <x v="2"/>
    <b v="1"/>
    <n v="13631.646209820672"/>
  </r>
  <r>
    <n v="10634517402"/>
    <s v="Jan 26, 2024, 5:27:51 PM"/>
    <m/>
    <d v="2024-01-26T00:00:00"/>
    <m/>
    <d v="2024-01-26T00:00:00"/>
    <n v="1"/>
    <n v="26"/>
    <x v="8"/>
    <s v="Azzurra Treadmill"/>
    <x v="0"/>
    <n v="2460"/>
    <n v="7724.86669921875"/>
    <n v="7.72486669921875"/>
    <n v="4.8000081457602537"/>
    <x v="77"/>
    <x v="4"/>
    <x v="2"/>
    <x v="2"/>
    <b v="1"/>
    <n v="13636.446217966432"/>
  </r>
  <r>
    <n v="10641723201"/>
    <s v="Jan 27, 2024, 5:24:24 PM"/>
    <m/>
    <d v="2024-01-27T00:00:00"/>
    <m/>
    <d v="2024-01-27T00:00:00"/>
    <n v="1"/>
    <n v="27"/>
    <x v="8"/>
    <s v="Morning Run"/>
    <x v="0"/>
    <n v="1983"/>
    <n v="6829.52978515625"/>
    <n v="6.8295297851562502"/>
    <n v="4.2436717521323244"/>
    <x v="77"/>
    <x v="4"/>
    <x v="2"/>
    <x v="2"/>
    <b v="0"/>
    <n v="13640.689889718564"/>
  </r>
  <r>
    <n v="10649365919"/>
    <s v="Jan 28, 2024, 5:16:34 PM"/>
    <m/>
    <d v="2024-01-28T00:00:00"/>
    <m/>
    <d v="2024-01-28T00:00:00"/>
    <n v="1"/>
    <n v="28"/>
    <x v="8"/>
    <s v="Morning Run"/>
    <x v="0"/>
    <n v="2957"/>
    <n v="10177.2900390625"/>
    <n v="10.1772900390625"/>
    <n v="6.3238728888623044"/>
    <x v="77"/>
    <x v="4"/>
    <x v="2"/>
    <x v="2"/>
    <b v="0"/>
    <n v="13647.013762607427"/>
  </r>
  <r>
    <n v="10654808811"/>
    <s v="Jan 29, 2024, 5:05:08 PM"/>
    <m/>
    <d v="2024-01-29T00:00:00"/>
    <m/>
    <d v="2024-01-29T00:00:00"/>
    <n v="1"/>
    <n v="29"/>
    <x v="8"/>
    <s v="Morning Run"/>
    <x v="0"/>
    <n v="2023"/>
    <n v="7001.9501953125"/>
    <n v="7.0019501953125003"/>
    <n v="4.3508087948115239"/>
    <x v="77"/>
    <x v="4"/>
    <x v="2"/>
    <x v="2"/>
    <b v="0"/>
    <n v="13651.364571402239"/>
  </r>
  <r>
    <n v="10661785700"/>
    <s v="Jan 30, 2024, 4:54:01 PM"/>
    <m/>
    <d v="2024-01-30T00:00:00"/>
    <m/>
    <d v="2024-01-30T00:00:00"/>
    <n v="1"/>
    <n v="30"/>
    <x v="8"/>
    <s v="Morning Run"/>
    <x v="0"/>
    <n v="2264"/>
    <n v="7771.419921875"/>
    <n v="7.7714199218750002"/>
    <n v="4.8289349682753908"/>
    <x v="77"/>
    <x v="4"/>
    <x v="2"/>
    <x v="2"/>
    <b v="0"/>
    <n v="13656.193506370513"/>
  </r>
  <r>
    <n v="10669226755"/>
    <s v="Jan 31, 2024, 5:17:03 PM"/>
    <m/>
    <d v="2024-01-31T00:00:00"/>
    <m/>
    <d v="2024-01-31T00:00:00"/>
    <n v="1"/>
    <n v="31"/>
    <x v="8"/>
    <s v="Morning Run"/>
    <x v="0"/>
    <n v="2965"/>
    <n v="10350.3798828125"/>
    <n v="10.350379882812501"/>
    <n v="6.4314258981630861"/>
    <x v="77"/>
    <x v="4"/>
    <x v="2"/>
    <x v="2"/>
    <b v="0"/>
    <n v="13662.624932268676"/>
  </r>
  <r>
    <n v="10676152553"/>
    <s v="Feb 1, 2024, 6:21:23 PM"/>
    <m/>
    <d v="2024-02-01T00:00:00"/>
    <m/>
    <d v="2024-02-01T00:00:00"/>
    <n v="2"/>
    <n v="1"/>
    <x v="8"/>
    <s v="Azzurra Treadmill"/>
    <x v="0"/>
    <n v="2580"/>
    <n v="8046.736328125"/>
    <n v="8.0467363281250002"/>
    <n v="5.0000085989433591"/>
    <x v="77"/>
    <x v="4"/>
    <x v="2"/>
    <x v="2"/>
    <b v="1"/>
    <n v="13667.624940867619"/>
  </r>
  <r>
    <n v="10683294984"/>
    <s v="Feb 2, 2024, 9:23:26 PM"/>
    <m/>
    <d v="2024-02-02T00:00:00"/>
    <m/>
    <d v="2024-02-02T00:00:00"/>
    <n v="2"/>
    <n v="2"/>
    <x v="8"/>
    <s v="Palo Alto Treadmill"/>
    <x v="0"/>
    <n v="2220"/>
    <n v="6920.19287109375"/>
    <n v="6.9201928710937501"/>
    <n v="4.3000071645043949"/>
    <x v="8"/>
    <x v="7"/>
    <x v="1"/>
    <x v="1"/>
    <b v="1"/>
    <n v="13671.924948032123"/>
  </r>
  <r>
    <n v="10688856433"/>
    <s v="Feb 3, 2024, 3:40:54 PM"/>
    <m/>
    <d v="2024-02-03T00:00:00"/>
    <m/>
    <d v="2024-02-03T00:00:00"/>
    <n v="2"/>
    <n v="3"/>
    <x v="8"/>
    <s v="Palo Alto Treadmill"/>
    <x v="0"/>
    <n v="3720"/>
    <n v="11426.365234375"/>
    <n v="11.426365234375"/>
    <n v="7.1000119920488283"/>
    <x v="8"/>
    <x v="7"/>
    <x v="1"/>
    <x v="1"/>
    <b v="1"/>
    <n v="13679.024960024171"/>
  </r>
  <r>
    <n v="10696381141"/>
    <s v="Feb 4, 2024, 4:00:54 PM"/>
    <m/>
    <d v="2024-02-04T00:00:00"/>
    <m/>
    <d v="2024-02-04T00:00:00"/>
    <n v="2"/>
    <n v="4"/>
    <x v="8"/>
    <s v="Palo Alto Treadmill"/>
    <x v="0"/>
    <n v="3600"/>
    <n v="11104.49609375"/>
    <n v="11.104496093750001"/>
    <n v="6.9000118422695316"/>
    <x v="8"/>
    <x v="7"/>
    <x v="1"/>
    <x v="1"/>
    <b v="1"/>
    <n v="13685.924971866441"/>
  </r>
  <r>
    <n v="10704271999"/>
    <s v="Feb 5, 2024, 10:22:25 PM"/>
    <m/>
    <d v="2024-02-05T00:00:00"/>
    <m/>
    <d v="2024-02-05T00:00:00"/>
    <n v="2"/>
    <n v="5"/>
    <x v="8"/>
    <s v="Cabo Treadmill"/>
    <x v="0"/>
    <n v="2700"/>
    <n v="8529.5400390625"/>
    <n v="8.5295400390624998"/>
    <n v="5.3000088236123046"/>
    <x v="40"/>
    <x v="8"/>
    <x v="7"/>
    <x v="3"/>
    <b v="1"/>
    <n v="13691.224980690055"/>
  </r>
  <r>
    <n v="10712035724"/>
    <s v="Feb 7, 2024, 1:25:45 AM"/>
    <m/>
    <d v="2024-02-07T00:00:00"/>
    <m/>
    <d v="2024-02-07T00:00:00"/>
    <n v="2"/>
    <n v="7"/>
    <x v="8"/>
    <s v="Cabo Treadmill"/>
    <x v="0"/>
    <n v="3600"/>
    <n v="10943.5615234375"/>
    <n v="10.9435615234375"/>
    <n v="6.8000117673798828"/>
    <x v="40"/>
    <x v="8"/>
    <x v="7"/>
    <x v="3"/>
    <b v="1"/>
    <n v="13698.024992457435"/>
  </r>
  <r>
    <n v="10715505488"/>
    <s v="Feb 7, 2024, 3:29:48 PM"/>
    <m/>
    <d v="2024-02-07T00:00:00"/>
    <m/>
    <d v="2024-02-07T00:00:00"/>
    <n v="2"/>
    <n v="7"/>
    <x v="8"/>
    <s v="Cabo Treadmill"/>
    <x v="0"/>
    <n v="3600"/>
    <n v="11104.49609375"/>
    <n v="11.104496093750001"/>
    <n v="6.9000118422695316"/>
    <x v="40"/>
    <x v="8"/>
    <x v="7"/>
    <x v="3"/>
    <b v="1"/>
    <n v="13704.925004299705"/>
  </r>
  <r>
    <n v="10744357656"/>
    <s v="Feb 12, 2024, 12:37:22 AM"/>
    <m/>
    <d v="2024-02-12T00:00:00"/>
    <m/>
    <d v="2024-02-12T00:00:00"/>
    <n v="2"/>
    <n v="12"/>
    <x v="8"/>
    <s v="Afternoon Run"/>
    <x v="0"/>
    <n v="1956"/>
    <n v="6828.58984375"/>
    <n v="6.8285898437499997"/>
    <n v="4.2430876998007809"/>
    <x v="77"/>
    <x v="4"/>
    <x v="2"/>
    <x v="2"/>
    <b v="0"/>
    <n v="13709.168091999505"/>
  </r>
  <r>
    <n v="10748195736"/>
    <s v="Feb 12, 2024, 5:03:36 PM"/>
    <m/>
    <d v="2024-02-12T00:00:00"/>
    <m/>
    <d v="2024-02-12T00:00:00"/>
    <n v="2"/>
    <n v="12"/>
    <x v="8"/>
    <s v="Azzurra Treadmill"/>
    <x v="0"/>
    <n v="2700"/>
    <n v="8529.5400390625"/>
    <n v="8.5295400390624998"/>
    <n v="5.3000088236123046"/>
    <x v="77"/>
    <x v="4"/>
    <x v="2"/>
    <x v="2"/>
    <b v="1"/>
    <n v="13714.468100823118"/>
  </r>
  <r>
    <n v="10756732624"/>
    <s v="Feb 13, 2024, 9:21:39 PM"/>
    <m/>
    <d v="2024-02-13T00:00:00"/>
    <m/>
    <d v="2024-02-13T00:00:00"/>
    <n v="2"/>
    <n v="13"/>
    <x v="8"/>
    <s v="San Francisco Treadmill"/>
    <x v="0"/>
    <n v="2760"/>
    <n v="8376.43359375"/>
    <n v="8.3764335937500007"/>
    <n v="5.2048729185820317"/>
    <x v="7"/>
    <x v="7"/>
    <x v="1"/>
    <x v="1"/>
    <b v="1"/>
    <n v="13719.672973741701"/>
  </r>
  <r>
    <n v="10761168835"/>
    <s v="Feb 14, 2024, 3:25:02 PM"/>
    <m/>
    <d v="2024-02-14T00:00:00"/>
    <m/>
    <d v="2024-02-14T00:00:00"/>
    <n v="2"/>
    <n v="14"/>
    <x v="8"/>
    <s v="San Francisco Treadmill"/>
    <x v="0"/>
    <n v="3300"/>
    <n v="10299.822265625"/>
    <n v="10.299822265625"/>
    <n v="6.4000108610136719"/>
    <x v="7"/>
    <x v="7"/>
    <x v="1"/>
    <x v="1"/>
    <b v="1"/>
    <n v="13726.072984602715"/>
  </r>
  <r>
    <n v="10767999742"/>
    <s v="Feb 15, 2024, 4:54:26 PM"/>
    <m/>
    <d v="2024-02-15T00:00:00"/>
    <m/>
    <d v="2024-02-15T00:00:00"/>
    <n v="2"/>
    <n v="15"/>
    <x v="8"/>
    <s v="Morning Run"/>
    <x v="0"/>
    <n v="2061"/>
    <n v="6890.990234375"/>
    <n v="6.8909902343749998"/>
    <n v="4.2818614929238281"/>
    <x v="77"/>
    <x v="4"/>
    <x v="2"/>
    <x v="2"/>
    <b v="0"/>
    <n v="13730.354846095639"/>
  </r>
  <r>
    <n v="10775687755"/>
    <s v="Feb 16, 2024, 9:10:51 PM"/>
    <m/>
    <d v="2024-02-16T00:00:00"/>
    <m/>
    <d v="2024-02-16T00:00:00"/>
    <n v="2"/>
    <n v="16"/>
    <x v="8"/>
    <s v="Afternoon Run"/>
    <x v="0"/>
    <n v="2137"/>
    <n v="7428.16015625"/>
    <n v="7.4281601562499997"/>
    <n v="4.6156433044492191"/>
    <x v="77"/>
    <x v="4"/>
    <x v="2"/>
    <x v="2"/>
    <b v="0"/>
    <n v="13734.970489400088"/>
  </r>
  <r>
    <n v="10782009807"/>
    <s v="Feb 17, 2024, 5:19:33 PM"/>
    <m/>
    <d v="2024-02-17T00:00:00"/>
    <m/>
    <d v="2024-02-17T00:00:00"/>
    <n v="2"/>
    <n v="17"/>
    <x v="8"/>
    <s v="Morning Run"/>
    <x v="0"/>
    <n v="2936"/>
    <n v="10199.650390625"/>
    <n v="10.199650390624999"/>
    <n v="6.3377669628730473"/>
    <x v="77"/>
    <x v="4"/>
    <x v="2"/>
    <x v="2"/>
    <b v="0"/>
    <n v="13741.308256362961"/>
  </r>
  <r>
    <n v="10789420633"/>
    <s v="Feb 18, 2024, 5:39:40 PM"/>
    <m/>
    <d v="2024-02-18T00:00:00"/>
    <m/>
    <d v="2024-02-18T00:00:00"/>
    <n v="2"/>
    <n v="18"/>
    <x v="8"/>
    <s v="Morning Run"/>
    <x v="0"/>
    <n v="3032"/>
    <n v="10374.76953125"/>
    <n v="10.374769531249999"/>
    <n v="6.4465809184023435"/>
    <x v="77"/>
    <x v="4"/>
    <x v="2"/>
    <x v="2"/>
    <b v="0"/>
    <n v="13747.754837281364"/>
  </r>
  <r>
    <n v="10794962250"/>
    <s v="Feb 19, 2024, 5:20:12 PM"/>
    <m/>
    <d v="2024-02-19T00:00:00"/>
    <m/>
    <d v="2024-02-19T00:00:00"/>
    <n v="2"/>
    <n v="19"/>
    <x v="8"/>
    <s v="Azzurra Treadmill"/>
    <x v="0"/>
    <n v="2760"/>
    <n v="8760.904296875"/>
    <n v="8.7609042968749993"/>
    <n v="5.4437718638535157"/>
    <x v="77"/>
    <x v="4"/>
    <x v="2"/>
    <x v="2"/>
    <b v="1"/>
    <n v="13753.198609145216"/>
  </r>
  <r>
    <n v="10801518591"/>
    <s v="Feb 20, 2024, 4:16:47 PM"/>
    <m/>
    <d v="2024-02-20T00:00:00"/>
    <m/>
    <d v="2024-02-20T00:00:00"/>
    <n v="2"/>
    <n v="20"/>
    <x v="8"/>
    <s v="Azzurra Treadmill"/>
    <x v="0"/>
    <n v="2700"/>
    <n v="8529.5400390625"/>
    <n v="8.5295400390624998"/>
    <n v="5.3000088236123046"/>
    <x v="77"/>
    <x v="4"/>
    <x v="2"/>
    <x v="2"/>
    <b v="1"/>
    <n v="13758.498617968829"/>
  </r>
  <r>
    <n v="10809032826"/>
    <s v="Feb 21, 2024, 5:07:46 PM"/>
    <m/>
    <d v="2024-02-21T00:00:00"/>
    <m/>
    <d v="2024-02-21T00:00:00"/>
    <n v="2"/>
    <n v="21"/>
    <x v="8"/>
    <s v="Morning Run"/>
    <x v="0"/>
    <n v="3014"/>
    <n v="10602.6201171875"/>
    <n v="10.602620117187501"/>
    <n v="6.5881606648369138"/>
    <x v="77"/>
    <x v="4"/>
    <x v="2"/>
    <x v="2"/>
    <b v="0"/>
    <n v="13765.086778633666"/>
  </r>
  <r>
    <n v="10815504067"/>
    <s v="Feb 22, 2024, 5:16:17 PM"/>
    <m/>
    <d v="2024-02-22T00:00:00"/>
    <m/>
    <d v="2024-02-22T00:00:00"/>
    <n v="2"/>
    <n v="22"/>
    <x v="8"/>
    <s v="Morning Run"/>
    <x v="0"/>
    <n v="2937"/>
    <n v="10221.169921875"/>
    <n v="10.221169921874999"/>
    <n v="6.3511385755253906"/>
    <x v="77"/>
    <x v="4"/>
    <x v="2"/>
    <x v="2"/>
    <b v="0"/>
    <n v="13771.43791720919"/>
  </r>
  <r>
    <n v="10821809684"/>
    <s v="Feb 23, 2024, 5:43:23 PM"/>
    <m/>
    <d v="2024-02-23T00:00:00"/>
    <m/>
    <d v="2024-02-23T00:00:00"/>
    <n v="2"/>
    <n v="23"/>
    <x v="8"/>
    <s v="Morning Run"/>
    <x v="0"/>
    <n v="2375"/>
    <n v="8551.150390625"/>
    <n v="8.5511503906250006"/>
    <n v="5.3134368693730467"/>
    <x v="77"/>
    <x v="4"/>
    <x v="2"/>
    <x v="2"/>
    <b v="0"/>
    <n v="13776.751354078564"/>
  </r>
  <r>
    <n v="10828889414"/>
    <s v="Feb 24, 2024, 5:09:39 PM"/>
    <m/>
    <d v="2024-02-24T00:00:00"/>
    <m/>
    <d v="2024-02-24T00:00:00"/>
    <n v="2"/>
    <n v="24"/>
    <x v="8"/>
    <s v="Morning Run"/>
    <x v="0"/>
    <n v="3047"/>
    <n v="10578.2197265625"/>
    <n v="10.5782197265625"/>
    <n v="6.5729989697138675"/>
    <x v="77"/>
    <x v="4"/>
    <x v="2"/>
    <x v="2"/>
    <b v="0"/>
    <n v="13783.324353048278"/>
  </r>
  <r>
    <n v="10836809291"/>
    <s v="Feb 25, 2024, 6:51:21 PM"/>
    <m/>
    <d v="2024-02-25T00:00:00"/>
    <m/>
    <d v="2024-02-25T00:00:00"/>
    <n v="2"/>
    <n v="25"/>
    <x v="8"/>
    <s v="Lunch Run"/>
    <x v="0"/>
    <n v="2929"/>
    <n v="10269.5302734375"/>
    <n v="10.2695302734375"/>
    <n v="6.3811882955361332"/>
    <x v="77"/>
    <x v="4"/>
    <x v="2"/>
    <x v="2"/>
    <b v="0"/>
    <n v="13789.705541343814"/>
  </r>
  <r>
    <n v="10842024384"/>
    <s v="Feb 26, 2024, 5:05:36 PM"/>
    <m/>
    <d v="2024-02-26T00:00:00"/>
    <m/>
    <d v="2024-02-26T00:00:00"/>
    <n v="2"/>
    <n v="26"/>
    <x v="8"/>
    <s v="Morning Run"/>
    <x v="0"/>
    <n v="3059"/>
    <n v="10669.7001953125"/>
    <n v="10.669700195312499"/>
    <n v="6.6298422800615233"/>
    <x v="77"/>
    <x v="4"/>
    <x v="2"/>
    <x v="2"/>
    <b v="0"/>
    <n v="13796.335383623875"/>
  </r>
  <r>
    <n v="10848094343"/>
    <s v="Feb 27, 2024, 2:51:25 PM"/>
    <m/>
    <d v="2024-02-27T00:00:00"/>
    <m/>
    <d v="2024-02-27T00:00:00"/>
    <n v="2"/>
    <n v="27"/>
    <x v="8"/>
    <s v="Denver Treadmill"/>
    <x v="0"/>
    <n v="3720"/>
    <n v="11446.9306640625"/>
    <n v="11.446930664062499"/>
    <n v="7.1127907536591799"/>
    <x v="123"/>
    <x v="30"/>
    <x v="1"/>
    <x v="1"/>
    <b v="1"/>
    <n v="13803.448174377534"/>
  </r>
  <r>
    <n v="10856013288"/>
    <s v="Feb 28, 2024, 4:42:08 PM"/>
    <m/>
    <d v="2024-02-28T00:00:00"/>
    <m/>
    <d v="2024-02-28T00:00:00"/>
    <n v="2"/>
    <n v="28"/>
    <x v="8"/>
    <s v="Denver Treadmill"/>
    <x v="0"/>
    <n v="3600"/>
    <n v="11249.7548828125"/>
    <n v="11.2497548828125"/>
    <n v="6.990271441288086"/>
    <x v="123"/>
    <x v="30"/>
    <x v="1"/>
    <x v="1"/>
    <b v="1"/>
    <n v="13810.438445818821"/>
  </r>
  <r>
    <n v="10862061177"/>
    <s v="Feb 29, 2024, 3:27:48 PM"/>
    <m/>
    <d v="2024-02-29T00:00:00"/>
    <m/>
    <d v="2024-02-29T00:00:00"/>
    <n v="2"/>
    <n v="29"/>
    <x v="8"/>
    <s v="Denver Treadmill"/>
    <x v="0"/>
    <n v="3600"/>
    <n v="10952.0302734375"/>
    <n v="10.952030273437501"/>
    <n v="6.8052740030361329"/>
    <x v="123"/>
    <x v="30"/>
    <x v="1"/>
    <x v="1"/>
    <b v="1"/>
    <n v="13817.243719821858"/>
  </r>
  <r>
    <n v="10868184721"/>
    <s v="Mar 1, 2024, 2:49:41 PM"/>
    <m/>
    <d v="2024-03-01T00:00:00"/>
    <m/>
    <d v="2024-03-01T00:00:00"/>
    <n v="3"/>
    <n v="1"/>
    <x v="8"/>
    <s v="Denver Treadmill"/>
    <x v="0"/>
    <n v="3600"/>
    <n v="11265.4306640625"/>
    <n v="11.265430664062499"/>
    <n v="7.0000119171591795"/>
    <x v="123"/>
    <x v="30"/>
    <x v="1"/>
    <x v="1"/>
    <b v="1"/>
    <n v="13824.243731739018"/>
  </r>
  <r>
    <n v="10875154538"/>
    <s v="Mar 2, 2024, 3:04:04 PM"/>
    <m/>
    <d v="2024-03-02T00:00:00"/>
    <m/>
    <d v="2024-03-02T00:00:00"/>
    <n v="3"/>
    <n v="2"/>
    <x v="8"/>
    <s v="Denver Treadmill"/>
    <x v="0"/>
    <n v="3600"/>
    <n v="11104.49609375"/>
    <n v="11.104496093750001"/>
    <n v="6.9000118422695316"/>
    <x v="123"/>
    <x v="30"/>
    <x v="1"/>
    <x v="1"/>
    <b v="1"/>
    <n v="13831.143743581288"/>
  </r>
  <r>
    <n v="10882443200"/>
    <s v="Mar 3, 2024, 3:14:28 PM"/>
    <m/>
    <d v="2024-03-03T00:00:00"/>
    <m/>
    <d v="2024-03-03T00:00:00"/>
    <n v="3"/>
    <n v="3"/>
    <x v="8"/>
    <s v="Denver Treadmill"/>
    <x v="0"/>
    <n v="2700"/>
    <n v="8207.6708984375"/>
    <n v="8.2076708984375006"/>
    <n v="5.1000086738330079"/>
    <x v="123"/>
    <x v="30"/>
    <x v="1"/>
    <x v="1"/>
    <b v="1"/>
    <n v="13836.243752255121"/>
  </r>
  <r>
    <n v="10889722597"/>
    <s v="Mar 4, 2024, 5:05:30 PM"/>
    <m/>
    <d v="2024-03-04T00:00:00"/>
    <m/>
    <d v="2024-03-04T00:00:00"/>
    <n v="3"/>
    <n v="4"/>
    <x v="8"/>
    <s v="Morning Run"/>
    <x v="0"/>
    <n v="3048"/>
    <n v="10677.7802734375"/>
    <n v="10.6777802734375"/>
    <n v="6.6348630062861327"/>
    <x v="77"/>
    <x v="4"/>
    <x v="2"/>
    <x v="2"/>
    <b v="0"/>
    <n v="13842.878615261407"/>
  </r>
  <r>
    <n v="10896301064"/>
    <s v="Mar 5, 2024, 3:17:41 PM"/>
    <m/>
    <d v="2024-03-05T00:00:00"/>
    <m/>
    <d v="2024-03-05T00:00:00"/>
    <n v="3"/>
    <n v="5"/>
    <x v="8"/>
    <s v="Morning Run"/>
    <x v="0"/>
    <n v="3005"/>
    <n v="10351.509765625"/>
    <n v="10.351509765625"/>
    <n v="6.4321279745761721"/>
    <x v="77"/>
    <x v="4"/>
    <x v="2"/>
    <x v="2"/>
    <b v="0"/>
    <n v="13849.310743235983"/>
  </r>
  <r>
    <n v="10904549943"/>
    <s v="Mar 6, 2024, 5:20:18 PM"/>
    <m/>
    <d v="2024-03-06T00:00:00"/>
    <m/>
    <d v="2024-03-06T00:00:00"/>
    <n v="3"/>
    <n v="6"/>
    <x v="8"/>
    <s v="Morning Run"/>
    <x v="0"/>
    <n v="3110"/>
    <n v="10710.5498046875"/>
    <n v="10.710549804687499"/>
    <n v="6.6552250426884765"/>
    <x v="77"/>
    <x v="4"/>
    <x v="2"/>
    <x v="2"/>
    <b v="0"/>
    <n v="13855.965968278671"/>
  </r>
  <r>
    <n v="10911428385"/>
    <s v="Mar 7, 2024, 5:16:41 PM"/>
    <m/>
    <d v="2024-03-07T00:00:00"/>
    <m/>
    <d v="2024-03-07T00:00:00"/>
    <n v="3"/>
    <n v="7"/>
    <x v="8"/>
    <s v="Morning Run"/>
    <x v="0"/>
    <n v="3127"/>
    <n v="10761.259765625"/>
    <n v="10.761259765625001"/>
    <n v="6.6867347418261716"/>
    <x v="77"/>
    <x v="4"/>
    <x v="2"/>
    <x v="2"/>
    <b v="0"/>
    <n v="13862.652703020498"/>
  </r>
  <r>
    <n v="10917987734"/>
    <s v="Mar 8, 2024, 5:09:40 PM"/>
    <m/>
    <d v="2024-03-08T00:00:00"/>
    <m/>
    <d v="2024-03-08T00:00:00"/>
    <n v="3"/>
    <n v="8"/>
    <x v="8"/>
    <s v="Morning Run"/>
    <x v="0"/>
    <n v="3195"/>
    <n v="11217.16015625"/>
    <n v="11.217160156249999"/>
    <n v="6.9700180234492191"/>
    <x v="77"/>
    <x v="4"/>
    <x v="2"/>
    <x v="2"/>
    <b v="0"/>
    <n v="13869.622721043947"/>
  </r>
  <r>
    <n v="10924950454"/>
    <s v="Mar 9, 2024, 5:05:38 PM"/>
    <m/>
    <d v="2024-03-09T00:00:00"/>
    <m/>
    <d v="2024-03-09T00:00:00"/>
    <n v="3"/>
    <n v="9"/>
    <x v="8"/>
    <s v="Morning Run"/>
    <x v="0"/>
    <n v="2986"/>
    <n v="10403.9599609375"/>
    <n v="10.403959960937501"/>
    <n v="6.4647190048876952"/>
    <x v="77"/>
    <x v="4"/>
    <x v="2"/>
    <x v="2"/>
    <b v="0"/>
    <n v="13876.087440048834"/>
  </r>
  <r>
    <n v="10931943941"/>
    <s v="Mar 10, 2024, 4:27:28 PM"/>
    <m/>
    <d v="2024-03-10T00:00:00"/>
    <m/>
    <d v="2024-03-10T00:00:00"/>
    <n v="3"/>
    <n v="10"/>
    <x v="8"/>
    <s v="Morning Run"/>
    <x v="0"/>
    <n v="2869"/>
    <n v="10050.7099609375"/>
    <n v="10.0507099609375"/>
    <n v="6.2452196991376958"/>
    <x v="77"/>
    <x v="4"/>
    <x v="2"/>
    <x v="2"/>
    <b v="0"/>
    <n v="13882.332659747972"/>
  </r>
  <r>
    <n v="10938930654"/>
    <s v="Mar 11, 2024, 7:26:21 PM"/>
    <m/>
    <d v="2024-03-11T00:00:00"/>
    <m/>
    <d v="2024-03-11T00:00:00"/>
    <n v="3"/>
    <n v="11"/>
    <x v="8"/>
    <s v="Afternoon Run"/>
    <x v="0"/>
    <n v="3008"/>
    <n v="10847.6796875"/>
    <n v="10.847679687499999"/>
    <n v="6.7404335751015623"/>
    <x v="77"/>
    <x v="4"/>
    <x v="2"/>
    <x v="2"/>
    <b v="0"/>
    <n v="13889.073093323073"/>
  </r>
  <r>
    <n v="10944782197"/>
    <s v="Mar 12, 2024, 5:10:14 PM"/>
    <m/>
    <d v="2024-03-12T00:00:00"/>
    <m/>
    <d v="2024-03-12T00:00:00"/>
    <n v="3"/>
    <n v="12"/>
    <x v="8"/>
    <s v="Morning Run"/>
    <x v="0"/>
    <n v="2236"/>
    <n v="7523.75"/>
    <n v="7.5237499999999997"/>
    <n v="4.6750400612499998"/>
    <x v="77"/>
    <x v="4"/>
    <x v="2"/>
    <x v="2"/>
    <b v="0"/>
    <n v="13893.748133384323"/>
  </r>
  <r>
    <n v="10951843303"/>
    <s v="Mar 13, 2024, 4:08:02 PM"/>
    <m/>
    <d v="2024-03-13T00:00:00"/>
    <m/>
    <d v="2024-03-13T00:00:00"/>
    <n v="3"/>
    <n v="13"/>
    <x v="8"/>
    <s v="Morning Run"/>
    <x v="0"/>
    <n v="2880"/>
    <n v="10203.7802734375"/>
    <n v="10.2037802734375"/>
    <n v="6.3403331522861333"/>
    <x v="77"/>
    <x v="4"/>
    <x v="2"/>
    <x v="2"/>
    <b v="0"/>
    <n v="13900.088466536608"/>
  </r>
  <r>
    <n v="10959239471"/>
    <s v="Mar 14, 2024, 4:29:21 PM"/>
    <m/>
    <d v="2024-03-14T00:00:00"/>
    <m/>
    <d v="2024-03-14T00:00:00"/>
    <n v="3"/>
    <n v="14"/>
    <x v="8"/>
    <s v="Morning Run"/>
    <x v="0"/>
    <n v="2872"/>
    <n v="10135.419921875"/>
    <n v="10.135419921875"/>
    <n v="6.2978560122753908"/>
    <x v="77"/>
    <x v="4"/>
    <x v="2"/>
    <x v="2"/>
    <b v="0"/>
    <n v="13906.386322548884"/>
  </r>
  <r>
    <n v="10967134815"/>
    <s v="Mar 15, 2024, 8:16:43 PM"/>
    <m/>
    <d v="2024-03-15T00:00:00"/>
    <m/>
    <d v="2024-03-15T00:00:00"/>
    <n v="3"/>
    <n v="15"/>
    <x v="8"/>
    <s v="Afternoon Run"/>
    <x v="0"/>
    <n v="2806"/>
    <n v="10142.240234375"/>
    <n v="10.142240234375"/>
    <n v="6.3020939566738283"/>
    <x v="77"/>
    <x v="4"/>
    <x v="2"/>
    <x v="2"/>
    <b v="0"/>
    <n v="13912.688416505558"/>
  </r>
  <r>
    <n v="10972533862"/>
    <s v="Mar 16, 2024, 2:51:00 PM"/>
    <m/>
    <d v="2024-03-16T00:00:00"/>
    <m/>
    <d v="2024-03-16T00:00:00"/>
    <n v="3"/>
    <n v="16"/>
    <x v="8"/>
    <s v="Morning Run"/>
    <x v="0"/>
    <n v="2125"/>
    <n v="7400.5"/>
    <n v="7.4005000000000001"/>
    <n v="4.5984560855000005"/>
    <x v="77"/>
    <x v="4"/>
    <x v="2"/>
    <x v="2"/>
    <b v="0"/>
    <n v="13917.286872591058"/>
  </r>
  <r>
    <n v="10981312539"/>
    <s v="Mar 17, 2024, 4:37:14 PM"/>
    <m/>
    <d v="2024-03-17T00:00:00"/>
    <m/>
    <d v="2024-03-17T00:00:00"/>
    <n v="3"/>
    <n v="17"/>
    <x v="8"/>
    <s v="Morning Run"/>
    <x v="0"/>
    <n v="2870"/>
    <n v="10118.650390625"/>
    <n v="10.118650390625"/>
    <n v="6.2874359118730467"/>
    <x v="77"/>
    <x v="4"/>
    <x v="2"/>
    <x v="2"/>
    <b v="0"/>
    <n v="13923.57430850293"/>
  </r>
  <r>
    <n v="10987075623"/>
    <s v="Mar 18, 2024, 4:19:27 PM"/>
    <m/>
    <d v="2024-03-18T00:00:00"/>
    <m/>
    <d v="2024-03-18T00:00:00"/>
    <n v="3"/>
    <n v="18"/>
    <x v="8"/>
    <s v="Morning Run"/>
    <x v="0"/>
    <n v="2854"/>
    <n v="10135.0498046875"/>
    <n v="10.135049804687499"/>
    <n v="6.2976260321884769"/>
    <x v="77"/>
    <x v="4"/>
    <x v="2"/>
    <x v="2"/>
    <b v="0"/>
    <n v="13929.871934535118"/>
  </r>
  <r>
    <n v="10994283914"/>
    <s v="Mar 19, 2024, 4:19:40 PM"/>
    <m/>
    <d v="2024-03-19T00:00:00"/>
    <m/>
    <d v="2024-03-19T00:00:00"/>
    <n v="3"/>
    <n v="19"/>
    <x v="8"/>
    <s v="Morning Run"/>
    <x v="0"/>
    <n v="3002"/>
    <n v="10331.2099609375"/>
    <n v="10.3312099609375"/>
    <n v="6.4195142646376953"/>
    <x v="77"/>
    <x v="4"/>
    <x v="2"/>
    <x v="2"/>
    <b v="0"/>
    <n v="13936.291448799757"/>
  </r>
  <r>
    <n v="11001910325"/>
    <s v="Mar 20, 2024, 4:21:14 PM"/>
    <m/>
    <d v="2024-03-20T00:00:00"/>
    <m/>
    <d v="2024-03-20T00:00:00"/>
    <n v="3"/>
    <n v="20"/>
    <x v="8"/>
    <s v="Morning Run"/>
    <x v="0"/>
    <n v="3019"/>
    <n v="10505.490234375"/>
    <n v="10.505490234374999"/>
    <n v="6.5278069724238286"/>
    <x v="77"/>
    <x v="4"/>
    <x v="2"/>
    <x v="2"/>
    <b v="0"/>
    <n v="13942.819255772181"/>
  </r>
  <r>
    <n v="11009272057"/>
    <s v="Mar 21, 2024, 4:42:50 PM"/>
    <m/>
    <d v="2024-03-21T00:00:00"/>
    <m/>
    <d v="2024-03-21T00:00:00"/>
    <n v="3"/>
    <n v="21"/>
    <x v="8"/>
    <s v="Morning Run"/>
    <x v="0"/>
    <n v="3092"/>
    <n v="10626.5"/>
    <n v="10.6265"/>
    <n v="6.6029989315000002"/>
    <x v="77"/>
    <x v="4"/>
    <x v="2"/>
    <x v="2"/>
    <b v="0"/>
    <n v="13949.422254703681"/>
  </r>
  <r>
    <n v="11015151886"/>
    <s v="Mar 22, 2024, 3:14:21 PM"/>
    <m/>
    <d v="2024-03-22T00:00:00"/>
    <m/>
    <d v="2024-03-22T00:00:00"/>
    <n v="3"/>
    <n v="22"/>
    <x v="8"/>
    <s v="Morning Run"/>
    <x v="0"/>
    <n v="1993"/>
    <n v="6815.22021484375"/>
    <n v="6.81522021484375"/>
    <n v="4.234780200117676"/>
    <x v="77"/>
    <x v="4"/>
    <x v="2"/>
    <x v="2"/>
    <b v="0"/>
    <n v="13953.657034903797"/>
  </r>
  <r>
    <n v="11023205244"/>
    <s v="Mar 23, 2024, 5:18:06 PM"/>
    <m/>
    <d v="2024-03-23T00:00:00"/>
    <m/>
    <d v="2024-03-23T00:00:00"/>
    <n v="3"/>
    <n v="23"/>
    <x v="8"/>
    <s v="Lunch Run"/>
    <x v="0"/>
    <n v="3027"/>
    <n v="10276.0302734375"/>
    <n v="10.276030273437501"/>
    <n v="6.3852272070361327"/>
    <x v="77"/>
    <x v="4"/>
    <x v="2"/>
    <x v="2"/>
    <b v="0"/>
    <n v="13960.042262110834"/>
  </r>
  <r>
    <n v="11030095721"/>
    <s v="Mar 24, 2024, 4:40:33 PM"/>
    <m/>
    <d v="2024-03-24T00:00:00"/>
    <m/>
    <d v="2024-03-24T00:00:00"/>
    <n v="3"/>
    <n v="24"/>
    <x v="8"/>
    <s v="Morning Run"/>
    <x v="0"/>
    <n v="1895"/>
    <n v="6769.02978515625"/>
    <n v="6.76902978515625"/>
    <n v="4.2060788066323243"/>
    <x v="77"/>
    <x v="4"/>
    <x v="2"/>
    <x v="2"/>
    <b v="0"/>
    <n v="13964.248340917466"/>
  </r>
  <r>
    <n v="11037071380"/>
    <s v="Mar 25, 2024, 6:41:59 PM"/>
    <m/>
    <d v="2024-03-25T00:00:00"/>
    <m/>
    <d v="2024-03-25T00:00:00"/>
    <n v="3"/>
    <n v="25"/>
    <x v="8"/>
    <s v="Azzurra Bike"/>
    <x v="3"/>
    <n v="4200"/>
    <n v="34600.96484375"/>
    <n v="34.600964843749999"/>
    <n v="21.500036125925782"/>
    <x v="77"/>
    <x v="4"/>
    <x v="2"/>
    <x v="2"/>
    <b v="1"/>
    <n v="13964.248340917466"/>
  </r>
  <r>
    <n v="11042764079"/>
    <s v="Mar 26, 2024, 4:14:23 PM"/>
    <m/>
    <d v="2024-03-26T00:00:00"/>
    <m/>
    <d v="2024-03-26T00:00:00"/>
    <n v="3"/>
    <n v="26"/>
    <x v="8"/>
    <s v="Azzurra Bike"/>
    <x v="3"/>
    <n v="3600"/>
    <n v="29611.98828125"/>
    <n v="29.611988281249999"/>
    <n v="18.400030770308593"/>
    <x v="77"/>
    <x v="4"/>
    <x v="2"/>
    <x v="2"/>
    <b v="1"/>
    <n v="13964.248340917466"/>
  </r>
  <r>
    <n v="11049663202"/>
    <s v="Mar 27, 2024, 3:46:08 PM"/>
    <m/>
    <d v="2024-03-27T00:00:00"/>
    <m/>
    <d v="2024-03-27T00:00:00"/>
    <n v="3"/>
    <n v="27"/>
    <x v="8"/>
    <s v="Azzurra Bike"/>
    <x v="3"/>
    <n v="3780"/>
    <n v="30899.466796875"/>
    <n v="30.899466796875"/>
    <n v="19.200032583041015"/>
    <x v="77"/>
    <x v="4"/>
    <x v="2"/>
    <x v="2"/>
    <b v="1"/>
    <n v="13964.248340917466"/>
  </r>
  <r>
    <n v="11056416213"/>
    <s v="Mar 28, 2024, 4:19:58 PM"/>
    <m/>
    <d v="2024-03-28T00:00:00"/>
    <m/>
    <d v="2024-03-28T00:00:00"/>
    <n v="3"/>
    <n v="28"/>
    <x v="8"/>
    <s v="Azzurra Bike"/>
    <x v="3"/>
    <n v="3780"/>
    <n v="31382.271484375"/>
    <n v="31.382271484375"/>
    <n v="19.500033414517578"/>
    <x v="77"/>
    <x v="4"/>
    <x v="2"/>
    <x v="2"/>
    <b v="1"/>
    <n v="13964.248340917466"/>
  </r>
  <r>
    <n v="11063625914"/>
    <s v="Mar 29, 2024, 4:51:56 PM"/>
    <m/>
    <d v="2024-03-29T00:00:00"/>
    <m/>
    <d v="2024-03-29T00:00:00"/>
    <n v="3"/>
    <n v="29"/>
    <x v="8"/>
    <s v="Morning Run"/>
    <x v="0"/>
    <n v="2995"/>
    <n v="10396.169921875"/>
    <n v="10.396169921875"/>
    <n v="6.4598785005253907"/>
    <x v="77"/>
    <x v="4"/>
    <x v="2"/>
    <x v="2"/>
    <b v="0"/>
    <n v="13970.708219417991"/>
  </r>
  <r>
    <n v="11070997898"/>
    <s v="Mar 30, 2024, 4:22:53 PM"/>
    <m/>
    <d v="2024-03-30T00:00:00"/>
    <m/>
    <d v="2024-03-30T00:00:00"/>
    <n v="3"/>
    <n v="30"/>
    <x v="8"/>
    <s v="Azzurra Treadmill"/>
    <x v="0"/>
    <n v="3660"/>
    <n v="11265.4306640625"/>
    <n v="11.265430664062499"/>
    <n v="7.0000119171591795"/>
    <x v="77"/>
    <x v="4"/>
    <x v="2"/>
    <x v="2"/>
    <b v="1"/>
    <n v="13977.708231335151"/>
  </r>
  <r>
    <n v="11079261628"/>
    <s v="Mar 31, 2024, 4:28:00 PM"/>
    <m/>
    <d v="2024-03-31T00:00:00"/>
    <m/>
    <d v="2024-03-31T00:00:00"/>
    <n v="3"/>
    <n v="31"/>
    <x v="8"/>
    <s v="Azzurra Treadmill"/>
    <x v="0"/>
    <n v="1628"/>
    <n v="4988.9765625"/>
    <n v="4.9889765625000004"/>
    <n v="3.1000053556171876"/>
    <x v="77"/>
    <x v="4"/>
    <x v="2"/>
    <x v="2"/>
    <b v="1"/>
    <n v="13980.808236690767"/>
  </r>
  <r>
    <n v="11085108009"/>
    <s v="Apr 1, 2024, 4:11:02 PM"/>
    <m/>
    <d v="2024-04-01T00:00:00"/>
    <m/>
    <d v="2024-04-01T00:00:00"/>
    <n v="4"/>
    <n v="1"/>
    <x v="8"/>
    <s v="Morning Run"/>
    <x v="0"/>
    <n v="3158"/>
    <n v="10681.8095703125"/>
    <n v="10.681809570312501"/>
    <n v="6.6373666945146486"/>
    <x v="77"/>
    <x v="4"/>
    <x v="2"/>
    <x v="2"/>
    <b v="0"/>
    <n v="13987.445603385282"/>
  </r>
  <r>
    <n v="11091399546"/>
    <s v="Apr 2, 2024, 2:59:09 PM"/>
    <m/>
    <d v="2024-04-02T00:00:00"/>
    <m/>
    <d v="2024-04-02T00:00:00"/>
    <n v="4"/>
    <n v="2"/>
    <x v="8"/>
    <s v="Morning Run"/>
    <x v="0"/>
    <n v="2918"/>
    <n v="10250.599609375"/>
    <n v="10.250599609375"/>
    <n v="6.369425329876953"/>
    <x v="77"/>
    <x v="4"/>
    <x v="2"/>
    <x v="2"/>
    <b v="0"/>
    <n v="13993.815028715158"/>
  </r>
  <r>
    <n v="11099491309"/>
    <s v="Apr 3, 2024, 4:31:49 PM"/>
    <m/>
    <d v="2024-04-03T00:00:00"/>
    <m/>
    <d v="2024-04-03T00:00:00"/>
    <n v="4"/>
    <n v="3"/>
    <x v="8"/>
    <s v="Morning Run"/>
    <x v="0"/>
    <n v="2787"/>
    <n v="10071.7998046875"/>
    <n v="10.071799804687499"/>
    <n v="6.2583243164384763"/>
    <x v="77"/>
    <x v="4"/>
    <x v="2"/>
    <x v="2"/>
    <b v="0"/>
    <n v="14000.073353031597"/>
  </r>
  <r>
    <n v="11106566655"/>
    <s v="Apr 4, 2024, 4:36:51 PM"/>
    <m/>
    <d v="2024-04-04T00:00:00"/>
    <m/>
    <d v="2024-04-04T00:00:00"/>
    <n v="4"/>
    <n v="4"/>
    <x v="8"/>
    <s v="Morning Run"/>
    <x v="0"/>
    <n v="2901"/>
    <n v="10070.3603515625"/>
    <n v="10.070360351562501"/>
    <n v="6.2574298820107419"/>
    <x v="77"/>
    <x v="4"/>
    <x v="2"/>
    <x v="2"/>
    <b v="0"/>
    <n v="14006.330782913608"/>
  </r>
  <r>
    <n v="11113413405"/>
    <s v="Apr 5, 2024, 4:46:47 PM"/>
    <m/>
    <d v="2024-04-05T00:00:00"/>
    <m/>
    <d v="2024-04-05T00:00:00"/>
    <n v="4"/>
    <n v="5"/>
    <x v="8"/>
    <s v="Morning Run"/>
    <x v="0"/>
    <n v="3087"/>
    <n v="10590.5"/>
    <n v="10.5905"/>
    <n v="6.5806295754999997"/>
    <x v="77"/>
    <x v="4"/>
    <x v="2"/>
    <x v="2"/>
    <b v="0"/>
    <n v="14012.911412489108"/>
  </r>
  <r>
    <n v="11120896445"/>
    <s v="Apr 6, 2024, 3:57:52 PM"/>
    <m/>
    <d v="2024-04-06T00:00:00"/>
    <m/>
    <d v="2024-04-06T00:00:00"/>
    <n v="4"/>
    <n v="6"/>
    <x v="8"/>
    <s v="Morning Run"/>
    <x v="0"/>
    <n v="2961"/>
    <n v="10302.150390625"/>
    <n v="10.302150390625"/>
    <n v="6.4014574903730468"/>
    <x v="77"/>
    <x v="4"/>
    <x v="2"/>
    <x v="2"/>
    <b v="0"/>
    <n v="14019.31286997948"/>
  </r>
  <r>
    <n v="11129824097"/>
    <s v="Apr 7, 2024, 5:56:18 PM"/>
    <m/>
    <d v="2024-04-07T00:00:00"/>
    <m/>
    <d v="2024-04-07T00:00:00"/>
    <n v="4"/>
    <n v="7"/>
    <x v="8"/>
    <s v="Lunch Run"/>
    <x v="0"/>
    <n v="1526"/>
    <n v="5207.77978515625"/>
    <n v="5.2077797851562497"/>
    <n v="3.2359633328823243"/>
    <x v="77"/>
    <x v="4"/>
    <x v="2"/>
    <x v="2"/>
    <b v="0"/>
    <n v="14022.548833312361"/>
  </r>
  <r>
    <n v="11131196946"/>
    <s v="Apr 7, 2024, 10:39:45 PM"/>
    <m/>
    <d v="2024-04-07T00:00:00"/>
    <m/>
    <d v="2024-04-07T00:00:00"/>
    <n v="4"/>
    <n v="7"/>
    <x v="8"/>
    <s v="Afternoon Ride"/>
    <x v="3"/>
    <n v="1831"/>
    <n v="6532.58984375"/>
    <n v="6.5325898437500003"/>
    <n v="4.0591618838007815"/>
    <x v="77"/>
    <x v="4"/>
    <x v="2"/>
    <x v="2"/>
    <b v="0"/>
    <n v="14022.548833312361"/>
  </r>
  <r>
    <n v="11135871190"/>
    <s v="Apr 8, 2024, 4:10:46 PM"/>
    <m/>
    <d v="2024-04-08T00:00:00"/>
    <m/>
    <d v="2024-04-08T00:00:00"/>
    <n v="4"/>
    <n v="8"/>
    <x v="8"/>
    <s v="Morning Run"/>
    <x v="0"/>
    <n v="3046"/>
    <n v="10210.509765625"/>
    <n v="10.210509765625"/>
    <n v="6.344514663576172"/>
    <x v="77"/>
    <x v="4"/>
    <x v="2"/>
    <x v="2"/>
    <b v="0"/>
    <n v="14028.893347975938"/>
  </r>
  <r>
    <n v="11143724940"/>
    <s v="Apr 9, 2024, 4:50:25 PM"/>
    <m/>
    <d v="2024-04-09T00:00:00"/>
    <m/>
    <d v="2024-04-09T00:00:00"/>
    <n v="4"/>
    <n v="9"/>
    <x v="8"/>
    <s v="Lunch Run"/>
    <x v="0"/>
    <n v="3128"/>
    <n v="10479.330078125"/>
    <n v="10.479330078125001"/>
    <n v="6.5115518099746099"/>
    <x v="77"/>
    <x v="4"/>
    <x v="2"/>
    <x v="2"/>
    <b v="0"/>
    <n v="14035.404899785912"/>
  </r>
  <r>
    <n v="11152606786"/>
    <s v="Apr 10, 2024, 7:59:25 PM"/>
    <m/>
    <d v="2024-04-10T00:00:00"/>
    <m/>
    <d v="2024-04-10T00:00:00"/>
    <n v="4"/>
    <n v="10"/>
    <x v="8"/>
    <s v="Afternoon Run"/>
    <x v="0"/>
    <n v="2956"/>
    <n v="10214.009765625"/>
    <n v="10.214009765625001"/>
    <n v="6.3466894620761716"/>
    <x v="69"/>
    <x v="0"/>
    <x v="0"/>
    <x v="0"/>
    <b v="0"/>
    <n v="14041.751589247988"/>
  </r>
  <r>
    <n v="11157310890"/>
    <s v="Apr 11, 2024, 1:15:14 PM"/>
    <m/>
    <d v="2024-04-11T00:00:00"/>
    <m/>
    <d v="2024-04-11T00:00:00"/>
    <n v="4"/>
    <n v="11"/>
    <x v="8"/>
    <s v="Morning Run"/>
    <x v="0"/>
    <n v="3589"/>
    <n v="12079.08984375"/>
    <n v="12.079089843749999"/>
    <n v="7.505596135300781"/>
    <x v="69"/>
    <x v="0"/>
    <x v="0"/>
    <x v="0"/>
    <b v="0"/>
    <n v="14049.257185383289"/>
  </r>
  <r>
    <n v="11163794272"/>
    <s v="Apr 12, 2024, 11:08:22 AM"/>
    <m/>
    <d v="2024-04-12T00:00:00"/>
    <m/>
    <d v="2024-04-12T00:00:00"/>
    <n v="4"/>
    <n v="12"/>
    <x v="8"/>
    <s v="Morning Run"/>
    <x v="0"/>
    <n v="3464"/>
    <n v="11549.2802734375"/>
    <n v="11.5492802734375"/>
    <n v="7.1763878327861326"/>
    <x v="69"/>
    <x v="0"/>
    <x v="0"/>
    <x v="0"/>
    <b v="0"/>
    <n v="14056.433573216074"/>
  </r>
  <r>
    <n v="11174130798"/>
    <s v="Apr 13, 2024, 4:20:31 PM"/>
    <m/>
    <d v="2024-04-13T00:00:00"/>
    <m/>
    <d v="2024-04-13T00:00:00"/>
    <n v="4"/>
    <n v="13"/>
    <x v="8"/>
    <s v="Morning Run"/>
    <x v="0"/>
    <n v="3069"/>
    <n v="10432.66015625"/>
    <n v="10.43266015625"/>
    <n v="6.4825524739492186"/>
    <x v="77"/>
    <x v="4"/>
    <x v="2"/>
    <x v="2"/>
    <b v="0"/>
    <n v="14062.916125690024"/>
  </r>
  <r>
    <n v="11182884691"/>
    <s v="Apr 14, 2024, 5:20:26 PM"/>
    <m/>
    <d v="2024-04-14T00:00:00"/>
    <m/>
    <d v="2024-04-14T00:00:00"/>
    <n v="4"/>
    <n v="14"/>
    <x v="8"/>
    <s v="Azzurra Treadmill"/>
    <x v="0"/>
    <n v="1920"/>
    <n v="5954.58447265625"/>
    <n v="5.9545844726562498"/>
    <n v="3.7000061083588869"/>
    <x v="77"/>
    <x v="4"/>
    <x v="2"/>
    <x v="2"/>
    <b v="1"/>
    <n v="14066.616131798382"/>
  </r>
  <r>
    <n v="11188494941"/>
    <s v="Apr 15, 2024, 3:12:35 PM"/>
    <m/>
    <d v="2024-04-15T00:00:00"/>
    <m/>
    <d v="2024-04-15T00:00:00"/>
    <n v="4"/>
    <n v="15"/>
    <x v="8"/>
    <s v="Morning Run"/>
    <x v="0"/>
    <n v="3128"/>
    <n v="10713.8095703125"/>
    <n v="10.713809570312501"/>
    <n v="6.6572505665146489"/>
    <x v="77"/>
    <x v="4"/>
    <x v="2"/>
    <x v="2"/>
    <b v="0"/>
    <n v="14073.273382364898"/>
  </r>
  <r>
    <n v="11195771019"/>
    <s v="Apr 16, 2024, 3:00:19 PM"/>
    <m/>
    <d v="2024-04-16T00:00:00"/>
    <m/>
    <d v="2024-04-16T00:00:00"/>
    <n v="4"/>
    <n v="16"/>
    <x v="8"/>
    <s v="Morning Run"/>
    <x v="0"/>
    <n v="3082"/>
    <n v="10246.919921875"/>
    <n v="10.246919921875"/>
    <n v="6.3671388787753909"/>
    <x v="77"/>
    <x v="4"/>
    <x v="2"/>
    <x v="2"/>
    <b v="0"/>
    <n v="14079.640521243673"/>
  </r>
  <r>
    <n v="11204748395"/>
    <s v="Apr 17, 2024, 5:37:07 PM"/>
    <m/>
    <d v="2024-04-17T00:00:00"/>
    <m/>
    <d v="2024-04-17T00:00:00"/>
    <n v="4"/>
    <n v="17"/>
    <x v="8"/>
    <s v="Lunch Run"/>
    <x v="0"/>
    <n v="2924"/>
    <n v="10075.599609375"/>
    <n v="10.075599609375001"/>
    <n v="6.2606854048769529"/>
    <x v="77"/>
    <x v="4"/>
    <x v="2"/>
    <x v="2"/>
    <b v="0"/>
    <n v="14085.90120664855"/>
  </r>
  <r>
    <n v="11210912501"/>
    <s v="Apr 18, 2024, 3:20:56 PM"/>
    <m/>
    <d v="2024-04-18T00:00:00"/>
    <m/>
    <d v="2024-04-18T00:00:00"/>
    <n v="4"/>
    <n v="18"/>
    <x v="8"/>
    <s v="Morning Run"/>
    <x v="0"/>
    <n v="3109"/>
    <n v="10416.169921875"/>
    <n v="10.416169921874999"/>
    <n v="6.4723059205253906"/>
    <x v="77"/>
    <x v="4"/>
    <x v="2"/>
    <x v="2"/>
    <b v="0"/>
    <n v="14092.373512569076"/>
  </r>
  <r>
    <n v="11218148534"/>
    <s v="Apr 19, 2024, 4:15:27 PM"/>
    <m/>
    <d v="2024-04-19T00:00:00"/>
    <m/>
    <d v="2024-04-19T00:00:00"/>
    <n v="4"/>
    <n v="19"/>
    <x v="8"/>
    <s v="Morning Run"/>
    <x v="0"/>
    <n v="3041"/>
    <n v="10251.58984375"/>
    <n v="10.251589843750001"/>
    <n v="6.370040632800781"/>
    <x v="77"/>
    <x v="4"/>
    <x v="2"/>
    <x v="2"/>
    <b v="0"/>
    <n v="14098.743553201877"/>
  </r>
  <r>
    <n v="11225799931"/>
    <s v="Apr 20, 2024, 4:19:51 PM"/>
    <m/>
    <d v="2024-04-20T00:00:00"/>
    <m/>
    <d v="2024-04-20T00:00:00"/>
    <n v="4"/>
    <n v="20"/>
    <x v="8"/>
    <s v="Morning Run"/>
    <x v="0"/>
    <n v="2974"/>
    <n v="10147.2099609375"/>
    <n v="10.1472099609375"/>
    <n v="6.3051820006376955"/>
    <x v="77"/>
    <x v="4"/>
    <x v="2"/>
    <x v="2"/>
    <b v="0"/>
    <n v="14105.048735202516"/>
  </r>
  <r>
    <n v="11233578932"/>
    <s v="Apr 21, 2024, 4:00:38 PM"/>
    <m/>
    <d v="2024-04-21T00:00:00"/>
    <m/>
    <d v="2024-04-21T00:00:00"/>
    <n v="4"/>
    <n v="21"/>
    <x v="8"/>
    <s v="Morning Run"/>
    <x v="0"/>
    <n v="2510"/>
    <n v="8475.2001953125"/>
    <n v="8.4752001953124996"/>
    <n v="5.2662436205615233"/>
    <x v="77"/>
    <x v="4"/>
    <x v="2"/>
    <x v="2"/>
    <b v="0"/>
    <n v="14110.314978823077"/>
  </r>
  <r>
    <n v="11239660200"/>
    <s v="Apr 22, 2024, 3:30:45 PM"/>
    <m/>
    <d v="2024-04-22T00:00:00"/>
    <m/>
    <d v="2024-04-22T00:00:00"/>
    <n v="4"/>
    <n v="22"/>
    <x v="8"/>
    <s v="Morning Run"/>
    <x v="0"/>
    <n v="3050"/>
    <n v="10238.2900390625"/>
    <n v="10.2382900390625"/>
    <n v="6.3617765198623051"/>
    <x v="77"/>
    <x v="4"/>
    <x v="2"/>
    <x v="2"/>
    <b v="0"/>
    <n v="14116.676755342938"/>
  </r>
  <r>
    <n v="11247765638"/>
    <s v="Apr 23, 2024, 4:24:32 PM"/>
    <m/>
    <d v="2024-04-23T00:00:00"/>
    <m/>
    <d v="2024-04-23T00:00:00"/>
    <n v="4"/>
    <n v="23"/>
    <x v="8"/>
    <s v="Morning Run"/>
    <x v="0"/>
    <n v="3270"/>
    <n v="10959.08984375"/>
    <n v="10.95908984375"/>
    <n v="6.809660615300781"/>
    <x v="77"/>
    <x v="4"/>
    <x v="2"/>
    <x v="2"/>
    <b v="0"/>
    <n v="14123.486415958239"/>
  </r>
  <r>
    <n v="11254809369"/>
    <s v="Apr 24, 2024, 3:30:41 PM"/>
    <m/>
    <d v="2024-04-24T00:00:00"/>
    <m/>
    <d v="2024-04-24T00:00:00"/>
    <n v="4"/>
    <n v="24"/>
    <x v="8"/>
    <s v="Morning Run"/>
    <x v="0"/>
    <n v="3038"/>
    <n v="10134.5703125"/>
    <n v="10.134570312499999"/>
    <n v="6.2973280896484374"/>
    <x v="77"/>
    <x v="4"/>
    <x v="2"/>
    <x v="2"/>
    <b v="0"/>
    <n v="14129.783744047887"/>
  </r>
  <r>
    <n v="11262227548"/>
    <s v="Apr 25, 2024, 3:18:34 PM"/>
    <m/>
    <d v="2024-04-25T00:00:00"/>
    <m/>
    <d v="2024-04-25T00:00:00"/>
    <n v="4"/>
    <n v="25"/>
    <x v="8"/>
    <s v="Morning Run"/>
    <x v="0"/>
    <n v="3072"/>
    <n v="10075.400390625"/>
    <n v="10.075400390624999"/>
    <n v="6.2605616161230468"/>
    <x v="77"/>
    <x v="4"/>
    <x v="2"/>
    <x v="2"/>
    <b v="0"/>
    <n v="14136.044305664011"/>
  </r>
  <r>
    <n v="11269446368"/>
    <s v="Apr 26, 2024, 3:38:09 PM"/>
    <m/>
    <d v="2024-04-26T00:00:00"/>
    <m/>
    <d v="2024-04-26T00:00:00"/>
    <n v="4"/>
    <n v="26"/>
    <x v="8"/>
    <s v="Morning Run"/>
    <x v="0"/>
    <n v="3266"/>
    <n v="10897.2998046875"/>
    <n v="10.897299804687499"/>
    <n v="6.7712660769384767"/>
    <x v="8"/>
    <x v="7"/>
    <x v="1"/>
    <x v="1"/>
    <b v="0"/>
    <n v="14142.81557174095"/>
  </r>
  <r>
    <n v="11277467607"/>
    <s v="Apr 27, 2024, 4:16:50 PM"/>
    <m/>
    <d v="2024-04-27T00:00:00"/>
    <m/>
    <d v="2024-04-27T00:00:00"/>
    <n v="4"/>
    <n v="27"/>
    <x v="8"/>
    <s v="Morning Run"/>
    <x v="0"/>
    <n v="3235"/>
    <n v="10744.509765625"/>
    <n v="10.744509765625001"/>
    <n v="6.6763267775761719"/>
    <x v="77"/>
    <x v="4"/>
    <x v="2"/>
    <x v="2"/>
    <b v="0"/>
    <n v="14149.491898518527"/>
  </r>
  <r>
    <n v="11285735957"/>
    <s v="Apr 28, 2024, 4:58:35 PM"/>
    <m/>
    <d v="2024-04-28T00:00:00"/>
    <m/>
    <d v="2024-04-28T00:00:00"/>
    <n v="4"/>
    <n v="28"/>
    <x v="8"/>
    <s v="Morning Run"/>
    <x v="0"/>
    <n v="1934"/>
    <n v="6692.22021484375"/>
    <n v="6.6922202148437497"/>
    <n v="4.1583515671176761"/>
    <x v="77"/>
    <x v="4"/>
    <x v="2"/>
    <x v="2"/>
    <b v="0"/>
    <n v="14153.650250085644"/>
  </r>
  <r>
    <n v="11292386322"/>
    <s v="Apr 29, 2024, 4:13:36 PM"/>
    <m/>
    <d v="2024-04-29T00:00:00"/>
    <m/>
    <d v="2024-04-29T00:00:00"/>
    <n v="4"/>
    <n v="29"/>
    <x v="8"/>
    <s v="Morning Run"/>
    <x v="0"/>
    <n v="3406"/>
    <n v="11656.0400390625"/>
    <n v="11.6560400390625"/>
    <n v="7.2427252551123047"/>
    <x v="77"/>
    <x v="4"/>
    <x v="2"/>
    <x v="2"/>
    <b v="0"/>
    <n v="14160.892975340756"/>
  </r>
  <r>
    <n v="11300326826"/>
    <s v="Apr 30, 2024, 4:21:23 PM"/>
    <m/>
    <d v="2024-04-30T00:00:00"/>
    <m/>
    <d v="2024-04-30T00:00:00"/>
    <n v="4"/>
    <n v="30"/>
    <x v="8"/>
    <s v="Morning Run"/>
    <x v="0"/>
    <n v="2996"/>
    <n v="10163.2099609375"/>
    <n v="10.1632099609375"/>
    <n v="6.3151239366376952"/>
    <x v="77"/>
    <x v="4"/>
    <x v="2"/>
    <x v="2"/>
    <b v="0"/>
    <n v="14167.208099277394"/>
  </r>
  <r>
    <n v="11309281469"/>
    <s v="May 1, 2024, 4:00:13 PM"/>
    <m/>
    <d v="2024-05-01T00:00:00"/>
    <m/>
    <d v="2024-05-01T00:00:00"/>
    <n v="5"/>
    <n v="1"/>
    <x v="8"/>
    <s v="Morning Run"/>
    <x v="0"/>
    <n v="3292"/>
    <n v="10882.66015625"/>
    <n v="10.882660156249999"/>
    <n v="6.7621694239492189"/>
    <x v="77"/>
    <x v="4"/>
    <x v="2"/>
    <x v="2"/>
    <b v="0"/>
    <n v="14173.970268701343"/>
  </r>
  <r>
    <n v="11316741221"/>
    <s v="May 2, 2024, 4:16:02 PM"/>
    <m/>
    <d v="2024-05-02T00:00:00"/>
    <m/>
    <d v="2024-05-02T00:00:00"/>
    <n v="5"/>
    <n v="2"/>
    <x v="8"/>
    <s v="Morning Run"/>
    <x v="0"/>
    <n v="2960"/>
    <n v="10243.4599609375"/>
    <n v="10.2434599609375"/>
    <n v="6.3649889593876958"/>
    <x v="77"/>
    <x v="4"/>
    <x v="2"/>
    <x v="2"/>
    <b v="0"/>
    <n v="14180.33525766073"/>
  </r>
  <r>
    <n v="11323158426"/>
    <s v="May 3, 2024, 2:22:34 PM"/>
    <m/>
    <d v="2024-05-03T00:00:00"/>
    <m/>
    <d v="2024-05-03T00:00:00"/>
    <n v="5"/>
    <n v="3"/>
    <x v="8"/>
    <s v="Morning Run"/>
    <x v="0"/>
    <n v="3099"/>
    <n v="10279.75"/>
    <n v="10.27975"/>
    <n v="6.3875385372500002"/>
    <x v="77"/>
    <x v="4"/>
    <x v="2"/>
    <x v="2"/>
    <b v="0"/>
    <n v="14186.722796197981"/>
  </r>
  <r>
    <n v="11332341408"/>
    <s v="May 4, 2024, 5:07:25 PM"/>
    <m/>
    <d v="2024-05-04T00:00:00"/>
    <m/>
    <d v="2024-05-04T00:00:00"/>
    <n v="5"/>
    <n v="4"/>
    <x v="8"/>
    <s v="Lunch Run"/>
    <x v="0"/>
    <n v="2989"/>
    <n v="10112.1904296875"/>
    <n v="10.1121904296875"/>
    <n v="6.2834218794853518"/>
    <x v="77"/>
    <x v="4"/>
    <x v="2"/>
    <x v="2"/>
    <b v="0"/>
    <n v="14193.006218077466"/>
  </r>
  <r>
    <n v="11340111179"/>
    <s v="May 5, 2024, 4:12:36 PM"/>
    <m/>
    <d v="2024-05-05T00:00:00"/>
    <m/>
    <d v="2024-05-05T00:00:00"/>
    <n v="5"/>
    <n v="5"/>
    <x v="8"/>
    <s v="Morning Run"/>
    <x v="0"/>
    <n v="2035"/>
    <n v="6805.580078125"/>
    <n v="6.8055800781249998"/>
    <n v="4.2287900987246099"/>
    <x v="77"/>
    <x v="4"/>
    <x v="2"/>
    <x v="2"/>
    <b v="0"/>
    <n v="14197.235008176191"/>
  </r>
  <r>
    <n v="11346860892"/>
    <s v="May 6, 2024, 4:11:06 PM"/>
    <m/>
    <d v="2024-05-06T00:00:00"/>
    <m/>
    <d v="2024-05-06T00:00:00"/>
    <n v="5"/>
    <n v="6"/>
    <x v="8"/>
    <s v="Morning Run"/>
    <x v="0"/>
    <n v="2968"/>
    <n v="10157.349609375"/>
    <n v="10.157349609375"/>
    <n v="6.3114824841269535"/>
    <x v="77"/>
    <x v="4"/>
    <x v="2"/>
    <x v="2"/>
    <b v="0"/>
    <n v="14203.546490660317"/>
  </r>
  <r>
    <n v="11355445345"/>
    <s v="May 7, 2024, 5:57:31 PM"/>
    <m/>
    <d v="2024-05-07T00:00:00"/>
    <m/>
    <d v="2024-05-07T00:00:00"/>
    <n v="5"/>
    <n v="7"/>
    <x v="8"/>
    <s v="Lunch Run"/>
    <x v="0"/>
    <n v="3052"/>
    <n v="10339.2705078125"/>
    <n v="10.3392705078125"/>
    <n v="6.4245228547099611"/>
    <x v="77"/>
    <x v="4"/>
    <x v="2"/>
    <x v="2"/>
    <b v="0"/>
    <n v="14209.971013515027"/>
  </r>
  <r>
    <n v="11362465387"/>
    <s v="May 8, 2024, 3:49:05 PM"/>
    <m/>
    <d v="2024-05-08T00:00:00"/>
    <m/>
    <d v="2024-05-08T00:00:00"/>
    <n v="5"/>
    <n v="8"/>
    <x v="8"/>
    <s v="Morning Run"/>
    <x v="0"/>
    <n v="3167"/>
    <n v="10637.330078125"/>
    <n v="10.637330078125"/>
    <n v="6.6097284279746091"/>
    <x v="77"/>
    <x v="4"/>
    <x v="2"/>
    <x v="2"/>
    <b v="0"/>
    <n v="14216.580741943002"/>
  </r>
  <r>
    <n v="11371421938"/>
    <s v="May 9, 2024, 4:40:53 PM"/>
    <m/>
    <d v="2024-05-09T00:00:00"/>
    <m/>
    <d v="2024-05-09T00:00:00"/>
    <n v="5"/>
    <n v="9"/>
    <x v="8"/>
    <s v="Morning Run"/>
    <x v="0"/>
    <n v="3169"/>
    <n v="10630.6201171875"/>
    <n v="10.630620117187499"/>
    <n v="6.6055590528369139"/>
    <x v="77"/>
    <x v="4"/>
    <x v="2"/>
    <x v="2"/>
    <b v="0"/>
    <n v="14223.18630099584"/>
  </r>
  <r>
    <n v="11377869391"/>
    <s v="May 10, 2024, 2:11:08 PM"/>
    <m/>
    <d v="2024-05-10T00:00:00"/>
    <m/>
    <d v="2024-05-10T00:00:00"/>
    <n v="5"/>
    <n v="10"/>
    <x v="8"/>
    <s v="Morning Run"/>
    <x v="0"/>
    <n v="3068"/>
    <n v="10041.849609375"/>
    <n v="10.041849609374999"/>
    <n v="6.2397141336269533"/>
    <x v="77"/>
    <x v="4"/>
    <x v="2"/>
    <x v="2"/>
    <b v="0"/>
    <n v="14229.426015129467"/>
  </r>
  <r>
    <n v="11387385850"/>
    <s v="May 11, 2024, 4:45:41 PM"/>
    <m/>
    <d v="2024-05-11T00:00:00"/>
    <m/>
    <d v="2024-05-11T00:00:00"/>
    <n v="5"/>
    <n v="11"/>
    <x v="8"/>
    <s v="Morning Run"/>
    <x v="0"/>
    <n v="2933"/>
    <n v="10070.2197265625"/>
    <n v="10.070219726562501"/>
    <n v="6.2573425017138673"/>
    <x v="77"/>
    <x v="4"/>
    <x v="2"/>
    <x v="2"/>
    <b v="0"/>
    <n v="14235.683357631182"/>
  </r>
  <r>
    <n v="11395516542"/>
    <s v="May 12, 2024, 4:42:38 PM"/>
    <m/>
    <d v="2024-05-12T00:00:00"/>
    <m/>
    <d v="2024-05-12T00:00:00"/>
    <n v="5"/>
    <n v="12"/>
    <x v="8"/>
    <s v="Morning Run"/>
    <x v="0"/>
    <n v="2505"/>
    <n v="8426.650390625"/>
    <n v="8.4266503906249994"/>
    <n v="5.2360761798730469"/>
    <x v="77"/>
    <x v="4"/>
    <x v="2"/>
    <x v="2"/>
    <b v="0"/>
    <n v="14240.919433811056"/>
  </r>
  <r>
    <n v="11402185663"/>
    <s v="May 13, 2024, 4:24:11 PM"/>
    <m/>
    <d v="2024-05-13T00:00:00"/>
    <m/>
    <d v="2024-05-13T00:00:00"/>
    <n v="5"/>
    <n v="13"/>
    <x v="8"/>
    <s v="Morning Run"/>
    <x v="0"/>
    <n v="3421"/>
    <n v="11431.7802734375"/>
    <n v="11.4317802734375"/>
    <n v="7.1033767402861328"/>
    <x v="77"/>
    <x v="4"/>
    <x v="2"/>
    <x v="2"/>
    <b v="0"/>
    <n v="14248.022810551342"/>
  </r>
  <r>
    <n v="11409776541"/>
    <s v="May 14, 2024, 3:47:29 PM"/>
    <m/>
    <d v="2024-05-14T00:00:00"/>
    <m/>
    <d v="2024-05-14T00:00:00"/>
    <n v="5"/>
    <n v="14"/>
    <x v="8"/>
    <s v="Morning Run"/>
    <x v="0"/>
    <n v="3076"/>
    <n v="10293.9501953125"/>
    <n v="10.293950195312499"/>
    <n v="6.3963621268115238"/>
    <x v="77"/>
    <x v="4"/>
    <x v="2"/>
    <x v="2"/>
    <b v="0"/>
    <n v="14254.419172678154"/>
  </r>
  <r>
    <n v="11418071136"/>
    <s v="May 15, 2024, 4:12:00 PM"/>
    <m/>
    <d v="2024-05-15T00:00:00"/>
    <m/>
    <d v="2024-05-15T00:00:00"/>
    <n v="5"/>
    <n v="15"/>
    <x v="8"/>
    <s v="Morning Run"/>
    <x v="0"/>
    <n v="3059"/>
    <n v="10270.150390625"/>
    <n v="10.270150390625"/>
    <n v="6.3815736183730474"/>
    <x v="77"/>
    <x v="4"/>
    <x v="2"/>
    <x v="2"/>
    <b v="0"/>
    <n v="14260.800746296527"/>
  </r>
  <r>
    <n v="11425740701"/>
    <s v="May 16, 2024, 4:08:11 PM"/>
    <m/>
    <d v="2024-05-16T00:00:00"/>
    <m/>
    <d v="2024-05-16T00:00:00"/>
    <n v="5"/>
    <n v="16"/>
    <x v="8"/>
    <s v="Morning Run"/>
    <x v="0"/>
    <n v="3457"/>
    <n v="11677.6103515625"/>
    <n v="11.6776103515625"/>
    <n v="7.2561284217607422"/>
    <x v="77"/>
    <x v="4"/>
    <x v="2"/>
    <x v="2"/>
    <b v="0"/>
    <n v="14268.056874718288"/>
  </r>
  <r>
    <n v="11432774085"/>
    <s v="May 17, 2024, 3:42:53 PM"/>
    <m/>
    <d v="2024-05-17T00:00:00"/>
    <m/>
    <d v="2024-05-17T00:00:00"/>
    <n v="5"/>
    <n v="17"/>
    <x v="8"/>
    <s v="Morning Run"/>
    <x v="0"/>
    <n v="3015"/>
    <n v="10287.9296875"/>
    <n v="10.2879296875"/>
    <n v="6.392621157851563"/>
    <x v="77"/>
    <x v="4"/>
    <x v="2"/>
    <x v="2"/>
    <b v="0"/>
    <n v="14274.449495876139"/>
  </r>
  <r>
    <n v="11441201510"/>
    <s v="May 18, 2024, 4:22:36 PM"/>
    <m/>
    <d v="2024-05-18T00:00:00"/>
    <m/>
    <d v="2024-05-18T00:00:00"/>
    <n v="5"/>
    <n v="18"/>
    <x v="8"/>
    <s v="Morning Run"/>
    <x v="0"/>
    <n v="3072"/>
    <n v="10327.2998046875"/>
    <n v="10.327299804687501"/>
    <n v="6.4170846069384764"/>
    <x v="77"/>
    <x v="4"/>
    <x v="2"/>
    <x v="2"/>
    <b v="0"/>
    <n v="14280.866580483078"/>
  </r>
  <r>
    <n v="11449919691"/>
    <s v="May 19, 2024, 5:21:35 PM"/>
    <m/>
    <d v="2024-05-19T00:00:00"/>
    <m/>
    <d v="2024-05-19T00:00:00"/>
    <n v="5"/>
    <n v="19"/>
    <x v="8"/>
    <s v="Morning Run"/>
    <x v="0"/>
    <n v="2058"/>
    <n v="6858.6298828125"/>
    <n v="6.8586298828125001"/>
    <n v="4.2617537089130861"/>
    <x v="77"/>
    <x v="4"/>
    <x v="2"/>
    <x v="2"/>
    <b v="0"/>
    <n v="14285.128334191992"/>
  </r>
  <r>
    <n v="11456834480"/>
    <s v="May 20, 2024, 3:43:45 PM"/>
    <m/>
    <d v="2024-05-20T00:00:00"/>
    <m/>
    <d v="2024-05-20T00:00:00"/>
    <n v="5"/>
    <n v="20"/>
    <x v="8"/>
    <s v="Morning Run"/>
    <x v="0"/>
    <n v="3098"/>
    <n v="10622.759765625"/>
    <n v="10.622759765625"/>
    <n v="6.6006748583261716"/>
    <x v="77"/>
    <x v="4"/>
    <x v="2"/>
    <x v="2"/>
    <b v="0"/>
    <n v="14291.729009050317"/>
  </r>
  <r>
    <n v="11464921635"/>
    <s v="May 21, 2024, 4:20:28 PM"/>
    <m/>
    <d v="2024-05-21T00:00:00"/>
    <m/>
    <d v="2024-05-21T00:00:00"/>
    <n v="5"/>
    <n v="21"/>
    <x v="8"/>
    <s v="Morning Run"/>
    <x v="0"/>
    <n v="3166"/>
    <n v="10931.0703125"/>
    <n v="10.931070312499999"/>
    <n v="6.7922500911484374"/>
    <x v="77"/>
    <x v="4"/>
    <x v="2"/>
    <x v="2"/>
    <b v="0"/>
    <n v="14298.521259141466"/>
  </r>
  <r>
    <n v="11472709535"/>
    <s v="May 22, 2024, 4:15:46 PM"/>
    <m/>
    <d v="2024-05-22T00:00:00"/>
    <m/>
    <d v="2024-05-22T00:00:00"/>
    <n v="5"/>
    <n v="22"/>
    <x v="8"/>
    <s v="Morning Run"/>
    <x v="0"/>
    <n v="3012"/>
    <n v="10140.7900390625"/>
    <n v="10.1407900390625"/>
    <n v="6.3011928473623051"/>
    <x v="77"/>
    <x v="4"/>
    <x v="2"/>
    <x v="2"/>
    <b v="0"/>
    <n v="14304.822451988828"/>
  </r>
  <r>
    <n v="11481198325"/>
    <s v="May 23, 2024, 5:48:41 PM"/>
    <m/>
    <d v="2024-05-23T00:00:00"/>
    <m/>
    <d v="2024-05-23T00:00:00"/>
    <n v="5"/>
    <n v="23"/>
    <x v="8"/>
    <s v="Lunch Run"/>
    <x v="0"/>
    <n v="2911"/>
    <n v="10063.759765625"/>
    <n v="10.063759765625001"/>
    <n v="6.2533284693261724"/>
    <x v="77"/>
    <x v="4"/>
    <x v="2"/>
    <x v="2"/>
    <b v="0"/>
    <n v="14311.075780458154"/>
  </r>
  <r>
    <n v="11487948022"/>
    <s v="May 24, 2024, 4:46:41 PM"/>
    <m/>
    <d v="2024-05-24T00:00:00"/>
    <m/>
    <d v="2024-05-24T00:00:00"/>
    <n v="5"/>
    <n v="24"/>
    <x v="8"/>
    <s v="Morning Run"/>
    <x v="0"/>
    <n v="2914"/>
    <n v="10040.48046875"/>
    <n v="10.040480468749999"/>
    <n v="6.2388633893476566"/>
    <x v="77"/>
    <x v="4"/>
    <x v="2"/>
    <x v="2"/>
    <b v="0"/>
    <n v="14317.314643847501"/>
  </r>
  <r>
    <n v="11496076477"/>
    <s v="May 25, 2024, 4:45:05 PM"/>
    <m/>
    <d v="2024-05-25T00:00:00"/>
    <m/>
    <d v="2024-05-25T00:00:00"/>
    <n v="5"/>
    <n v="25"/>
    <x v="8"/>
    <s v="Lunch Run"/>
    <x v="0"/>
    <n v="3593"/>
    <n v="12398.849609375"/>
    <n v="12.398849609375"/>
    <n v="7.7042855806269532"/>
    <x v="77"/>
    <x v="4"/>
    <x v="2"/>
    <x v="2"/>
    <b v="0"/>
    <n v="14325.018929428128"/>
  </r>
  <r>
    <n v="11503413164"/>
    <s v="May 26, 2024, 3:05:28 PM"/>
    <m/>
    <d v="2024-05-26T00:00:00"/>
    <m/>
    <d v="2024-05-26T00:00:00"/>
    <n v="5"/>
    <n v="26"/>
    <x v="8"/>
    <s v="Morning Run"/>
    <x v="0"/>
    <n v="2513"/>
    <n v="8521.5302734375"/>
    <n v="8.5215302734375005"/>
    <n v="5.295031787536133"/>
    <x v="70"/>
    <x v="7"/>
    <x v="1"/>
    <x v="1"/>
    <b v="0"/>
    <n v="14330.313961215665"/>
  </r>
  <r>
    <n v="11512198798"/>
    <s v="May 27, 2024, 7:43:55 PM"/>
    <m/>
    <d v="2024-05-27T00:00:00"/>
    <m/>
    <d v="2024-05-27T00:00:00"/>
    <n v="5"/>
    <n v="27"/>
    <x v="8"/>
    <s v="Afternoon Run"/>
    <x v="0"/>
    <n v="1717"/>
    <n v="5814.41015625"/>
    <n v="5.8144101562500001"/>
    <n v="3.6129058531992189"/>
    <x v="77"/>
    <x v="4"/>
    <x v="2"/>
    <x v="2"/>
    <b v="0"/>
    <n v="14333.926867068863"/>
  </r>
  <r>
    <n v="11518835178"/>
    <s v="May 28, 2024, 4:38:16 PM"/>
    <m/>
    <d v="2024-05-28T00:00:00"/>
    <m/>
    <d v="2024-05-28T00:00:00"/>
    <n v="5"/>
    <n v="28"/>
    <x v="8"/>
    <s v="Lunch Run"/>
    <x v="0"/>
    <n v="3807"/>
    <n v="13303.41015625"/>
    <n v="13.303410156249999"/>
    <n v="8.2663532721992183"/>
    <x v="77"/>
    <x v="4"/>
    <x v="2"/>
    <x v="2"/>
    <b v="0"/>
    <n v="14342.193220341063"/>
  </r>
  <r>
    <n v="11526596874"/>
    <s v="May 29, 2024, 4:15:58 PM"/>
    <m/>
    <d v="2024-05-29T00:00:00"/>
    <m/>
    <d v="2024-05-29T00:00:00"/>
    <n v="5"/>
    <n v="29"/>
    <x v="8"/>
    <s v="Morning Run"/>
    <x v="0"/>
    <n v="4030"/>
    <n v="13651.9599609375"/>
    <n v="13.6519599609375"/>
    <n v="8.4829320128876962"/>
    <x v="77"/>
    <x v="4"/>
    <x v="2"/>
    <x v="2"/>
    <b v="0"/>
    <n v="14350.676152353952"/>
  </r>
  <r>
    <n v="11534603038"/>
    <s v="May 30, 2024, 4:31:50 PM"/>
    <m/>
    <d v="2024-05-30T00:00:00"/>
    <m/>
    <d v="2024-05-30T00:00:00"/>
    <n v="5"/>
    <n v="30"/>
    <x v="8"/>
    <s v="Morning Run"/>
    <x v="0"/>
    <n v="3750"/>
    <n v="12568.990234375"/>
    <n v="12.568990234375001"/>
    <n v="7.8100060309238284"/>
    <x v="77"/>
    <x v="4"/>
    <x v="2"/>
    <x v="2"/>
    <b v="0"/>
    <n v="14358.486158384876"/>
  </r>
  <r>
    <n v="11541644505"/>
    <s v="May 31, 2024, 4:22:51 PM"/>
    <m/>
    <d v="2024-05-31T00:00:00"/>
    <m/>
    <d v="2024-05-31T00:00:00"/>
    <n v="5"/>
    <n v="31"/>
    <x v="8"/>
    <s v="Morning Run"/>
    <x v="0"/>
    <n v="3237"/>
    <n v="10945.740234375"/>
    <n v="10.945740234375"/>
    <n v="6.8013655551738283"/>
    <x v="77"/>
    <x v="4"/>
    <x v="2"/>
    <x v="2"/>
    <b v="0"/>
    <n v="14365.287523940049"/>
  </r>
  <r>
    <n v="11549681960"/>
    <s v="Jun 1, 2024, 4:22:59 PM"/>
    <m/>
    <d v="2024-06-01T00:00:00"/>
    <m/>
    <d v="2024-06-01T00:00:00"/>
    <n v="6"/>
    <n v="1"/>
    <x v="8"/>
    <s v="Morning Run"/>
    <x v="0"/>
    <n v="3145"/>
    <n v="10737.1396484375"/>
    <n v="10.7371396484375"/>
    <n v="6.671747200489258"/>
    <x v="77"/>
    <x v="4"/>
    <x v="2"/>
    <x v="2"/>
    <b v="0"/>
    <n v="14371.959271140538"/>
  </r>
  <r>
    <n v="11557794305"/>
    <s v="Jun 2, 2024, 4:20:43 PM"/>
    <m/>
    <d v="2024-06-02T00:00:00"/>
    <m/>
    <d v="2024-06-02T00:00:00"/>
    <n v="6"/>
    <n v="2"/>
    <x v="8"/>
    <s v="Morning Run"/>
    <x v="0"/>
    <n v="2141"/>
    <n v="6955.52978515625"/>
    <n v="6.9555297851562496"/>
    <n v="4.3219644981323242"/>
    <x v="77"/>
    <x v="4"/>
    <x v="2"/>
    <x v="2"/>
    <b v="0"/>
    <n v="14376.281235638671"/>
  </r>
  <r>
    <n v="11564718183"/>
    <s v="Jun 3, 2024, 4:33:11 PM"/>
    <m/>
    <d v="2024-06-03T00:00:00"/>
    <m/>
    <d v="2024-06-03T00:00:00"/>
    <n v="6"/>
    <n v="3"/>
    <x v="8"/>
    <s v="Morning Run"/>
    <x v="0"/>
    <n v="1735"/>
    <n v="5609.6103515625"/>
    <n v="5.6096103515625"/>
    <n v="3.4856491937607421"/>
    <x v="77"/>
    <x v="4"/>
    <x v="2"/>
    <x v="2"/>
    <b v="0"/>
    <n v="14379.766884832432"/>
  </r>
  <r>
    <n v="11573642206"/>
    <s v="Jun 4, 2024, 4:32:58 PM"/>
    <m/>
    <d v="2024-06-04T00:00:00"/>
    <m/>
    <d v="2024-06-04T00:00:00"/>
    <n v="6"/>
    <n v="4"/>
    <x v="8"/>
    <s v="Lunch Run"/>
    <x v="0"/>
    <n v="4506"/>
    <n v="15554.3798828125"/>
    <n v="15.5543798828125"/>
    <n v="9.6650405821630869"/>
    <x v="77"/>
    <x v="4"/>
    <x v="2"/>
    <x v="2"/>
    <b v="0"/>
    <n v="14389.431925414596"/>
  </r>
  <r>
    <n v="11583513632"/>
    <s v="Jun 5, 2024, 8:36:06 PM"/>
    <m/>
    <d v="2024-06-05T00:00:00"/>
    <m/>
    <d v="2024-06-05T00:00:00"/>
    <n v="6"/>
    <n v="5"/>
    <x v="8"/>
    <s v="Afternoon Run"/>
    <x v="0"/>
    <n v="2886"/>
    <n v="10048.849609375"/>
    <n v="10.048849609375001"/>
    <n v="6.2440637306269533"/>
    <x v="77"/>
    <x v="4"/>
    <x v="2"/>
    <x v="2"/>
    <b v="0"/>
    <n v="14395.675989145222"/>
  </r>
  <r>
    <n v="11589057159"/>
    <s v="Jun 6, 2024, 3:09:38 PM"/>
    <m/>
    <d v="2024-06-06T00:00:00"/>
    <m/>
    <d v="2024-06-06T00:00:00"/>
    <n v="6"/>
    <n v="6"/>
    <x v="8"/>
    <s v="Morning Run"/>
    <x v="0"/>
    <n v="3432"/>
    <n v="11599.990234375"/>
    <n v="11.599990234374999"/>
    <n v="7.2078975319238285"/>
    <x v="77"/>
    <x v="4"/>
    <x v="2"/>
    <x v="2"/>
    <b v="0"/>
    <n v="14402.883886677146"/>
  </r>
  <r>
    <n v="11597324595"/>
    <s v="Jun 7, 2024, 4:21:49 PM"/>
    <m/>
    <d v="2024-06-07T00:00:00"/>
    <m/>
    <d v="2024-06-07T00:00:00"/>
    <n v="6"/>
    <n v="7"/>
    <x v="8"/>
    <s v="Morning Run"/>
    <x v="0"/>
    <n v="3402"/>
    <n v="11580.8095703125"/>
    <n v="11.5808095703125"/>
    <n v="7.1959792235146489"/>
    <x v="77"/>
    <x v="4"/>
    <x v="2"/>
    <x v="2"/>
    <b v="0"/>
    <n v="14410.07986590066"/>
  </r>
  <r>
    <n v="11605028782"/>
    <s v="Jun 8, 2024, 3:08:09 PM"/>
    <m/>
    <d v="2024-06-08T00:00:00"/>
    <m/>
    <d v="2024-06-08T00:00:00"/>
    <n v="6"/>
    <n v="8"/>
    <x v="8"/>
    <s v="Last Unmarried Run"/>
    <x v="0"/>
    <n v="3010"/>
    <n v="10491.6103515625"/>
    <n v="10.4916103515625"/>
    <n v="6.5191824157607421"/>
    <x v="4"/>
    <x v="4"/>
    <x v="2"/>
    <x v="2"/>
    <b v="0"/>
    <n v="14416.599048316421"/>
  </r>
  <r>
    <n v="11620952638"/>
    <s v="Jun 10, 2024, 4:42:10 PM"/>
    <m/>
    <d v="2024-06-10T00:00:00"/>
    <m/>
    <d v="2024-06-10T00:00:00"/>
    <n v="6"/>
    <n v="10"/>
    <x v="8"/>
    <s v="Lunch Run"/>
    <x v="0"/>
    <n v="3147"/>
    <n v="10971.1201171875"/>
    <n v="10.9711201171875"/>
    <n v="6.8171358783369138"/>
    <x v="77"/>
    <x v="4"/>
    <x v="2"/>
    <x v="2"/>
    <b v="0"/>
    <n v="14423.416184194757"/>
  </r>
  <r>
    <n v="11639440137"/>
    <s v="Jun 12, 2024, 11:14:28 PM"/>
    <m/>
    <d v="2024-06-12T00:00:00"/>
    <m/>
    <d v="2024-06-12T00:00:00"/>
    <n v="6"/>
    <n v="12"/>
    <x v="8"/>
    <s v="Taha'a Treadmill"/>
    <x v="0"/>
    <n v="3600"/>
    <n v="11748.234375"/>
    <n v="11.748234374999999"/>
    <n v="7.300012141828125"/>
    <x v="148"/>
    <x v="8"/>
    <x v="46"/>
    <x v="3"/>
    <b v="1"/>
    <n v="14430.716196336585"/>
  </r>
  <r>
    <n v="11647400631"/>
    <s v="Jun 14, 2024, 12:26:16 AM"/>
    <m/>
    <d v="2024-06-14T00:00:00"/>
    <m/>
    <d v="2024-06-14T00:00:00"/>
    <n v="6"/>
    <n v="14"/>
    <x v="8"/>
    <s v="Taha'a Treadmill"/>
    <x v="0"/>
    <n v="3300"/>
    <n v="10138.8876953125"/>
    <n v="10.1388876953125"/>
    <n v="6.300010786124024"/>
    <x v="148"/>
    <x v="8"/>
    <x v="46"/>
    <x v="3"/>
    <b v="1"/>
    <n v="14437.01620712271"/>
  </r>
  <r>
    <n v="11669449709"/>
    <s v="Jun 16, 2024, 9:17:41 PM"/>
    <m/>
    <d v="2024-06-16T00:00:00"/>
    <m/>
    <d v="2024-06-16T00:00:00"/>
    <n v="6"/>
    <n v="16"/>
    <x v="8"/>
    <s v="Bora Bora Treadmill"/>
    <x v="0"/>
    <n v="3600"/>
    <n v="11587.2998046875"/>
    <n v="11.5872998046875"/>
    <n v="7.2000120669384771"/>
    <x v="149"/>
    <x v="8"/>
    <x v="46"/>
    <x v="3"/>
    <b v="1"/>
    <n v="14444.216219189648"/>
  </r>
  <r>
    <n v="11684867123"/>
    <s v="Jun 18, 2024, 9:22:35 PM"/>
    <m/>
    <d v="2024-06-18T00:00:00"/>
    <m/>
    <d v="2024-06-18T00:00:00"/>
    <n v="6"/>
    <n v="18"/>
    <x v="8"/>
    <s v="Bora Bora Treadmill"/>
    <x v="0"/>
    <n v="3300"/>
    <n v="10621.69140625"/>
    <n v="10.621691406249999"/>
    <n v="6.6000110107929686"/>
    <x v="149"/>
    <x v="8"/>
    <x v="46"/>
    <x v="3"/>
    <b v="1"/>
    <n v="14450.81623020044"/>
  </r>
  <r>
    <n v="11701580907"/>
    <s v="Jun 21, 2024, 12:36:28 AM"/>
    <m/>
    <d v="2024-06-21T00:00:00"/>
    <m/>
    <d v="2024-06-21T00:00:00"/>
    <n v="6"/>
    <n v="21"/>
    <x v="8"/>
    <s v="Bora Bora Treadmill"/>
    <x v="0"/>
    <n v="3360"/>
    <n v="10138.8876953125"/>
    <n v="10.1388876953125"/>
    <n v="6.300010786124024"/>
    <x v="149"/>
    <x v="8"/>
    <x v="46"/>
    <x v="3"/>
    <b v="1"/>
    <n v="14457.116240986565"/>
  </r>
  <r>
    <n v="11724142722"/>
    <s v="Jun 23, 2024, 11:07:12 PM"/>
    <m/>
    <d v="2024-06-23T00:00:00"/>
    <m/>
    <d v="2024-06-23T00:00:00"/>
    <n v="6"/>
    <n v="23"/>
    <x v="8"/>
    <s v="Moorea Treadmill"/>
    <x v="0"/>
    <n v="3600"/>
    <n v="10943.5615234375"/>
    <n v="10.9435615234375"/>
    <n v="6.8000117673798828"/>
    <x v="150"/>
    <x v="8"/>
    <x v="46"/>
    <x v="3"/>
    <b v="1"/>
    <n v="14463.916252753945"/>
  </r>
  <r>
    <n v="11745869845"/>
    <s v="Jun 26, 2024, 4:19:51 PM"/>
    <m/>
    <d v="2024-06-26T00:00:00"/>
    <m/>
    <d v="2024-06-26T00:00:00"/>
    <n v="6"/>
    <n v="26"/>
    <x v="8"/>
    <s v="Morning Run"/>
    <x v="0"/>
    <n v="3092"/>
    <n v="10309.6796875"/>
    <n v="10.309679687499999"/>
    <n v="6.4061359771015622"/>
    <x v="77"/>
    <x v="4"/>
    <x v="2"/>
    <x v="2"/>
    <b v="0"/>
    <n v="14470.322388731047"/>
  </r>
  <r>
    <n v="11753133742"/>
    <s v="Jun 27, 2024, 3:05:05 PM"/>
    <m/>
    <d v="2024-06-27T00:00:00"/>
    <m/>
    <d v="2024-06-27T00:00:00"/>
    <n v="6"/>
    <n v="27"/>
    <x v="8"/>
    <s v="Morning Run"/>
    <x v="0"/>
    <n v="2941"/>
    <n v="10101.650390625"/>
    <n v="10.101650390625"/>
    <n v="6.2768726048730468"/>
    <x v="77"/>
    <x v="4"/>
    <x v="2"/>
    <x v="2"/>
    <b v="0"/>
    <n v="14476.599261335919"/>
  </r>
  <r>
    <n v="11778769974"/>
    <s v="Jun 30, 2024, 10:42:45 PM"/>
    <m/>
    <d v="2024-06-30T00:00:00"/>
    <m/>
    <d v="2024-06-30T00:00:00"/>
    <n v="6"/>
    <n v="30"/>
    <x v="8"/>
    <s v="Afternoon Run"/>
    <x v="0"/>
    <n v="3051"/>
    <n v="10098.23046875"/>
    <n v="10.09823046875"/>
    <n v="6.2747475645976563"/>
    <x v="77"/>
    <x v="4"/>
    <x v="2"/>
    <x v="2"/>
    <b v="0"/>
    <n v="14482.874008900517"/>
  </r>
  <r>
    <n v="11783804098"/>
    <s v="Jul 1, 2024, 4:05:49 PM"/>
    <m/>
    <d v="2024-07-01T00:00:00"/>
    <m/>
    <d v="2024-07-01T00:00:00"/>
    <n v="7"/>
    <n v="1"/>
    <x v="8"/>
    <s v="Morning Run"/>
    <x v="0"/>
    <n v="3829"/>
    <n v="13439.4697265625"/>
    <n v="13.4394697265625"/>
    <n v="8.350896743463867"/>
    <x v="77"/>
    <x v="4"/>
    <x v="2"/>
    <x v="2"/>
    <b v="0"/>
    <n v="14491.224905643981"/>
  </r>
  <r>
    <n v="11792503587"/>
    <s v="Jul 2, 2024, 4:56:35 PM"/>
    <m/>
    <d v="2024-07-02T00:00:00"/>
    <m/>
    <d v="2024-07-02T00:00:00"/>
    <n v="7"/>
    <n v="2"/>
    <x v="8"/>
    <s v="Lunch Run"/>
    <x v="0"/>
    <n v="3844"/>
    <n v="13376.26953125"/>
    <n v="13.376269531249999"/>
    <n v="8.3116259749023431"/>
    <x v="77"/>
    <x v="4"/>
    <x v="2"/>
    <x v="2"/>
    <b v="0"/>
    <n v="14499.536531618884"/>
  </r>
  <r>
    <n v="11800944817"/>
    <s v="Jul 3, 2024, 5:30:55 PM"/>
    <m/>
    <d v="2024-07-03T00:00:00"/>
    <m/>
    <d v="2024-07-03T00:00:00"/>
    <n v="7"/>
    <n v="3"/>
    <x v="8"/>
    <s v="Lunch Run"/>
    <x v="0"/>
    <n v="3355"/>
    <n v="11672.3798828125"/>
    <n v="11.6723798828125"/>
    <n v="7.252878360163086"/>
    <x v="77"/>
    <x v="4"/>
    <x v="2"/>
    <x v="2"/>
    <b v="0"/>
    <n v="14506.789409979046"/>
  </r>
  <r>
    <n v="11808781546"/>
    <s v="Jul 4, 2024, 4:52:21 PM"/>
    <m/>
    <d v="2024-07-04T00:00:00"/>
    <m/>
    <d v="2024-07-04T00:00:00"/>
    <n v="7"/>
    <n v="4"/>
    <x v="8"/>
    <s v="Lunch Run"/>
    <x v="0"/>
    <n v="3163"/>
    <n v="10730"/>
    <n v="10.73"/>
    <n v="6.6673108299999999"/>
    <x v="77"/>
    <x v="4"/>
    <x v="2"/>
    <x v="2"/>
    <b v="0"/>
    <n v="14513.456720809047"/>
  </r>
  <r>
    <n v="11816001561"/>
    <s v="Jul 5, 2024, 4:08:50 PM"/>
    <m/>
    <d v="2024-07-05T00:00:00"/>
    <m/>
    <d v="2024-07-05T00:00:00"/>
    <n v="7"/>
    <n v="5"/>
    <x v="8"/>
    <s v="Morning Run"/>
    <x v="0"/>
    <n v="3723"/>
    <n v="12761.75"/>
    <n v="12.761749999999999"/>
    <n v="7.9297813592499997"/>
    <x v="77"/>
    <x v="4"/>
    <x v="2"/>
    <x v="2"/>
    <b v="0"/>
    <n v="14521.386502168296"/>
  </r>
  <r>
    <n v="11824229029"/>
    <s v="Jul 6, 2024, 5:23:10 PM"/>
    <m/>
    <d v="2024-07-06T00:00:00"/>
    <m/>
    <d v="2024-07-06T00:00:00"/>
    <n v="7"/>
    <n v="6"/>
    <x v="8"/>
    <s v="Lunch Run"/>
    <x v="0"/>
    <n v="2999"/>
    <n v="10548.5498046875"/>
    <n v="10.5485498046875"/>
    <n v="6.5545629406884771"/>
    <x v="77"/>
    <x v="4"/>
    <x v="2"/>
    <x v="2"/>
    <b v="0"/>
    <n v="14527.941065108984"/>
  </r>
  <r>
    <n v="11832084319"/>
    <s v="Jul 7, 2024, 4:45:57 PM"/>
    <m/>
    <d v="2024-07-07T00:00:00"/>
    <m/>
    <d v="2024-07-07T00:00:00"/>
    <n v="7"/>
    <n v="7"/>
    <x v="8"/>
    <s v="Morning Run"/>
    <x v="0"/>
    <n v="2501"/>
    <n v="8477.7998046875"/>
    <n v="8.4777998046874998"/>
    <n v="5.267858942438477"/>
    <x v="77"/>
    <x v="4"/>
    <x v="2"/>
    <x v="2"/>
    <b v="0"/>
    <n v="14533.208924051421"/>
  </r>
  <r>
    <n v="11839531982"/>
    <s v="Jul 8, 2024, 4:27:54 PM"/>
    <m/>
    <d v="2024-07-08T00:00:00"/>
    <m/>
    <d v="2024-07-08T00:00:00"/>
    <n v="7"/>
    <n v="8"/>
    <x v="8"/>
    <s v="Morning Run"/>
    <x v="0"/>
    <n v="3822"/>
    <n v="13169.7099609375"/>
    <n v="13.169709960937499"/>
    <n v="8.1832758481376953"/>
    <x v="77"/>
    <x v="4"/>
    <x v="2"/>
    <x v="2"/>
    <b v="0"/>
    <n v="14541.392199899559"/>
  </r>
  <r>
    <n v="11847846677"/>
    <s v="Jul 9, 2024, 4:04:11 PM"/>
    <m/>
    <d v="2024-07-09T00:00:00"/>
    <m/>
    <d v="2024-07-09T00:00:00"/>
    <n v="7"/>
    <n v="9"/>
    <x v="8"/>
    <s v="Morning Run"/>
    <x v="0"/>
    <n v="3949"/>
    <n v="13582.3603515625"/>
    <n v="13.5823603515625"/>
    <n v="8.4396848340107429"/>
    <x v="77"/>
    <x v="4"/>
    <x v="2"/>
    <x v="2"/>
    <b v="0"/>
    <n v="14549.83188473357"/>
  </r>
  <r>
    <n v="11854939668"/>
    <s v="Jul 10, 2024, 2:04:25 PM"/>
    <m/>
    <d v="2024-07-10T00:00:00"/>
    <m/>
    <d v="2024-07-10T00:00:00"/>
    <n v="7"/>
    <n v="10"/>
    <x v="8"/>
    <s v="Afternoon Run"/>
    <x v="0"/>
    <n v="3448"/>
    <n v="11850.1396484375"/>
    <n v="11.8501396484375"/>
    <n v="7.3633331234892578"/>
    <x v="93"/>
    <x v="40"/>
    <x v="25"/>
    <x v="3"/>
    <b v="0"/>
    <n v="14557.195217857059"/>
  </r>
  <r>
    <n v="11860167094"/>
    <s v="Jul 11, 2024, 6:47:24 AM"/>
    <m/>
    <d v="2024-07-11T00:00:00"/>
    <m/>
    <d v="2024-07-11T00:00:00"/>
    <n v="7"/>
    <n v="11"/>
    <x v="8"/>
    <s v="Morning Run"/>
    <x v="0"/>
    <n v="3533"/>
    <n v="11950.23046875"/>
    <n v="11.95023046875"/>
    <n v="7.4255266565976568"/>
    <x v="93"/>
    <x v="40"/>
    <x v="25"/>
    <x v="3"/>
    <b v="0"/>
    <n v="14564.620744513657"/>
  </r>
  <r>
    <n v="11868135966"/>
    <s v="Jul 12, 2024, 6:51:12 AM"/>
    <m/>
    <d v="2024-07-12T00:00:00"/>
    <m/>
    <d v="2024-07-12T00:00:00"/>
    <n v="7"/>
    <n v="12"/>
    <x v="8"/>
    <s v="Brussels Treadmill"/>
    <x v="0"/>
    <n v="3900"/>
    <n v="12391.9736328125"/>
    <n v="12.391973632812499"/>
    <n v="7.7000130481943359"/>
    <x v="93"/>
    <x v="40"/>
    <x v="25"/>
    <x v="3"/>
    <b v="1"/>
    <n v="14572.320757561851"/>
  </r>
  <r>
    <n v="11874954489"/>
    <s v="Jul 13, 2024, 6:14:53 AM"/>
    <m/>
    <d v="2024-07-13T00:00:00"/>
    <m/>
    <d v="2024-07-13T00:00:00"/>
    <n v="7"/>
    <n v="13"/>
    <x v="8"/>
    <s v="Brussels Treadmill"/>
    <x v="0"/>
    <n v="3900"/>
    <n v="12552.908203125"/>
    <n v="12.552908203125"/>
    <n v="7.8000131230839846"/>
    <x v="93"/>
    <x v="40"/>
    <x v="25"/>
    <x v="3"/>
    <b v="1"/>
    <n v="14580.120770684935"/>
  </r>
  <r>
    <n v="11882964745"/>
    <s v="Jul 14, 2024, 6:07:36 AM"/>
    <m/>
    <d v="2024-07-14T00:00:00"/>
    <m/>
    <d v="2024-07-14T00:00:00"/>
    <n v="7"/>
    <n v="14"/>
    <x v="8"/>
    <s v="Brussels Treadmill"/>
    <x v="0"/>
    <n v="3240"/>
    <n v="10138.8876953125"/>
    <n v="10.1388876953125"/>
    <n v="6.300010786124024"/>
    <x v="93"/>
    <x v="40"/>
    <x v="25"/>
    <x v="3"/>
    <b v="1"/>
    <n v="14586.420781471059"/>
  </r>
  <r>
    <n v="11891860465"/>
    <s v="Jul 15, 2024, 7:06:02 AM"/>
    <m/>
    <d v="2024-07-15T00:00:00"/>
    <m/>
    <d v="2024-07-15T00:00:00"/>
    <n v="7"/>
    <n v="15"/>
    <x v="8"/>
    <s v="Morning Run"/>
    <x v="0"/>
    <n v="3959"/>
    <n v="13224.83984375"/>
    <n v="13.224839843750001"/>
    <n v="8.2175319585507811"/>
    <x v="151"/>
    <x v="8"/>
    <x v="19"/>
    <x v="3"/>
    <b v="0"/>
    <n v="14594.63831342961"/>
  </r>
  <r>
    <n v="11899752122"/>
    <s v="Jul 16, 2024, 6:59:00 AM"/>
    <m/>
    <d v="2024-07-16T00:00:00"/>
    <m/>
    <d v="2024-07-16T00:00:00"/>
    <n v="7"/>
    <n v="16"/>
    <x v="8"/>
    <s v="Morning Run"/>
    <x v="0"/>
    <n v="4062"/>
    <n v="13628.9599609375"/>
    <n v="13.6289599609375"/>
    <n v="8.4686404798876946"/>
    <x v="151"/>
    <x v="8"/>
    <x v="19"/>
    <x v="3"/>
    <b v="0"/>
    <n v="14603.106953909499"/>
  </r>
  <r>
    <n v="11908057085"/>
    <s v="Jul 17, 2024, 5:56:08 AM"/>
    <m/>
    <d v="2024-07-17T00:00:00"/>
    <m/>
    <d v="2024-07-17T00:00:00"/>
    <n v="7"/>
    <n v="17"/>
    <x v="8"/>
    <s v="Morning Run"/>
    <x v="0"/>
    <n v="3534"/>
    <n v="11809.119140625"/>
    <n v="11.809119140625"/>
    <n v="7.3378441695292969"/>
    <x v="151"/>
    <x v="8"/>
    <x v="19"/>
    <x v="3"/>
    <b v="0"/>
    <n v="14610.444798079028"/>
  </r>
  <r>
    <n v="11916602654"/>
    <s v="Jul 18, 2024, 5:37:58 AM"/>
    <m/>
    <d v="2024-07-18T00:00:00"/>
    <m/>
    <d v="2024-07-18T00:00:00"/>
    <n v="7"/>
    <n v="18"/>
    <x v="8"/>
    <s v="Morning Run"/>
    <x v="0"/>
    <n v="3410"/>
    <n v="11687.419921875"/>
    <n v="11.687419921875"/>
    <n v="7.2622238042753908"/>
    <x v="152"/>
    <x v="8"/>
    <x v="19"/>
    <x v="3"/>
    <b v="0"/>
    <n v="14617.707021883303"/>
  </r>
  <r>
    <n v="11924585335"/>
    <s v="Jul 19, 2024, 4:18:23 AM"/>
    <m/>
    <d v="2024-07-19T00:00:00"/>
    <m/>
    <d v="2024-07-19T00:00:00"/>
    <n v="7"/>
    <n v="19"/>
    <x v="8"/>
    <s v="Amsterdam Treadmill"/>
    <x v="0"/>
    <n v="3600"/>
    <n v="11909.1689453125"/>
    <n v="11.9091689453125"/>
    <n v="7.4000122167177738"/>
    <x v="11"/>
    <x v="8"/>
    <x v="4"/>
    <x v="3"/>
    <b v="1"/>
    <n v="14625.107034100021"/>
  </r>
  <r>
    <n v="11937632958"/>
    <s v="Jul 20, 2024, 4:35:16 PM"/>
    <m/>
    <d v="2024-07-20T00:00:00"/>
    <m/>
    <d v="2024-07-20T00:00:00"/>
    <n v="7"/>
    <n v="20"/>
    <x v="8"/>
    <s v="Morning Run"/>
    <x v="0"/>
    <n v="3651"/>
    <n v="12394.509765625"/>
    <n v="12.394509765624999"/>
    <n v="7.7015889275761724"/>
    <x v="77"/>
    <x v="4"/>
    <x v="2"/>
    <x v="2"/>
    <b v="0"/>
    <n v="14632.808623027597"/>
  </r>
  <r>
    <n v="11945913102"/>
    <s v="Jul 21, 2024, 4:20:02 PM"/>
    <m/>
    <d v="2024-07-21T00:00:00"/>
    <m/>
    <d v="2024-07-21T00:00:00"/>
    <n v="7"/>
    <n v="21"/>
    <x v="8"/>
    <s v="Morning Run"/>
    <x v="0"/>
    <n v="2443"/>
    <n v="8209.5693359375"/>
    <n v="8.2095693359375002"/>
    <n v="5.10118830784082"/>
    <x v="77"/>
    <x v="4"/>
    <x v="2"/>
    <x v="2"/>
    <b v="0"/>
    <n v="14637.909811335438"/>
  </r>
  <r>
    <n v="11953459027"/>
    <s v="Jul 22, 2024, 3:59:50 PM"/>
    <m/>
    <d v="2024-07-22T00:00:00"/>
    <m/>
    <d v="2024-07-22T00:00:00"/>
    <n v="7"/>
    <n v="22"/>
    <x v="8"/>
    <s v="Morning Run"/>
    <x v="0"/>
    <n v="3962"/>
    <n v="13015.1396484375"/>
    <n v="13.015139648437501"/>
    <n v="8.0872303384892579"/>
    <x v="77"/>
    <x v="4"/>
    <x v="2"/>
    <x v="2"/>
    <b v="0"/>
    <n v="14645.997041673927"/>
  </r>
  <r>
    <n v="11961700203"/>
    <s v="Jul 23, 2024, 3:19:23 PM"/>
    <m/>
    <d v="2024-07-23T00:00:00"/>
    <m/>
    <d v="2024-07-23T00:00:00"/>
    <n v="7"/>
    <n v="23"/>
    <x v="8"/>
    <s v="Morning Run"/>
    <x v="0"/>
    <n v="3596"/>
    <n v="12354.580078125"/>
    <n v="12.354580078125"/>
    <n v="7.6767777777246096"/>
    <x v="77"/>
    <x v="4"/>
    <x v="2"/>
    <x v="2"/>
    <b v="0"/>
    <n v="14653.673819451651"/>
  </r>
  <r>
    <n v="11970786452"/>
    <s v="Jul 24, 2024, 3:55:28 PM"/>
    <m/>
    <d v="2024-07-24T00:00:00"/>
    <m/>
    <d v="2024-07-24T00:00:00"/>
    <n v="7"/>
    <n v="24"/>
    <x v="8"/>
    <s v="Morning Run"/>
    <x v="0"/>
    <n v="3294"/>
    <n v="11427.3203125"/>
    <n v="11.427320312499999"/>
    <n v="7.1006054498984374"/>
    <x v="77"/>
    <x v="4"/>
    <x v="2"/>
    <x v="2"/>
    <b v="0"/>
    <n v="14660.774424901549"/>
  </r>
  <r>
    <n v="11979517108"/>
    <s v="Jul 25, 2024, 4:14:57 PM"/>
    <m/>
    <d v="2024-07-25T00:00:00"/>
    <m/>
    <d v="2024-07-25T00:00:00"/>
    <n v="7"/>
    <n v="25"/>
    <x v="8"/>
    <s v="Morning Run"/>
    <x v="0"/>
    <n v="4014"/>
    <n v="13473.1904296875"/>
    <n v="13.4731904296875"/>
    <n v="8.3718498104853509"/>
    <x v="77"/>
    <x v="4"/>
    <x v="2"/>
    <x v="2"/>
    <b v="0"/>
    <n v="14669.146274712033"/>
  </r>
  <r>
    <n v="11987594725"/>
    <s v="Jul 26, 2024, 4:18:55 PM"/>
    <m/>
    <d v="2024-07-26T00:00:00"/>
    <m/>
    <d v="2024-07-26T00:00:00"/>
    <n v="7"/>
    <n v="26"/>
    <x v="8"/>
    <s v="Morning Run"/>
    <x v="0"/>
    <n v="3819"/>
    <n v="13106.2900390625"/>
    <n v="13.1062900390625"/>
    <n v="8.1438685478623043"/>
    <x v="77"/>
    <x v="4"/>
    <x v="2"/>
    <x v="2"/>
    <b v="0"/>
    <n v="14677.290143259896"/>
  </r>
  <r>
    <n v="11996098238"/>
    <s v="Jul 27, 2024, 4:44:40 PM"/>
    <m/>
    <d v="2024-07-27T00:00:00"/>
    <m/>
    <d v="2024-07-27T00:00:00"/>
    <n v="7"/>
    <n v="27"/>
    <x v="8"/>
    <s v="Morning Run"/>
    <x v="0"/>
    <n v="3615"/>
    <n v="12105.7099609375"/>
    <n v="12.105709960937499"/>
    <n v="7.5221371041376957"/>
    <x v="77"/>
    <x v="4"/>
    <x v="2"/>
    <x v="2"/>
    <b v="0"/>
    <n v="14684.812280364033"/>
  </r>
  <r>
    <n v="11998390037"/>
    <s v="Jul 28, 2024, 1:43:38 AM"/>
    <m/>
    <d v="2024-07-28T00:00:00"/>
    <m/>
    <d v="2024-07-28T00:00:00"/>
    <n v="7"/>
    <n v="28"/>
    <x v="8"/>
    <s v="Evening Ride"/>
    <x v="3"/>
    <n v="2194"/>
    <n v="7850.91015625"/>
    <n v="7.8509101562500003"/>
    <n v="4.8783278946992192"/>
    <x v="77"/>
    <x v="4"/>
    <x v="2"/>
    <x v="2"/>
    <b v="0"/>
    <n v="14684.812280364033"/>
  </r>
  <r>
    <n v="11998679021"/>
    <s v="Jul 28, 2024, 3:38:08 AM"/>
    <m/>
    <d v="2024-07-28T00:00:00"/>
    <m/>
    <d v="2024-07-28T00:00:00"/>
    <n v="7"/>
    <n v="28"/>
    <x v="8"/>
    <s v="Night Ride"/>
    <x v="3"/>
    <n v="1928"/>
    <n v="5949.64013671875"/>
    <n v="5.9496401367187497"/>
    <n v="3.6969338413930664"/>
    <x v="77"/>
    <x v="4"/>
    <x v="2"/>
    <x v="2"/>
    <b v="0"/>
    <n v="14684.812280364033"/>
  </r>
  <r>
    <n v="12004298713"/>
    <s v="Jul 28, 2024, 4:20:47 PM"/>
    <m/>
    <d v="2024-07-28T00:00:00"/>
    <m/>
    <d v="2024-07-28T00:00:00"/>
    <n v="7"/>
    <n v="28"/>
    <x v="8"/>
    <s v="Morning Run"/>
    <x v="0"/>
    <n v="2517"/>
    <n v="8591.1103515625"/>
    <n v="8.5911103515625005"/>
    <n v="5.3382668302607419"/>
    <x v="77"/>
    <x v="4"/>
    <x v="2"/>
    <x v="2"/>
    <b v="0"/>
    <n v="14690.150547194293"/>
  </r>
  <r>
    <n v="12012476457"/>
    <s v="Jul 29, 2024, 5:01:19 PM"/>
    <m/>
    <d v="2024-07-29T00:00:00"/>
    <m/>
    <d v="2024-07-29T00:00:00"/>
    <n v="7"/>
    <n v="29"/>
    <x v="8"/>
    <s v="Lunch Run"/>
    <x v="0"/>
    <n v="5129"/>
    <n v="17295.4609375"/>
    <n v="17.2954609375"/>
    <n v="10.746897858195313"/>
    <x v="77"/>
    <x v="4"/>
    <x v="2"/>
    <x v="2"/>
    <b v="0"/>
    <n v="14700.897445052487"/>
  </r>
  <r>
    <n v="12019030519"/>
    <s v="Jul 30, 2024, 1:21:14 PM"/>
    <m/>
    <d v="2024-07-30T00:00:00"/>
    <m/>
    <d v="2024-07-30T00:00:00"/>
    <n v="7"/>
    <n v="30"/>
    <x v="8"/>
    <s v="Azzurra Treadmill"/>
    <x v="0"/>
    <n v="3780"/>
    <n v="11909.1689453125"/>
    <n v="11.9091689453125"/>
    <n v="7.4000122167177738"/>
    <x v="77"/>
    <x v="4"/>
    <x v="2"/>
    <x v="2"/>
    <b v="1"/>
    <n v="14708.297457269206"/>
  </r>
  <r>
    <n v="12029768184"/>
    <s v="Jul 31, 2024, 5:17:02 PM"/>
    <m/>
    <d v="2024-07-31T00:00:00"/>
    <m/>
    <d v="2024-07-31T00:00:00"/>
    <n v="7"/>
    <n v="31"/>
    <x v="8"/>
    <s v="Lunch Run"/>
    <x v="0"/>
    <n v="3755"/>
    <n v="12653.150390625"/>
    <n v="12.653150390624999"/>
    <n v="7.862300711373047"/>
    <x v="77"/>
    <x v="4"/>
    <x v="2"/>
    <x v="2"/>
    <b v="0"/>
    <n v="14716.159757980578"/>
  </r>
  <r>
    <n v="12037717278"/>
    <s v="Aug 1, 2024, 4:40:03 PM"/>
    <m/>
    <d v="2024-08-01T00:00:00"/>
    <m/>
    <d v="2024-08-01T00:00:00"/>
    <n v="8"/>
    <n v="1"/>
    <x v="8"/>
    <s v="Lunch Run"/>
    <x v="0"/>
    <n v="3472"/>
    <n v="11933.4599609375"/>
    <n v="11.933459960937499"/>
    <n v="7.4151059493876952"/>
    <x v="77"/>
    <x v="4"/>
    <x v="2"/>
    <x v="2"/>
    <b v="0"/>
    <n v="14723.574863929965"/>
  </r>
  <r>
    <n v="12045455472"/>
    <s v="Aug 2, 2024, 4:08:47 PM"/>
    <m/>
    <d v="2024-08-02T00:00:00"/>
    <m/>
    <d v="2024-08-02T00:00:00"/>
    <n v="8"/>
    <n v="2"/>
    <x v="8"/>
    <s v="Morning Run"/>
    <x v="0"/>
    <n v="3625"/>
    <n v="12497.740234375"/>
    <n v="12.497740234375"/>
    <n v="7.7657333471738283"/>
    <x v="77"/>
    <x v="4"/>
    <x v="2"/>
    <x v="2"/>
    <b v="0"/>
    <n v="14731.34059727714"/>
  </r>
  <r>
    <n v="12053985565"/>
    <s v="Aug 3, 2024, 4:11:52 PM"/>
    <m/>
    <d v="2024-08-03T00:00:00"/>
    <m/>
    <d v="2024-08-03T00:00:00"/>
    <n v="8"/>
    <n v="3"/>
    <x v="8"/>
    <s v="Morning Run"/>
    <x v="0"/>
    <n v="3719"/>
    <n v="12556.7802734375"/>
    <n v="12.5567802734375"/>
    <n v="7.8024191152861331"/>
    <x v="77"/>
    <x v="4"/>
    <x v="2"/>
    <x v="2"/>
    <b v="0"/>
    <n v="14739.143016392425"/>
  </r>
  <r>
    <n v="12070092429"/>
    <s v="Aug 5, 2024, 4:00:16 PM"/>
    <m/>
    <d v="2024-08-05T00:00:00"/>
    <m/>
    <d v="2024-08-05T00:00:00"/>
    <n v="8"/>
    <n v="5"/>
    <x v="8"/>
    <s v="Morning Run"/>
    <x v="0"/>
    <n v="3970"/>
    <n v="13181.3505859375"/>
    <n v="13.1813505859375"/>
    <n v="8.1905089949345697"/>
    <x v="77"/>
    <x v="4"/>
    <x v="2"/>
    <x v="2"/>
    <b v="0"/>
    <n v="14747.333525387359"/>
  </r>
  <r>
    <n v="12079128984"/>
    <s v="Aug 6, 2024, 3:49:49 PM"/>
    <m/>
    <d v="2024-08-06T00:00:00"/>
    <m/>
    <d v="2024-08-06T00:00:00"/>
    <n v="8"/>
    <n v="6"/>
    <x v="8"/>
    <s v="Morning Run"/>
    <x v="0"/>
    <n v="4019"/>
    <n v="13541.169921875"/>
    <n v="13.541169921874999"/>
    <n v="8.4140902955253907"/>
    <x v="77"/>
    <x v="4"/>
    <x v="2"/>
    <x v="2"/>
    <b v="0"/>
    <n v="14755.747615682885"/>
  </r>
  <r>
    <n v="12088714654"/>
    <s v="Aug 7, 2024, 4:49:09 PM"/>
    <m/>
    <d v="2024-08-07T00:00:00"/>
    <m/>
    <d v="2024-08-07T00:00:00"/>
    <n v="8"/>
    <n v="7"/>
    <x v="8"/>
    <s v="Lunch Run"/>
    <x v="0"/>
    <n v="4008"/>
    <n v="13599.080078125"/>
    <n v="13.599080078125001"/>
    <n v="8.4500739872246093"/>
    <x v="77"/>
    <x v="4"/>
    <x v="2"/>
    <x v="2"/>
    <b v="0"/>
    <n v="14764.197689670109"/>
  </r>
  <r>
    <n v="12097145887"/>
    <s v="Aug 8, 2024, 4:45:21 PM"/>
    <m/>
    <d v="2024-08-08T00:00:00"/>
    <m/>
    <d v="2024-08-08T00:00:00"/>
    <n v="8"/>
    <n v="8"/>
    <x v="8"/>
    <s v="Lunch Run"/>
    <x v="0"/>
    <n v="3994"/>
    <n v="13172.3203125"/>
    <n v="13.1723203125"/>
    <n v="8.1848978448984369"/>
    <x v="77"/>
    <x v="4"/>
    <x v="2"/>
    <x v="2"/>
    <b v="0"/>
    <n v="14772.382587515007"/>
  </r>
  <r>
    <n v="12105454864"/>
    <s v="Aug 9, 2024, 5:37:52 PM"/>
    <m/>
    <d v="2024-08-09T00:00:00"/>
    <m/>
    <d v="2024-08-09T00:00:00"/>
    <n v="8"/>
    <n v="9"/>
    <x v="8"/>
    <s v="Lunch Run"/>
    <x v="0"/>
    <n v="3925"/>
    <n v="13279.3896484375"/>
    <n v="13.279389648437499"/>
    <n v="8.2514276252392573"/>
    <x v="77"/>
    <x v="4"/>
    <x v="2"/>
    <x v="2"/>
    <b v="0"/>
    <n v="14780.634015140246"/>
  </r>
  <r>
    <n v="12113335243"/>
    <s v="Aug 10, 2024, 4:14:49 PM"/>
    <m/>
    <d v="2024-08-10T00:00:00"/>
    <m/>
    <d v="2024-08-10T00:00:00"/>
    <n v="8"/>
    <n v="10"/>
    <x v="8"/>
    <s v="Morning Run"/>
    <x v="0"/>
    <n v="3783"/>
    <n v="12556.9697265625"/>
    <n v="12.5569697265625"/>
    <n v="7.8025368359638669"/>
    <x v="77"/>
    <x v="4"/>
    <x v="2"/>
    <x v="2"/>
    <b v="0"/>
    <n v="14788.436551976209"/>
  </r>
  <r>
    <n v="12122083294"/>
    <s v="Aug 11, 2024, 4:34:00 PM"/>
    <m/>
    <d v="2024-08-11T00:00:00"/>
    <m/>
    <d v="2024-08-11T00:00:00"/>
    <n v="8"/>
    <n v="11"/>
    <x v="8"/>
    <s v="Morning Run"/>
    <x v="0"/>
    <n v="2567"/>
    <n v="8610.3701171875"/>
    <n v="8.6103701171875002"/>
    <n v="5.350234290086914"/>
    <x v="77"/>
    <x v="4"/>
    <x v="2"/>
    <x v="2"/>
    <b v="0"/>
    <n v="14793.786786266295"/>
  </r>
  <r>
    <n v="12129795773"/>
    <s v="Aug 12, 2024, 4:20:49 PM"/>
    <m/>
    <d v="2024-08-12T00:00:00"/>
    <m/>
    <d v="2024-08-12T00:00:00"/>
    <n v="8"/>
    <n v="12"/>
    <x v="8"/>
    <s v="Morning Run"/>
    <x v="0"/>
    <n v="4180"/>
    <n v="14124.3701171875"/>
    <n v="14.1243701171875"/>
    <n v="8.7764739840869144"/>
    <x v="77"/>
    <x v="4"/>
    <x v="2"/>
    <x v="2"/>
    <b v="0"/>
    <n v="14802.563260250383"/>
  </r>
  <r>
    <n v="12139912659"/>
    <s v="Aug 13, 2024, 6:32:32 PM"/>
    <m/>
    <d v="2024-08-13T00:00:00"/>
    <m/>
    <d v="2024-08-13T00:00:00"/>
    <n v="8"/>
    <n v="13"/>
    <x v="8"/>
    <s v="Lunch Run"/>
    <x v="0"/>
    <n v="3983"/>
    <n v="13397.580078125"/>
    <n v="13.397580078124999"/>
    <n v="8.3248677307246091"/>
    <x v="77"/>
    <x v="4"/>
    <x v="2"/>
    <x v="2"/>
    <b v="0"/>
    <n v="14810.888127981107"/>
  </r>
  <r>
    <n v="12148082565"/>
    <s v="Aug 14, 2024, 5:19:28 PM"/>
    <m/>
    <d v="2024-08-14T00:00:00"/>
    <m/>
    <d v="2024-08-14T00:00:00"/>
    <n v="8"/>
    <n v="14"/>
    <x v="8"/>
    <s v="Lunch Run"/>
    <x v="0"/>
    <n v="3851"/>
    <n v="13037.3798828125"/>
    <n v="13.0373798828125"/>
    <n v="8.1010497751630854"/>
    <x v="77"/>
    <x v="4"/>
    <x v="2"/>
    <x v="2"/>
    <b v="0"/>
    <n v="14818.98917775627"/>
  </r>
  <r>
    <n v="12155800669"/>
    <s v="Aug 15, 2024, 3:46:19 PM"/>
    <m/>
    <d v="2024-08-15T00:00:00"/>
    <m/>
    <d v="2024-08-15T00:00:00"/>
    <n v="8"/>
    <n v="15"/>
    <x v="8"/>
    <s v="Morning Run"/>
    <x v="0"/>
    <n v="3935"/>
    <n v="13345.599609375"/>
    <n v="13.345599609375"/>
    <n v="8.2925685748769524"/>
    <x v="77"/>
    <x v="4"/>
    <x v="2"/>
    <x v="2"/>
    <b v="0"/>
    <n v="14827.281746331148"/>
  </r>
  <r>
    <n v="12164493931"/>
    <s v="Aug 16, 2024, 4:47:24 PM"/>
    <m/>
    <d v="2024-08-16T00:00:00"/>
    <m/>
    <d v="2024-08-16T00:00:00"/>
    <n v="8"/>
    <n v="16"/>
    <x v="8"/>
    <s v="Lunch Run"/>
    <x v="0"/>
    <n v="4056"/>
    <n v="13428"/>
    <n v="13.428000000000001"/>
    <n v="8.3437697879999995"/>
    <x v="77"/>
    <x v="4"/>
    <x v="2"/>
    <x v="2"/>
    <b v="0"/>
    <n v="14835.625516119148"/>
  </r>
  <r>
    <n v="12173095151"/>
    <s v="Aug 17, 2024, 4:35:56 PM"/>
    <m/>
    <d v="2024-08-17T00:00:00"/>
    <m/>
    <d v="2024-08-17T00:00:00"/>
    <n v="8"/>
    <n v="17"/>
    <x v="8"/>
    <s v="Lunch Run"/>
    <x v="0"/>
    <n v="3921"/>
    <n v="13260.91015625"/>
    <n v="13.26091015625"/>
    <n v="8.2399450046992193"/>
    <x v="89"/>
    <x v="7"/>
    <x v="1"/>
    <x v="1"/>
    <b v="0"/>
    <n v="14843.865461123847"/>
  </r>
  <r>
    <n v="12181727921"/>
    <s v="Aug 18, 2024, 5:20:47 PM"/>
    <m/>
    <d v="2024-08-18T00:00:00"/>
    <m/>
    <d v="2024-08-18T00:00:00"/>
    <n v="8"/>
    <n v="18"/>
    <x v="8"/>
    <s v="Buellton Treadmill"/>
    <x v="0"/>
    <n v="2460"/>
    <n v="7563.93212890625"/>
    <n v="7.5639321289062504"/>
    <n v="4.7000080708706058"/>
    <x v="89"/>
    <x v="7"/>
    <x v="1"/>
    <x v="1"/>
    <b v="1"/>
    <n v="14848.565469194718"/>
  </r>
  <r>
    <n v="12188465027"/>
    <s v="Aug 19, 2024, 3:12:28 PM"/>
    <m/>
    <d v="2024-08-19T00:00:00"/>
    <m/>
    <d v="2024-08-19T00:00:00"/>
    <n v="8"/>
    <n v="19"/>
    <x v="8"/>
    <s v="Morning Run"/>
    <x v="0"/>
    <n v="3910"/>
    <n v="13139.51953125"/>
    <n v="13.13951953125"/>
    <n v="8.1645163906523432"/>
    <x v="77"/>
    <x v="4"/>
    <x v="2"/>
    <x v="2"/>
    <b v="0"/>
    <n v="14856.729985585371"/>
  </r>
  <r>
    <n v="12199533804"/>
    <s v="Aug 20, 2024, 7:34:36 PM"/>
    <m/>
    <d v="2024-08-20T00:00:00"/>
    <m/>
    <d v="2024-08-20T00:00:00"/>
    <n v="8"/>
    <n v="20"/>
    <x v="8"/>
    <s v="Afternoon Run"/>
    <x v="0"/>
    <n v="3970"/>
    <n v="13514.25"/>
    <n v="13.514250000000001"/>
    <n v="8.3973630367500007"/>
    <x v="77"/>
    <x v="4"/>
    <x v="2"/>
    <x v="2"/>
    <b v="0"/>
    <n v="14865.127348622122"/>
  </r>
  <r>
    <n v="12207178928"/>
    <s v="Aug 21, 2024, 4:44:40 PM"/>
    <m/>
    <d v="2024-08-21T00:00:00"/>
    <m/>
    <d v="2024-08-21T00:00:00"/>
    <n v="8"/>
    <n v="21"/>
    <x v="8"/>
    <s v="Lunch Run"/>
    <x v="0"/>
    <n v="3929"/>
    <n v="13117.16015625"/>
    <n v="13.11716015625"/>
    <n v="8.1506229234492196"/>
    <x v="77"/>
    <x v="4"/>
    <x v="2"/>
    <x v="2"/>
    <b v="0"/>
    <n v="14873.277971545571"/>
  </r>
  <r>
    <n v="12216917862"/>
    <s v="Aug 22, 2024, 7:17:24 PM"/>
    <m/>
    <d v="2024-08-22T00:00:00"/>
    <m/>
    <d v="2024-08-22T00:00:00"/>
    <n v="8"/>
    <n v="22"/>
    <x v="8"/>
    <s v="Afternoon Run"/>
    <x v="0"/>
    <n v="4053"/>
    <n v="13765.58984375"/>
    <n v="13.76558984375"/>
    <n v="8.5535383268007816"/>
    <x v="77"/>
    <x v="4"/>
    <x v="2"/>
    <x v="2"/>
    <b v="0"/>
    <n v="14881.831509872372"/>
  </r>
  <r>
    <n v="12223833547"/>
    <s v="Aug 23, 2024, 4:44:56 PM"/>
    <m/>
    <d v="2024-08-23T00:00:00"/>
    <m/>
    <d v="2024-08-23T00:00:00"/>
    <n v="8"/>
    <n v="23"/>
    <x v="8"/>
    <s v="Lunch Run"/>
    <x v="0"/>
    <n v="4040"/>
    <n v="13574.669921875"/>
    <n v="13.574669921875"/>
    <n v="8.43490622402539"/>
    <x v="77"/>
    <x v="4"/>
    <x v="2"/>
    <x v="2"/>
    <b v="0"/>
    <n v="14890.266416096398"/>
  </r>
  <r>
    <n v="12232890905"/>
    <s v="Aug 24, 2024, 6:07:11 PM"/>
    <m/>
    <d v="2024-08-24T00:00:00"/>
    <m/>
    <d v="2024-08-24T00:00:00"/>
    <n v="8"/>
    <n v="24"/>
    <x v="8"/>
    <s v="Lunch Run"/>
    <x v="0"/>
    <n v="4059"/>
    <n v="13686.01953125"/>
    <n v="13.68601953125"/>
    <n v="8.5040956421523433"/>
    <x v="77"/>
    <x v="4"/>
    <x v="2"/>
    <x v="2"/>
    <b v="0"/>
    <n v="14898.77051173855"/>
  </r>
  <r>
    <n v="12241754643"/>
    <s v="Aug 25, 2024, 6:49:39 PM"/>
    <m/>
    <d v="2024-08-25T00:00:00"/>
    <m/>
    <d v="2024-08-25T00:00:00"/>
    <n v="8"/>
    <n v="25"/>
    <x v="8"/>
    <s v="Lunch Run"/>
    <x v="0"/>
    <n v="1982"/>
    <n v="6764.400390625"/>
    <n v="6.7644003906250001"/>
    <n v="4.2032022351230474"/>
    <x v="77"/>
    <x v="4"/>
    <x v="2"/>
    <x v="2"/>
    <b v="0"/>
    <n v="14902.973713973674"/>
  </r>
  <r>
    <n v="12247881205"/>
    <s v="Aug 26, 2024, 3:07:19 PM"/>
    <m/>
    <d v="2024-08-26T00:00:00"/>
    <m/>
    <d v="2024-08-26T00:00:00"/>
    <n v="8"/>
    <n v="26"/>
    <x v="8"/>
    <s v="Morning Run"/>
    <x v="0"/>
    <n v="3923"/>
    <n v="13298.8603515625"/>
    <n v="13.298860351562499"/>
    <n v="8.2635261555107427"/>
    <x v="77"/>
    <x v="4"/>
    <x v="2"/>
    <x v="2"/>
    <b v="0"/>
    <n v="14911.237240129185"/>
  </r>
  <r>
    <n v="12256908003"/>
    <s v="Aug 27, 2024, 3:48:44 PM"/>
    <m/>
    <d v="2024-08-27T00:00:00"/>
    <m/>
    <d v="2024-08-27T00:00:00"/>
    <n v="8"/>
    <n v="27"/>
    <x v="8"/>
    <s v="Morning Run"/>
    <x v="0"/>
    <n v="3885"/>
    <n v="13451.1005859375"/>
    <n v="13.4511005859375"/>
    <n v="8.3581238221845702"/>
    <x v="77"/>
    <x v="4"/>
    <x v="2"/>
    <x v="2"/>
    <b v="0"/>
    <n v="14919.59536395137"/>
  </r>
  <r>
    <n v="12265788248"/>
    <s v="Aug 28, 2024, 3:50:59 PM"/>
    <m/>
    <d v="2024-08-28T00:00:00"/>
    <m/>
    <d v="2024-08-28T00:00:00"/>
    <n v="8"/>
    <n v="28"/>
    <x v="8"/>
    <s v="Morning Run"/>
    <x v="0"/>
    <n v="3886"/>
    <n v="13440.580078125"/>
    <n v="13.440580078125"/>
    <n v="8.3515866837246087"/>
    <x v="77"/>
    <x v="4"/>
    <x v="2"/>
    <x v="2"/>
    <b v="0"/>
    <n v="14927.946950635094"/>
  </r>
  <r>
    <n v="12274405712"/>
    <s v="Aug 29, 2024, 3:34:47 PM"/>
    <m/>
    <d v="2024-08-29T00:00:00"/>
    <m/>
    <d v="2024-08-29T00:00:00"/>
    <n v="8"/>
    <n v="29"/>
    <x v="8"/>
    <s v="Morning Run"/>
    <x v="0"/>
    <n v="4086"/>
    <n v="13790.900390625"/>
    <n v="13.790900390625"/>
    <n v="8.5692655666230468"/>
    <x v="8"/>
    <x v="7"/>
    <x v="1"/>
    <x v="1"/>
    <b v="0"/>
    <n v="14936.516216201717"/>
  </r>
  <r>
    <n v="12282468354"/>
    <s v="Aug 30, 2024, 3:18:59 PM"/>
    <m/>
    <d v="2024-08-30T00:00:00"/>
    <m/>
    <d v="2024-08-30T00:00:00"/>
    <n v="8"/>
    <n v="30"/>
    <x v="8"/>
    <s v="Morning Run"/>
    <x v="0"/>
    <n v="4020"/>
    <n v="13782.4296875"/>
    <n v="13.782429687500001"/>
    <n v="8.5640021173515635"/>
    <x v="8"/>
    <x v="7"/>
    <x v="1"/>
    <x v="1"/>
    <b v="0"/>
    <n v="14945.080218319068"/>
  </r>
  <r>
    <n v="12291135259"/>
    <s v="Aug 31, 2024, 2:58:45 PM"/>
    <m/>
    <d v="2024-08-31T00:00:00"/>
    <m/>
    <d v="2024-08-31T00:00:00"/>
    <n v="8"/>
    <n v="31"/>
    <x v="8"/>
    <s v="Morning Run"/>
    <x v="0"/>
    <n v="4359"/>
    <n v="14759.7900390625"/>
    <n v="14.7597900390625"/>
    <n v="9.1713054963623044"/>
    <x v="8"/>
    <x v="7"/>
    <x v="1"/>
    <x v="1"/>
    <b v="0"/>
    <n v="14954.25152381543"/>
  </r>
  <r>
    <n v="12300591001"/>
    <s v="Sep 1, 2024, 4:54:52 PM"/>
    <m/>
    <d v="2024-09-01T00:00:00"/>
    <m/>
    <d v="2024-09-01T00:00:00"/>
    <n v="9"/>
    <n v="1"/>
    <x v="8"/>
    <s v="Morning Run"/>
    <x v="0"/>
    <n v="1996"/>
    <n v="6822.6298828125"/>
    <n v="6.8226298828124996"/>
    <n v="4.2393843529130857"/>
    <x v="153"/>
    <x v="7"/>
    <x v="1"/>
    <x v="1"/>
    <b v="0"/>
    <n v="14958.490908168344"/>
  </r>
  <r>
    <n v="12308252536"/>
    <s v="Sep 2, 2024, 4:29:24 PM"/>
    <m/>
    <d v="2024-09-02T00:00:00"/>
    <m/>
    <d v="2024-09-02T00:00:00"/>
    <n v="9"/>
    <n v="2"/>
    <x v="8"/>
    <s v="Morning Run"/>
    <x v="0"/>
    <n v="3993"/>
    <n v="13726.4599609375"/>
    <n v="13.7264599609375"/>
    <n v="8.5292241523876946"/>
    <x v="77"/>
    <x v="4"/>
    <x v="2"/>
    <x v="2"/>
    <b v="0"/>
    <n v="14967.020132320731"/>
  </r>
  <r>
    <n v="12316433273"/>
    <s v="Sep 3, 2024, 3:35:30 PM"/>
    <m/>
    <d v="2024-09-03T00:00:00"/>
    <m/>
    <d v="2024-09-03T00:00:00"/>
    <n v="9"/>
    <n v="3"/>
    <x v="8"/>
    <s v="Azzurra Treadmill"/>
    <x v="0"/>
    <n v="4200"/>
    <n v="13518.5166015625"/>
    <n v="13.518516601562499"/>
    <n v="8.4000141792294922"/>
    <x v="77"/>
    <x v="4"/>
    <x v="2"/>
    <x v="2"/>
    <b v="1"/>
    <n v="14975.420146499961"/>
  </r>
  <r>
    <n v="12325935462"/>
    <s v="Sep 4, 2024, 4:04:16 PM"/>
    <m/>
    <d v="2024-09-04T00:00:00"/>
    <m/>
    <d v="2024-09-04T00:00:00"/>
    <n v="9"/>
    <n v="4"/>
    <x v="8"/>
    <s v="Morning Run"/>
    <x v="0"/>
    <n v="3881"/>
    <n v="13362.259765625"/>
    <n v="13.362259765625"/>
    <n v="8.3029207128261717"/>
    <x v="77"/>
    <x v="4"/>
    <x v="2"/>
    <x v="2"/>
    <b v="0"/>
    <n v="14983.723067212786"/>
  </r>
  <r>
    <n v="12335378585"/>
    <s v="Sep 5, 2024, 5:46:12 PM"/>
    <m/>
    <d v="2024-09-05T00:00:00"/>
    <m/>
    <d v="2024-09-05T00:00:00"/>
    <n v="9"/>
    <n v="5"/>
    <x v="8"/>
    <s v="Lunch Run"/>
    <x v="0"/>
    <n v="3831"/>
    <n v="13040.7"/>
    <n v="13.040700000000001"/>
    <n v="8.1031127996999999"/>
    <x v="77"/>
    <x v="4"/>
    <x v="2"/>
    <x v="2"/>
    <b v="0"/>
    <n v="14991.826180012486"/>
  </r>
  <r>
    <n v="12342871946"/>
    <s v="Sep 6, 2024, 4:55:13 PM"/>
    <m/>
    <d v="2024-09-06T00:00:00"/>
    <m/>
    <d v="2024-09-06T00:00:00"/>
    <n v="9"/>
    <n v="6"/>
    <x v="8"/>
    <s v="15,000 Miles Ran"/>
    <x v="0"/>
    <n v="2965"/>
    <n v="10184.700000000001"/>
    <n v="10.184700000000001"/>
    <n v="6.3284772237000002"/>
    <x v="77"/>
    <x v="4"/>
    <x v="2"/>
    <x v="2"/>
    <b v="0"/>
    <n v="14998.154657236186"/>
  </r>
  <r>
    <n v="12351821113"/>
    <s v="Sep 7, 2024, 4:44:43 PM"/>
    <m/>
    <d v="2024-09-07T00:00:00"/>
    <m/>
    <d v="2024-09-07T00:00:00"/>
    <n v="9"/>
    <n v="7"/>
    <x v="8"/>
    <s v="Azzurra Treadmill"/>
    <x v="0"/>
    <n v="3600"/>
    <n v="11587.3"/>
    <n v="11.587299999999999"/>
    <n v="7.2000121882999997"/>
    <x v="77"/>
    <x v="4"/>
    <x v="2"/>
    <x v="2"/>
    <b v="1"/>
    <n v="15005.354669424485"/>
  </r>
  <r>
    <n v="12360865281"/>
    <s v="Sep 8, 2024, 4:46:13 PM"/>
    <m/>
    <d v="2024-09-08T00:00:00"/>
    <m/>
    <d v="2024-09-08T00:00:00"/>
    <n v="9"/>
    <n v="8"/>
    <x v="8"/>
    <s v="Azzurra Treadmill"/>
    <x v="0"/>
    <n v="3180"/>
    <n v="10299.799999999999"/>
    <n v="10.299799999999999"/>
    <n v="6.3999970257999994"/>
    <x v="77"/>
    <x v="4"/>
    <x v="2"/>
    <x v="2"/>
    <b v="1"/>
    <n v="15011.754666450284"/>
  </r>
  <r>
    <n v="12367841221"/>
    <s v="Sep 9, 2024, 4:15:38 PM"/>
    <m/>
    <d v="2024-09-09T00:00:00"/>
    <m/>
    <d v="2024-09-09T00:00:00"/>
    <n v="9"/>
    <n v="9"/>
    <x v="8"/>
    <s v="Azzurra Treadmill"/>
    <x v="0"/>
    <n v="3960"/>
    <n v="12392"/>
    <n v="12.391999999999999"/>
    <n v="7.700029432"/>
    <x v="77"/>
    <x v="4"/>
    <x v="2"/>
    <x v="2"/>
    <b v="1"/>
    <n v="15019.454695882285"/>
  </r>
  <r>
    <n v="12375728362"/>
    <s v="Sep 10, 2024, 2:50:35 PM"/>
    <m/>
    <d v="2024-09-10T00:00:00"/>
    <m/>
    <d v="2024-09-10T00:00:00"/>
    <n v="9"/>
    <n v="10"/>
    <x v="8"/>
    <s v="Morning Run"/>
    <x v="0"/>
    <n v="3082"/>
    <n v="10598"/>
    <n v="10.598000000000001"/>
    <n v="6.5852898580000003"/>
    <x v="77"/>
    <x v="4"/>
    <x v="2"/>
    <x v="2"/>
    <b v="0"/>
    <n v="15026.039985740284"/>
  </r>
  <r>
    <n v="12385462798"/>
    <s v="Sep 11, 2024, 4:06:57 PM"/>
    <m/>
    <d v="2024-09-11T00:00:00"/>
    <m/>
    <d v="2024-09-11T00:00:00"/>
    <n v="9"/>
    <n v="11"/>
    <x v="8"/>
    <s v="Morning Run"/>
    <x v="0"/>
    <n v="4340"/>
    <n v="14865.1"/>
    <n v="14.8651"/>
    <n v="9.2367420521000003"/>
    <x v="23"/>
    <x v="15"/>
    <x v="1"/>
    <x v="1"/>
    <b v="0"/>
    <n v="15035.276727792385"/>
  </r>
  <r>
    <n v="12393695008"/>
    <s v="Sep 12, 2024, 4:31:31 PM"/>
    <m/>
    <d v="2024-09-12T00:00:00"/>
    <m/>
    <d v="2024-09-12T00:00:00"/>
    <n v="9"/>
    <n v="12"/>
    <x v="8"/>
    <s v="Morning Run"/>
    <x v="0"/>
    <n v="3856"/>
    <n v="13285.6"/>
    <n v="13.285600000000001"/>
    <n v="8.2552865575999999"/>
    <x v="23"/>
    <x v="15"/>
    <x v="1"/>
    <x v="1"/>
    <b v="0"/>
    <n v="15043.532014349985"/>
  </r>
  <r>
    <n v="12401700378"/>
    <s v="Sep 13, 2024, 5:10:47 PM"/>
    <m/>
    <d v="2024-09-13T00:00:00"/>
    <m/>
    <d v="2024-09-13T00:00:00"/>
    <n v="9"/>
    <n v="13"/>
    <x v="8"/>
    <s v="Lunch Run"/>
    <x v="0"/>
    <n v="3618"/>
    <n v="12293.8"/>
    <n v="12.293799999999999"/>
    <n v="7.6390107997999994"/>
    <x v="77"/>
    <x v="4"/>
    <x v="2"/>
    <x v="2"/>
    <b v="0"/>
    <n v="15051.171025149784"/>
  </r>
  <r>
    <n v="12410125018"/>
    <s v="Sep 14, 2024, 5:04:52 PM"/>
    <m/>
    <d v="2024-09-14T00:00:00"/>
    <m/>
    <d v="2024-09-14T00:00:00"/>
    <n v="9"/>
    <n v="14"/>
    <x v="8"/>
    <s v="Lunch Run"/>
    <x v="0"/>
    <n v="2940"/>
    <n v="10024.6"/>
    <n v="10.0246"/>
    <n v="6.2289957266"/>
    <x v="77"/>
    <x v="4"/>
    <x v="2"/>
    <x v="2"/>
    <b v="0"/>
    <n v="15057.400020876385"/>
  </r>
  <r>
    <n v="12419015920"/>
    <s v="Sep 15, 2024, 5:06:35 PM"/>
    <m/>
    <d v="2024-09-15T00:00:00"/>
    <m/>
    <d v="2024-09-15T00:00:00"/>
    <n v="9"/>
    <n v="15"/>
    <x v="8"/>
    <s v="Morning Run"/>
    <x v="0"/>
    <n v="2575"/>
    <n v="8816.2999999999993"/>
    <n v="8.8163"/>
    <n v="5.4781931472999998"/>
    <x v="77"/>
    <x v="4"/>
    <x v="2"/>
    <x v="2"/>
    <b v="0"/>
    <n v="15062.878214023685"/>
  </r>
  <r>
    <n v="12426267377"/>
    <s v="Sep 16, 2024, 4:21:26 PM"/>
    <m/>
    <d v="2024-09-16T00:00:00"/>
    <m/>
    <d v="2024-09-16T00:00:00"/>
    <n v="9"/>
    <n v="16"/>
    <x v="8"/>
    <s v="Morning Run"/>
    <x v="0"/>
    <n v="3908"/>
    <n v="13013.6"/>
    <n v="13.0136"/>
    <n v="8.0862736456000004"/>
    <x v="77"/>
    <x v="4"/>
    <x v="2"/>
    <x v="2"/>
    <b v="0"/>
    <n v="15070.964487669286"/>
  </r>
  <r>
    <n v="12436607418"/>
    <s v="Sep 17, 2024, 8:09:17 PM"/>
    <m/>
    <d v="2024-09-17T00:00:00"/>
    <m/>
    <d v="2024-09-17T00:00:00"/>
    <n v="9"/>
    <n v="17"/>
    <x v="8"/>
    <s v="Afternoon Run"/>
    <x v="0"/>
    <n v="3553"/>
    <n v="12156"/>
    <n v="12.156000000000001"/>
    <n v="7.5533858760000001"/>
    <x v="77"/>
    <x v="4"/>
    <x v="2"/>
    <x v="2"/>
    <b v="0"/>
    <n v="15078.517873545286"/>
  </r>
  <r>
    <n v="12444309598"/>
    <s v="Sep 18, 2024, 5:10:57 PM"/>
    <m/>
    <d v="2024-09-18T00:00:00"/>
    <m/>
    <d v="2024-09-18T00:00:00"/>
    <n v="9"/>
    <n v="18"/>
    <x v="8"/>
    <s v="Lunch Run"/>
    <x v="0"/>
    <n v="3651"/>
    <n v="12293.8"/>
    <n v="12.293799999999999"/>
    <n v="7.6390107997999994"/>
    <x v="77"/>
    <x v="4"/>
    <x v="2"/>
    <x v="2"/>
    <b v="0"/>
    <n v="15086.156884345086"/>
  </r>
  <r>
    <n v="12452690958"/>
    <s v="Sep 19, 2024, 4:48:54 PM"/>
    <m/>
    <d v="2024-09-19T00:00:00"/>
    <m/>
    <d v="2024-09-19T00:00:00"/>
    <n v="9"/>
    <n v="19"/>
    <x v="8"/>
    <s v="Lunch Run"/>
    <x v="0"/>
    <n v="3654"/>
    <n v="12200.4"/>
    <n v="12.2004"/>
    <n v="7.5809747484000001"/>
    <x v="77"/>
    <x v="4"/>
    <x v="2"/>
    <x v="2"/>
    <b v="0"/>
    <n v="15093.737859093486"/>
  </r>
  <r>
    <n v="12460734224"/>
    <s v="Sep 20, 2024, 4:55:52 PM"/>
    <m/>
    <d v="2024-09-20T00:00:00"/>
    <m/>
    <d v="2024-09-20T00:00:00"/>
    <n v="9"/>
    <n v="20"/>
    <x v="8"/>
    <s v="Lunch Run"/>
    <x v="0"/>
    <n v="3437"/>
    <n v="11475.7"/>
    <n v="11.475700000000002"/>
    <n v="7.1306671847000009"/>
    <x v="77"/>
    <x v="4"/>
    <x v="2"/>
    <x v="2"/>
    <b v="0"/>
    <n v="15100.868526278186"/>
  </r>
  <r>
    <n v="12468936618"/>
    <s v="Sep 21, 2024, 3:37:31 PM"/>
    <m/>
    <d v="2024-09-21T00:00:00"/>
    <m/>
    <d v="2024-09-21T00:00:00"/>
    <n v="9"/>
    <n v="21"/>
    <x v="8"/>
    <s v="Morning Run"/>
    <x v="0"/>
    <n v="4002"/>
    <n v="13364.8"/>
    <n v="13.364799999999999"/>
    <n v="8.3044991407999991"/>
    <x v="77"/>
    <x v="4"/>
    <x v="2"/>
    <x v="2"/>
    <b v="0"/>
    <n v="15109.173025418986"/>
  </r>
  <r>
    <n v="12477646606"/>
    <s v="Sep 22, 2024, 3:36:01 PM"/>
    <m/>
    <d v="2024-09-22T00:00:00"/>
    <m/>
    <d v="2024-09-22T00:00:00"/>
    <n v="9"/>
    <n v="22"/>
    <x v="8"/>
    <s v="San Louis Obispo Treadmill"/>
    <x v="0"/>
    <n v="2700"/>
    <n v="8690.5"/>
    <n v="8.6905000000000001"/>
    <n v="5.4000246755000001"/>
    <x v="154"/>
    <x v="7"/>
    <x v="1"/>
    <x v="1"/>
    <b v="1"/>
    <n v="15114.573050094486"/>
  </r>
  <r>
    <n v="12484776659"/>
    <s v="Sep 23, 2024, 3:15:27 PM"/>
    <m/>
    <d v="2024-09-23T00:00:00"/>
    <m/>
    <d v="2024-09-23T00:00:00"/>
    <n v="9"/>
    <n v="23"/>
    <x v="8"/>
    <s v="San Louis Obispo Treadmill"/>
    <x v="0"/>
    <n v="4200"/>
    <n v="13357.6"/>
    <n v="13.3576"/>
    <n v="8.3000252696000008"/>
    <x v="154"/>
    <x v="7"/>
    <x v="1"/>
    <x v="1"/>
    <b v="1"/>
    <n v="15122.873075364087"/>
  </r>
  <r>
    <n v="12493564561"/>
    <s v="Sep 24, 2024, 3:39:01 PM"/>
    <m/>
    <d v="2024-09-24T00:00:00"/>
    <m/>
    <d v="2024-09-24T00:00:00"/>
    <n v="9"/>
    <n v="24"/>
    <x v="8"/>
    <s v="Morning Run"/>
    <x v="0"/>
    <n v="3906"/>
    <n v="13130.9"/>
    <n v="13.1309"/>
    <n v="8.1591604638999993"/>
    <x v="77"/>
    <x v="4"/>
    <x v="2"/>
    <x v="2"/>
    <b v="0"/>
    <n v="15131.032235827986"/>
  </r>
  <r>
    <n v="12501603843"/>
    <s v="Sep 25, 2024, 2:51:23 PM"/>
    <m/>
    <d v="2024-09-25T00:00:00"/>
    <m/>
    <d v="2024-09-25T00:00:00"/>
    <n v="9"/>
    <n v="25"/>
    <x v="8"/>
    <s v="Azzurra Treadmill"/>
    <x v="0"/>
    <n v="3960"/>
    <n v="12552.9"/>
    <n v="12.552899999999999"/>
    <n v="7.8000080258999995"/>
    <x v="77"/>
    <x v="4"/>
    <x v="2"/>
    <x v="2"/>
    <b v="1"/>
    <n v="15138.832243853887"/>
  </r>
  <r>
    <n v="12510369482"/>
    <s v="Sep 26, 2024, 4:39:49 PM"/>
    <m/>
    <d v="2024-09-26T00:00:00"/>
    <m/>
    <d v="2024-09-26T00:00:00"/>
    <n v="9"/>
    <n v="26"/>
    <x v="8"/>
    <s v="Morning Run"/>
    <x v="0"/>
    <n v="3638"/>
    <n v="12126.7"/>
    <n v="12.126700000000001"/>
    <n v="7.535179705700001"/>
    <x v="77"/>
    <x v="4"/>
    <x v="2"/>
    <x v="2"/>
    <b v="0"/>
    <n v="15146.367423559586"/>
  </r>
  <r>
    <n v="12517777583"/>
    <s v="Sep 27, 2024, 5:11:30 PM"/>
    <m/>
    <d v="2024-09-27T00:00:00"/>
    <m/>
    <d v="2024-09-27T00:00:00"/>
    <n v="9"/>
    <n v="27"/>
    <x v="8"/>
    <s v="Lunch Run"/>
    <x v="0"/>
    <n v="3622"/>
    <n v="12238.5"/>
    <n v="12.2385"/>
    <n v="7.6046489834999997"/>
    <x v="77"/>
    <x v="4"/>
    <x v="2"/>
    <x v="2"/>
    <b v="0"/>
    <n v="15153.972072543087"/>
  </r>
  <r>
    <n v="12526255553"/>
    <s v="Sep 28, 2024, 5:15:11 PM"/>
    <m/>
    <d v="2024-09-28T00:00:00"/>
    <m/>
    <d v="2024-09-28T00:00:00"/>
    <n v="9"/>
    <n v="28"/>
    <x v="8"/>
    <s v="Lunch Run"/>
    <x v="0"/>
    <n v="3536"/>
    <n v="11926.4"/>
    <n v="11.926399999999999"/>
    <n v="7.4107190944000001"/>
    <x v="77"/>
    <x v="4"/>
    <x v="2"/>
    <x v="2"/>
    <b v="0"/>
    <n v="15161.382791637487"/>
  </r>
  <r>
    <n v="12534732525"/>
    <s v="Sep 29, 2024, 4:42:10 PM"/>
    <m/>
    <d v="2024-09-29T00:00:00"/>
    <m/>
    <d v="2024-09-29T00:00:00"/>
    <n v="9"/>
    <n v="29"/>
    <x v="8"/>
    <s v="Morning Run"/>
    <x v="0"/>
    <n v="2056"/>
    <n v="6811.3"/>
    <n v="6.8113000000000001"/>
    <n v="4.2323442923000005"/>
    <x v="77"/>
    <x v="4"/>
    <x v="2"/>
    <x v="2"/>
    <b v="0"/>
    <n v="15165.615135929787"/>
  </r>
  <r>
    <n v="12541173610"/>
    <s v="Sep 30, 2024, 3:38:16 PM"/>
    <m/>
    <d v="2024-09-30T00:00:00"/>
    <m/>
    <d v="2024-09-30T00:00:00"/>
    <n v="9"/>
    <n v="30"/>
    <x v="8"/>
    <s v="Azzurra Treadmill"/>
    <x v="0"/>
    <n v="3900"/>
    <n v="12552.9"/>
    <n v="12.552899999999999"/>
    <n v="7.8000080258999995"/>
    <x v="77"/>
    <x v="4"/>
    <x v="2"/>
    <x v="2"/>
    <b v="1"/>
    <n v="15173.415143955688"/>
  </r>
  <r>
    <n v="12551178972"/>
    <s v="Oct 1, 2024, 6:45:21 PM"/>
    <m/>
    <d v="2024-10-01T00:00:00"/>
    <m/>
    <d v="2024-10-01T00:00:00"/>
    <n v="10"/>
    <n v="1"/>
    <x v="8"/>
    <s v="Afternoon Run"/>
    <x v="0"/>
    <n v="3638"/>
    <n v="12357.3"/>
    <n v="12.357299999999999"/>
    <n v="7.6784678582999994"/>
    <x v="77"/>
    <x v="4"/>
    <x v="2"/>
    <x v="2"/>
    <b v="0"/>
    <n v="15181.093611813989"/>
  </r>
  <r>
    <n v="12558060523"/>
    <s v="Oct 2, 2024, 3:43:11 PM"/>
    <m/>
    <d v="2024-10-02T00:00:00"/>
    <m/>
    <d v="2024-10-02T00:00:00"/>
    <n v="10"/>
    <n v="2"/>
    <x v="8"/>
    <s v="Morning Run"/>
    <x v="0"/>
    <n v="3677"/>
    <n v="12165.4"/>
    <n v="12.1654"/>
    <n v="7.5592267633999999"/>
    <x v="77"/>
    <x v="4"/>
    <x v="2"/>
    <x v="2"/>
    <b v="0"/>
    <n v="15188.652838577389"/>
  </r>
  <r>
    <n v="12567117021"/>
    <s v="Oct 3, 2024, 5:38:33 PM"/>
    <m/>
    <d v="2024-10-03T00:00:00"/>
    <m/>
    <d v="2024-10-03T00:00:00"/>
    <n v="10"/>
    <n v="3"/>
    <x v="8"/>
    <s v="Lunch Run"/>
    <x v="0"/>
    <n v="3652"/>
    <n v="12204.9"/>
    <n v="12.2049"/>
    <n v="7.5837709178999999"/>
    <x v="77"/>
    <x v="4"/>
    <x v="2"/>
    <x v="2"/>
    <b v="0"/>
    <n v="15196.236609495289"/>
  </r>
  <r>
    <n v="12574207214"/>
    <s v="Oct 4, 2024, 3:20:00 PM"/>
    <m/>
    <d v="2024-10-04T00:00:00"/>
    <m/>
    <d v="2024-10-04T00:00:00"/>
    <n v="10"/>
    <n v="4"/>
    <x v="8"/>
    <s v="Azzurra Treadmill"/>
    <x v="0"/>
    <n v="3600"/>
    <n v="11587.3"/>
    <n v="11.587299999999999"/>
    <n v="7.2000121882999997"/>
    <x v="77"/>
    <x v="4"/>
    <x v="2"/>
    <x v="2"/>
    <b v="1"/>
    <n v="15203.436621683588"/>
  </r>
  <r>
    <n v="12583107542"/>
    <s v="Oct 5, 2024, 5:19:20 PM"/>
    <m/>
    <d v="2024-10-05T00:00:00"/>
    <m/>
    <d v="2024-10-05T00:00:00"/>
    <n v="10"/>
    <n v="5"/>
    <x v="8"/>
    <s v="Lunch Run"/>
    <x v="0"/>
    <n v="3514"/>
    <n v="11651.8"/>
    <n v="11.6518"/>
    <n v="7.2400906178"/>
    <x v="77"/>
    <x v="4"/>
    <x v="2"/>
    <x v="2"/>
    <b v="0"/>
    <n v="15210.676712301389"/>
  </r>
  <r>
    <n v="12592700073"/>
    <s v="Oct 6, 2024, 5:38:05 PM"/>
    <m/>
    <d v="2024-10-06T00:00:00"/>
    <m/>
    <d v="2024-10-06T00:00:00"/>
    <n v="10"/>
    <n v="6"/>
    <x v="8"/>
    <s v="Lunch Run"/>
    <x v="0"/>
    <n v="2469"/>
    <n v="8208.9"/>
    <n v="8.2088999999999999"/>
    <n v="5.1007724018999996"/>
    <x v="77"/>
    <x v="4"/>
    <x v="2"/>
    <x v="2"/>
    <b v="0"/>
    <n v="15215.777484703289"/>
  </r>
  <r>
    <n v="12599144897"/>
    <s v="Oct 7, 2024, 4:04:27 PM"/>
    <m/>
    <d v="2024-10-07T00:00:00"/>
    <m/>
    <d v="2024-10-07T00:00:00"/>
    <n v="10"/>
    <n v="7"/>
    <x v="8"/>
    <s v="Morning Run"/>
    <x v="0"/>
    <n v="3696"/>
    <n v="12134.1"/>
    <n v="12.1341"/>
    <n v="7.5397778511000002"/>
    <x v="77"/>
    <x v="4"/>
    <x v="2"/>
    <x v="2"/>
    <b v="0"/>
    <n v="15223.317262554388"/>
  </r>
  <r>
    <n v="12607456871"/>
    <s v="Oct 8, 2024, 3:05:20 PM"/>
    <m/>
    <d v="2024-10-08T00:00:00"/>
    <m/>
    <d v="2024-10-08T00:00:00"/>
    <n v="10"/>
    <n v="8"/>
    <x v="8"/>
    <s v="Azzurra Treadmill"/>
    <x v="0"/>
    <n v="3900"/>
    <n v="12392"/>
    <n v="12.391999999999999"/>
    <n v="7.700029432"/>
    <x v="77"/>
    <x v="4"/>
    <x v="2"/>
    <x v="2"/>
    <b v="1"/>
    <n v="15231.017291986389"/>
  </r>
  <r>
    <n v="12613971499"/>
    <s v="Oct 9, 2024, 1:00:39 PM"/>
    <m/>
    <d v="2024-10-09T00:00:00"/>
    <m/>
    <d v="2024-10-09T00:00:00"/>
    <n v="10"/>
    <n v="9"/>
    <x v="8"/>
    <s v="Salt Lake City Treadmill"/>
    <x v="0"/>
    <n v="3600"/>
    <n v="11249.8"/>
    <n v="11.249799999999999"/>
    <n v="6.9902994757999997"/>
    <x v="155"/>
    <x v="1"/>
    <x v="1"/>
    <x v="1"/>
    <b v="1"/>
    <n v="15238.007591462188"/>
  </r>
  <r>
    <n v="12621640628"/>
    <s v="Oct 10, 2024, 1:00:00 PM"/>
    <m/>
    <d v="2024-10-10T00:00:00"/>
    <m/>
    <d v="2024-10-10T00:00:00"/>
    <n v="10"/>
    <n v="10"/>
    <x v="8"/>
    <s v="Salt Lake City Treadmill"/>
    <x v="0"/>
    <n v="3600"/>
    <n v="11104.5"/>
    <n v="11.1045"/>
    <n v="6.9000142694999997"/>
    <x v="155"/>
    <x v="1"/>
    <x v="1"/>
    <x v="1"/>
    <b v="1"/>
    <n v="15244.907605731689"/>
  </r>
  <r>
    <n v="12630274140"/>
    <s v="Oct 11, 2024, 3:36:54 PM"/>
    <m/>
    <d v="2024-10-11T00:00:00"/>
    <m/>
    <d v="2024-10-11T00:00:00"/>
    <n v="10"/>
    <n v="11"/>
    <x v="8"/>
    <s v="Salt Lake City Treadmill"/>
    <x v="0"/>
    <n v="2280"/>
    <n v="7124.8"/>
    <n v="7.1248000000000005"/>
    <n v="4.4271441008000005"/>
    <x v="155"/>
    <x v="1"/>
    <x v="1"/>
    <x v="1"/>
    <b v="1"/>
    <n v="15249.334749832489"/>
  </r>
  <r>
    <n v="12670263309"/>
    <s v="Oct 16, 2024, 2:45:10 PM"/>
    <m/>
    <d v="2024-10-16T00:00:00"/>
    <m/>
    <d v="2024-10-16T00:00:00"/>
    <n v="10"/>
    <n v="16"/>
    <x v="8"/>
    <s v="Bellagio Treadmill"/>
    <x v="0"/>
    <n v="3120"/>
    <n v="10138.9"/>
    <n v="10.1389"/>
    <n v="6.3000184318999999"/>
    <x v="156"/>
    <x v="8"/>
    <x v="31"/>
    <x v="3"/>
    <b v="1"/>
    <n v="15255.63476826439"/>
  </r>
  <r>
    <n v="12686374027"/>
    <s v="Oct 18, 2024, 4:21:01 PM"/>
    <m/>
    <d v="2024-10-18T00:00:00"/>
    <m/>
    <d v="2024-10-18T00:00:00"/>
    <n v="10"/>
    <n v="18"/>
    <x v="8"/>
    <s v="Milan Treadmill"/>
    <x v="0"/>
    <n v="2100"/>
    <n v="6772.8"/>
    <n v="6.7728000000000002"/>
    <n v="4.2084215087999999"/>
    <x v="108"/>
    <x v="8"/>
    <x v="31"/>
    <x v="3"/>
    <b v="1"/>
    <n v="15259.84318977319"/>
  </r>
  <r>
    <n v="12699029673"/>
    <s v="Oct 20, 2024, 9:01:39 AM"/>
    <m/>
    <d v="2024-10-20T00:00:00"/>
    <m/>
    <d v="2024-10-20T00:00:00"/>
    <n v="10"/>
    <n v="20"/>
    <x v="8"/>
    <s v="Milan Treadmill"/>
    <x v="0"/>
    <n v="2700"/>
    <n v="8690.5"/>
    <n v="8.6905000000000001"/>
    <n v="5.4000246755000001"/>
    <x v="108"/>
    <x v="8"/>
    <x v="31"/>
    <x v="3"/>
    <b v="1"/>
    <n v="15265.24321444869"/>
  </r>
  <r>
    <n v="12717777538"/>
    <s v="Oct 22, 2024, 2:23:35 PM"/>
    <m/>
    <d v="2024-10-22T00:00:00"/>
    <m/>
    <d v="2024-10-22T00:00:00"/>
    <n v="10"/>
    <n v="22"/>
    <x v="8"/>
    <s v="Azzurra Treadmill"/>
    <x v="0"/>
    <n v="4200"/>
    <n v="13518.5"/>
    <n v="13.5185"/>
    <n v="8.4000038635000003"/>
    <x v="77"/>
    <x v="4"/>
    <x v="2"/>
    <x v="2"/>
    <b v="1"/>
    <n v="15273.643218312191"/>
  </r>
  <r>
    <n v="12728879042"/>
    <s v="Oct 23, 2024, 3:25:00 PM"/>
    <m/>
    <d v="2024-10-23T00:00:00"/>
    <m/>
    <d v="2024-10-23T00:00:00"/>
    <n v="10"/>
    <n v="23"/>
    <x v="8"/>
    <s v="Azzurra Treadmill"/>
    <x v="0"/>
    <n v="1800"/>
    <n v="5632.7"/>
    <n v="5.6326999999999998"/>
    <n v="3.4999964317000001"/>
    <x v="77"/>
    <x v="4"/>
    <x v="2"/>
    <x v="2"/>
    <b v="1"/>
    <n v="15277.14321474389"/>
  </r>
  <r>
    <n v="12736715121"/>
    <s v="Oct 24, 2024, 8:08:16 PM"/>
    <m/>
    <d v="2024-10-24T00:00:00"/>
    <m/>
    <d v="2024-10-24T00:00:00"/>
    <n v="10"/>
    <n v="24"/>
    <x v="8"/>
    <s v="Azzurra Treadmill"/>
    <x v="0"/>
    <n v="1800"/>
    <n v="5793.6"/>
    <n v="5.7936000000000005"/>
    <n v="3.5999750256000005"/>
    <x v="77"/>
    <x v="4"/>
    <x v="2"/>
    <x v="2"/>
    <b v="1"/>
    <n v="15280.74318976949"/>
  </r>
  <r>
    <n v="12742276723"/>
    <s v="Oct 25, 2024, 2:59:39 PM"/>
    <m/>
    <d v="2024-10-25T00:00:00"/>
    <m/>
    <d v="2024-10-25T00:00:00"/>
    <n v="10"/>
    <n v="25"/>
    <x v="8"/>
    <s v="Morning Run"/>
    <x v="0"/>
    <n v="3532"/>
    <n v="11806.6"/>
    <n v="11.8066"/>
    <n v="7.3362788486000001"/>
    <x v="77"/>
    <x v="4"/>
    <x v="2"/>
    <x v="2"/>
    <b v="0"/>
    <n v="15288.079468618089"/>
  </r>
  <r>
    <n v="12751285480"/>
    <s v="Oct 26, 2024, 4:46:05 PM"/>
    <m/>
    <d v="2024-10-26T00:00:00"/>
    <m/>
    <d v="2024-10-26T00:00:00"/>
    <n v="10"/>
    <n v="26"/>
    <x v="8"/>
    <s v="Lunch Run"/>
    <x v="0"/>
    <n v="3691"/>
    <n v="12419.2"/>
    <n v="12.4192"/>
    <n v="7.7169307232000008"/>
    <x v="77"/>
    <x v="4"/>
    <x v="2"/>
    <x v="2"/>
    <b v="0"/>
    <n v="15295.796399341289"/>
  </r>
  <r>
    <n v="12759776006"/>
    <s v="Oct 27, 2024, 4:28:06 PM"/>
    <m/>
    <d v="2024-10-27T00:00:00"/>
    <m/>
    <d v="2024-10-27T00:00:00"/>
    <n v="10"/>
    <n v="27"/>
    <x v="8"/>
    <s v="Morning Run"/>
    <x v="0"/>
    <n v="1976"/>
    <n v="6530.1"/>
    <n v="6.5301"/>
    <n v="4.0576147671000005"/>
    <x v="77"/>
    <x v="4"/>
    <x v="2"/>
    <x v="2"/>
    <b v="0"/>
    <n v="15299.854014108389"/>
  </r>
  <r>
    <n v="12766487624"/>
    <s v="Oct 28, 2024, 3:56:39 PM"/>
    <m/>
    <d v="2024-10-28T00:00:00"/>
    <m/>
    <d v="2024-10-28T00:00:00"/>
    <n v="10"/>
    <n v="28"/>
    <x v="8"/>
    <s v="Azzurra Treadmill"/>
    <x v="0"/>
    <n v="3840"/>
    <n v="12231"/>
    <n v="12.231"/>
    <n v="7.599988701"/>
    <x v="77"/>
    <x v="4"/>
    <x v="2"/>
    <x v="2"/>
    <b v="1"/>
    <n v="15307.454002809389"/>
  </r>
  <r>
    <n v="12774669221"/>
    <s v="Oct 29, 2024, 3:50:49 PM"/>
    <m/>
    <d v="2024-10-29T00:00:00"/>
    <m/>
    <d v="2024-10-29T00:00:00"/>
    <n v="10"/>
    <n v="29"/>
    <x v="8"/>
    <s v="Morning Run"/>
    <x v="0"/>
    <n v="3581"/>
    <n v="12014.1"/>
    <n v="12.014100000000001"/>
    <n v="7.4652133311000002"/>
    <x v="77"/>
    <x v="4"/>
    <x v="2"/>
    <x v="2"/>
    <b v="0"/>
    <n v="15314.919216140488"/>
  </r>
  <r>
    <n v="12783383285"/>
    <s v="Oct 30, 2024, 4:41:28 PM"/>
    <m/>
    <d v="2024-10-30T00:00:00"/>
    <m/>
    <d v="2024-10-30T00:00:00"/>
    <n v="10"/>
    <n v="30"/>
    <x v="8"/>
    <s v="Morning Run"/>
    <x v="0"/>
    <n v="3510"/>
    <n v="11813.9"/>
    <n v="11.8139"/>
    <n v="7.3408148568999998"/>
    <x v="77"/>
    <x v="4"/>
    <x v="2"/>
    <x v="2"/>
    <b v="0"/>
    <n v="15322.260030997388"/>
  </r>
  <r>
    <n v="12790982647"/>
    <s v="Oct 31, 2024, 4:19:48 PM"/>
    <m/>
    <d v="2024-10-31T00:00:00"/>
    <m/>
    <d v="2024-10-31T00:00:00"/>
    <n v="10"/>
    <n v="31"/>
    <x v="8"/>
    <s v="Morning Run"/>
    <x v="0"/>
    <n v="3592"/>
    <n v="11615.6"/>
    <n v="11.615600000000001"/>
    <n v="7.2175969876000003"/>
    <x v="77"/>
    <x v="4"/>
    <x v="2"/>
    <x v="2"/>
    <b v="0"/>
    <n v="15329.477627984988"/>
  </r>
  <r>
    <n v="12798772960"/>
    <s v="Nov 1, 2024, 4:41:07 PM"/>
    <m/>
    <d v="2024-11-01T00:00:00"/>
    <m/>
    <d v="2024-11-01T00:00:00"/>
    <n v="11"/>
    <n v="1"/>
    <x v="8"/>
    <s v="Morning Run"/>
    <x v="0"/>
    <n v="3538"/>
    <n v="11508.2"/>
    <n v="11.5082"/>
    <n v="7.1508617422000009"/>
    <x v="77"/>
    <x v="4"/>
    <x v="2"/>
    <x v="2"/>
    <b v="0"/>
    <n v="15336.628489727189"/>
  </r>
  <r>
    <n v="12807260160"/>
    <s v="Nov 2, 2024, 5:33:28 PM"/>
    <m/>
    <d v="2024-11-02T00:00:00"/>
    <m/>
    <d v="2024-11-02T00:00:00"/>
    <n v="11"/>
    <n v="2"/>
    <x v="8"/>
    <s v="Lunch Run"/>
    <x v="0"/>
    <n v="3391"/>
    <n v="11529.6"/>
    <n v="11.5296"/>
    <n v="7.1641590816000003"/>
    <x v="77"/>
    <x v="4"/>
    <x v="2"/>
    <x v="2"/>
    <b v="0"/>
    <n v="15343.792648808789"/>
  </r>
  <r>
    <n v="12816106478"/>
    <s v="Nov 3, 2024, 6:30:46 PM"/>
    <m/>
    <d v="2024-11-03T00:00:00"/>
    <m/>
    <d v="2024-11-03T00:00:00"/>
    <n v="11"/>
    <n v="3"/>
    <x v="8"/>
    <s v="Azzurra Treadmill"/>
    <x v="0"/>
    <n v="2700"/>
    <n v="8529.5"/>
    <n v="8.5295000000000005"/>
    <n v="5.2999839445000001"/>
    <x v="77"/>
    <x v="4"/>
    <x v="2"/>
    <x v="2"/>
    <b v="1"/>
    <n v="15349.092632753289"/>
  </r>
  <r>
    <n v="12822498752"/>
    <s v="Nov 4, 2024, 5:00:15 PM"/>
    <m/>
    <d v="2024-11-04T00:00:00"/>
    <m/>
    <d v="2024-11-04T00:00:00"/>
    <n v="11"/>
    <n v="4"/>
    <x v="8"/>
    <s v="Morning Run"/>
    <x v="0"/>
    <n v="3553"/>
    <n v="11799"/>
    <n v="11.798999999999999"/>
    <n v="7.3315564289999999"/>
    <x v="77"/>
    <x v="4"/>
    <x v="2"/>
    <x v="2"/>
    <b v="0"/>
    <n v="15356.424189182289"/>
  </r>
  <r>
    <n v="12831204762"/>
    <s v="Nov 5, 2024, 6:12:17 PM"/>
    <m/>
    <d v="2024-11-05T00:00:00"/>
    <m/>
    <d v="2024-11-05T00:00:00"/>
    <n v="11"/>
    <n v="5"/>
    <x v="8"/>
    <s v="Lunch Run"/>
    <x v="0"/>
    <n v="3523"/>
    <n v="11703.5"/>
    <n v="11.7035"/>
    <n v="7.2722154985000005"/>
    <x v="77"/>
    <x v="4"/>
    <x v="2"/>
    <x v="2"/>
    <b v="0"/>
    <n v="15363.69640468079"/>
  </r>
  <r>
    <n v="12838337566"/>
    <s v="Nov 6, 2024, 4:18:11 PM"/>
    <m/>
    <d v="2024-11-06T00:00:00"/>
    <m/>
    <d v="2024-11-06T00:00:00"/>
    <n v="11"/>
    <n v="6"/>
    <x v="8"/>
    <s v="Morning Run"/>
    <x v="0"/>
    <n v="3548"/>
    <n v="11528.1"/>
    <n v="11.5281"/>
    <n v="7.1632270251000003"/>
    <x v="77"/>
    <x v="4"/>
    <x v="2"/>
    <x v="2"/>
    <b v="0"/>
    <n v="15370.859631705889"/>
  </r>
  <r>
    <n v="12846305025"/>
    <s v="Nov 7, 2024, 4:55:12 PM"/>
    <m/>
    <d v="2024-11-07T00:00:00"/>
    <m/>
    <d v="2024-11-07T00:00:00"/>
    <n v="11"/>
    <n v="7"/>
    <x v="8"/>
    <s v="Morning Run"/>
    <x v="0"/>
    <n v="3536"/>
    <n v="11754.7"/>
    <n v="11.754700000000001"/>
    <n v="7.3040296937000004"/>
    <x v="77"/>
    <x v="4"/>
    <x v="2"/>
    <x v="2"/>
    <b v="0"/>
    <n v="15378.163661399589"/>
  </r>
  <r>
    <n v="12853902293"/>
    <s v="Nov 8, 2024, 5:25:42 PM"/>
    <m/>
    <d v="2024-11-08T00:00:00"/>
    <m/>
    <d v="2024-11-08T00:00:00"/>
    <n v="11"/>
    <n v="8"/>
    <x v="8"/>
    <s v="Morning Run"/>
    <x v="0"/>
    <n v="3504"/>
    <n v="11631.7"/>
    <n v="11.6317"/>
    <n v="7.2276010607000005"/>
    <x v="77"/>
    <x v="4"/>
    <x v="2"/>
    <x v="2"/>
    <b v="0"/>
    <n v="15385.391262460289"/>
  </r>
  <r>
    <n v="12862106452"/>
    <s v="Nov 9, 2024, 5:41:38 PM"/>
    <m/>
    <d v="2024-11-09T00:00:00"/>
    <m/>
    <d v="2024-11-09T00:00:00"/>
    <n v="11"/>
    <n v="9"/>
    <x v="8"/>
    <s v="Morning Run"/>
    <x v="0"/>
    <n v="3545"/>
    <n v="11807.5"/>
    <n v="11.807499999999999"/>
    <n v="7.3368380824999999"/>
    <x v="77"/>
    <x v="4"/>
    <x v="2"/>
    <x v="2"/>
    <b v="0"/>
    <n v="15392.728100542789"/>
  </r>
  <r>
    <n v="12870729582"/>
    <s v="Nov 10, 2024, 6:32:05 PM"/>
    <m/>
    <d v="2024-11-10T00:00:00"/>
    <m/>
    <d v="2024-11-10T00:00:00"/>
    <n v="11"/>
    <n v="10"/>
    <x v="8"/>
    <s v="Lunch Run"/>
    <x v="0"/>
    <n v="2027"/>
    <n v="6778.8"/>
    <n v="6.7788000000000004"/>
    <n v="4.2121497348000005"/>
    <x v="77"/>
    <x v="4"/>
    <x v="2"/>
    <x v="2"/>
    <b v="0"/>
    <n v="15396.940250277588"/>
  </r>
  <r>
    <n v="12877476569"/>
    <s v="Nov 11, 2024, 5:14:37 PM"/>
    <m/>
    <d v="2024-11-11T00:00:00"/>
    <m/>
    <d v="2024-11-11T00:00:00"/>
    <n v="11"/>
    <n v="11"/>
    <x v="8"/>
    <s v="Azzurra Treadmill"/>
    <x v="0"/>
    <n v="3780"/>
    <n v="12392"/>
    <n v="12.391999999999999"/>
    <n v="7.700029432"/>
    <x v="77"/>
    <x v="4"/>
    <x v="2"/>
    <x v="2"/>
    <b v="1"/>
    <n v="15404.640279709589"/>
  </r>
  <r>
    <n v="12885114848"/>
    <s v="Nov 12, 2024, 4:42:57 PM"/>
    <m/>
    <d v="2024-11-12T00:00:00"/>
    <m/>
    <d v="2024-11-12T00:00:00"/>
    <n v="11"/>
    <n v="12"/>
    <x v="8"/>
    <s v="Azzurra Treadmill"/>
    <x v="0"/>
    <n v="4200"/>
    <n v="13679.5"/>
    <n v="13.679500000000001"/>
    <n v="8.5000445945000003"/>
    <x v="77"/>
    <x v="4"/>
    <x v="2"/>
    <x v="2"/>
    <b v="1"/>
    <n v="15413.14032430409"/>
  </r>
  <r>
    <n v="12893500258"/>
    <s v="Nov 13, 2024, 5:35:16 PM"/>
    <m/>
    <d v="2024-11-13T00:00:00"/>
    <m/>
    <d v="2024-11-13T00:00:00"/>
    <n v="11"/>
    <n v="13"/>
    <x v="8"/>
    <s v="Morning Run"/>
    <x v="0"/>
    <n v="3539"/>
    <n v="11957.1"/>
    <n v="11.957100000000001"/>
    <n v="7.4297951841000005"/>
    <x v="77"/>
    <x v="4"/>
    <x v="2"/>
    <x v="2"/>
    <b v="0"/>
    <n v="15420.570119488189"/>
  </r>
  <r>
    <n v="12901022411"/>
    <s v="Nov 14, 2024, 5:42:57 PM"/>
    <m/>
    <d v="2024-11-14T00:00:00"/>
    <m/>
    <d v="2024-11-14T00:00:00"/>
    <n v="11"/>
    <n v="14"/>
    <x v="8"/>
    <s v="Morning Run"/>
    <x v="0"/>
    <n v="3478"/>
    <n v="11617.1"/>
    <n v="11.617100000000001"/>
    <n v="7.2185290441000003"/>
    <x v="77"/>
    <x v="4"/>
    <x v="2"/>
    <x v="2"/>
    <b v="0"/>
    <n v="15427.788648532289"/>
  </r>
  <r>
    <n v="12907634158"/>
    <s v="Nov 15, 2024, 4:03:42 PM"/>
    <m/>
    <d v="2024-11-15T00:00:00"/>
    <m/>
    <d v="2024-11-15T00:00:00"/>
    <n v="11"/>
    <n v="15"/>
    <x v="8"/>
    <s v="Morning Run"/>
    <x v="0"/>
    <n v="3626"/>
    <n v="11952.5"/>
    <n v="11.952500000000001"/>
    <n v="7.4269368775000002"/>
    <x v="77"/>
    <x v="4"/>
    <x v="2"/>
    <x v="2"/>
    <b v="0"/>
    <n v="15435.215585409789"/>
  </r>
  <r>
    <n v="12916341860"/>
    <s v="Nov 16, 2024, 6:23:21 PM"/>
    <m/>
    <d v="2024-11-16T00:00:00"/>
    <m/>
    <d v="2024-11-16T00:00:00"/>
    <n v="11"/>
    <n v="16"/>
    <x v="8"/>
    <s v="San Francisco Treadmill"/>
    <x v="0"/>
    <n v="3660"/>
    <n v="11909.2"/>
    <n v="11.9092"/>
    <n v="7.400031513200001"/>
    <x v="7"/>
    <x v="7"/>
    <x v="1"/>
    <x v="1"/>
    <b v="1"/>
    <n v="15442.615616922989"/>
  </r>
  <r>
    <n v="12925061794"/>
    <s v="Nov 17, 2024, 8:04:51 PM"/>
    <m/>
    <d v="2024-11-17T00:00:00"/>
    <m/>
    <d v="2024-11-17T00:00:00"/>
    <n v="11"/>
    <n v="17"/>
    <x v="8"/>
    <s v="Lunch Run"/>
    <x v="0"/>
    <n v="1984"/>
    <n v="6640.7"/>
    <n v="6.6406999999999998"/>
    <n v="4.1263383996999998"/>
    <x v="77"/>
    <x v="4"/>
    <x v="2"/>
    <x v="2"/>
    <b v="0"/>
    <n v="15446.741955322688"/>
  </r>
  <r>
    <n v="12930778807"/>
    <s v="Nov 18, 2024, 5:14:09 PM"/>
    <m/>
    <d v="2024-11-18T00:00:00"/>
    <m/>
    <d v="2024-11-18T00:00:00"/>
    <n v="11"/>
    <n v="18"/>
    <x v="8"/>
    <s v="Morning Run"/>
    <x v="0"/>
    <n v="3628"/>
    <n v="11788.4"/>
    <n v="11.788399999999999"/>
    <n v="7.3249698963999998"/>
    <x v="77"/>
    <x v="4"/>
    <x v="2"/>
    <x v="2"/>
    <b v="0"/>
    <n v="15454.066925219087"/>
  </r>
  <r>
    <n v="12937878950"/>
    <s v="Nov 19, 2024, 4:33:10 PM"/>
    <m/>
    <d v="2024-11-19T00:00:00"/>
    <m/>
    <d v="2024-11-19T00:00:00"/>
    <n v="11"/>
    <n v="19"/>
    <x v="8"/>
    <s v="Azzurra Treadmill"/>
    <x v="0"/>
    <n v="3720"/>
    <n v="12070.1"/>
    <n v="12.0701"/>
    <n v="7.5000101071000005"/>
    <x v="77"/>
    <x v="4"/>
    <x v="2"/>
    <x v="2"/>
    <b v="1"/>
    <n v="15461.566935326187"/>
  </r>
  <r>
    <n v="12946214852"/>
    <s v="Nov 20, 2024, 5:45:53 PM"/>
    <m/>
    <d v="2024-11-20T00:00:00"/>
    <m/>
    <d v="2024-11-20T00:00:00"/>
    <n v="11"/>
    <n v="20"/>
    <x v="8"/>
    <s v="Morning Run"/>
    <x v="0"/>
    <n v="3481"/>
    <n v="11872.5"/>
    <n v="11.8725"/>
    <n v="7.3772271974999999"/>
    <x v="77"/>
    <x v="4"/>
    <x v="2"/>
    <x v="2"/>
    <b v="0"/>
    <n v="15468.944162523687"/>
  </r>
  <r>
    <n v="12953078771"/>
    <s v="Nov 21, 2024, 5:10:24 PM"/>
    <m/>
    <d v="2024-11-21T00:00:00"/>
    <m/>
    <d v="2024-11-21T00:00:00"/>
    <n v="11"/>
    <n v="21"/>
    <x v="8"/>
    <s v="Morning Run"/>
    <x v="0"/>
    <n v="3391"/>
    <n v="11498.1"/>
    <n v="11.498100000000001"/>
    <n v="7.1445858951000005"/>
    <x v="77"/>
    <x v="4"/>
    <x v="2"/>
    <x v="2"/>
    <b v="0"/>
    <n v="15476.088748418786"/>
  </r>
  <r>
    <n v="12960089814"/>
    <s v="Nov 22, 2024, 6:19:36 PM"/>
    <m/>
    <d v="2024-11-22T00:00:00"/>
    <m/>
    <d v="2024-11-22T00:00:00"/>
    <n v="11"/>
    <n v="22"/>
    <x v="8"/>
    <s v="Lunch Run"/>
    <x v="0"/>
    <n v="3586"/>
    <n v="11986.6"/>
    <n v="11.986600000000001"/>
    <n v="7.4481256286000006"/>
    <x v="77"/>
    <x v="4"/>
    <x v="2"/>
    <x v="2"/>
    <b v="0"/>
    <n v="15483.536874047386"/>
  </r>
  <r>
    <n v="12967189510"/>
    <s v="Nov 23, 2024, 5:22:25 PM"/>
    <m/>
    <d v="2024-11-23T00:00:00"/>
    <m/>
    <d v="2024-11-23T00:00:00"/>
    <n v="11"/>
    <n v="23"/>
    <x v="8"/>
    <s v="Morning Run"/>
    <x v="0"/>
    <n v="3639"/>
    <n v="11970"/>
    <n v="11.97"/>
    <n v="7.4378108699999999"/>
    <x v="77"/>
    <x v="4"/>
    <x v="2"/>
    <x v="2"/>
    <b v="0"/>
    <n v="15490.974684917386"/>
  </r>
  <r>
    <n v="12975056630"/>
    <s v="Nov 24, 2024, 5:45:00 PM"/>
    <m/>
    <d v="2024-11-24T00:00:00"/>
    <m/>
    <d v="2024-11-24T00:00:00"/>
    <n v="11"/>
    <n v="24"/>
    <x v="8"/>
    <s v="Azzurra Treadmill"/>
    <x v="0"/>
    <n v="1920"/>
    <n v="6115.5"/>
    <n v="6.1154999999999999"/>
    <n v="3.7999943505"/>
    <x v="77"/>
    <x v="4"/>
    <x v="2"/>
    <x v="2"/>
    <b v="1"/>
    <n v="15494.774679267886"/>
  </r>
  <r>
    <n v="12981412780"/>
    <s v="Nov 25, 2024, 5:04:21 PM"/>
    <m/>
    <d v="2024-11-25T00:00:00"/>
    <m/>
    <d v="2024-11-25T00:00:00"/>
    <n v="11"/>
    <n v="25"/>
    <x v="8"/>
    <s v="Morning Run"/>
    <x v="0"/>
    <n v="3532"/>
    <n v="11854.9"/>
    <n v="11.854899999999999"/>
    <n v="7.3662910678999998"/>
    <x v="77"/>
    <x v="4"/>
    <x v="2"/>
    <x v="2"/>
    <b v="0"/>
    <n v="15502.140970335786"/>
  </r>
  <r>
    <n v="12988960035"/>
    <s v="Nov 26, 2024, 4:52:53 PM"/>
    <m/>
    <d v="2024-11-26T00:00:00"/>
    <m/>
    <d v="2024-11-26T00:00:00"/>
    <n v="11"/>
    <n v="26"/>
    <x v="8"/>
    <s v="Morning Run"/>
    <x v="0"/>
    <n v="3712"/>
    <n v="12089.8"/>
    <n v="12.089799999999999"/>
    <n v="7.5122511157999998"/>
    <x v="77"/>
    <x v="4"/>
    <x v="2"/>
    <x v="2"/>
    <b v="0"/>
    <n v="15509.653221451586"/>
  </r>
  <r>
    <n v="12996825265"/>
    <s v="Nov 27, 2024, 5:35:24 PM"/>
    <m/>
    <d v="2024-11-27T00:00:00"/>
    <m/>
    <d v="2024-11-27T00:00:00"/>
    <n v="11"/>
    <n v="27"/>
    <x v="8"/>
    <s v="Morning Run"/>
    <x v="0"/>
    <n v="3625"/>
    <n v="12069.1"/>
    <n v="12.069100000000001"/>
    <n v="7.4993887361000002"/>
    <x v="77"/>
    <x v="4"/>
    <x v="2"/>
    <x v="2"/>
    <b v="0"/>
    <n v="15517.152610187686"/>
  </r>
  <r>
    <n v="13004021462"/>
    <s v="Nov 28, 2024, 5:08:15 PM"/>
    <m/>
    <d v="2024-11-28T00:00:00"/>
    <m/>
    <d v="2024-11-28T00:00:00"/>
    <n v="11"/>
    <n v="28"/>
    <x v="8"/>
    <s v="Morning Run"/>
    <x v="0"/>
    <n v="3545"/>
    <n v="11906.2"/>
    <n v="11.9062"/>
    <n v="7.3981674002000002"/>
    <x v="77"/>
    <x v="4"/>
    <x v="2"/>
    <x v="2"/>
    <b v="0"/>
    <n v="15524.550777587887"/>
  </r>
  <r>
    <n v="13010923729"/>
    <s v="Nov 29, 2024, 6:29:54 PM"/>
    <m/>
    <d v="2024-11-29T00:00:00"/>
    <m/>
    <d v="2024-11-29T00:00:00"/>
    <n v="11"/>
    <n v="29"/>
    <x v="8"/>
    <s v="Lunch Run"/>
    <x v="0"/>
    <n v="3661"/>
    <n v="11993.4"/>
    <n v="11.993399999999999"/>
    <n v="7.4523509513999997"/>
    <x v="77"/>
    <x v="4"/>
    <x v="2"/>
    <x v="2"/>
    <b v="0"/>
    <n v="15532.003128539287"/>
  </r>
  <r>
    <n v="13018090955"/>
    <s v="Nov 30, 2024, 6:02:00 PM"/>
    <m/>
    <d v="2024-11-30T00:00:00"/>
    <m/>
    <d v="2024-11-30T00:00:00"/>
    <n v="11"/>
    <n v="30"/>
    <x v="8"/>
    <s v="Lunch Run"/>
    <x v="0"/>
    <n v="3699"/>
    <n v="12255.2"/>
    <n v="12.2552"/>
    <n v="7.615025879200001"/>
    <x v="77"/>
    <x v="4"/>
    <x v="2"/>
    <x v="2"/>
    <b v="0"/>
    <n v="15539.618154418487"/>
  </r>
  <r>
    <n v="13025705971"/>
    <s v="Dec 1, 2024, 5:57:01 PM"/>
    <m/>
    <d v="2024-12-01T00:00:00"/>
    <m/>
    <d v="2024-12-01T00:00:00"/>
    <n v="12"/>
    <n v="1"/>
    <x v="8"/>
    <s v="Morning Run"/>
    <x v="0"/>
    <n v="2105"/>
    <n v="7029.3"/>
    <n v="7.0293000000000001"/>
    <n v="4.3678031703000002"/>
    <x v="77"/>
    <x v="4"/>
    <x v="2"/>
    <x v="2"/>
    <b v="0"/>
    <n v="15543.985957588788"/>
  </r>
  <r>
    <n v="13031921268"/>
    <s v="Dec 2, 2024, 5:08:19 PM"/>
    <m/>
    <d v="2024-12-02T00:00:00"/>
    <m/>
    <d v="2024-12-02T00:00:00"/>
    <n v="12"/>
    <n v="2"/>
    <x v="8"/>
    <s v="Morning Run"/>
    <x v="0"/>
    <n v="3607"/>
    <n v="11898.5"/>
    <n v="11.8985"/>
    <n v="7.3933828435000004"/>
    <x v="77"/>
    <x v="4"/>
    <x v="2"/>
    <x v="2"/>
    <b v="0"/>
    <n v="15551.379340432288"/>
  </r>
  <r>
    <n v="13039151360"/>
    <s v="Dec 3, 2024, 4:39:50 PM"/>
    <m/>
    <d v="2024-12-03T00:00:00"/>
    <m/>
    <d v="2024-12-03T00:00:00"/>
    <n v="12"/>
    <n v="3"/>
    <x v="8"/>
    <s v="Morning Run"/>
    <x v="0"/>
    <n v="3607"/>
    <n v="12154.3"/>
    <n v="12.154299999999999"/>
    <n v="7.5523295453000001"/>
    <x v="123"/>
    <x v="30"/>
    <x v="1"/>
    <x v="1"/>
    <b v="0"/>
    <n v="15558.931669977588"/>
  </r>
  <r>
    <n v="13046447725"/>
    <s v="Dec 4, 2024, 4:16:16 PM"/>
    <m/>
    <d v="2024-12-04T00:00:00"/>
    <m/>
    <d v="2024-12-04T00:00:00"/>
    <n v="12"/>
    <n v="4"/>
    <x v="8"/>
    <s v="Denver Treadmill"/>
    <x v="0"/>
    <n v="3600"/>
    <n v="11587.3"/>
    <n v="11.587299999999999"/>
    <n v="7.2000121882999997"/>
    <x v="123"/>
    <x v="30"/>
    <x v="1"/>
    <x v="1"/>
    <b v="1"/>
    <n v="15566.131682165887"/>
  </r>
  <r>
    <n v="13053506133"/>
    <s v="Dec 5, 2024, 4:49:11 PM"/>
    <m/>
    <d v="2024-12-05T00:00:00"/>
    <m/>
    <d v="2024-12-05T00:00:00"/>
    <n v="12"/>
    <n v="5"/>
    <x v="8"/>
    <s v="Denver Treadmill"/>
    <x v="0"/>
    <n v="3240"/>
    <n v="10138.9"/>
    <n v="10.1389"/>
    <n v="6.3000184318999999"/>
    <x v="123"/>
    <x v="30"/>
    <x v="1"/>
    <x v="1"/>
    <b v="1"/>
    <n v="15572.431700597788"/>
  </r>
  <r>
    <n v="13060842906"/>
    <s v="Dec 6, 2024, 6:37:22 PM"/>
    <m/>
    <d v="2024-12-06T00:00:00"/>
    <m/>
    <d v="2024-12-06T00:00:00"/>
    <n v="12"/>
    <n v="6"/>
    <x v="8"/>
    <s v="Lunch Run"/>
    <x v="0"/>
    <n v="3632"/>
    <n v="12200.7"/>
    <n v="12.200700000000001"/>
    <n v="7.5811611597000006"/>
    <x v="77"/>
    <x v="4"/>
    <x v="2"/>
    <x v="2"/>
    <b v="0"/>
    <n v="15580.012861757488"/>
  </r>
  <r>
    <n v="13067445997"/>
    <s v="Dec 7, 2024, 6:01:34 PM"/>
    <m/>
    <d v="2024-12-07T00:00:00"/>
    <m/>
    <d v="2024-12-07T00:00:00"/>
    <n v="12"/>
    <n v="7"/>
    <x v="8"/>
    <s v="Lunch Run"/>
    <x v="0"/>
    <n v="3471"/>
    <n v="11504.1"/>
    <n v="11.504100000000001"/>
    <n v="7.1483141211000003"/>
    <x v="77"/>
    <x v="4"/>
    <x v="2"/>
    <x v="2"/>
    <b v="0"/>
    <n v="15587.161175878588"/>
  </r>
  <r>
    <n v="13074526171"/>
    <s v="Dec 8, 2024, 6:20:21 PM"/>
    <m/>
    <d v="2024-12-08T00:00:00"/>
    <m/>
    <d v="2024-12-08T00:00:00"/>
    <n v="12"/>
    <n v="8"/>
    <x v="8"/>
    <s v="Morning Run"/>
    <x v="0"/>
    <n v="1996"/>
    <n v="6721.3"/>
    <n v="6.7213000000000003"/>
    <n v="4.1764209023000003"/>
    <x v="77"/>
    <x v="4"/>
    <x v="2"/>
    <x v="2"/>
    <b v="0"/>
    <n v="15591.337596780888"/>
  </r>
  <r>
    <n v="13080411003"/>
    <s v="Dec 9, 2024, 5:09:07 PM"/>
    <m/>
    <d v="2024-12-09T00:00:00"/>
    <m/>
    <d v="2024-12-09T00:00:00"/>
    <n v="12"/>
    <n v="9"/>
    <x v="8"/>
    <s v="Morning Run"/>
    <x v="0"/>
    <n v="3562"/>
    <n v="12077"/>
    <n v="12.077"/>
    <n v="7.5042975670000001"/>
    <x v="77"/>
    <x v="4"/>
    <x v="2"/>
    <x v="2"/>
    <b v="0"/>
    <n v="15598.841894347888"/>
  </r>
  <r>
    <n v="13087574937"/>
    <s v="Dec 10, 2024, 5:06:00 PM"/>
    <m/>
    <d v="2024-12-10T00:00:00"/>
    <m/>
    <d v="2024-12-10T00:00:00"/>
    <n v="12"/>
    <n v="10"/>
    <x v="8"/>
    <s v="Azzurra Treadmill"/>
    <x v="0"/>
    <n v="3900"/>
    <n v="12231"/>
    <n v="12.231"/>
    <n v="7.599988701"/>
    <x v="77"/>
    <x v="4"/>
    <x v="2"/>
    <x v="2"/>
    <b v="1"/>
    <n v="15606.441883048888"/>
  </r>
  <r>
    <n v="13094825213"/>
    <s v="Dec 11, 2024, 5:26:05 PM"/>
    <m/>
    <d v="2024-12-11T00:00:00"/>
    <m/>
    <d v="2024-12-11T00:00:00"/>
    <n v="12"/>
    <n v="11"/>
    <x v="8"/>
    <s v="Morning Run"/>
    <x v="0"/>
    <n v="3702"/>
    <n v="12139.2"/>
    <n v="12.139200000000001"/>
    <n v="7.5429468432000002"/>
    <x v="77"/>
    <x v="4"/>
    <x v="2"/>
    <x v="2"/>
    <b v="0"/>
    <n v="15613.984829892088"/>
  </r>
  <r>
    <n v="13101407801"/>
    <s v="Dec 12, 2024, 4:40:30 PM"/>
    <m/>
    <d v="2024-12-12T00:00:00"/>
    <m/>
    <d v="2024-12-12T00:00:00"/>
    <n v="12"/>
    <n v="12"/>
    <x v="8"/>
    <s v="Morning Run"/>
    <x v="0"/>
    <n v="3726"/>
    <n v="12148.9"/>
    <n v="12.148899999999999"/>
    <n v="7.5489741418999996"/>
    <x v="77"/>
    <x v="4"/>
    <x v="2"/>
    <x v="2"/>
    <b v="0"/>
    <n v="15621.533804033988"/>
  </r>
  <r>
    <n v="13108611200"/>
    <s v="Dec 13, 2024, 5:23:20 PM"/>
    <m/>
    <d v="2024-12-13T00:00:00"/>
    <m/>
    <d v="2024-12-13T00:00:00"/>
    <n v="12"/>
    <n v="13"/>
    <x v="8"/>
    <s v="Morning Run"/>
    <x v="0"/>
    <n v="3542"/>
    <n v="11696.6"/>
    <n v="11.6966"/>
    <n v="7.2679280386"/>
    <x v="77"/>
    <x v="4"/>
    <x v="2"/>
    <x v="2"/>
    <b v="0"/>
    <n v="15628.801732072588"/>
  </r>
  <r>
    <n v="13116000202"/>
    <s v="Dec 14, 2024, 6:17:51 PM"/>
    <m/>
    <d v="2024-12-14T00:00:00"/>
    <m/>
    <d v="2024-12-14T00:00:00"/>
    <n v="12"/>
    <n v="14"/>
    <x v="8"/>
    <s v="Lunch Run"/>
    <x v="0"/>
    <n v="3559"/>
    <n v="11695.2"/>
    <n v="11.695200000000002"/>
    <n v="7.2670581192000006"/>
    <x v="77"/>
    <x v="4"/>
    <x v="2"/>
    <x v="2"/>
    <b v="0"/>
    <n v="15636.068790191788"/>
  </r>
  <r>
    <n v="13123381352"/>
    <s v="Dec 15, 2024, 6:22:35 PM"/>
    <m/>
    <d v="2024-12-15T00:00:00"/>
    <m/>
    <d v="2024-12-15T00:00:00"/>
    <n v="12"/>
    <n v="15"/>
    <x v="8"/>
    <s v="Lunch Run"/>
    <x v="0"/>
    <n v="2150"/>
    <n v="7154.4"/>
    <n v="7.1543999999999999"/>
    <n v="4.4455366824000002"/>
    <x v="77"/>
    <x v="4"/>
    <x v="2"/>
    <x v="2"/>
    <b v="0"/>
    <n v="15640.514326874189"/>
  </r>
  <r>
    <n v="13129171416"/>
    <s v="Dec 16, 2024, 5:13:44 PM"/>
    <m/>
    <d v="2024-12-16T00:00:00"/>
    <m/>
    <d v="2024-12-16T00:00:00"/>
    <n v="12"/>
    <n v="16"/>
    <x v="8"/>
    <s v="Morning Run"/>
    <x v="0"/>
    <n v="3571"/>
    <n v="11927"/>
    <n v="11.927"/>
    <n v="7.4110919170000003"/>
    <x v="77"/>
    <x v="4"/>
    <x v="2"/>
    <x v="2"/>
    <b v="0"/>
    <n v="15647.925418791188"/>
  </r>
  <r>
    <n v="13135661792"/>
    <s v="Dec 17, 2024, 3:21:45 PM"/>
    <m/>
    <d v="2024-12-17T00:00:00"/>
    <m/>
    <d v="2024-12-17T00:00:00"/>
    <n v="12"/>
    <n v="17"/>
    <x v="8"/>
    <s v="Azzurra Treadmill"/>
    <x v="0"/>
    <n v="3900"/>
    <n v="12231"/>
    <n v="12.231"/>
    <n v="7.599988701"/>
    <x v="77"/>
    <x v="4"/>
    <x v="2"/>
    <x v="2"/>
    <b v="1"/>
    <n v="15655.525407492189"/>
  </r>
  <r>
    <n v="13143974776"/>
    <s v="Dec 18, 2024, 5:56:58 PM"/>
    <m/>
    <d v="2024-12-18T00:00:00"/>
    <m/>
    <d v="2024-12-18T00:00:00"/>
    <n v="12"/>
    <n v="18"/>
    <x v="8"/>
    <s v="Lunch Run"/>
    <x v="0"/>
    <n v="3705"/>
    <n v="12262.5"/>
    <n v="12.262499999999999"/>
    <n v="7.6195618874999997"/>
    <x v="77"/>
    <x v="4"/>
    <x v="2"/>
    <x v="2"/>
    <b v="0"/>
    <n v="15663.144969379689"/>
  </r>
  <r>
    <n v="13150440629"/>
    <s v="Dec 19, 2024, 5:38:33 PM"/>
    <m/>
    <d v="2024-12-19T00:00:00"/>
    <m/>
    <d v="2024-12-19T00:00:00"/>
    <n v="12"/>
    <n v="19"/>
    <x v="8"/>
    <s v="Morning Run"/>
    <x v="0"/>
    <n v="3743"/>
    <n v="12280.1"/>
    <n v="12.280100000000001"/>
    <n v="7.6304980171000008"/>
    <x v="77"/>
    <x v="4"/>
    <x v="2"/>
    <x v="2"/>
    <b v="0"/>
    <n v="15670.77546739679"/>
  </r>
  <r>
    <n v="13156784878"/>
    <s v="Dec 20, 2024, 5:51:16 PM"/>
    <m/>
    <d v="2024-12-20T00:00:00"/>
    <m/>
    <d v="2024-12-20T00:00:00"/>
    <n v="12"/>
    <n v="20"/>
    <x v="8"/>
    <s v="Lunch Run"/>
    <x v="0"/>
    <n v="3741"/>
    <n v="12186.7"/>
    <n v="12.1867"/>
    <n v="7.5724619657000005"/>
    <x v="77"/>
    <x v="4"/>
    <x v="2"/>
    <x v="2"/>
    <b v="0"/>
    <n v="15678.34792936249"/>
  </r>
  <r>
    <n v="13163519591"/>
    <s v="Dec 21, 2024, 5:45:51 PM"/>
    <m/>
    <d v="2024-12-21T00:00:00"/>
    <m/>
    <d v="2024-12-21T00:00:00"/>
    <n v="12"/>
    <n v="21"/>
    <x v="8"/>
    <s v="Lunch Run"/>
    <x v="0"/>
    <n v="3660"/>
    <n v="12124.5"/>
    <n v="12.124499999999999"/>
    <n v="7.5338126895000004"/>
    <x v="77"/>
    <x v="4"/>
    <x v="2"/>
    <x v="2"/>
    <b v="0"/>
    <n v="15685.88174205199"/>
  </r>
  <r>
    <n v="13169646482"/>
    <s v="Dec 22, 2024, 4:20:16 PM"/>
    <m/>
    <d v="2024-12-22T00:00:00"/>
    <m/>
    <d v="2024-12-22T00:00:00"/>
    <n v="12"/>
    <n v="22"/>
    <x v="8"/>
    <s v="Azzurra Treadmill"/>
    <x v="0"/>
    <n v="2400"/>
    <n v="7724.9"/>
    <n v="7.7248999999999999"/>
    <n v="4.8000288379000002"/>
    <x v="77"/>
    <x v="4"/>
    <x v="2"/>
    <x v="2"/>
    <b v="1"/>
    <n v="15690.681770889891"/>
  </r>
  <r>
    <n v="13176121585"/>
    <s v="Dec 23, 2024, 4:57:32 PM"/>
    <m/>
    <d v="2024-12-23T00:00:00"/>
    <m/>
    <d v="2024-12-23T00:00:00"/>
    <n v="12"/>
    <n v="23"/>
    <x v="8"/>
    <s v="Morning Run"/>
    <x v="0"/>
    <n v="3793"/>
    <n v="12329.8"/>
    <n v="12.329799999999999"/>
    <n v="7.6613801557999999"/>
    <x v="77"/>
    <x v="4"/>
    <x v="2"/>
    <x v="2"/>
    <b v="0"/>
    <n v="15698.34315104569"/>
  </r>
  <r>
    <n v="13183663544"/>
    <s v="Dec 24, 2024, 6:21:10 PM"/>
    <m/>
    <d v="2024-12-24T00:00:00"/>
    <m/>
    <d v="2024-12-24T00:00:00"/>
    <n v="12"/>
    <n v="24"/>
    <x v="8"/>
    <s v="Lunch Run"/>
    <x v="0"/>
    <n v="3789"/>
    <n v="12380.3"/>
    <n v="12.3803"/>
    <n v="7.6927593913000001"/>
    <x v="77"/>
    <x v="4"/>
    <x v="2"/>
    <x v="2"/>
    <b v="0"/>
    <n v="15706.035910436991"/>
  </r>
  <r>
    <n v="13188800846"/>
    <s v="Dec 25, 2024, 4:40:41 PM"/>
    <m/>
    <d v="2024-12-25T00:00:00"/>
    <m/>
    <d v="2024-12-25T00:00:00"/>
    <n v="12"/>
    <n v="25"/>
    <x v="8"/>
    <s v="Morning Run"/>
    <x v="0"/>
    <n v="3739"/>
    <n v="12129.3"/>
    <n v="12.129299999999999"/>
    <n v="7.5367952702999998"/>
    <x v="77"/>
    <x v="4"/>
    <x v="2"/>
    <x v="2"/>
    <b v="0"/>
    <n v="15713.572705707291"/>
  </r>
  <r>
    <n v="13195927009"/>
    <s v="Dec 26, 2024, 6:03:46 PM"/>
    <m/>
    <d v="2024-12-26T00:00:00"/>
    <m/>
    <d v="2024-12-26T00:00:00"/>
    <n v="12"/>
    <n v="26"/>
    <x v="8"/>
    <s v="Lunch Run"/>
    <x v="0"/>
    <n v="3776"/>
    <n v="12106.7"/>
    <n v="12.1067"/>
    <n v="7.5227522857000002"/>
    <x v="77"/>
    <x v="4"/>
    <x v="2"/>
    <x v="2"/>
    <b v="0"/>
    <n v="15721.095457992991"/>
  </r>
  <r>
    <n v="13203141004"/>
    <s v="Dec 27, 2024, 6:39:42 PM"/>
    <m/>
    <d v="2024-12-27T00:00:00"/>
    <m/>
    <d v="2024-12-27T00:00:00"/>
    <n v="12"/>
    <n v="27"/>
    <x v="8"/>
    <s v="Lunch Run"/>
    <x v="0"/>
    <n v="3677"/>
    <n v="11828.7"/>
    <n v="11.828700000000001"/>
    <n v="7.350011147700001"/>
    <x v="77"/>
    <x v="4"/>
    <x v="2"/>
    <x v="2"/>
    <b v="0"/>
    <n v="15728.445469140692"/>
  </r>
  <r>
    <n v="13210763738"/>
    <s v="Dec 28, 2024, 6:07:14 PM"/>
    <m/>
    <d v="2024-12-28T00:00:00"/>
    <m/>
    <d v="2024-12-28T00:00:00"/>
    <n v="12"/>
    <n v="28"/>
    <x v="8"/>
    <s v="Lunch Run"/>
    <x v="0"/>
    <n v="3624"/>
    <n v="11930.1"/>
    <n v="11.930099999999999"/>
    <n v="7.4130181671000006"/>
    <x v="77"/>
    <x v="4"/>
    <x v="2"/>
    <x v="2"/>
    <b v="0"/>
    <n v="15735.858487307793"/>
  </r>
  <r>
    <n v="13227040435"/>
    <s v="Dec 30, 2024, 6:25:40 PM"/>
    <m/>
    <d v="2024-12-29T00:00:00"/>
    <m/>
    <d v="2024-12-29T00:00:00"/>
    <n v="12"/>
    <n v="29"/>
    <x v="8"/>
    <s v="Slopes - A day skiing at Donner Ski Ranch, Sugar Bowl Resort"/>
    <x v="4"/>
    <n v="7818"/>
    <n v="29067.7"/>
    <n v="29.067700000000002"/>
    <n v="18.061825816700001"/>
    <x v="157"/>
    <x v="7"/>
    <x v="1"/>
    <x v="1"/>
    <b v="0"/>
    <n v="15735.858487307793"/>
  </r>
  <r>
    <n v="13235033890"/>
    <s v="Dec 31, 2024, 5:32:04 PM"/>
    <m/>
    <d v="2024-12-30T00:00:00"/>
    <m/>
    <d v="2024-12-30T00:00:00"/>
    <n v="12"/>
    <n v="30"/>
    <x v="8"/>
    <s v="Slopes - A day skiing at Palisades"/>
    <x v="4"/>
    <n v="11877"/>
    <n v="41126"/>
    <n v="41.125999999999998"/>
    <n v="25.554503746000002"/>
    <x v="157"/>
    <x v="7"/>
    <x v="1"/>
    <x v="1"/>
    <b v="0"/>
    <n v="15735.858487307793"/>
  </r>
  <r>
    <n v="13249250006"/>
    <s v="Jan 2, 2025, 5:44:03 PM"/>
    <m/>
    <d v="2025-01-02T00:00:00"/>
    <m/>
    <d v="2025-01-02T00:00:00"/>
    <n v="1"/>
    <n v="2"/>
    <x v="9"/>
    <s v="Slopes - A morning skiing at Sugar Bowl Resort"/>
    <x v="4"/>
    <n v="4262"/>
    <n v="18154.099999999999"/>
    <n v="18.1541"/>
    <n v="11.280431271099999"/>
    <x v="157"/>
    <x v="7"/>
    <x v="1"/>
    <x v="1"/>
    <b v="0"/>
    <n v="15735.858487307793"/>
  </r>
  <r>
    <n v="13277171023"/>
    <s v="Jan 5, 2025, 11:33:08 PM"/>
    <m/>
    <d v="2025-01-05T00:00:00"/>
    <m/>
    <d v="2025-01-05T00:00:00"/>
    <n v="1"/>
    <n v="5"/>
    <x v="9"/>
    <s v="Afternoon Run"/>
    <x v="0"/>
    <n v="1966"/>
    <n v="6664.9"/>
    <n v="6.6648999999999994"/>
    <n v="4.1413755778999999"/>
    <x v="77"/>
    <x v="4"/>
    <x v="2"/>
    <x v="2"/>
    <b v="0"/>
    <n v="15739.999862885692"/>
  </r>
  <r>
    <n v="13283198261"/>
    <s v="Jan 6, 2025, 5:19:13 PM"/>
    <m/>
    <d v="2025-01-06T00:00:00"/>
    <m/>
    <d v="2025-01-06T00:00:00"/>
    <n v="1"/>
    <n v="6"/>
    <x v="9"/>
    <s v="Azzurra Treadmill"/>
    <x v="0"/>
    <n v="3780"/>
    <n v="12070.1"/>
    <n v="12.0701"/>
    <n v="7.5000101071000005"/>
    <x v="77"/>
    <x v="4"/>
    <x v="2"/>
    <x v="2"/>
    <b v="1"/>
    <n v="15747.499872992792"/>
  </r>
  <r>
    <n v="13292097134"/>
    <s v="Jan 7, 2025, 4:57:30 PM"/>
    <m/>
    <d v="2025-01-07T00:00:00"/>
    <m/>
    <d v="2025-01-07T00:00:00"/>
    <n v="1"/>
    <n v="7"/>
    <x v="9"/>
    <s v="Morning Run"/>
    <x v="0"/>
    <n v="3474"/>
    <n v="11568.1"/>
    <n v="11.568100000000001"/>
    <n v="7.1880818651"/>
    <x v="77"/>
    <x v="4"/>
    <x v="2"/>
    <x v="2"/>
    <b v="0"/>
    <n v="15754.687954857893"/>
  </r>
  <r>
    <n v="13303611123"/>
    <s v="Jan 8, 2025, 10:33:14 PM"/>
    <m/>
    <d v="2025-01-08T00:00:00"/>
    <m/>
    <d v="2025-01-08T00:00:00"/>
    <n v="1"/>
    <n v="8"/>
    <x v="9"/>
    <s v="Azzurra Treadmill"/>
    <x v="0"/>
    <n v="3600"/>
    <n v="11587.3"/>
    <n v="11.587299999999999"/>
    <n v="7.2000121882999997"/>
    <x v="77"/>
    <x v="4"/>
    <x v="2"/>
    <x v="2"/>
    <b v="1"/>
    <n v="15761.887967046192"/>
  </r>
  <r>
    <n v="13310365838"/>
    <s v="Jan 9, 2025, 6:06:44 PM"/>
    <m/>
    <d v="2025-01-09T00:00:00"/>
    <m/>
    <d v="2025-01-09T00:00:00"/>
    <n v="1"/>
    <n v="9"/>
    <x v="9"/>
    <s v="Azzurra Treadmill"/>
    <x v="0"/>
    <n v="3900"/>
    <n v="12234.7"/>
    <n v="12.2347"/>
    <n v="7.6022877737000005"/>
    <x v="77"/>
    <x v="4"/>
    <x v="2"/>
    <x v="2"/>
    <b v="1"/>
    <n v="15769.490254819892"/>
  </r>
  <r>
    <n v="13318591132"/>
    <s v="Jan 10, 2025, 5:56:35 PM"/>
    <m/>
    <d v="2025-01-10T00:00:00"/>
    <m/>
    <d v="2025-01-10T00:00:00"/>
    <n v="1"/>
    <n v="10"/>
    <x v="9"/>
    <s v="Azzurra Treadmill"/>
    <x v="0"/>
    <n v="4200"/>
    <n v="13196.6"/>
    <n v="13.1966"/>
    <n v="8.1999845386000008"/>
    <x v="77"/>
    <x v="4"/>
    <x v="2"/>
    <x v="2"/>
    <b v="1"/>
    <n v="15777.690239358491"/>
  </r>
  <r>
    <n v="13327957810"/>
    <s v="Jan 11, 2025, 6:22:53 PM"/>
    <m/>
    <d v="2025-01-11T00:00:00"/>
    <m/>
    <d v="2025-01-11T00:00:00"/>
    <n v="1"/>
    <n v="11"/>
    <x v="9"/>
    <s v="Azzurra Treadmill"/>
    <x v="0"/>
    <n v="3900"/>
    <n v="12392"/>
    <n v="12.391999999999999"/>
    <n v="7.700029432"/>
    <x v="77"/>
    <x v="4"/>
    <x v="2"/>
    <x v="2"/>
    <b v="1"/>
    <n v="15785.390268790492"/>
  </r>
  <r>
    <n v="13337413280"/>
    <s v="Jan 12, 2025, 5:54:19 PM"/>
    <m/>
    <d v="2025-01-12T00:00:00"/>
    <m/>
    <d v="2025-01-12T00:00:00"/>
    <n v="1"/>
    <n v="12"/>
    <x v="9"/>
    <s v="Morning Run"/>
    <x v="0"/>
    <n v="2527"/>
    <n v="8340.2999999999993"/>
    <n v="8.3402999999999992"/>
    <n v="5.1824205512999999"/>
    <x v="77"/>
    <x v="4"/>
    <x v="2"/>
    <x v="2"/>
    <b v="0"/>
    <n v="15790.572689341792"/>
  </r>
  <r>
    <n v="13345245007"/>
    <s v="Jan 13, 2025, 5:12:37 PM"/>
    <m/>
    <d v="2025-01-13T00:00:00"/>
    <m/>
    <d v="2025-01-13T00:00:00"/>
    <n v="1"/>
    <n v="13"/>
    <x v="9"/>
    <s v="Morning Run"/>
    <x v="0"/>
    <n v="3578"/>
    <n v="11666.8"/>
    <n v="11.666799999999999"/>
    <n v="7.2494111827999994"/>
    <x v="77"/>
    <x v="4"/>
    <x v="2"/>
    <x v="2"/>
    <b v="0"/>
    <n v="15797.822100524592"/>
  </r>
  <r>
    <n v="13355176609"/>
    <s v="Jan 14, 2025, 6:21:07 PM"/>
    <m/>
    <d v="2025-01-14T00:00:00"/>
    <m/>
    <d v="2025-01-14T00:00:00"/>
    <n v="1"/>
    <n v="14"/>
    <x v="9"/>
    <s v="Azzurra Treadmill"/>
    <x v="0"/>
    <n v="3600"/>
    <n v="11909.2"/>
    <n v="11.9092"/>
    <n v="7.400031513200001"/>
    <x v="77"/>
    <x v="4"/>
    <x v="2"/>
    <x v="2"/>
    <b v="1"/>
    <n v="15805.222132037792"/>
  </r>
  <r>
    <n v="13363667272"/>
    <s v="Jan 15, 2025, 5:16:29 PM"/>
    <m/>
    <d v="2025-01-15T00:00:00"/>
    <m/>
    <d v="2025-01-15T00:00:00"/>
    <n v="1"/>
    <n v="15"/>
    <x v="9"/>
    <s v="Azzurra Treadmill"/>
    <x v="0"/>
    <n v="3900"/>
    <n v="12231"/>
    <n v="12.231"/>
    <n v="7.599988701"/>
    <x v="77"/>
    <x v="4"/>
    <x v="2"/>
    <x v="2"/>
    <b v="1"/>
    <n v="15812.822120738792"/>
  </r>
  <r>
    <n v="13373322577"/>
    <s v="Jan 16, 2025, 6:39:30 PM"/>
    <m/>
    <d v="2025-01-16T00:00:00"/>
    <m/>
    <d v="2025-01-16T00:00:00"/>
    <n v="1"/>
    <n v="16"/>
    <x v="9"/>
    <s v="Lunch Run"/>
    <x v="0"/>
    <n v="3737"/>
    <n v="12404.5"/>
    <n v="12.404500000000001"/>
    <n v="7.7077965695000001"/>
    <x v="77"/>
    <x v="4"/>
    <x v="2"/>
    <x v="2"/>
    <b v="0"/>
    <n v="15820.529917308293"/>
  </r>
  <r>
    <n v="13381197469"/>
    <s v="Jan 17, 2025, 5:55:38 PM"/>
    <m/>
    <d v="2025-01-17T00:00:00"/>
    <m/>
    <d v="2025-01-17T00:00:00"/>
    <n v="1"/>
    <n v="17"/>
    <x v="9"/>
    <s v="Lunch Run"/>
    <x v="0"/>
    <n v="3493"/>
    <n v="11965.5"/>
    <n v="11.9655"/>
    <n v="7.4350147005"/>
    <x v="77"/>
    <x v="4"/>
    <x v="2"/>
    <x v="2"/>
    <b v="0"/>
    <n v="15827.964932008794"/>
  </r>
  <r>
    <n v="13390495114"/>
    <s v="Jan 18, 2025, 5:48:00 PM"/>
    <m/>
    <d v="2025-01-18T00:00:00"/>
    <m/>
    <d v="2025-01-18T00:00:00"/>
    <n v="1"/>
    <n v="18"/>
    <x v="9"/>
    <s v="Lunch Run"/>
    <x v="0"/>
    <n v="3574"/>
    <n v="11639"/>
    <n v="11.638999999999999"/>
    <n v="7.2321370690000002"/>
    <x v="77"/>
    <x v="4"/>
    <x v="2"/>
    <x v="2"/>
    <b v="0"/>
    <n v="15835.197069077794"/>
  </r>
  <r>
    <n v="13399658601"/>
    <s v="Jan 19, 2025, 5:28:36 PM"/>
    <m/>
    <d v="2025-01-19T00:00:00"/>
    <m/>
    <d v="2025-01-19T00:00:00"/>
    <n v="1"/>
    <n v="19"/>
    <x v="9"/>
    <s v="Morning Run"/>
    <x v="0"/>
    <n v="2029"/>
    <n v="6753.5"/>
    <n v="6.7534999999999998"/>
    <n v="4.1964290484999998"/>
    <x v="77"/>
    <x v="4"/>
    <x v="2"/>
    <x v="2"/>
    <b v="0"/>
    <n v="15839.393498126294"/>
  </r>
  <r>
    <n v="13407182325"/>
    <s v="Jan 20, 2025, 5:12:44 PM"/>
    <m/>
    <d v="2025-01-20T00:00:00"/>
    <m/>
    <d v="2025-01-20T00:00:00"/>
    <n v="1"/>
    <n v="20"/>
    <x v="9"/>
    <s v="Morning Run"/>
    <x v="0"/>
    <n v="3516"/>
    <n v="11546.6"/>
    <n v="11.5466"/>
    <n v="7.1747223886000002"/>
    <x v="77"/>
    <x v="4"/>
    <x v="2"/>
    <x v="2"/>
    <b v="0"/>
    <n v="15846.568220514893"/>
  </r>
  <r>
    <n v="13416933831"/>
    <s v="Jan 21, 2025, 6:28:53 PM"/>
    <m/>
    <d v="2025-01-21T00:00:00"/>
    <m/>
    <d v="2025-01-21T00:00:00"/>
    <n v="1"/>
    <n v="21"/>
    <x v="9"/>
    <s v="Lunch Run"/>
    <x v="0"/>
    <n v="3620"/>
    <n v="11959.7"/>
    <n v="11.959700000000002"/>
    <n v="7.4314107487000003"/>
    <x v="77"/>
    <x v="4"/>
    <x v="2"/>
    <x v="2"/>
    <b v="0"/>
    <n v="15853.999631263594"/>
  </r>
  <r>
    <n v="13425401900"/>
    <s v="Jan 22, 2025, 5:42:51 PM"/>
    <m/>
    <d v="2025-01-22T00:00:00"/>
    <m/>
    <d v="2025-01-22T00:00:00"/>
    <n v="1"/>
    <n v="22"/>
    <x v="9"/>
    <s v="Morning Run"/>
    <x v="0"/>
    <n v="3632"/>
    <n v="11849.2"/>
    <n v="11.849200000000002"/>
    <n v="7.3627492532000005"/>
    <x v="77"/>
    <x v="4"/>
    <x v="2"/>
    <x v="2"/>
    <b v="0"/>
    <n v="15861.362380516794"/>
  </r>
  <r>
    <n v="13434199551"/>
    <s v="Jan 23, 2025, 6:13:28 PM"/>
    <m/>
    <d v="2025-01-23T00:00:00"/>
    <m/>
    <d v="2025-01-23T00:00:00"/>
    <n v="1"/>
    <n v="23"/>
    <x v="9"/>
    <s v="Lunch Run"/>
    <x v="0"/>
    <n v="3907"/>
    <n v="12524.4"/>
    <n v="12.5244"/>
    <n v="7.7822989523999997"/>
    <x v="77"/>
    <x v="4"/>
    <x v="2"/>
    <x v="2"/>
    <b v="0"/>
    <n v="15869.144679469193"/>
  </r>
  <r>
    <n v="13442016142"/>
    <s v="Jan 24, 2025, 5:55:06 PM"/>
    <m/>
    <d v="2025-01-24T00:00:00"/>
    <m/>
    <d v="2025-01-24T00:00:00"/>
    <n v="1"/>
    <n v="24"/>
    <x v="9"/>
    <s v="Lunch Run"/>
    <x v="0"/>
    <n v="3597"/>
    <n v="11915.5"/>
    <n v="11.9155"/>
    <n v="7.4039461505000004"/>
    <x v="77"/>
    <x v="4"/>
    <x v="2"/>
    <x v="2"/>
    <b v="0"/>
    <n v="15876.548625619693"/>
  </r>
  <r>
    <n v="13451244771"/>
    <s v="Jan 25, 2025, 5:58:02 PM"/>
    <m/>
    <d v="2025-01-25T00:00:00"/>
    <m/>
    <d v="2025-01-25T00:00:00"/>
    <n v="1"/>
    <n v="25"/>
    <x v="9"/>
    <s v="Lunch Run"/>
    <x v="0"/>
    <n v="3586"/>
    <n v="11669.3"/>
    <n v="11.6693"/>
    <n v="7.2509646102999996"/>
    <x v="77"/>
    <x v="4"/>
    <x v="2"/>
    <x v="2"/>
    <b v="0"/>
    <n v="15883.799590229994"/>
  </r>
  <r>
    <n v="13460847856"/>
    <s v="Jan 26, 2025, 7:10:01 PM"/>
    <m/>
    <d v="2025-01-26T00:00:00"/>
    <m/>
    <d v="2025-01-26T00:00:00"/>
    <n v="1"/>
    <n v="26"/>
    <x v="9"/>
    <s v="Azzurra Treadmill"/>
    <x v="0"/>
    <n v="2760"/>
    <n v="8851.4"/>
    <n v="8.8513999999999999"/>
    <n v="5.5000032693999996"/>
    <x v="77"/>
    <x v="4"/>
    <x v="2"/>
    <x v="2"/>
    <b v="1"/>
    <n v="15889.299593499394"/>
  </r>
  <r>
    <n v="13468265502"/>
    <s v="Jan 27, 2025, 6:25:33 PM"/>
    <m/>
    <d v="2025-01-27T00:00:00"/>
    <m/>
    <d v="2025-01-27T00:00:00"/>
    <n v="1"/>
    <n v="27"/>
    <x v="9"/>
    <s v="Azzurra Treadmill"/>
    <x v="0"/>
    <n v="3900"/>
    <n v="12231"/>
    <n v="12.231"/>
    <n v="7.599988701"/>
    <x v="77"/>
    <x v="4"/>
    <x v="2"/>
    <x v="2"/>
    <b v="1"/>
    <n v="15896.899582200394"/>
  </r>
  <r>
    <n v="13477730254"/>
    <s v="Jan 28, 2025, 7:07:54 PM"/>
    <m/>
    <d v="2025-01-28T00:00:00"/>
    <m/>
    <d v="2025-01-28T00:00:00"/>
    <n v="1"/>
    <n v="28"/>
    <x v="9"/>
    <s v="Lunch Run"/>
    <x v="0"/>
    <n v="3555"/>
    <n v="11916.1"/>
    <n v="11.9161"/>
    <n v="7.4043189731000005"/>
    <x v="77"/>
    <x v="4"/>
    <x v="2"/>
    <x v="2"/>
    <b v="0"/>
    <n v="15904.303901173495"/>
  </r>
  <r>
    <n v="13486319829"/>
    <s v="Jan 29, 2025, 5:49:40 PM"/>
    <m/>
    <d v="2025-01-29T00:00:00"/>
    <m/>
    <d v="2025-01-29T00:00:00"/>
    <n v="1"/>
    <n v="29"/>
    <x v="9"/>
    <s v="Morning Run"/>
    <x v="0"/>
    <n v="3600"/>
    <n v="11979"/>
    <n v="11.978999999999999"/>
    <n v="7.4434032090000004"/>
    <x v="77"/>
    <x v="4"/>
    <x v="2"/>
    <x v="2"/>
    <b v="0"/>
    <n v="15911.747304382494"/>
  </r>
  <r>
    <n v="13495460235"/>
    <s v="Jan 30, 2025, 6:32:57 PM"/>
    <m/>
    <d v="2025-01-30T00:00:00"/>
    <m/>
    <d v="2025-01-30T00:00:00"/>
    <n v="1"/>
    <n v="30"/>
    <x v="9"/>
    <s v="Lunch Run"/>
    <x v="0"/>
    <n v="3653"/>
    <n v="12040.8"/>
    <n v="12.040799999999999"/>
    <n v="7.4818039367999996"/>
    <x v="77"/>
    <x v="4"/>
    <x v="2"/>
    <x v="2"/>
    <b v="0"/>
    <n v="15919.229108319294"/>
  </r>
  <r>
    <n v="13503447214"/>
    <s v="Jan 31, 2025, 5:45:23 PM"/>
    <m/>
    <d v="2025-01-31T00:00:00"/>
    <m/>
    <d v="2025-01-31T00:00:00"/>
    <n v="1"/>
    <n v="31"/>
    <x v="9"/>
    <s v="Morning Run"/>
    <x v="0"/>
    <n v="3708"/>
    <n v="12218.1"/>
    <n v="12.2181"/>
    <n v="7.5919730151000007"/>
    <x v="77"/>
    <x v="4"/>
    <x v="2"/>
    <x v="2"/>
    <b v="0"/>
    <n v="15926.821081334394"/>
  </r>
  <r>
    <n v="13512915610"/>
    <s v="Feb 1, 2025, 6:16:43 PM"/>
    <m/>
    <d v="2025-02-01T00:00:00"/>
    <m/>
    <d v="2025-02-01T00:00:00"/>
    <n v="2"/>
    <n v="1"/>
    <x v="9"/>
    <s v="Pasadena Treadmill"/>
    <x v="0"/>
    <n v="3600"/>
    <n v="11104.5"/>
    <n v="11.1045"/>
    <n v="6.9000142694999997"/>
    <x v="4"/>
    <x v="4"/>
    <x v="2"/>
    <x v="2"/>
    <b v="1"/>
    <n v="15933.721095603894"/>
  </r>
  <r>
    <n v="13530414515"/>
    <s v="Feb 3, 2025, 5:44:05 PM"/>
    <m/>
    <d v="2025-02-03T00:00:00"/>
    <m/>
    <d v="2025-02-03T00:00:00"/>
    <n v="2"/>
    <n v="3"/>
    <x v="9"/>
    <s v="Morning Run"/>
    <x v="0"/>
    <n v="3796"/>
    <n v="12262.9"/>
    <n v="12.2629"/>
    <n v="7.6198104358999998"/>
    <x v="77"/>
    <x v="4"/>
    <x v="2"/>
    <x v="2"/>
    <b v="0"/>
    <n v="15941.340906039793"/>
  </r>
  <r>
    <n v="13539514682"/>
    <s v="Feb 4, 2025, 5:27:36 PM"/>
    <m/>
    <d v="2025-02-04T00:00:00"/>
    <m/>
    <d v="2025-02-04T00:00:00"/>
    <n v="2"/>
    <n v="4"/>
    <x v="9"/>
    <s v="Azzurra Treadmill"/>
    <x v="0"/>
    <n v="3600"/>
    <n v="11748.2"/>
    <n v="11.748200000000001"/>
    <n v="7.299990782200001"/>
    <x v="77"/>
    <x v="4"/>
    <x v="2"/>
    <x v="2"/>
    <b v="1"/>
    <n v="15948.640896821993"/>
  </r>
  <r>
    <n v="13549505917"/>
    <s v="Feb 5, 2025, 6:16:08 PM"/>
    <m/>
    <d v="2025-02-05T00:00:00"/>
    <m/>
    <d v="2025-02-05T00:00:00"/>
    <n v="2"/>
    <n v="5"/>
    <x v="9"/>
    <s v="Azzurra Treadmill"/>
    <x v="0"/>
    <n v="3900"/>
    <n v="12231"/>
    <n v="12.231"/>
    <n v="7.599988701"/>
    <x v="77"/>
    <x v="4"/>
    <x v="2"/>
    <x v="2"/>
    <b v="1"/>
    <n v="15956.240885522993"/>
  </r>
  <r>
    <n v="13558471906"/>
    <s v="Feb 6, 2025, 6:25:55 PM"/>
    <m/>
    <d v="2025-02-06T00:00:00"/>
    <m/>
    <d v="2025-02-06T00:00:00"/>
    <n v="2"/>
    <n v="6"/>
    <x v="9"/>
    <s v="Strava Failure"/>
    <x v="0"/>
    <n v="3900"/>
    <n v="12552.9"/>
    <n v="12.552899999999999"/>
    <n v="7.8000080258999995"/>
    <x v="77"/>
    <x v="4"/>
    <x v="2"/>
    <x v="2"/>
    <b v="0"/>
    <n v="15964.040893548894"/>
  </r>
  <r>
    <n v="13566314234"/>
    <s v="Feb 7, 2025, 5:35:29 PM"/>
    <m/>
    <d v="2025-02-07T00:00:00"/>
    <m/>
    <d v="2025-02-07T00:00:00"/>
    <n v="2"/>
    <n v="7"/>
    <x v="9"/>
    <s v="Morning Run"/>
    <x v="0"/>
    <n v="3628"/>
    <n v="11851.6"/>
    <n v="11.851600000000001"/>
    <n v="7.3642405436000002"/>
    <x v="77"/>
    <x v="4"/>
    <x v="2"/>
    <x v="2"/>
    <b v="0"/>
    <n v="15971.405134092494"/>
  </r>
  <r>
    <n v="13575662581"/>
    <s v="Feb 8, 2025, 5:57:38 PM"/>
    <m/>
    <d v="2025-02-08T00:00:00"/>
    <m/>
    <d v="2025-02-08T00:00:00"/>
    <n v="2"/>
    <n v="8"/>
    <x v="9"/>
    <s v="Lunch Run"/>
    <x v="0"/>
    <n v="3639"/>
    <n v="11904.1"/>
    <n v="11.9041"/>
    <n v="7.3968625211000001"/>
    <x v="77"/>
    <x v="4"/>
    <x v="2"/>
    <x v="2"/>
    <b v="0"/>
    <n v="15978.801996613594"/>
  </r>
  <r>
    <n v="13585355023"/>
    <s v="Feb 9, 2025, 6:27:58 PM"/>
    <m/>
    <d v="2025-02-09T00:00:00"/>
    <m/>
    <d v="2025-02-09T00:00:00"/>
    <n v="2"/>
    <n v="9"/>
    <x v="9"/>
    <s v="Lunch Run"/>
    <x v="0"/>
    <n v="2024"/>
    <n v="6762.8"/>
    <n v="6.7628000000000004"/>
    <n v="4.2022077987999999"/>
    <x v="77"/>
    <x v="4"/>
    <x v="2"/>
    <x v="2"/>
    <b v="0"/>
    <n v="15983.004204412395"/>
  </r>
  <r>
    <n v="13592402481"/>
    <s v="Feb 10, 2025, 5:13:29 PM"/>
    <m/>
    <d v="2025-02-10T00:00:00"/>
    <m/>
    <d v="2025-02-10T00:00:00"/>
    <n v="2"/>
    <n v="10"/>
    <x v="9"/>
    <s v="Morning Run"/>
    <x v="0"/>
    <n v="3697"/>
    <n v="12061.2"/>
    <n v="12.061200000000001"/>
    <n v="7.4944799052000004"/>
    <x v="77"/>
    <x v="4"/>
    <x v="2"/>
    <x v="2"/>
    <b v="0"/>
    <n v="15990.498684317594"/>
  </r>
  <r>
    <n v="13601103069"/>
    <s v="Feb 11, 2025, 4:31:39 PM"/>
    <m/>
    <d v="2025-02-11T00:00:00"/>
    <m/>
    <d v="2025-02-11T00:00:00"/>
    <n v="2"/>
    <n v="11"/>
    <x v="9"/>
    <s v="Morning Run"/>
    <x v="0"/>
    <n v="3740"/>
    <n v="12147.7"/>
    <n v="12.1477"/>
    <n v="7.5482284967000002"/>
    <x v="77"/>
    <x v="4"/>
    <x v="2"/>
    <x v="2"/>
    <b v="0"/>
    <n v="15998.046912814294"/>
  </r>
  <r>
    <n v="13610697279"/>
    <s v="Feb 12, 2025, 5:43:06 PM"/>
    <m/>
    <d v="2025-02-12T00:00:00"/>
    <m/>
    <d v="2025-02-12T00:00:00"/>
    <n v="2"/>
    <n v="12"/>
    <x v="9"/>
    <s v="Azzurra Treadmill"/>
    <x v="0"/>
    <n v="3900"/>
    <n v="12392"/>
    <n v="12.391999999999999"/>
    <n v="7.700029432"/>
    <x v="77"/>
    <x v="4"/>
    <x v="2"/>
    <x v="2"/>
    <b v="1"/>
    <n v="16005.746942246295"/>
  </r>
  <r>
    <n v="13619491508"/>
    <s v="Feb 13, 2025, 6:22:41 PM"/>
    <m/>
    <d v="2025-02-13T00:00:00"/>
    <m/>
    <d v="2025-02-13T00:00:00"/>
    <n v="2"/>
    <n v="13"/>
    <x v="9"/>
    <s v="Azzurra Treadmill"/>
    <x v="0"/>
    <n v="3900"/>
    <n v="12231"/>
    <n v="12.231"/>
    <n v="7.599988701"/>
    <x v="77"/>
    <x v="4"/>
    <x v="2"/>
    <x v="2"/>
    <b v="1"/>
    <n v="16013.346930947295"/>
  </r>
  <r>
    <n v="13627388668"/>
    <s v="Feb 14, 2025, 6:05:12 PM"/>
    <m/>
    <d v="2025-02-14T00:00:00"/>
    <m/>
    <d v="2025-02-14T00:00:00"/>
    <n v="2"/>
    <n v="14"/>
    <x v="9"/>
    <s v="Lunch Run"/>
    <x v="0"/>
    <n v="3661"/>
    <n v="12193.6"/>
    <n v="12.1936"/>
    <n v="7.5767494256000001"/>
    <x v="77"/>
    <x v="4"/>
    <x v="2"/>
    <x v="2"/>
    <b v="0"/>
    <n v="16020.923680372895"/>
  </r>
  <r>
    <n v="13636411010"/>
    <s v="Feb 15, 2025, 6:18:43 PM"/>
    <m/>
    <d v="2025-02-15T00:00:00"/>
    <m/>
    <d v="2025-02-15T00:00:00"/>
    <n v="2"/>
    <n v="15"/>
    <x v="9"/>
    <s v="Lunch Run"/>
    <x v="0"/>
    <n v="3600"/>
    <n v="11746.6"/>
    <n v="11.746600000000001"/>
    <n v="7.2989965886000006"/>
    <x v="77"/>
    <x v="4"/>
    <x v="2"/>
    <x v="2"/>
    <b v="0"/>
    <n v="16028.222676961495"/>
  </r>
  <r>
    <n v="13646007171"/>
    <s v="Feb 16, 2025, 6:40:01 PM"/>
    <m/>
    <d v="2025-02-16T00:00:00"/>
    <m/>
    <d v="2025-02-16T00:00:00"/>
    <n v="2"/>
    <n v="16"/>
    <x v="9"/>
    <s v="Lunch Run"/>
    <x v="0"/>
    <n v="2014"/>
    <n v="6673.3"/>
    <n v="6.6733000000000002"/>
    <n v="4.1465950943000003"/>
    <x v="77"/>
    <x v="4"/>
    <x v="2"/>
    <x v="2"/>
    <b v="0"/>
    <n v="16032.369272055796"/>
  </r>
  <r>
    <n v="13653900332"/>
    <s v="Feb 17, 2025, 6:09:32 PM"/>
    <m/>
    <d v="2025-02-17T00:00:00"/>
    <m/>
    <d v="2025-02-17T00:00:00"/>
    <n v="2"/>
    <n v="17"/>
    <x v="9"/>
    <s v="Lunch Run"/>
    <x v="0"/>
    <n v="3914"/>
    <n v="13111.4"/>
    <n v="13.1114"/>
    <n v="8.1470437294"/>
    <x v="77"/>
    <x v="4"/>
    <x v="2"/>
    <x v="2"/>
    <b v="0"/>
    <n v="16040.516315785195"/>
  </r>
  <r>
    <n v="13662400998"/>
    <s v="Feb 18, 2025, 5:04:53 PM"/>
    <m/>
    <d v="2025-02-18T00:00:00"/>
    <m/>
    <d v="2025-02-18T00:00:00"/>
    <n v="2"/>
    <n v="18"/>
    <x v="9"/>
    <s v="Azzurra Treadmill"/>
    <x v="0"/>
    <n v="3900"/>
    <n v="12392"/>
    <n v="12.391999999999999"/>
    <n v="7.700029432"/>
    <x v="77"/>
    <x v="4"/>
    <x v="2"/>
    <x v="2"/>
    <b v="1"/>
    <n v="16048.216345217195"/>
  </r>
  <r>
    <n v="13672486005"/>
    <s v="Feb 19, 2025, 6:26:39 PM"/>
    <m/>
    <d v="2025-02-19T00:00:00"/>
    <m/>
    <d v="2025-02-19T00:00:00"/>
    <n v="2"/>
    <n v="19"/>
    <x v="9"/>
    <s v="Lunch Run"/>
    <x v="0"/>
    <n v="3783"/>
    <n v="12437.4"/>
    <n v="12.4374"/>
    <n v="7.7282396754000002"/>
    <x v="77"/>
    <x v="4"/>
    <x v="2"/>
    <x v="2"/>
    <b v="0"/>
    <n v="16055.944584892595"/>
  </r>
  <r>
    <n v="13679221898"/>
    <s v="Feb 20, 2025, 2:54:52 PM"/>
    <m/>
    <d v="2025-02-20T00:00:00"/>
    <m/>
    <d v="2025-02-20T00:00:00"/>
    <n v="2"/>
    <n v="20"/>
    <x v="9"/>
    <s v="Azzurra Treadmill"/>
    <x v="0"/>
    <n v="3780"/>
    <n v="12231"/>
    <n v="12.231"/>
    <n v="7.599988701"/>
    <x v="77"/>
    <x v="4"/>
    <x v="2"/>
    <x v="2"/>
    <b v="1"/>
    <n v="16063.544573593595"/>
  </r>
  <r>
    <n v="13689420601"/>
    <s v="Feb 21, 2025, 6:35:16 PM"/>
    <m/>
    <d v="2025-02-21T00:00:00"/>
    <m/>
    <d v="2025-02-21T00:00:00"/>
    <n v="2"/>
    <n v="21"/>
    <x v="9"/>
    <s v="Lunch Run"/>
    <x v="0"/>
    <n v="3671"/>
    <n v="11981.8"/>
    <n v="11.9818"/>
    <n v="7.4451430477999994"/>
    <x v="77"/>
    <x v="4"/>
    <x v="2"/>
    <x v="2"/>
    <b v="0"/>
    <n v="16070.989716641396"/>
  </r>
  <r>
    <n v="13698681058"/>
    <s v="Feb 22, 2025, 6:32:18 PM"/>
    <m/>
    <d v="2025-02-22T00:00:00"/>
    <m/>
    <d v="2025-02-22T00:00:00"/>
    <n v="2"/>
    <n v="22"/>
    <x v="9"/>
    <s v="Lunch Run"/>
    <x v="0"/>
    <n v="3924"/>
    <n v="12737.7"/>
    <n v="12.7377"/>
    <n v="7.9148373867000004"/>
    <x v="77"/>
    <x v="4"/>
    <x v="2"/>
    <x v="2"/>
    <b v="0"/>
    <n v="16078.904554028095"/>
  </r>
  <r>
    <n v="13708215028"/>
    <s v="Feb 23, 2025, 6:12:53 PM"/>
    <m/>
    <d v="2025-02-23T00:00:00"/>
    <m/>
    <d v="2025-02-23T00:00:00"/>
    <n v="2"/>
    <n v="23"/>
    <x v="9"/>
    <s v="Morning Run"/>
    <x v="0"/>
    <n v="2238"/>
    <n v="7366.1"/>
    <n v="7.3661000000000003"/>
    <n v="4.5770809231000005"/>
    <x v="77"/>
    <x v="4"/>
    <x v="2"/>
    <x v="2"/>
    <b v="0"/>
    <n v="16083.481634951195"/>
  </r>
  <r>
    <n v="13715400518"/>
    <s v="Feb 24, 2025, 4:24:52 PM"/>
    <m/>
    <d v="2025-02-24T00:00:00"/>
    <m/>
    <d v="2025-02-24T00:00:00"/>
    <n v="2"/>
    <n v="24"/>
    <x v="9"/>
    <s v="Morning Run"/>
    <x v="0"/>
    <n v="3834"/>
    <n v="12652.4"/>
    <n v="12.6524"/>
    <n v="7.8618344404"/>
    <x v="123"/>
    <x v="30"/>
    <x v="1"/>
    <x v="1"/>
    <b v="0"/>
    <n v="16091.343469391595"/>
  </r>
  <r>
    <n v="13724524091"/>
    <s v="Feb 25, 2025, 4:09:58 PM"/>
    <m/>
    <d v="2025-02-25T00:00:00"/>
    <m/>
    <d v="2025-02-25T00:00:00"/>
    <n v="2"/>
    <n v="25"/>
    <x v="9"/>
    <s v="Denver Treadmill"/>
    <x v="0"/>
    <n v="3900"/>
    <n v="12392"/>
    <n v="12.391999999999999"/>
    <n v="7.700029432"/>
    <x v="123"/>
    <x v="30"/>
    <x v="1"/>
    <x v="1"/>
    <b v="1"/>
    <n v="16099.043498823596"/>
  </r>
  <r>
    <n v="13734218847"/>
    <s v="Feb 26, 2025, 4:28:05 PM"/>
    <m/>
    <d v="2025-02-26T00:00:00"/>
    <m/>
    <d v="2025-02-26T00:00:00"/>
    <n v="2"/>
    <n v="26"/>
    <x v="9"/>
    <s v="Denver Treadmill"/>
    <x v="0"/>
    <n v="3900"/>
    <n v="12552.9"/>
    <n v="12.552899999999999"/>
    <n v="7.8000080258999995"/>
    <x v="123"/>
    <x v="30"/>
    <x v="1"/>
    <x v="1"/>
    <b v="1"/>
    <n v="16106.843506849496"/>
  </r>
  <r>
    <n v="13742802461"/>
    <s v="Feb 27, 2025, 3:37:51 PM"/>
    <m/>
    <d v="2025-02-27T00:00:00"/>
    <m/>
    <d v="2025-02-27T00:00:00"/>
    <n v="2"/>
    <n v="27"/>
    <x v="9"/>
    <s v="Denver Treadmill"/>
    <x v="0"/>
    <n v="3900"/>
    <n v="12552.9"/>
    <n v="12.552899999999999"/>
    <n v="7.8000080258999995"/>
    <x v="123"/>
    <x v="30"/>
    <x v="1"/>
    <x v="1"/>
    <b v="1"/>
    <n v="16114.643514875397"/>
  </r>
  <r>
    <n v="13751984617"/>
    <s v="Feb 28, 2025, 4:13:08 PM"/>
    <m/>
    <d v="2025-02-28T00:00:00"/>
    <m/>
    <d v="2025-02-28T00:00:00"/>
    <n v="2"/>
    <n v="28"/>
    <x v="9"/>
    <s v="Morning Run"/>
    <x v="0"/>
    <n v="3814"/>
    <n v="12831"/>
    <n v="12.831"/>
    <n v="7.9728113010000001"/>
    <x v="123"/>
    <x v="30"/>
    <x v="1"/>
    <x v="1"/>
    <b v="0"/>
    <n v="16122.616326176398"/>
  </r>
  <r>
    <n v="13761777699"/>
    <s v="Mar 1, 2025, 5:08:40 PM"/>
    <m/>
    <d v="2025-03-01T00:00:00"/>
    <m/>
    <d v="2025-03-01T00:00:00"/>
    <n v="3"/>
    <n v="1"/>
    <x v="9"/>
    <s v="Denver Treadmill"/>
    <x v="0"/>
    <n v="3900"/>
    <n v="12231"/>
    <n v="12.231"/>
    <n v="7.599988701"/>
    <x v="123"/>
    <x v="30"/>
    <x v="1"/>
    <x v="1"/>
    <b v="1"/>
    <n v="16130.216314877398"/>
  </r>
  <r>
    <n v="13770276302"/>
    <s v="Mar 2, 2025, 3:24:04 PM"/>
    <m/>
    <d v="2025-03-02T00:00:00"/>
    <m/>
    <d v="2025-03-02T00:00:00"/>
    <n v="3"/>
    <n v="2"/>
    <x v="9"/>
    <s v="Morning Run"/>
    <x v="0"/>
    <n v="2400"/>
    <n v="7724.9"/>
    <n v="7.7248999999999999"/>
    <n v="4.8000288379000002"/>
    <x v="123"/>
    <x v="30"/>
    <x v="1"/>
    <x v="1"/>
    <b v="1"/>
    <n v="16135.016343715299"/>
  </r>
  <r>
    <n v="13779755759"/>
    <s v="Mar 3, 2025, 5:21:37 PM"/>
    <m/>
    <d v="2025-03-03T00:00:00"/>
    <m/>
    <d v="2025-03-03T00:00:00"/>
    <n v="3"/>
    <n v="3"/>
    <x v="9"/>
    <s v="Morning Run"/>
    <x v="0"/>
    <n v="3889"/>
    <n v="12616.4"/>
    <n v="12.616400000000001"/>
    <n v="7.8394650843999996"/>
    <x v="77"/>
    <x v="4"/>
    <x v="2"/>
    <x v="2"/>
    <b v="0"/>
    <n v="16142.855808799699"/>
  </r>
  <r>
    <n v="13789955986"/>
    <s v="Mar 4, 2025, 6:43:25 PM"/>
    <m/>
    <d v="2025-03-04T00:00:00"/>
    <m/>
    <d v="2025-03-04T00:00:00"/>
    <n v="3"/>
    <n v="4"/>
    <x v="9"/>
    <s v="Lunch Run"/>
    <x v="0"/>
    <n v="3694"/>
    <n v="11862.6"/>
    <n v="11.8626"/>
    <n v="7.3710756246000004"/>
    <x v="77"/>
    <x v="4"/>
    <x v="2"/>
    <x v="2"/>
    <b v="0"/>
    <n v="16150.226884424299"/>
  </r>
  <r>
    <n v="13798787979"/>
    <s v="Mar 5, 2025, 5:38:15 PM"/>
    <m/>
    <d v="2025-03-05T00:00:00"/>
    <m/>
    <d v="2025-03-05T00:00:00"/>
    <n v="3"/>
    <n v="5"/>
    <x v="9"/>
    <s v="Morning Run"/>
    <x v="0"/>
    <n v="3778"/>
    <n v="12027.3"/>
    <n v="12.027299999999999"/>
    <n v="7.4734154283000001"/>
    <x v="77"/>
    <x v="4"/>
    <x v="2"/>
    <x v="2"/>
    <b v="0"/>
    <n v="16157.700299852599"/>
  </r>
  <r>
    <n v="13808526646"/>
    <s v="Mar 6, 2025, 7:21:06 PM"/>
    <m/>
    <d v="2025-03-06T00:00:00"/>
    <m/>
    <d v="2025-03-06T00:00:00"/>
    <n v="3"/>
    <n v="6"/>
    <x v="9"/>
    <s v="Azzurra Treadmill"/>
    <x v="0"/>
    <n v="2520"/>
    <n v="8207.7000000000007"/>
    <n v="8.2077000000000009"/>
    <n v="5.1000267567000002"/>
    <x v="77"/>
    <x v="4"/>
    <x v="2"/>
    <x v="2"/>
    <b v="1"/>
    <n v="16162.800326609298"/>
  </r>
  <r>
    <n v="13816539384"/>
    <s v="Mar 7, 2025, 5:45:49 PM"/>
    <m/>
    <d v="2025-03-07T00:00:00"/>
    <m/>
    <d v="2025-03-07T00:00:00"/>
    <n v="3"/>
    <n v="7"/>
    <x v="9"/>
    <s v="Azzurra Treadmill"/>
    <x v="0"/>
    <n v="2700"/>
    <n v="8529.5"/>
    <n v="8.5295000000000005"/>
    <n v="5.2999839445000001"/>
    <x v="77"/>
    <x v="4"/>
    <x v="2"/>
    <x v="2"/>
    <b v="1"/>
    <n v="16168.100310553798"/>
  </r>
  <r>
    <n v="13826617035"/>
    <s v="Mar 8, 2025, 6:28:27 PM"/>
    <m/>
    <d v="2025-03-08T00:00:00"/>
    <m/>
    <d v="2025-03-08T00:00:00"/>
    <n v="3"/>
    <n v="8"/>
    <x v="9"/>
    <s v="Lunch Run"/>
    <x v="0"/>
    <n v="2191"/>
    <n v="7285.6"/>
    <n v="7.2856000000000005"/>
    <n v="4.5270605576000005"/>
    <x v="77"/>
    <x v="4"/>
    <x v="2"/>
    <x v="2"/>
    <b v="0"/>
    <n v="16172.627371111399"/>
  </r>
  <r>
    <n v="13837279962"/>
    <s v="Mar 9, 2025, 6:28:53 PM"/>
    <m/>
    <d v="2025-03-09T00:00:00"/>
    <m/>
    <d v="2025-03-09T00:00:00"/>
    <n v="3"/>
    <n v="9"/>
    <x v="9"/>
    <s v="Azzurra Indoor Bike"/>
    <x v="5"/>
    <n v="3900"/>
    <n v="35888.400000000001"/>
    <n v="35.888400000000004"/>
    <n v="22.300010996400001"/>
    <x v="77"/>
    <x v="4"/>
    <x v="2"/>
    <x v="2"/>
    <b v="0"/>
    <n v="16172.627371111399"/>
  </r>
  <r>
    <n v="13845344123"/>
    <s v="Mar 10, 2025, 6:12:11 PM"/>
    <m/>
    <d v="2025-03-10T00:00:00"/>
    <m/>
    <d v="2025-03-10T00:00:00"/>
    <n v="3"/>
    <n v="10"/>
    <x v="9"/>
    <s v="Lunch Run"/>
    <x v="0"/>
    <n v="3483"/>
    <n v="11509.3"/>
    <n v="11.5093"/>
    <n v="7.1515452502999999"/>
    <x v="77"/>
    <x v="4"/>
    <x v="2"/>
    <x v="2"/>
    <b v="0"/>
    <n v="16179.7789163617"/>
  </r>
  <r>
    <n v="13854887686"/>
    <s v="Mar 11, 2025, 5:53:08 PM"/>
    <m/>
    <d v="2025-03-11T00:00:00"/>
    <m/>
    <d v="2025-03-11T00:00:00"/>
    <n v="3"/>
    <n v="11"/>
    <x v="9"/>
    <s v="Azzurra Treadmill"/>
    <x v="0"/>
    <n v="4200"/>
    <n v="12874.8"/>
    <n v="12.874799999999999"/>
    <n v="8.0000273507999999"/>
    <x v="77"/>
    <x v="4"/>
    <x v="2"/>
    <x v="2"/>
    <b v="1"/>
    <n v="16187.778943712499"/>
  </r>
  <r>
    <n v="13864565323"/>
    <s v="Mar 12, 2025, 5:55:29 PM"/>
    <m/>
    <d v="2025-03-12T00:00:00"/>
    <m/>
    <d v="2025-03-12T00:00:00"/>
    <n v="3"/>
    <n v="12"/>
    <x v="9"/>
    <s v="Lunch Run"/>
    <x v="0"/>
    <n v="3546"/>
    <n v="11606.4"/>
    <n v="11.606399999999999"/>
    <n v="7.2118803743999997"/>
    <x v="77"/>
    <x v="4"/>
    <x v="2"/>
    <x v="2"/>
    <b v="0"/>
    <n v="16194.990824086899"/>
  </r>
  <r>
    <n v="13873347599"/>
    <s v="Mar 13, 2025, 5:51:55 PM"/>
    <m/>
    <d v="2025-03-13T00:00:00"/>
    <m/>
    <d v="2025-03-13T00:00:00"/>
    <n v="3"/>
    <n v="13"/>
    <x v="9"/>
    <s v="Azzurra Treadmill"/>
    <x v="0"/>
    <n v="3900"/>
    <n v="12231"/>
    <n v="12.231"/>
    <n v="7.599988701"/>
    <x v="77"/>
    <x v="4"/>
    <x v="2"/>
    <x v="2"/>
    <b v="1"/>
    <n v="16202.590812787899"/>
  </r>
  <r>
    <n v="13882937414"/>
    <s v="Mar 14, 2025, 6:27:23 PM"/>
    <m/>
    <d v="2025-03-14T00:00:00"/>
    <m/>
    <d v="2025-03-14T00:00:00"/>
    <n v="3"/>
    <n v="14"/>
    <x v="9"/>
    <s v="Lunch Run"/>
    <x v="0"/>
    <n v="3559"/>
    <n v="11812.7"/>
    <n v="11.812700000000001"/>
    <n v="7.3400692117000004"/>
    <x v="77"/>
    <x v="4"/>
    <x v="2"/>
    <x v="2"/>
    <b v="0"/>
    <n v="16209.930881999599"/>
  </r>
  <r>
    <n v="13891891950"/>
    <s v="Mar 15, 2025, 5:27:06 PM"/>
    <m/>
    <d v="2025-03-15T00:00:00"/>
    <m/>
    <d v="2025-03-15T00:00:00"/>
    <n v="3"/>
    <n v="15"/>
    <x v="9"/>
    <s v="Azzurra Treadmill"/>
    <x v="0"/>
    <n v="3900"/>
    <n v="12070.1"/>
    <n v="12.0701"/>
    <n v="7.5000101071000005"/>
    <x v="77"/>
    <x v="4"/>
    <x v="2"/>
    <x v="2"/>
    <b v="1"/>
    <n v="16217.430892106699"/>
  </r>
  <r>
    <n v="13901795763"/>
    <s v="Mar 16, 2025, 6:04:44 PM"/>
    <m/>
    <d v="2025-03-16T00:00:00"/>
    <m/>
    <d v="2025-03-16T00:00:00"/>
    <n v="3"/>
    <n v="16"/>
    <x v="9"/>
    <s v="Azzurra Treadmill"/>
    <x v="0"/>
    <n v="2220"/>
    <n v="7081.1"/>
    <n v="7.0811000000000002"/>
    <n v="4.3999901881000003"/>
    <x v="77"/>
    <x v="4"/>
    <x v="2"/>
    <x v="2"/>
    <b v="1"/>
    <n v="16221.830882294798"/>
  </r>
  <r>
    <n v="13919153891"/>
    <s v="Mar 17, 2025, 4:41:58 PM"/>
    <m/>
    <d v="2025-03-17T00:00:00"/>
    <m/>
    <d v="2025-03-17T00:00:00"/>
    <n v="3"/>
    <n v="17"/>
    <x v="9"/>
    <s v="Azzurra Indoor Bike"/>
    <x v="3"/>
    <n v="4200"/>
    <n v="36210.300000000003"/>
    <n v="36.210300000000004"/>
    <n v="22.500030321300002"/>
    <x v="77"/>
    <x v="4"/>
    <x v="2"/>
    <x v="2"/>
    <b v="1"/>
    <n v="16221.830882294798"/>
  </r>
  <r>
    <n v="13919917894"/>
    <s v="Mar 18, 2025, 6:53:22 PM"/>
    <m/>
    <d v="2025-03-18T00:00:00"/>
    <m/>
    <d v="2025-03-18T00:00:00"/>
    <n v="3"/>
    <n v="18"/>
    <x v="9"/>
    <s v="Azzurra Treadmill"/>
    <x v="0"/>
    <n v="3600"/>
    <n v="11748.2"/>
    <n v="11.748200000000001"/>
    <n v="7.299990782200001"/>
    <x v="77"/>
    <x v="4"/>
    <x v="2"/>
    <x v="2"/>
    <b v="1"/>
    <n v="16229.130873076998"/>
  </r>
  <r>
    <n v="13929669747"/>
    <s v="Mar 19, 2025, 6:21:15 PM"/>
    <m/>
    <d v="2025-03-19T00:00:00"/>
    <m/>
    <d v="2025-03-19T00:00:00"/>
    <n v="3"/>
    <n v="19"/>
    <x v="9"/>
    <s v="Lunch Run"/>
    <x v="0"/>
    <n v="3623"/>
    <n v="11768.6"/>
    <n v="11.768600000000001"/>
    <n v="7.3126667506"/>
    <x v="77"/>
    <x v="4"/>
    <x v="2"/>
    <x v="2"/>
    <b v="0"/>
    <n v="16236.443539827598"/>
  </r>
  <r>
    <n v="13939188771"/>
    <s v="Mar 20, 2025, 6:38:50 PM"/>
    <m/>
    <d v="2025-03-20T00:00:00"/>
    <m/>
    <d v="2025-03-20T00:00:00"/>
    <n v="3"/>
    <n v="20"/>
    <x v="9"/>
    <s v="Azzurra Indoor Cycle"/>
    <x v="3"/>
    <n v="3600"/>
    <n v="32669.7"/>
    <n v="32.669699999999999"/>
    <n v="20.300004158700002"/>
    <x v="77"/>
    <x v="4"/>
    <x v="2"/>
    <x v="2"/>
    <b v="1"/>
    <n v="16236.443539827598"/>
  </r>
  <r>
    <n v="13947852376"/>
    <s v="Mar 21, 2025, 6:22:45 PM"/>
    <m/>
    <d v="2025-03-21T00:00:00"/>
    <m/>
    <d v="2025-03-21T00:00:00"/>
    <n v="3"/>
    <n v="21"/>
    <x v="9"/>
    <s v="Lunch Run"/>
    <x v="0"/>
    <n v="3562"/>
    <n v="11380.3"/>
    <n v="11.3803"/>
    <n v="7.0713883912999993"/>
    <x v="77"/>
    <x v="4"/>
    <x v="2"/>
    <x v="2"/>
    <b v="0"/>
    <n v="16243.514928218898"/>
  </r>
  <r>
    <n v="13968131774"/>
    <s v="Mar 23, 2025, 7:36:10 PM"/>
    <m/>
    <d v="2025-03-23T00:00:00"/>
    <m/>
    <d v="2025-03-23T00:00:00"/>
    <n v="3"/>
    <n v="23"/>
    <x v="9"/>
    <s v="Afternoon Run"/>
    <x v="0"/>
    <n v="3085"/>
    <n v="10003.9"/>
    <n v="10.0039"/>
    <n v="6.2161333468999995"/>
    <x v="77"/>
    <x v="4"/>
    <x v="2"/>
    <x v="2"/>
    <b v="0"/>
    <n v="16249.731061565797"/>
  </r>
  <r>
    <n v="13975947657"/>
    <s v="Mar 24, 2025, 6:21:57 PM"/>
    <m/>
    <d v="2025-03-24T00:00:00"/>
    <m/>
    <d v="2025-03-24T00:00:00"/>
    <n v="3"/>
    <n v="24"/>
    <x v="9"/>
    <s v="Lunch Run"/>
    <x v="0"/>
    <n v="3780"/>
    <n v="12204.1"/>
    <n v="12.2041"/>
    <n v="7.5832738211000006"/>
    <x v="77"/>
    <x v="4"/>
    <x v="2"/>
    <x v="2"/>
    <b v="0"/>
    <n v="16257.314335386896"/>
  </r>
  <r>
    <n v="13987200496"/>
    <s v="Mar 25, 2025, 9:07:13 PM"/>
    <m/>
    <d v="2025-03-25T00:00:00"/>
    <m/>
    <d v="2025-03-25T00:00:00"/>
    <n v="3"/>
    <n v="25"/>
    <x v="9"/>
    <s v="Boston Treadmill"/>
    <x v="0"/>
    <n v="4200"/>
    <n v="12552.9"/>
    <n v="12.552899999999999"/>
    <n v="7.8000080258999995"/>
    <x v="121"/>
    <x v="56"/>
    <x v="1"/>
    <x v="1"/>
    <b v="1"/>
    <n v="16265.114343412797"/>
  </r>
  <r>
    <n v="13991519552"/>
    <s v="Mar 26, 2025, 10:50:38 AM"/>
    <m/>
    <d v="2025-03-26T00:00:00"/>
    <m/>
    <d v="2025-03-26T00:00:00"/>
    <n v="3"/>
    <n v="26"/>
    <x v="9"/>
    <s v="Boston Treadmill"/>
    <x v="0"/>
    <n v="3900"/>
    <n v="12231"/>
    <n v="12.231"/>
    <n v="7.599988701"/>
    <x v="121"/>
    <x v="56"/>
    <x v="1"/>
    <x v="1"/>
    <b v="1"/>
    <n v="16272.714332113797"/>
  </r>
  <r>
    <n v="14001924190"/>
    <s v="Mar 27, 2025, 12:25:45 PM"/>
    <m/>
    <d v="2025-03-27T00:00:00"/>
    <m/>
    <d v="2025-03-27T00:00:00"/>
    <n v="3"/>
    <n v="27"/>
    <x v="9"/>
    <s v="Boston Treadmill"/>
    <x v="0"/>
    <n v="3720"/>
    <n v="11909.2"/>
    <n v="11.9092"/>
    <n v="7.400031513200001"/>
    <x v="121"/>
    <x v="56"/>
    <x v="1"/>
    <x v="1"/>
    <b v="1"/>
    <n v="16280.114363626997"/>
  </r>
  <r>
    <n v="14011542444"/>
    <s v="Mar 28, 2025, 1:40:59 PM"/>
    <m/>
    <d v="2025-03-28T00:00:00"/>
    <m/>
    <d v="2025-03-28T00:00:00"/>
    <n v="3"/>
    <n v="28"/>
    <x v="9"/>
    <s v="Boston Treadmill"/>
    <x v="0"/>
    <n v="3900"/>
    <n v="12070.1"/>
    <n v="12.0701"/>
    <n v="7.5000101071000005"/>
    <x v="121"/>
    <x v="56"/>
    <x v="1"/>
    <x v="1"/>
    <b v="1"/>
    <n v="16287.614373734097"/>
  </r>
  <r>
    <n v="14032533800"/>
    <s v="Mar 30, 2025, 4:59:02 PM"/>
    <m/>
    <d v="2025-03-30T00:00:00"/>
    <m/>
    <d v="2025-03-30T00:00:00"/>
    <n v="3"/>
    <n v="30"/>
    <x v="9"/>
    <s v="Boston Treadmill"/>
    <x v="0"/>
    <n v="1980"/>
    <n v="6437.4"/>
    <n v="6.4373999999999993"/>
    <n v="4.0000136754"/>
    <x v="121"/>
    <x v="56"/>
    <x v="1"/>
    <x v="1"/>
    <b v="1"/>
    <n v="16291.614387409498"/>
  </r>
  <r>
    <n v="14041509026"/>
    <s v="Mar 31, 2025, 5:36:30 PM"/>
    <m/>
    <d v="2025-03-31T00:00:00"/>
    <m/>
    <d v="2025-03-31T00:00:00"/>
    <n v="3"/>
    <n v="31"/>
    <x v="9"/>
    <s v="Lunch Run"/>
    <x v="0"/>
    <n v="3601"/>
    <n v="11912.8"/>
    <n v="11.912799999999999"/>
    <n v="7.4022684488000001"/>
    <x v="77"/>
    <x v="4"/>
    <x v="2"/>
    <x v="2"/>
    <b v="0"/>
    <n v="16299.016655858299"/>
  </r>
  <r>
    <n v="14051855091"/>
    <s v="Apr 1, 2025, 6:09:04 PM"/>
    <m/>
    <d v="2025-04-01T00:00:00"/>
    <m/>
    <d v="2025-04-01T00:00:00"/>
    <n v="4"/>
    <n v="1"/>
    <x v="9"/>
    <s v="Lunch Run"/>
    <x v="0"/>
    <n v="3460"/>
    <n v="11432.6"/>
    <n v="11.432600000000001"/>
    <n v="7.1038860946"/>
    <x v="77"/>
    <x v="4"/>
    <x v="2"/>
    <x v="2"/>
    <b v="0"/>
    <n v="16306.120541952898"/>
  </r>
  <r>
    <n v="14062090280"/>
    <s v="Apr 2, 2025, 6:30:25 PM"/>
    <m/>
    <d v="2025-04-02T00:00:00"/>
    <m/>
    <d v="2025-04-02T00:00:00"/>
    <n v="4"/>
    <n v="2"/>
    <x v="9"/>
    <s v="Lunch Run"/>
    <x v="0"/>
    <n v="3840"/>
    <n v="12070.1"/>
    <n v="12.0701"/>
    <n v="7.5000101071000005"/>
    <x v="77"/>
    <x v="4"/>
    <x v="2"/>
    <x v="2"/>
    <b v="0"/>
    <n v="16313.620552059998"/>
  </r>
  <r>
    <n v="14071462864"/>
    <s v="Apr 3, 2025, 5:52:03 PM"/>
    <m/>
    <d v="2025-04-03T00:00:00"/>
    <m/>
    <d v="2025-04-03T00:00:00"/>
    <n v="4"/>
    <n v="3"/>
    <x v="9"/>
    <s v="Lunch Run"/>
    <x v="0"/>
    <n v="3603"/>
    <n v="11680.3"/>
    <n v="11.680299999999999"/>
    <n v="7.2577996912999998"/>
    <x v="77"/>
    <x v="4"/>
    <x v="2"/>
    <x v="2"/>
    <b v="0"/>
    <n v="16320.878351751298"/>
  </r>
  <r>
    <n v="14080080056"/>
    <s v="Apr 4, 2025, 4:38:25 PM"/>
    <m/>
    <d v="2025-04-04T00:00:00"/>
    <m/>
    <d v="2025-04-04T00:00:00"/>
    <n v="4"/>
    <n v="4"/>
    <x v="9"/>
    <s v="Morning Run"/>
    <x v="0"/>
    <n v="3586"/>
    <n v="11824.3"/>
    <n v="11.824299999999999"/>
    <n v="7.3472771152999998"/>
    <x v="77"/>
    <x v="4"/>
    <x v="2"/>
    <x v="2"/>
    <b v="0"/>
    <n v="16328.225628866598"/>
  </r>
  <r>
    <n v="14090607837"/>
    <s v="Apr 5, 2025, 6:00:17 PM"/>
    <m/>
    <d v="2025-04-05T00:00:00"/>
    <m/>
    <d v="2025-04-05T00:00:00"/>
    <n v="4"/>
    <n v="5"/>
    <x v="9"/>
    <s v="Lunch Run"/>
    <x v="0"/>
    <n v="3487"/>
    <n v="11422.6"/>
    <n v="11.422600000000001"/>
    <n v="7.0976723846000001"/>
    <x v="77"/>
    <x v="4"/>
    <x v="2"/>
    <x v="2"/>
    <b v="0"/>
    <n v="16335.323301251197"/>
  </r>
  <r>
    <n v="14100581011"/>
    <s v="Apr 6, 2025, 5:21:36 PM"/>
    <m/>
    <d v="2025-04-06T00:00:00"/>
    <m/>
    <d v="2025-04-06T00:00:00"/>
    <n v="4"/>
    <n v="6"/>
    <x v="9"/>
    <s v="Azzurra Treadmill"/>
    <x v="0"/>
    <n v="2580"/>
    <n v="8207.7000000000007"/>
    <n v="8.2077000000000009"/>
    <n v="5.1000267567000002"/>
    <x v="77"/>
    <x v="4"/>
    <x v="2"/>
    <x v="2"/>
    <b v="1"/>
    <n v="16340.423328007897"/>
  </r>
  <r>
    <n v="14109491868"/>
    <s v="Apr 7, 2025, 5:32:33 PM"/>
    <m/>
    <d v="2025-04-07T00:00:00"/>
    <m/>
    <d v="2025-04-07T00:00:00"/>
    <n v="4"/>
    <n v="7"/>
    <x v="9"/>
    <s v="Lunch Run"/>
    <x v="0"/>
    <n v="3602"/>
    <n v="11863.5"/>
    <n v="11.8635"/>
    <n v="7.3716348585000002"/>
    <x v="77"/>
    <x v="4"/>
    <x v="2"/>
    <x v="2"/>
    <b v="0"/>
    <n v="16347.794962866397"/>
  </r>
  <r>
    <n v="14118379810"/>
    <s v="Apr 8, 2025, 3:53:14 PM"/>
    <m/>
    <d v="2025-04-08T00:00:00"/>
    <m/>
    <d v="2025-04-08T00:00:00"/>
    <n v="4"/>
    <n v="8"/>
    <x v="9"/>
    <s v="Morning Run"/>
    <x v="0"/>
    <n v="3579"/>
    <n v="11774.9"/>
    <n v="11.774899999999999"/>
    <n v="7.3165813879000003"/>
    <x v="77"/>
    <x v="4"/>
    <x v="2"/>
    <x v="2"/>
    <b v="0"/>
    <n v="16355.111544254298"/>
  </r>
  <r>
    <n v="14129402265"/>
    <s v="Apr 9, 2025, 4:53:04 PM"/>
    <m/>
    <d v="2025-04-09T00:00:00"/>
    <m/>
    <d v="2025-04-09T00:00:00"/>
    <n v="4"/>
    <n v="9"/>
    <x v="9"/>
    <s v="Azzurra Treadmill"/>
    <x v="0"/>
    <n v="4020"/>
    <n v="12874.8"/>
    <n v="12.874799999999999"/>
    <n v="8.0000273507999999"/>
    <x v="77"/>
    <x v="4"/>
    <x v="2"/>
    <x v="2"/>
    <b v="1"/>
    <n v="16363.111571605097"/>
  </r>
  <r>
    <n v="14141170339"/>
    <s v="Apr 10, 2025, 9:36:45 PM"/>
    <m/>
    <d v="2025-04-10T00:00:00"/>
    <m/>
    <d v="2025-04-10T00:00:00"/>
    <n v="4"/>
    <n v="10"/>
    <x v="9"/>
    <s v="Afternoon Run"/>
    <x v="0"/>
    <n v="3753"/>
    <n v="12486.3"/>
    <n v="12.4863"/>
    <n v="7.7586247173"/>
    <x v="77"/>
    <x v="4"/>
    <x v="2"/>
    <x v="2"/>
    <b v="0"/>
    <n v="16370.870196322398"/>
  </r>
  <r>
    <n v="14177742696"/>
    <s v="Apr 14, 2025, 6:04:01 PM"/>
    <m/>
    <d v="2025-04-14T00:00:00"/>
    <m/>
    <d v="2025-04-14T00:00:00"/>
    <n v="4"/>
    <n v="14"/>
    <x v="9"/>
    <s v="Lunch Run"/>
    <x v="0"/>
    <n v="3570"/>
    <n v="11721.5"/>
    <n v="11.721500000000001"/>
    <n v="7.2834001764999998"/>
    <x v="77"/>
    <x v="4"/>
    <x v="2"/>
    <x v="2"/>
    <b v="0"/>
    <n v="16378.153596498898"/>
  </r>
  <r>
    <n v="14186075778"/>
    <s v="Apr 15, 2025, 3:49:50 PM"/>
    <m/>
    <d v="2025-04-15T00:00:00"/>
    <m/>
    <d v="2025-04-15T00:00:00"/>
    <n v="4"/>
    <n v="15"/>
    <x v="9"/>
    <s v="Azzurra Treadmill"/>
    <x v="0"/>
    <n v="3900"/>
    <n v="12552.9"/>
    <n v="12.552899999999999"/>
    <n v="7.8000080258999995"/>
    <x v="77"/>
    <x v="4"/>
    <x v="2"/>
    <x v="2"/>
    <b v="1"/>
    <n v="16385.953604524799"/>
  </r>
  <r>
    <n v="14197261610"/>
    <s v="Apr 16, 2025, 6:02:58 PM"/>
    <m/>
    <d v="2025-04-16T00:00:00"/>
    <m/>
    <d v="2025-04-16T00:00:00"/>
    <n v="4"/>
    <n v="16"/>
    <x v="9"/>
    <s v="Lunch Ride"/>
    <x v="3"/>
    <n v="4500"/>
    <n v="39750.9"/>
    <n v="39.750900000000001"/>
    <n v="24.700056483900003"/>
    <x v="77"/>
    <x v="4"/>
    <x v="2"/>
    <x v="2"/>
    <b v="1"/>
    <n v="16385.953604524799"/>
  </r>
  <r>
    <n v="14206559664"/>
    <s v="Apr 17, 2025, 5:55:45 PM"/>
    <m/>
    <d v="2025-04-17T00:00:00"/>
    <m/>
    <d v="2025-04-17T00:00:00"/>
    <n v="4"/>
    <n v="17"/>
    <x v="9"/>
    <s v="Lunch Run"/>
    <x v="0"/>
    <n v="3648"/>
    <n v="11988.9"/>
    <n v="11.988899999999999"/>
    <n v="7.4495547818999999"/>
    <x v="77"/>
    <x v="4"/>
    <x v="2"/>
    <x v="2"/>
    <b v="0"/>
    <n v="16393.403159306697"/>
  </r>
  <r>
    <n v="14216239730"/>
    <s v="Apr 18, 2025, 6:07:14 PM"/>
    <m/>
    <d v="2025-04-18T00:00:00"/>
    <m/>
    <d v="2025-04-18T00:00:00"/>
    <n v="4"/>
    <n v="18"/>
    <x v="9"/>
    <s v="Lunch Run"/>
    <x v="0"/>
    <n v="3776"/>
    <n v="12465.9"/>
    <n v="12.4659"/>
    <n v="7.7459487489000001"/>
    <x v="77"/>
    <x v="4"/>
    <x v="2"/>
    <x v="2"/>
    <b v="0"/>
    <n v="16401.149108055597"/>
  </r>
  <r>
    <n v="14226442302"/>
    <s v="Apr 19, 2025, 6:23:06 PM"/>
    <m/>
    <d v="2025-04-19T00:00:00"/>
    <m/>
    <d v="2025-04-19T00:00:00"/>
    <n v="4"/>
    <n v="19"/>
    <x v="9"/>
    <s v="Lunch Run"/>
    <x v="0"/>
    <n v="3830"/>
    <n v="12543"/>
    <n v="12.542999999999999"/>
    <n v="7.7938564530000001"/>
    <x v="77"/>
    <x v="4"/>
    <x v="2"/>
    <x v="2"/>
    <b v="0"/>
    <n v="16408.942964508598"/>
  </r>
  <r>
    <n v="14235010590"/>
    <s v="Apr 20, 2025, 4:25:22 PM"/>
    <m/>
    <d v="2025-04-20T00:00:00"/>
    <m/>
    <d v="2025-04-20T00:00:00"/>
    <n v="4"/>
    <n v="20"/>
    <x v="9"/>
    <s v="Azzurra Treadmill"/>
    <x v="0"/>
    <n v="2280"/>
    <n v="7403"/>
    <n v="7.4029999999999996"/>
    <n v="4.6000095129999998"/>
    <x v="77"/>
    <x v="4"/>
    <x v="2"/>
    <x v="2"/>
    <b v="1"/>
    <n v="16413.542974021599"/>
  </r>
  <r>
    <n v="14245638378"/>
    <s v="Apr 21, 2025, 6:12:58 PM"/>
    <m/>
    <d v="2025-04-21T00:00:00"/>
    <m/>
    <d v="2025-04-21T00:00:00"/>
    <n v="4"/>
    <n v="21"/>
    <x v="9"/>
    <s v="Lunch Run"/>
    <x v="0"/>
    <n v="3924"/>
    <n v="12983.9"/>
    <n v="12.9839"/>
    <n v="8.0678189268999994"/>
    <x v="77"/>
    <x v="4"/>
    <x v="2"/>
    <x v="2"/>
    <b v="0"/>
    <n v="16421.610792948497"/>
  </r>
  <r>
    <n v="14254201463"/>
    <s v="Apr 22, 2025, 4:13:42 PM"/>
    <m/>
    <d v="2025-04-22T00:00:00"/>
    <m/>
    <d v="2025-04-22T00:00:00"/>
    <n v="4"/>
    <n v="22"/>
    <x v="9"/>
    <s v="Azzurra Treadmill"/>
    <x v="0"/>
    <n v="4020"/>
    <n v="13035.7"/>
    <n v="13.0357"/>
    <n v="8.1000059447000012"/>
    <x v="77"/>
    <x v="4"/>
    <x v="2"/>
    <x v="2"/>
    <b v="1"/>
    <n v="16429.710798893197"/>
  </r>
  <r>
    <n v="14264892258"/>
    <s v="Apr 23, 2025, 4:33:28 PM"/>
    <m/>
    <d v="2025-04-23T00:00:00"/>
    <m/>
    <d v="2025-04-23T00:00:00"/>
    <n v="4"/>
    <n v="23"/>
    <x v="9"/>
    <s v="Morning Run"/>
    <x v="0"/>
    <n v="3786"/>
    <n v="12555.9"/>
    <n v="12.555899999999999"/>
    <n v="7.8018721389000003"/>
    <x v="77"/>
    <x v="4"/>
    <x v="2"/>
    <x v="2"/>
    <b v="0"/>
    <n v="16437.512671032098"/>
  </r>
  <r>
    <n v="14275585115"/>
    <s v="Apr 24, 2025, 6:04:32 PM"/>
    <m/>
    <d v="2025-04-24T00:00:00"/>
    <m/>
    <d v="2025-04-24T00:00:00"/>
    <n v="4"/>
    <n v="24"/>
    <x v="9"/>
    <s v="Palo Alto Treadmill"/>
    <x v="0"/>
    <n v="4200"/>
    <n v="13357.6"/>
    <n v="13.3576"/>
    <n v="8.3000252696000008"/>
    <x v="8"/>
    <x v="7"/>
    <x v="1"/>
    <x v="1"/>
    <b v="1"/>
    <n v="16445.812696301698"/>
  </r>
  <r>
    <n v="14284014729"/>
    <s v="Apr 25, 2025, 4:28:27 PM"/>
    <m/>
    <d v="2025-04-25T00:00:00"/>
    <m/>
    <d v="2025-04-25T00:00:00"/>
    <n v="4"/>
    <n v="25"/>
    <x v="9"/>
    <s v="Palo Alto Treadmill"/>
    <x v="0"/>
    <n v="4200"/>
    <n v="13035.7"/>
    <n v="13.0357"/>
    <n v="8.1000059447000012"/>
    <x v="8"/>
    <x v="7"/>
    <x v="1"/>
    <x v="1"/>
    <b v="1"/>
    <n v="16453.912702246398"/>
  </r>
  <r>
    <n v="14294889993"/>
    <s v="Apr 26, 2025, 6:20:54 PM"/>
    <m/>
    <d v="2025-04-26T00:00:00"/>
    <m/>
    <d v="2025-04-26T00:00:00"/>
    <n v="4"/>
    <n v="26"/>
    <x v="9"/>
    <s v="Lunch Run"/>
    <x v="0"/>
    <n v="3828"/>
    <n v="12363.1"/>
    <n v="12.363100000000001"/>
    <n v="7.6820718101000001"/>
    <x v="77"/>
    <x v="4"/>
    <x v="2"/>
    <x v="2"/>
    <b v="0"/>
    <n v="16461.594774056499"/>
  </r>
  <r>
    <n v="14305388363"/>
    <s v="Apr 27, 2025, 5:23:02 PM"/>
    <m/>
    <d v="2025-04-27T00:00:00"/>
    <m/>
    <d v="2025-04-27T00:00:00"/>
    <n v="4"/>
    <n v="27"/>
    <x v="9"/>
    <s v="Lunch Run"/>
    <x v="0"/>
    <n v="2543"/>
    <n v="8543.7999999999993"/>
    <n v="8.5437999999999992"/>
    <n v="5.3088695497999998"/>
    <x v="77"/>
    <x v="4"/>
    <x v="2"/>
    <x v="2"/>
    <b v="0"/>
    <n v="16466.9036436063"/>
  </r>
  <r>
    <n v="14312805695"/>
    <s v="Apr 28, 2025, 2:53:19 PM"/>
    <m/>
    <d v="2025-04-28T00:00:00"/>
    <m/>
    <d v="2025-04-28T00:00:00"/>
    <n v="4"/>
    <n v="28"/>
    <x v="9"/>
    <s v="Azzurra Treadmill"/>
    <x v="0"/>
    <n v="3900"/>
    <n v="12552.9"/>
    <n v="12.552899999999999"/>
    <n v="7.8000080258999995"/>
    <x v="77"/>
    <x v="4"/>
    <x v="2"/>
    <x v="2"/>
    <b v="1"/>
    <n v="16474.7036516322"/>
  </r>
  <r>
    <n v="14325594418"/>
    <s v="Apr 29, 2025, 5:43:11 PM"/>
    <m/>
    <d v="2025-04-29T00:00:00"/>
    <m/>
    <d v="2025-04-29T00:00:00"/>
    <n v="4"/>
    <n v="29"/>
    <x v="9"/>
    <s v="Azzurra Bike"/>
    <x v="3"/>
    <n v="4200"/>
    <n v="35888.400000000001"/>
    <n v="35.888400000000004"/>
    <n v="22.300010996400001"/>
    <x v="77"/>
    <x v="4"/>
    <x v="2"/>
    <x v="2"/>
    <b v="1"/>
    <n v="16474.7036516322"/>
  </r>
  <r>
    <n v="14335925404"/>
    <s v="Apr 30, 2025, 5:44:07 PM"/>
    <m/>
    <d v="2025-04-30T00:00:00"/>
    <m/>
    <d v="2025-04-30T00:00:00"/>
    <n v="4"/>
    <n v="30"/>
    <x v="9"/>
    <s v="Lunch Run"/>
    <x v="0"/>
    <n v="3801"/>
    <n v="12266.4"/>
    <n v="12.266399999999999"/>
    <n v="7.6219852344000003"/>
    <x v="77"/>
    <x v="4"/>
    <x v="2"/>
    <x v="2"/>
    <b v="0"/>
    <n v="16482.325636866601"/>
  </r>
  <r>
    <n v="14357168068"/>
    <s v="May 2, 2025, 5:24:09 PM"/>
    <m/>
    <d v="2025-05-02T00:00:00"/>
    <m/>
    <d v="2025-05-02T00:00:00"/>
    <n v="5"/>
    <n v="2"/>
    <x v="9"/>
    <s v="Lunch Run"/>
    <x v="0"/>
    <n v="3779"/>
    <n v="12116.3"/>
    <n v="12.116299999999999"/>
    <n v="7.5287174473"/>
    <x v="77"/>
    <x v="4"/>
    <x v="2"/>
    <x v="2"/>
    <b v="0"/>
    <n v="16489.854354313902"/>
  </r>
  <r>
    <n v="14357185727"/>
    <s v="May 1, 2025, 5:27:00 PM"/>
    <m/>
    <d v="2025-05-01T00:00:00"/>
    <m/>
    <d v="2025-05-01T00:00:00"/>
    <n v="5"/>
    <n v="1"/>
    <x v="9"/>
    <s v="Azzurra Indoor Bike"/>
    <x v="3"/>
    <n v="4200"/>
    <n v="36532.199999999997"/>
    <n v="36.532199999999996"/>
    <n v="22.7000496462"/>
    <x v="77"/>
    <x v="4"/>
    <x v="2"/>
    <x v="2"/>
    <b v="1"/>
    <n v="16489.854354313902"/>
  </r>
  <r>
    <n v="14366212200"/>
    <s v="May 3, 2025, 2:10:54 PM"/>
    <m/>
    <d v="2025-05-03T00:00:00"/>
    <m/>
    <d v="2025-05-03T00:00:00"/>
    <n v="5"/>
    <n v="3"/>
    <x v="9"/>
    <s v="Morning Run"/>
    <x v="0"/>
    <n v="4230"/>
    <n v="13446.5"/>
    <n v="13.4465"/>
    <n v="8.3552651514999994"/>
    <x v="8"/>
    <x v="7"/>
    <x v="1"/>
    <x v="1"/>
    <b v="0"/>
    <n v="16498.2096194654"/>
  </r>
  <r>
    <n v="14378908727"/>
    <s v="May 4, 2025, 6:48:20 PM"/>
    <m/>
    <d v="2025-05-04T00:00:00"/>
    <m/>
    <d v="2025-05-04T00:00:00"/>
    <n v="5"/>
    <n v="4"/>
    <x v="9"/>
    <s v="Azzurra Indoor Bike"/>
    <x v="3"/>
    <n v="1860"/>
    <n v="17702.8"/>
    <n v="17.7028"/>
    <n v="11.000006538799999"/>
    <x v="77"/>
    <x v="4"/>
    <x v="2"/>
    <x v="2"/>
    <b v="1"/>
    <n v="16498.2096194654"/>
  </r>
  <r>
    <n v="14387426568"/>
    <s v="May 5, 2025, 4:46:52 PM"/>
    <m/>
    <d v="2025-05-05T00:00:00"/>
    <m/>
    <d v="2025-05-05T00:00:00"/>
    <n v="5"/>
    <n v="5"/>
    <x v="9"/>
    <s v="Lunch Run"/>
    <x v="0"/>
    <n v="4109"/>
    <n v="13040.9"/>
    <n v="13.040899999999999"/>
    <n v="8.103237073899999"/>
    <x v="77"/>
    <x v="4"/>
    <x v="2"/>
    <x v="2"/>
    <b v="0"/>
    <n v="16506.312856539302"/>
  </r>
  <r>
    <n v="14396950449"/>
    <s v="May 6, 2025, 4:22:35 PM"/>
    <m/>
    <d v="2025-05-06T00:00:00"/>
    <m/>
    <d v="2025-05-06T00:00:00"/>
    <n v="5"/>
    <n v="6"/>
    <x v="9"/>
    <s v="Azzurra Treadmill"/>
    <x v="0"/>
    <n v="4200"/>
    <n v="13196.6"/>
    <n v="13.1966"/>
    <n v="8.1999845386000008"/>
    <x v="77"/>
    <x v="4"/>
    <x v="2"/>
    <x v="2"/>
    <b v="1"/>
    <n v="16514.512841077903"/>
  </r>
  <r>
    <n v="14408134348"/>
    <s v="May 7, 2025, 5:11:16 PM"/>
    <m/>
    <d v="2025-05-07T00:00:00"/>
    <m/>
    <d v="2025-05-07T00:00:00"/>
    <n v="5"/>
    <n v="7"/>
    <x v="9"/>
    <s v="Lunch Run"/>
    <x v="0"/>
    <n v="3729"/>
    <n v="12009.4"/>
    <n v="12.009399999999999"/>
    <n v="7.4622928874000003"/>
    <x v="77"/>
    <x v="4"/>
    <x v="2"/>
    <x v="2"/>
    <b v="0"/>
    <n v="16521.975133965305"/>
  </r>
  <r>
    <n v="14418729018"/>
    <s v="May 8, 2025, 5:21:49 PM"/>
    <m/>
    <d v="2025-05-08T00:00:00"/>
    <m/>
    <d v="2025-05-08T00:00:00"/>
    <n v="5"/>
    <n v="8"/>
    <x v="9"/>
    <s v="Lunch Run"/>
    <x v="0"/>
    <n v="3820"/>
    <n v="12086.5"/>
    <n v="12.086499999999999"/>
    <n v="7.5102005915000003"/>
    <x v="77"/>
    <x v="4"/>
    <x v="2"/>
    <x v="2"/>
    <b v="0"/>
    <n v="16529.485334556804"/>
  </r>
  <r>
    <n v="14428206920"/>
    <s v="May 9, 2025, 5:11:44 PM"/>
    <m/>
    <d v="2025-05-09T00:00:00"/>
    <m/>
    <d v="2025-05-09T00:00:00"/>
    <n v="5"/>
    <n v="9"/>
    <x v="9"/>
    <s v="Lunch Run"/>
    <x v="0"/>
    <n v="4083"/>
    <n v="13112.3"/>
    <n v="13.112299999999999"/>
    <n v="8.1476029632999989"/>
    <x v="77"/>
    <x v="4"/>
    <x v="2"/>
    <x v="2"/>
    <b v="0"/>
    <n v="16537.632937520106"/>
  </r>
  <r>
    <n v="14438378815"/>
    <s v="May 10, 2025, 4:02:50 PM"/>
    <m/>
    <d v="2025-05-10T00:00:00"/>
    <m/>
    <d v="2025-05-10T00:00:00"/>
    <n v="5"/>
    <n v="10"/>
    <x v="9"/>
    <s v="Morning Run"/>
    <x v="0"/>
    <n v="4191"/>
    <n v="13226.1"/>
    <n v="13.226100000000001"/>
    <n v="8.2183149831000009"/>
    <x v="77"/>
    <x v="4"/>
    <x v="2"/>
    <x v="2"/>
    <b v="0"/>
    <n v="16545.851252503206"/>
  </r>
  <r>
    <n v="14448380019"/>
    <s v="May 11, 2025, 3:25:58 PM"/>
    <m/>
    <d v="2025-05-11T00:00:00"/>
    <m/>
    <d v="2025-05-11T00:00:00"/>
    <n v="5"/>
    <n v="11"/>
    <x v="9"/>
    <s v="Azzurra Treadmill"/>
    <x v="0"/>
    <n v="2040"/>
    <n v="6437.4"/>
    <n v="6.4373999999999993"/>
    <n v="4.0000136754"/>
    <x v="77"/>
    <x v="4"/>
    <x v="2"/>
    <x v="2"/>
    <b v="1"/>
    <n v="16549.851266178604"/>
  </r>
  <r>
    <n v="14459171639"/>
    <s v="May 12, 2025, 5:40:06 PM"/>
    <m/>
    <d v="2025-05-12T00:00:00"/>
    <m/>
    <d v="2025-05-12T00:00:00"/>
    <n v="5"/>
    <n v="12"/>
    <x v="9"/>
    <s v="Lunch Run"/>
    <x v="0"/>
    <n v="3169"/>
    <n v="10006.200000000001"/>
    <n v="10.006200000000002"/>
    <n v="6.2175625002000006"/>
    <x v="77"/>
    <x v="4"/>
    <x v="2"/>
    <x v="2"/>
    <b v="0"/>
    <n v="16556.068828678803"/>
  </r>
  <r>
    <n v="14459330111"/>
    <s v="May 12, 2025, 6:50:05 PM"/>
    <m/>
    <d v="2025-05-12T00:00:00"/>
    <m/>
    <d v="2025-05-12T00:00:00"/>
    <n v="5"/>
    <n v="12"/>
    <x v="9"/>
    <s v="GPS Gap"/>
    <x v="0"/>
    <n v="803"/>
    <n v="2575"/>
    <n v="2.5750000000000002"/>
    <n v="1.6000303250000001"/>
    <x v="77"/>
    <x v="4"/>
    <x v="2"/>
    <x v="2"/>
    <b v="0"/>
    <n v="16557.668859003803"/>
  </r>
  <r>
    <n v="14468764880"/>
    <s v="May 13, 2025, 3:42:08 PM"/>
    <m/>
    <d v="2025-05-13T00:00:00"/>
    <m/>
    <d v="2025-05-13T00:00:00"/>
    <n v="5"/>
    <n v="13"/>
    <x v="9"/>
    <s v="Morning Run"/>
    <x v="0"/>
    <n v="3789"/>
    <n v="11957.7"/>
    <n v="11.957700000000001"/>
    <n v="7.4301680067000007"/>
    <x v="77"/>
    <x v="4"/>
    <x v="2"/>
    <x v="2"/>
    <b v="0"/>
    <n v="16565.099027010503"/>
  </r>
  <r>
    <n v="14481472469"/>
    <s v="May 14, 2025, 5:46:18 PM"/>
    <m/>
    <d v="2025-05-14T00:00:00"/>
    <m/>
    <d v="2025-05-14T00:00:00"/>
    <n v="5"/>
    <n v="14"/>
    <x v="9"/>
    <s v="Lunch Run"/>
    <x v="0"/>
    <n v="3832"/>
    <n v="12010.4"/>
    <n v="12.010399999999999"/>
    <n v="7.4629142583999997"/>
    <x v="77"/>
    <x v="4"/>
    <x v="2"/>
    <x v="2"/>
    <b v="0"/>
    <n v="16572.561941268905"/>
  </r>
  <r>
    <n v="14491532415"/>
    <s v="May 15, 2025, 5:21:08 PM"/>
    <m/>
    <d v="2025-05-15T00:00:00"/>
    <m/>
    <d v="2025-05-15T00:00:00"/>
    <n v="5"/>
    <n v="15"/>
    <x v="9"/>
    <s v="Lunch Run"/>
    <x v="0"/>
    <n v="4034"/>
    <n v="12731"/>
    <n v="12.731"/>
    <n v="7.910674201"/>
    <x v="77"/>
    <x v="4"/>
    <x v="2"/>
    <x v="2"/>
    <b v="0"/>
    <n v="16580.472615469906"/>
  </r>
  <r>
    <n v="14500634184"/>
    <s v="May 16, 2025, 4:26:10 PM"/>
    <m/>
    <d v="2025-05-16T00:00:00"/>
    <m/>
    <d v="2025-05-16T00:00:00"/>
    <n v="5"/>
    <n v="16"/>
    <x v="9"/>
    <s v="Morning Run"/>
    <x v="0"/>
    <n v="4179"/>
    <n v="13350.7"/>
    <n v="13.350700000000002"/>
    <n v="8.2957378097000003"/>
    <x v="77"/>
    <x v="4"/>
    <x v="2"/>
    <x v="2"/>
    <b v="0"/>
    <n v="16588.768353279607"/>
  </r>
  <r>
    <n v="14514965214"/>
    <s v="May 18, 2025, 5:49:08 AM"/>
    <m/>
    <d v="2025-05-18T00:00:00"/>
    <m/>
    <d v="2025-05-18T00:00:00"/>
    <n v="5"/>
    <n v="18"/>
    <x v="9"/>
    <s v="Morning Run"/>
    <x v="0"/>
    <n v="4228"/>
    <n v="13513.2"/>
    <n v="13.513200000000001"/>
    <n v="8.3967105972000002"/>
    <x v="158"/>
    <x v="8"/>
    <x v="31"/>
    <x v="3"/>
    <b v="0"/>
    <n v="16597.165063876808"/>
  </r>
  <r>
    <n v="14526008140"/>
    <s v="May 19, 2025, 5:57:53 AM"/>
    <m/>
    <d v="2025-05-19T00:00:00"/>
    <m/>
    <d v="2025-05-19T00:00:00"/>
    <n v="5"/>
    <n v="19"/>
    <x v="9"/>
    <s v="Morning Run"/>
    <x v="0"/>
    <n v="3890"/>
    <n v="11806.5"/>
    <n v="11.8065"/>
    <n v="7.3362167115000005"/>
    <x v="158"/>
    <x v="8"/>
    <x v="31"/>
    <x v="3"/>
    <b v="0"/>
    <n v="16604.501280588309"/>
  </r>
  <r>
    <n v="14536314783"/>
    <s v="May 20, 2025, 5:34:43 AM"/>
    <m/>
    <d v="2025-05-20T00:00:00"/>
    <m/>
    <d v="2025-05-20T00:00:00"/>
    <n v="5"/>
    <n v="20"/>
    <x v="9"/>
    <s v="Morning Run"/>
    <x v="0"/>
    <n v="4282"/>
    <n v="13358.5"/>
    <n v="13.358499999999999"/>
    <n v="8.3005845034999997"/>
    <x v="158"/>
    <x v="8"/>
    <x v="31"/>
    <x v="3"/>
    <b v="0"/>
    <n v="16612.801865091809"/>
  </r>
  <r>
    <n v="14547436092"/>
    <s v="May 21, 2025, 5:28:18 AM"/>
    <m/>
    <d v="2025-05-21T00:00:00"/>
    <m/>
    <d v="2025-05-21T00:00:00"/>
    <n v="5"/>
    <n v="21"/>
    <x v="9"/>
    <s v="Morning Run"/>
    <x v="0"/>
    <n v="4234"/>
    <n v="13065.3"/>
    <n v="13.065299999999999"/>
    <n v="8.1183985263"/>
    <x v="158"/>
    <x v="8"/>
    <x v="31"/>
    <x v="3"/>
    <b v="0"/>
    <n v="16620.920263618111"/>
  </r>
  <r>
    <n v="14565694895"/>
    <s v="May 22, 2025, 11:24:00 PM"/>
    <m/>
    <d v="2025-05-22T00:00:00"/>
    <m/>
    <d v="2025-05-22T00:00:00"/>
    <n v="5"/>
    <n v="22"/>
    <x v="9"/>
    <s v="Afternoon Run"/>
    <x v="0"/>
    <n v="2255"/>
    <n v="7157"/>
    <n v="7.157"/>
    <n v="4.447152247"/>
    <x v="77"/>
    <x v="4"/>
    <x v="2"/>
    <x v="2"/>
    <b v="0"/>
    <n v="16625.367415865112"/>
  </r>
  <r>
    <n v="14565989863"/>
    <s v="May 23, 2025, 12:23:48 AM"/>
    <m/>
    <d v="2025-05-23T00:00:00"/>
    <m/>
    <d v="2025-05-23T00:00:00"/>
    <n v="5"/>
    <n v="23"/>
    <x v="9"/>
    <s v="Evening Run"/>
    <x v="0"/>
    <n v="2161"/>
    <n v="6789.4"/>
    <n v="6.7893999999999997"/>
    <n v="4.2187362673999997"/>
    <x v="77"/>
    <x v="4"/>
    <x v="2"/>
    <x v="2"/>
    <b v="0"/>
    <n v="16629.586152132513"/>
  </r>
  <r>
    <n v="14571932327"/>
    <s v="May 23, 2025, 3:40:40 PM"/>
    <m/>
    <d v="2025-05-23T00:00:00"/>
    <m/>
    <d v="2025-05-23T00:00:00"/>
    <n v="5"/>
    <n v="23"/>
    <x v="9"/>
    <s v="Morning Run"/>
    <x v="0"/>
    <n v="4224"/>
    <n v="13372.6"/>
    <n v="13.3726"/>
    <n v="8.3093458346000002"/>
    <x v="77"/>
    <x v="4"/>
    <x v="2"/>
    <x v="2"/>
    <b v="0"/>
    <n v="16637.895497967114"/>
  </r>
  <r>
    <n v="14606524856"/>
    <s v="May 26, 2025, 9:57:00 PM"/>
    <m/>
    <d v="2025-05-26T00:00:00"/>
    <m/>
    <d v="2025-05-26T00:00:00"/>
    <n v="5"/>
    <n v="26"/>
    <x v="9"/>
    <s v="Azzurra Indoor Bike"/>
    <x v="3"/>
    <n v="3600"/>
    <n v="31221.3"/>
    <n v="31.221299999999999"/>
    <n v="19.400010402300001"/>
    <x v="77"/>
    <x v="4"/>
    <x v="2"/>
    <x v="2"/>
    <b v="1"/>
    <n v="16637.895497967114"/>
  </r>
  <r>
    <n v="14614073852"/>
    <s v="May 27, 2025, 6:41:32 PM"/>
    <m/>
    <d v="2025-05-27T00:00:00"/>
    <m/>
    <d v="2025-05-27T00:00:00"/>
    <n v="5"/>
    <n v="27"/>
    <x v="9"/>
    <s v="Lunch Run"/>
    <x v="0"/>
    <n v="3731"/>
    <n v="11539.7"/>
    <n v="11.5397"/>
    <n v="7.1704349287000007"/>
    <x v="77"/>
    <x v="4"/>
    <x v="2"/>
    <x v="2"/>
    <b v="0"/>
    <n v="16645.065932895814"/>
  </r>
  <r>
    <n v="14623917104"/>
    <s v="May 28, 2025, 5:47:57 PM"/>
    <m/>
    <d v="2025-05-28T00:00:00"/>
    <m/>
    <d v="2025-05-28T00:00:00"/>
    <n v="5"/>
    <n v="28"/>
    <x v="9"/>
    <s v="Lunch Run"/>
    <x v="0"/>
    <n v="4154"/>
    <n v="13167.1"/>
    <n v="13.1671"/>
    <n v="8.1816540941000007"/>
    <x v="77"/>
    <x v="4"/>
    <x v="2"/>
    <x v="2"/>
    <b v="0"/>
    <n v="16653.247586989914"/>
  </r>
  <r>
    <n v="14633596481"/>
    <s v="May 29, 2025, 4:19:56 PM"/>
    <m/>
    <d v="2025-05-29T00:00:00"/>
    <m/>
    <d v="2025-05-29T00:00:00"/>
    <n v="5"/>
    <n v="29"/>
    <x v="9"/>
    <s v="Morning Run"/>
    <x v="0"/>
    <n v="3829"/>
    <n v="12127"/>
    <n v="12.127000000000001"/>
    <n v="7.5353661169999997"/>
    <x v="77"/>
    <x v="4"/>
    <x v="2"/>
    <x v="2"/>
    <b v="0"/>
    <n v="16660.782953106915"/>
  </r>
  <r>
    <n v="14643458855"/>
    <s v="May 30, 2025, 4:02:52 PM"/>
    <m/>
    <d v="2025-05-30T00:00:00"/>
    <m/>
    <d v="2025-05-30T00:00:00"/>
    <n v="5"/>
    <n v="30"/>
    <x v="9"/>
    <s v="Morning Run"/>
    <x v="0"/>
    <n v="3760"/>
    <n v="12195"/>
    <n v="12.195"/>
    <n v="7.5776193450000005"/>
    <x v="77"/>
    <x v="4"/>
    <x v="2"/>
    <x v="2"/>
    <b v="0"/>
    <n v="16668.360572451915"/>
  </r>
  <r>
    <n v="14655069645"/>
    <s v="May 31, 2025, 5:35:22 PM"/>
    <m/>
    <d v="2025-05-31T00:00:00"/>
    <m/>
    <d v="2025-05-31T00:00:00"/>
    <n v="5"/>
    <n v="31"/>
    <x v="9"/>
    <s v="Lunch Run"/>
    <x v="0"/>
    <n v="3839"/>
    <n v="12033.5"/>
    <n v="12.0335"/>
    <n v="7.4772679284999999"/>
    <x v="77"/>
    <x v="4"/>
    <x v="2"/>
    <x v="2"/>
    <b v="0"/>
    <n v="16675.837840380416"/>
  </r>
  <r>
    <n v="14665769680"/>
    <s v="Jun 1, 2025, 5:30:33 PM"/>
    <m/>
    <d v="2025-06-01T00:00:00"/>
    <m/>
    <d v="2025-06-01T00:00:00"/>
    <n v="6"/>
    <n v="1"/>
    <x v="9"/>
    <s v="Azzurra Indoor Bike"/>
    <x v="3"/>
    <n v="2580"/>
    <n v="22530.9"/>
    <n v="22.530900000000003"/>
    <n v="14.000047863900001"/>
    <x v="77"/>
    <x v="4"/>
    <x v="2"/>
    <x v="2"/>
    <b v="1"/>
    <n v="16675.837840380416"/>
  </r>
  <r>
    <n v="14676660062"/>
    <s v="Jun 2, 2025, 8:31:09 PM"/>
    <m/>
    <d v="2025-06-02T00:00:00"/>
    <m/>
    <d v="2025-06-02T00:00:00"/>
    <n v="6"/>
    <n v="2"/>
    <x v="9"/>
    <s v="Afternoon Run"/>
    <x v="0"/>
    <n v="3877"/>
    <n v="12445.9"/>
    <n v="12.4459"/>
    <n v="7.7335213289000002"/>
    <x v="77"/>
    <x v="4"/>
    <x v="2"/>
    <x v="2"/>
    <b v="0"/>
    <n v="16683.571361709317"/>
  </r>
  <r>
    <n v="14685413856"/>
    <s v="Jun 3, 2025, 4:26:17 PM"/>
    <m/>
    <d v="2025-06-03T00:00:00"/>
    <m/>
    <d v="2025-06-03T00:00:00"/>
    <n v="6"/>
    <n v="3"/>
    <x v="9"/>
    <s v="Azzurra Treadmill"/>
    <x v="0"/>
    <n v="4200"/>
    <n v="13357.6"/>
    <n v="13.3576"/>
    <n v="8.3000252696000008"/>
    <x v="77"/>
    <x v="4"/>
    <x v="2"/>
    <x v="2"/>
    <b v="1"/>
    <n v="16691.871386978917"/>
  </r>
  <r>
    <n v="14697867035"/>
    <s v="Jun 4, 2025, 6:16:12 PM"/>
    <m/>
    <d v="2025-06-04T00:00:00"/>
    <m/>
    <d v="2025-06-04T00:00:00"/>
    <n v="6"/>
    <n v="4"/>
    <x v="9"/>
    <s v="Lunch Run"/>
    <x v="0"/>
    <n v="4017"/>
    <n v="12974.8"/>
    <n v="12.9748"/>
    <n v="8.0621644507999992"/>
    <x v="77"/>
    <x v="4"/>
    <x v="2"/>
    <x v="2"/>
    <b v="0"/>
    <n v="16699.933551429716"/>
  </r>
  <r>
    <n v="14706541103"/>
    <s v="Jun 5, 2025, 4:16:23 PM"/>
    <m/>
    <d v="2025-06-05T00:00:00"/>
    <m/>
    <d v="2025-06-05T00:00:00"/>
    <n v="6"/>
    <n v="5"/>
    <x v="9"/>
    <s v="Morning Run"/>
    <x v="0"/>
    <n v="3966"/>
    <n v="12712"/>
    <n v="12.712"/>
    <n v="7.8988681520000004"/>
    <x v="77"/>
    <x v="4"/>
    <x v="2"/>
    <x v="2"/>
    <b v="0"/>
    <n v="16707.832419581715"/>
  </r>
  <r>
    <n v="14717647540"/>
    <s v="Jun 6, 2025, 8:06:27 PM"/>
    <m/>
    <d v="2025-06-06T00:00:00"/>
    <m/>
    <d v="2025-06-06T00:00:00"/>
    <n v="6"/>
    <n v="6"/>
    <x v="9"/>
    <s v="Afternoon Run"/>
    <x v="0"/>
    <n v="4060"/>
    <n v="13308.5"/>
    <n v="13.3085"/>
    <n v="8.2695159535000009"/>
    <x v="77"/>
    <x v="4"/>
    <x v="2"/>
    <x v="2"/>
    <b v="0"/>
    <n v="16716.101935535215"/>
  </r>
  <r>
    <n v="14726410169"/>
    <s v="Jun 7, 2025, 4:31:50 PM"/>
    <m/>
    <d v="2025-06-07T00:00:00"/>
    <m/>
    <d v="2025-06-07T00:00:00"/>
    <n v="6"/>
    <n v="7"/>
    <x v="9"/>
    <s v="Morning Run"/>
    <x v="0"/>
    <n v="3835"/>
    <n v="12091"/>
    <n v="12.090999999999999"/>
    <n v="7.5129967610000001"/>
    <x v="77"/>
    <x v="4"/>
    <x v="2"/>
    <x v="2"/>
    <b v="0"/>
    <n v="16723.614932296216"/>
  </r>
  <r>
    <n v="14762411200"/>
    <s v="Jun 11, 2025, 5:01:41 AM"/>
    <m/>
    <d v="2025-06-11T00:00:00"/>
    <m/>
    <d v="2025-06-11T00:00:00"/>
    <n v="6"/>
    <n v="11"/>
    <x v="9"/>
    <s v="Morning Run"/>
    <x v="0"/>
    <n v="3357"/>
    <n v="10669.4"/>
    <n v="10.6694"/>
    <n v="6.6296557474000002"/>
    <x v="88"/>
    <x v="39"/>
    <x v="24"/>
    <x v="3"/>
    <b v="0"/>
    <n v="16730.244588043617"/>
  </r>
  <r>
    <n v="14773722677"/>
    <s v="Jun 12, 2025, 6:39:07 AM"/>
    <m/>
    <d v="2025-06-12T00:00:00"/>
    <m/>
    <d v="2025-06-12T00:00:00"/>
    <n v="6"/>
    <n v="12"/>
    <x v="9"/>
    <s v="St Petersburg GPS Failure"/>
    <x v="0"/>
    <n v="1980"/>
    <n v="6115.5"/>
    <n v="6.1154999999999999"/>
    <n v="3.7999943505"/>
    <x v="88"/>
    <x v="39"/>
    <x v="24"/>
    <x v="3"/>
    <b v="0"/>
    <n v="16734.044582394115"/>
  </r>
  <r>
    <n v="14783670407"/>
    <s v="Jun 13, 2025, 5:35:12 AM"/>
    <m/>
    <d v="2025-06-13T00:00:00"/>
    <m/>
    <d v="2025-06-13T00:00:00"/>
    <n v="6"/>
    <n v="13"/>
    <x v="9"/>
    <s v="Moscow Treadmill"/>
    <x v="0"/>
    <n v="3300"/>
    <n v="10460.799999999999"/>
    <n v="10.460799999999999"/>
    <n v="6.5000377567999994"/>
    <x v="87"/>
    <x v="38"/>
    <x v="24"/>
    <x v="3"/>
    <b v="1"/>
    <n v="16740.544620150915"/>
  </r>
  <r>
    <n v="14803326036"/>
    <s v="Jun 15, 2025, 6:39:17 AM"/>
    <m/>
    <d v="2025-06-15T00:00:00"/>
    <m/>
    <d v="2025-06-15T00:00:00"/>
    <n v="6"/>
    <n v="15"/>
    <x v="9"/>
    <s v="Moscow Treadmill"/>
    <x v="0"/>
    <n v="2160"/>
    <n v="6759.3"/>
    <n v="6.7593000000000005"/>
    <n v="4.2000330003000004"/>
    <x v="87"/>
    <x v="38"/>
    <x v="24"/>
    <x v="3"/>
    <b v="1"/>
    <n v="16744.744653151214"/>
  </r>
  <r>
    <n v="14813917907"/>
    <s v="Jun 16, 2025, 6:10:07 AM"/>
    <m/>
    <d v="2025-06-16T00:00:00"/>
    <m/>
    <d v="2025-06-16T00:00:00"/>
    <n v="6"/>
    <n v="16"/>
    <x v="9"/>
    <s v="Moscow Treadmill"/>
    <x v="0"/>
    <n v="2700"/>
    <n v="8690.5"/>
    <n v="8.6905000000000001"/>
    <n v="5.4000246755000001"/>
    <x v="87"/>
    <x v="38"/>
    <x v="24"/>
    <x v="3"/>
    <b v="1"/>
    <n v="16750.144677826713"/>
  </r>
  <r>
    <n v="14845919388"/>
    <s v="Jun 19, 2025, 4:52:47 AM"/>
    <m/>
    <d v="2025-06-19T00:00:00"/>
    <m/>
    <d v="2025-06-19T00:00:00"/>
    <n v="6"/>
    <n v="19"/>
    <x v="9"/>
    <s v="Nizhny Novgorod Treadmill"/>
    <x v="0"/>
    <n v="2700"/>
    <n v="8368.6"/>
    <n v="8.3686000000000007"/>
    <n v="5.2000053506000006"/>
    <x v="159"/>
    <x v="8"/>
    <x v="24"/>
    <x v="3"/>
    <b v="1"/>
    <n v="16755.344683177314"/>
  </r>
  <r>
    <n v="14857986650"/>
    <s v="Jun 20, 2025, 8:30:09 AM"/>
    <m/>
    <d v="2025-06-20T00:00:00"/>
    <m/>
    <d v="2025-06-20T00:00:00"/>
    <n v="6"/>
    <n v="20"/>
    <x v="9"/>
    <s v="Moscow Treadmill"/>
    <x v="0"/>
    <n v="3660"/>
    <n v="11587.3"/>
    <n v="11.587299999999999"/>
    <n v="7.2000121882999997"/>
    <x v="87"/>
    <x v="38"/>
    <x v="24"/>
    <x v="3"/>
    <b v="1"/>
    <n v="16762.544695365614"/>
  </r>
  <r>
    <n v="14886068607"/>
    <s v="Jun 22, 2025, 11:53:48 PM"/>
    <m/>
    <d v="2025-06-22T00:00:00"/>
    <m/>
    <d v="2025-06-22T00:00:00"/>
    <n v="6"/>
    <n v="22"/>
    <x v="9"/>
    <s v="Afternoon Run"/>
    <x v="0"/>
    <n v="2058"/>
    <n v="6650.3"/>
    <n v="6.6503000000000005"/>
    <n v="4.1323035613000005"/>
    <x v="77"/>
    <x v="4"/>
    <x v="2"/>
    <x v="2"/>
    <b v="0"/>
    <n v="16766.676998926912"/>
  </r>
  <r>
    <n v="14892416529"/>
    <s v="Jun 23, 2025, 4:12:13 PM"/>
    <m/>
    <d v="2025-06-23T00:00:00"/>
    <m/>
    <d v="2025-06-23T00:00:00"/>
    <n v="6"/>
    <n v="23"/>
    <x v="9"/>
    <s v="Morning Run"/>
    <x v="0"/>
    <n v="3648"/>
    <n v="11665.6"/>
    <n v="11.6656"/>
    <n v="7.2486655376"/>
    <x v="77"/>
    <x v="4"/>
    <x v="2"/>
    <x v="2"/>
    <b v="0"/>
    <n v="16773.925664464514"/>
  </r>
  <r>
    <n v="14904458554"/>
    <s v="Jun 24, 2025, 6:07:51 PM"/>
    <m/>
    <d v="2025-06-24T00:00:00"/>
    <m/>
    <d v="2025-06-24T00:00:00"/>
    <n v="6"/>
    <n v="24"/>
    <x v="9"/>
    <s v="Lunch Run"/>
    <x v="0"/>
    <n v="3635"/>
    <n v="11876.3"/>
    <n v="11.876299999999999"/>
    <n v="7.3795884073"/>
    <x v="77"/>
    <x v="4"/>
    <x v="2"/>
    <x v="2"/>
    <b v="0"/>
    <n v="16781.305252871814"/>
  </r>
  <r>
    <n v="14914007175"/>
    <s v="Jun 25, 2025, 4:38:06 PM"/>
    <m/>
    <d v="2025-06-25T00:00:00"/>
    <m/>
    <d v="2025-06-25T00:00:00"/>
    <n v="6"/>
    <n v="25"/>
    <x v="9"/>
    <s v="Morning Run"/>
    <x v="0"/>
    <n v="3652"/>
    <n v="11890.2"/>
    <n v="11.8902"/>
    <n v="7.3882254642000005"/>
    <x v="77"/>
    <x v="4"/>
    <x v="2"/>
    <x v="2"/>
    <b v="0"/>
    <n v="16788.693478336016"/>
  </r>
  <r>
    <n v="14925047511"/>
    <s v="Jun 26, 2025, 5:55:52 PM"/>
    <m/>
    <d v="2025-06-26T00:00:00"/>
    <m/>
    <d v="2025-06-26T00:00:00"/>
    <n v="6"/>
    <n v="26"/>
    <x v="9"/>
    <s v="Azzurra Treadmill"/>
    <x v="0"/>
    <n v="3600"/>
    <n v="11587.3"/>
    <n v="11.587299999999999"/>
    <n v="7.2000121882999997"/>
    <x v="77"/>
    <x v="4"/>
    <x v="2"/>
    <x v="2"/>
    <b v="1"/>
    <n v="16795.893490524315"/>
  </r>
  <r>
    <n v="14934509828"/>
    <s v="Jun 27, 2025, 5:14:53 PM"/>
    <m/>
    <d v="2025-06-27T00:00:00"/>
    <m/>
    <d v="2025-06-27T00:00:00"/>
    <n v="6"/>
    <n v="27"/>
    <x v="9"/>
    <s v="Azzurra Indoor Bike"/>
    <x v="3"/>
    <n v="3900"/>
    <n v="35083.800000000003"/>
    <n v="35.083800000000004"/>
    <n v="21.800055889800003"/>
    <x v="77"/>
    <x v="4"/>
    <x v="2"/>
    <x v="2"/>
    <b v="1"/>
    <n v="16795.893490524315"/>
  </r>
  <r>
    <n v="14945170041"/>
    <s v="Jun 28, 2025, 5:21:01 PM"/>
    <m/>
    <d v="2025-06-28T00:00:00"/>
    <m/>
    <d v="2025-06-28T00:00:00"/>
    <n v="6"/>
    <n v="28"/>
    <x v="9"/>
    <s v="Lunch Ride"/>
    <x v="3"/>
    <n v="4332"/>
    <n v="26565.8"/>
    <n v="26.565799999999999"/>
    <n v="16.507217711799999"/>
    <x v="77"/>
    <x v="4"/>
    <x v="2"/>
    <x v="2"/>
    <b v="0"/>
    <n v="16795.893490524315"/>
  </r>
  <r>
    <n v="14955736257"/>
    <s v="Jun 29, 2025, 5:36:04 PM"/>
    <m/>
    <d v="2025-06-29T00:00:00"/>
    <m/>
    <d v="2025-06-29T00:00:00"/>
    <n v="6"/>
    <n v="29"/>
    <x v="9"/>
    <s v="Lunch Run"/>
    <x v="0"/>
    <n v="1983"/>
    <n v="6684.8"/>
    <n v="6.6848000000000001"/>
    <n v="4.1537408608000002"/>
    <x v="77"/>
    <x v="4"/>
    <x v="2"/>
    <x v="2"/>
    <b v="0"/>
    <n v="16800.047231385113"/>
  </r>
  <r>
    <n v="14964710469"/>
    <s v="Jun 30, 2025, 4:34:42 PM"/>
    <m/>
    <d v="2025-06-30T00:00:00"/>
    <m/>
    <d v="2025-06-30T00:00:00"/>
    <n v="6"/>
    <n v="30"/>
    <x v="9"/>
    <s v="Morning Run"/>
    <x v="0"/>
    <n v="3938"/>
    <n v="12879.5"/>
    <n v="12.8795"/>
    <n v="8.0029477945000007"/>
    <x v="77"/>
    <x v="4"/>
    <x v="2"/>
    <x v="2"/>
    <b v="0"/>
    <n v="16808.050179179612"/>
  </r>
  <r>
    <n v="14975903592"/>
    <s v="Jul 1, 2025, 4:56:38 PM"/>
    <m/>
    <d v="2025-07-01T00:00:00"/>
    <m/>
    <d v="2025-07-01T00:00:00"/>
    <n v="7"/>
    <n v="1"/>
    <x v="9"/>
    <s v="Lunch Run"/>
    <x v="0"/>
    <n v="3981"/>
    <n v="12938.4"/>
    <n v="12.9384"/>
    <n v="8.0395465464000004"/>
    <x v="77"/>
    <x v="4"/>
    <x v="2"/>
    <x v="2"/>
    <b v="0"/>
    <n v="16816.089725726011"/>
  </r>
  <r>
    <n v="14987635427"/>
    <s v="Jul 2, 2025, 6:56:28 PM"/>
    <m/>
    <d v="2025-07-02T00:00:00"/>
    <m/>
    <d v="2025-07-02T00:00:00"/>
    <n v="7"/>
    <n v="2"/>
    <x v="9"/>
    <s v="Afternoon Run"/>
    <x v="0"/>
    <n v="3984"/>
    <n v="12535.1"/>
    <n v="12.5351"/>
    <n v="7.7889476221000002"/>
    <x v="77"/>
    <x v="4"/>
    <x v="2"/>
    <x v="2"/>
    <b v="0"/>
    <n v="16823.87867334811"/>
  </r>
  <r>
    <n v="14997149215"/>
    <s v="Jul 3, 2025, 5:10:59 PM"/>
    <m/>
    <d v="2025-07-03T00:00:00"/>
    <m/>
    <d v="2025-07-03T00:00:00"/>
    <n v="7"/>
    <n v="3"/>
    <x v="9"/>
    <s v="Lunch Run"/>
    <x v="0"/>
    <n v="3704"/>
    <n v="11904"/>
    <n v="11.904"/>
    <n v="7.3968003840000005"/>
    <x v="77"/>
    <x v="4"/>
    <x v="2"/>
    <x v="2"/>
    <b v="0"/>
    <n v="16831.275473732108"/>
  </r>
  <r>
    <n v="15008301622"/>
    <s v="Jul 4, 2025, 7:10:22 PM"/>
    <m/>
    <d v="2025-07-04T00:00:00"/>
    <m/>
    <d v="2025-07-04T00:00:00"/>
    <n v="7"/>
    <n v="4"/>
    <x v="9"/>
    <s v="Afternoon Run"/>
    <x v="0"/>
    <n v="4017"/>
    <n v="13085.7"/>
    <n v="13.085700000000001"/>
    <n v="8.1310744947"/>
    <x v="77"/>
    <x v="4"/>
    <x v="2"/>
    <x v="2"/>
    <b v="0"/>
    <n v="16839.406548226809"/>
  </r>
  <r>
    <n v="15018353323"/>
    <s v="Jul 5, 2025, 6:15:28 PM"/>
    <m/>
    <d v="2025-07-05T00:00:00"/>
    <m/>
    <d v="2025-07-05T00:00:00"/>
    <n v="7"/>
    <n v="5"/>
    <x v="9"/>
    <s v="Lunch Run"/>
    <x v="0"/>
    <n v="4049"/>
    <n v="13279.8"/>
    <n v="13.2798"/>
    <n v="8.2516826057999992"/>
    <x v="77"/>
    <x v="4"/>
    <x v="2"/>
    <x v="2"/>
    <b v="0"/>
    <n v="16847.658230832611"/>
  </r>
  <r>
    <n v="15028505790"/>
    <s v="Jul 6, 2025, 5:46:39 PM"/>
    <m/>
    <d v="2025-07-06T00:00:00"/>
    <m/>
    <d v="2025-07-06T00:00:00"/>
    <n v="7"/>
    <n v="6"/>
    <x v="9"/>
    <s v="Lunch Run"/>
    <x v="0"/>
    <n v="2147"/>
    <n v="7117.6"/>
    <n v="7.1176000000000004"/>
    <n v="4.4226702296000004"/>
    <x v="77"/>
    <x v="4"/>
    <x v="2"/>
    <x v="2"/>
    <b v="0"/>
    <n v="16852.080901062211"/>
  </r>
  <r>
    <n v="15037200048"/>
    <s v="Jul 7, 2025, 4:25:28 PM"/>
    <m/>
    <d v="2025-07-07T00:00:00"/>
    <m/>
    <d v="2025-07-07T00:00:00"/>
    <n v="7"/>
    <n v="7"/>
    <x v="9"/>
    <s v="Morning Run"/>
    <x v="0"/>
    <n v="3616"/>
    <n v="11809"/>
    <n v="11.808999999999999"/>
    <n v="7.3377701389999999"/>
    <x v="77"/>
    <x v="4"/>
    <x v="2"/>
    <x v="2"/>
    <b v="0"/>
    <n v="16859.418671201212"/>
  </r>
  <r>
    <n v="15048934349"/>
    <s v="Jul 8, 2025, 5:15:04 PM"/>
    <m/>
    <d v="2025-07-08T00:00:00"/>
    <m/>
    <d v="2025-07-08T00:00:00"/>
    <n v="7"/>
    <n v="8"/>
    <x v="9"/>
    <s v="Lunch Run"/>
    <x v="0"/>
    <n v="3612"/>
    <n v="11907.7"/>
    <n v="11.9077"/>
    <n v="7.399099456700001"/>
    <x v="77"/>
    <x v="4"/>
    <x v="2"/>
    <x v="2"/>
    <b v="0"/>
    <n v="16866.817770657912"/>
  </r>
  <r>
    <n v="15060710216"/>
    <s v="Jul 9, 2025, 5:33:57 PM"/>
    <m/>
    <d v="2025-07-09T00:00:00"/>
    <m/>
    <d v="2025-07-09T00:00:00"/>
    <n v="7"/>
    <n v="9"/>
    <x v="9"/>
    <s v="Lunch Run"/>
    <x v="0"/>
    <n v="3662"/>
    <n v="11991.9"/>
    <n v="11.991899999999999"/>
    <n v="7.4514188948999998"/>
    <x v="77"/>
    <x v="4"/>
    <x v="2"/>
    <x v="2"/>
    <b v="0"/>
    <n v="16874.269189552811"/>
  </r>
  <r>
    <n v="15071308206"/>
    <s v="Jul 10, 2025, 5:04:32 PM"/>
    <m/>
    <d v="2025-07-10T00:00:00"/>
    <m/>
    <d v="2025-07-10T00:00:00"/>
    <n v="7"/>
    <n v="10"/>
    <x v="9"/>
    <s v="Lunch Run"/>
    <x v="0"/>
    <n v="3735"/>
    <n v="12128"/>
    <n v="12.128"/>
    <n v="7.535987488"/>
    <x v="77"/>
    <x v="4"/>
    <x v="2"/>
    <x v="2"/>
    <b v="0"/>
    <n v="16881.805177040813"/>
  </r>
  <r>
    <n v="15081954700"/>
    <s v="Jul 11, 2025, 5:57:02 PM"/>
    <m/>
    <d v="2025-07-11T00:00:00"/>
    <m/>
    <d v="2025-07-11T00:00:00"/>
    <n v="7"/>
    <n v="11"/>
    <x v="9"/>
    <s v="Lunch Run"/>
    <x v="0"/>
    <n v="3637"/>
    <n v="11972"/>
    <n v="11.972"/>
    <n v="7.4390536120000004"/>
    <x v="77"/>
    <x v="4"/>
    <x v="2"/>
    <x v="2"/>
    <b v="0"/>
    <n v="16889.244230652814"/>
  </r>
  <r>
    <n v="15092377180"/>
    <s v="Jul 12, 2025, 4:59:26 PM"/>
    <m/>
    <d v="2025-07-12T00:00:00"/>
    <m/>
    <d v="2025-07-12T00:00:00"/>
    <n v="7"/>
    <n v="12"/>
    <x v="9"/>
    <s v="Lunch Run"/>
    <x v="0"/>
    <n v="3750"/>
    <n v="11994.8"/>
    <n v="11.9948"/>
    <n v="7.4532208708000001"/>
    <x v="77"/>
    <x v="4"/>
    <x v="2"/>
    <x v="2"/>
    <b v="0"/>
    <n v="16896.697451523614"/>
  </r>
  <r>
    <n v="15104117951"/>
    <s v="Jul 13, 2025, 6:19:26 PM"/>
    <m/>
    <d v="2025-07-13T00:00:00"/>
    <m/>
    <d v="2025-07-13T00:00:00"/>
    <n v="7"/>
    <n v="13"/>
    <x v="9"/>
    <s v="Lunch Run"/>
    <x v="0"/>
    <n v="2309"/>
    <n v="7447.5"/>
    <n v="7.4474999999999998"/>
    <n v="4.6276605225000003"/>
    <x v="77"/>
    <x v="4"/>
    <x v="2"/>
    <x v="2"/>
    <b v="0"/>
    <n v="16901.325112046114"/>
  </r>
  <r>
    <n v="15113347184"/>
    <s v="Jul 14, 2025, 4:27:24 PM"/>
    <m/>
    <d v="2025-07-14T00:00:00"/>
    <m/>
    <d v="2025-07-14T00:00:00"/>
    <n v="7"/>
    <n v="14"/>
    <x v="9"/>
    <s v="Lunch Ride"/>
    <x v="3"/>
    <n v="5188"/>
    <n v="32805"/>
    <n v="32.805"/>
    <n v="20.384075655"/>
    <x v="77"/>
    <x v="4"/>
    <x v="2"/>
    <x v="2"/>
    <b v="0"/>
    <n v="16901.325112046114"/>
  </r>
  <r>
    <n v="15125672357"/>
    <s v="Jul 15, 2025, 5:55:36 PM"/>
    <m/>
    <d v="2025-07-15T00:00:00"/>
    <m/>
    <d v="2025-07-15T00:00:00"/>
    <n v="7"/>
    <n v="15"/>
    <x v="9"/>
    <s v="Lunch Run"/>
    <x v="0"/>
    <n v="4206"/>
    <n v="13692.4"/>
    <n v="13.692399999999999"/>
    <n v="8.5080602804000005"/>
    <x v="77"/>
    <x v="4"/>
    <x v="2"/>
    <x v="2"/>
    <b v="0"/>
    <n v="16909.833172326515"/>
  </r>
  <r>
    <n v="15137001454"/>
    <s v="Jul 16, 2025, 5:44:31 PM"/>
    <m/>
    <d v="2025-07-16T00:00:00"/>
    <m/>
    <d v="2025-07-16T00:00:00"/>
    <n v="7"/>
    <n v="16"/>
    <x v="9"/>
    <s v="Lunch Run"/>
    <x v="0"/>
    <n v="4151"/>
    <n v="13254.5"/>
    <n v="13.2545"/>
    <n v="8.2359619194999993"/>
    <x v="77"/>
    <x v="4"/>
    <x v="2"/>
    <x v="2"/>
    <b v="0"/>
    <n v="16918.069134246016"/>
  </r>
  <r>
    <n v="15146797298"/>
    <s v="Jul 17, 2025, 4:33:26 PM"/>
    <m/>
    <d v="2025-07-17T00:00:00"/>
    <m/>
    <d v="2025-07-17T00:00:00"/>
    <n v="7"/>
    <n v="17"/>
    <x v="9"/>
    <s v="Morning Run"/>
    <x v="0"/>
    <n v="3878"/>
    <n v="12207.5"/>
    <n v="12.2075"/>
    <n v="7.5853864824999997"/>
    <x v="77"/>
    <x v="4"/>
    <x v="2"/>
    <x v="2"/>
    <b v="0"/>
    <n v="16925.654520728516"/>
  </r>
  <r>
    <n v="15156919077"/>
    <s v="Jul 18, 2025, 3:43:37 PM"/>
    <m/>
    <d v="2025-07-18T00:00:00"/>
    <m/>
    <d v="2025-07-18T00:00:00"/>
    <n v="7"/>
    <n v="18"/>
    <x v="9"/>
    <s v="Morning Run"/>
    <x v="0"/>
    <n v="3866"/>
    <n v="12305.2"/>
    <n v="12.305200000000001"/>
    <n v="7.6460944292000006"/>
    <x v="77"/>
    <x v="4"/>
    <x v="2"/>
    <x v="2"/>
    <b v="0"/>
    <n v="16933.300615157717"/>
  </r>
  <r>
    <n v="15168550702"/>
    <s v="Jul 19, 2025, 4:50:28 PM"/>
    <m/>
    <d v="2025-07-19T00:00:00"/>
    <m/>
    <d v="2025-07-19T00:00:00"/>
    <n v="7"/>
    <n v="19"/>
    <x v="9"/>
    <s v="Lunch Run"/>
    <x v="0"/>
    <n v="4174"/>
    <n v="13127.4"/>
    <n v="13.1274"/>
    <n v="8.1569856654000006"/>
    <x v="77"/>
    <x v="4"/>
    <x v="2"/>
    <x v="2"/>
    <b v="0"/>
    <n v="16941.457600823116"/>
  </r>
  <r>
    <n v="15179486875"/>
    <s v="Jul 20, 2025, 5:00:25 PM"/>
    <m/>
    <d v="2025-07-20T00:00:00"/>
    <m/>
    <d v="2025-07-20T00:00:00"/>
    <n v="7"/>
    <n v="20"/>
    <x v="9"/>
    <s v="Morning Run"/>
    <x v="0"/>
    <n v="2245"/>
    <n v="7251.4"/>
    <n v="7.2513999999999994"/>
    <n v="4.5058096693999996"/>
    <x v="77"/>
    <x v="4"/>
    <x v="2"/>
    <x v="2"/>
    <b v="0"/>
    <n v="16945.963410492517"/>
  </r>
  <r>
    <n v="15188895876"/>
    <s v="Jul 21, 2025, 4:07:29 PM"/>
    <m/>
    <d v="2025-07-21T00:00:00"/>
    <m/>
    <d v="2025-07-21T00:00:00"/>
    <n v="7"/>
    <n v="21"/>
    <x v="9"/>
    <s v="Morning Run"/>
    <x v="0"/>
    <n v="4143"/>
    <n v="13105"/>
    <n v="13.105"/>
    <n v="8.1430669550000001"/>
    <x v="77"/>
    <x v="4"/>
    <x v="2"/>
    <x v="2"/>
    <b v="0"/>
    <n v="16954.106477447516"/>
  </r>
  <r>
    <n v="15201941518"/>
    <s v="Jul 22, 2025, 6:17:09 PM"/>
    <m/>
    <d v="2025-07-22T00:00:00"/>
    <m/>
    <d v="2025-07-22T00:00:00"/>
    <n v="7"/>
    <n v="22"/>
    <x v="9"/>
    <s v="Azzurra Treadmill"/>
    <x v="0"/>
    <n v="4020"/>
    <n v="12874.8"/>
    <n v="12.874799999999999"/>
    <n v="8.0000273507999999"/>
    <x v="77"/>
    <x v="4"/>
    <x v="2"/>
    <x v="2"/>
    <b v="1"/>
    <n v="16962.106504798317"/>
  </r>
  <r>
    <n v="15212689708"/>
    <s v="Jul 23, 2025, 4:52:29 PM"/>
    <m/>
    <d v="2025-07-23T00:00:00"/>
    <m/>
    <d v="2025-07-23T00:00:00"/>
    <n v="7"/>
    <n v="23"/>
    <x v="9"/>
    <s v="Lunch Run"/>
    <x v="0"/>
    <n v="3807"/>
    <n v="12093.1"/>
    <n v="12.0931"/>
    <n v="7.5143016401000002"/>
    <x v="77"/>
    <x v="4"/>
    <x v="2"/>
    <x v="2"/>
    <b v="0"/>
    <n v="16969.620806438419"/>
  </r>
  <r>
    <n v="15223371822"/>
    <s v="Jul 24, 2025, 4:17:08 PM"/>
    <m/>
    <d v="2025-07-24T00:00:00"/>
    <m/>
    <d v="2025-07-24T00:00:00"/>
    <n v="7"/>
    <n v="24"/>
    <x v="9"/>
    <s v="Morning Run"/>
    <x v="0"/>
    <n v="4151"/>
    <n v="13089"/>
    <n v="13.089"/>
    <n v="8.1331250189999995"/>
    <x v="77"/>
    <x v="4"/>
    <x v="2"/>
    <x v="2"/>
    <b v="0"/>
    <n v="16977.753931457421"/>
  </r>
  <r>
    <n v="15234250359"/>
    <s v="Jul 25, 2025, 4:58:56 PM"/>
    <m/>
    <d v="2025-07-25T00:00:00"/>
    <m/>
    <d v="2025-07-25T00:00:00"/>
    <n v="7"/>
    <n v="25"/>
    <x v="9"/>
    <s v="Lunch Run"/>
    <x v="0"/>
    <n v="4175"/>
    <n v="13060.8"/>
    <n v="13.060799999999999"/>
    <n v="8.1156023568000002"/>
    <x v="77"/>
    <x v="4"/>
    <x v="2"/>
    <x v="2"/>
    <b v="0"/>
    <n v="16985.869533814221"/>
  </r>
  <r>
    <n v="15245344508"/>
    <s v="Jul 26, 2025, 5:16:27 PM"/>
    <m/>
    <d v="2025-07-26T00:00:00"/>
    <m/>
    <d v="2025-07-26T00:00:00"/>
    <n v="7"/>
    <n v="26"/>
    <x v="9"/>
    <s v="Lunch Run"/>
    <x v="0"/>
    <n v="4211"/>
    <n v="13151"/>
    <n v="13.151"/>
    <n v="8.1716500209999996"/>
    <x v="4"/>
    <x v="4"/>
    <x v="2"/>
    <x v="2"/>
    <b v="0"/>
    <n v="16994.041183835219"/>
  </r>
  <r>
    <n v="15258118884"/>
    <s v="Jul 27, 2025, 5:54:07 PM"/>
    <m/>
    <d v="2025-07-27T00:00:00"/>
    <m/>
    <d v="2025-07-27T00:00:00"/>
    <n v="7"/>
    <n v="27"/>
    <x v="9"/>
    <s v="Lunch Run"/>
    <x v="0"/>
    <n v="2107"/>
    <n v="6783"/>
    <n v="6.7830000000000004"/>
    <n v="4.2147594929999999"/>
    <x v="77"/>
    <x v="4"/>
    <x v="2"/>
    <x v="2"/>
    <b v="0"/>
    <n v="16998.255943328219"/>
  </r>
  <r>
    <n v="15266109873"/>
    <s v="Jul 28, 2025, 4:42:10 PM"/>
    <m/>
    <d v="2025-07-28T00:00:00"/>
    <m/>
    <d v="2025-07-28T00:00:00"/>
    <n v="7"/>
    <n v="28"/>
    <x v="9"/>
    <s v="Lunch Run"/>
    <x v="0"/>
    <n v="4197"/>
    <n v="12940.4"/>
    <n v="12.9404"/>
    <n v="8.0407892883999992"/>
    <x v="77"/>
    <x v="4"/>
    <x v="2"/>
    <x v="2"/>
    <b v="0"/>
    <n v="17006.296732616618"/>
  </r>
  <r>
    <n v="15277400039"/>
    <s v="Jul 29, 2025, 4:28:08 PM"/>
    <m/>
    <d v="2025-07-29T00:00:00"/>
    <m/>
    <d v="2025-07-29T00:00:00"/>
    <n v="7"/>
    <n v="29"/>
    <x v="9"/>
    <s v="Morning Run"/>
    <x v="0"/>
    <n v="4045"/>
    <n v="12994.4"/>
    <n v="12.994399999999999"/>
    <n v="8.0743433224000007"/>
    <x v="77"/>
    <x v="4"/>
    <x v="2"/>
    <x v="2"/>
    <b v="0"/>
    <n v="17014.37107593902"/>
  </r>
  <r>
    <n v="15289129160"/>
    <s v="Jul 30, 2025, 4:23:25 PM"/>
    <m/>
    <d v="2025-07-30T00:00:00"/>
    <m/>
    <d v="2025-07-30T00:00:00"/>
    <n v="7"/>
    <n v="30"/>
    <x v="9"/>
    <s v="Morning Run"/>
    <x v="0"/>
    <n v="4091"/>
    <n v="13101"/>
    <n v="13.101000000000001"/>
    <n v="8.1405814710000008"/>
    <x v="7"/>
    <x v="7"/>
    <x v="1"/>
    <x v="1"/>
    <b v="0"/>
    <n v="17022.511657410021"/>
  </r>
  <r>
    <n v="15300311748"/>
    <s v="Jul 31, 2025, 4:20:49 PM"/>
    <m/>
    <d v="2025-07-31T00:00:00"/>
    <m/>
    <d v="2025-07-31T00:00:00"/>
    <n v="7"/>
    <n v="31"/>
    <x v="9"/>
    <s v="Morning Run"/>
    <x v="0"/>
    <n v="4091"/>
    <n v="13114.5"/>
    <n v="13.1145"/>
    <n v="8.1489699795000003"/>
    <x v="7"/>
    <x v="7"/>
    <x v="1"/>
    <x v="1"/>
    <b v="0"/>
    <n v="17030.66062738952"/>
  </r>
  <r>
    <n v="15310763972"/>
    <s v="Aug 1, 2025, 4:27:58 PM"/>
    <m/>
    <d v="2025-08-01T00:00:00"/>
    <m/>
    <d v="2025-08-01T00:00:00"/>
    <n v="8"/>
    <n v="1"/>
    <x v="9"/>
    <s v="Morning Run"/>
    <x v="0"/>
    <n v="3924"/>
    <n v="12367.3"/>
    <n v="12.367299999999998"/>
    <n v="7.6846815682999994"/>
    <x v="77"/>
    <x v="4"/>
    <x v="2"/>
    <x v="2"/>
    <b v="0"/>
    <n v="17038.345308957818"/>
  </r>
  <r>
    <n v="15322113355"/>
    <s v="Aug 2, 2025, 4:36:16 PM"/>
    <m/>
    <d v="2025-08-02T00:00:00"/>
    <m/>
    <d v="2025-08-02T00:00:00"/>
    <n v="8"/>
    <n v="2"/>
    <x v="9"/>
    <s v="Morning Run"/>
    <x v="0"/>
    <n v="4173"/>
    <n v="12996.7"/>
    <n v="12.996700000000001"/>
    <n v="8.0757724757000009"/>
    <x v="77"/>
    <x v="4"/>
    <x v="2"/>
    <x v="2"/>
    <b v="0"/>
    <n v="17046.421081433517"/>
  </r>
  <r>
    <n v="15330470790"/>
    <s v="Aug 3, 2025, 12:43:55 PM"/>
    <m/>
    <d v="2025-08-03T00:00:00"/>
    <m/>
    <d v="2025-08-03T00:00:00"/>
    <n v="8"/>
    <n v="3"/>
    <x v="9"/>
    <s v="Azzurra Treadmill"/>
    <x v="0"/>
    <n v="2160"/>
    <n v="6920.2"/>
    <n v="6.9201999999999995"/>
    <n v="4.3000115941999999"/>
    <x v="77"/>
    <x v="4"/>
    <x v="2"/>
    <x v="2"/>
    <b v="1"/>
    <n v="17050.721093027718"/>
  </r>
  <r>
    <n v="15424303676"/>
    <s v="Aug 11, 2025, 5:40:29 PM"/>
    <m/>
    <d v="2025-08-11T00:00:00"/>
    <m/>
    <d v="2025-08-11T00:00:00"/>
    <n v="8"/>
    <n v="11"/>
    <x v="9"/>
    <s v="Lunch Run"/>
    <x v="0"/>
    <n v="3181"/>
    <n v="10311.700000000001"/>
    <n v="10.3117"/>
    <n v="6.4073913407000003"/>
    <x v="77"/>
    <x v="4"/>
    <x v="2"/>
    <x v="2"/>
    <b v="0"/>
    <n v="17057.128484368419"/>
  </r>
  <r>
    <n v="15436933979"/>
    <s v="Aug 12, 2025, 6:33:57 PM"/>
    <m/>
    <d v="2025-08-12T00:00:00"/>
    <m/>
    <d v="2025-08-12T00:00:00"/>
    <n v="8"/>
    <n v="12"/>
    <x v="9"/>
    <s v="Lunch Run"/>
    <x v="0"/>
    <n v="3457"/>
    <n v="10912.8"/>
    <n v="10.912799999999999"/>
    <n v="6.7808974487999993"/>
    <x v="77"/>
    <x v="4"/>
    <x v="2"/>
    <x v="2"/>
    <b v="0"/>
    <n v="17063.909381817219"/>
  </r>
  <r>
    <n v="15448899318"/>
    <s v="Aug 13, 2025, 6:48:39 PM"/>
    <m/>
    <d v="2025-08-13T00:00:00"/>
    <m/>
    <d v="2025-08-13T00:00:00"/>
    <n v="8"/>
    <n v="13"/>
    <x v="9"/>
    <s v="Lunch Run"/>
    <x v="0"/>
    <n v="3355"/>
    <n v="10613.5"/>
    <n v="10.6135"/>
    <n v="6.5949211085000004"/>
    <x v="77"/>
    <x v="4"/>
    <x v="2"/>
    <x v="2"/>
    <b v="0"/>
    <n v="17070.504302925718"/>
  </r>
  <r>
    <n v="15459586243"/>
    <s v="Aug 14, 2025, 5:54:18 PM"/>
    <m/>
    <d v="2025-08-14T00:00:00"/>
    <m/>
    <d v="2025-08-14T00:00:00"/>
    <n v="8"/>
    <n v="14"/>
    <x v="9"/>
    <s v="Lunch Run"/>
    <x v="0"/>
    <n v="3446"/>
    <n v="10944.9"/>
    <n v="10.944900000000001"/>
    <n v="6.8008434579000001"/>
    <x v="77"/>
    <x v="4"/>
    <x v="2"/>
    <x v="2"/>
    <b v="0"/>
    <n v="17077.305146383616"/>
  </r>
  <r>
    <n v="15470374340"/>
    <s v="Aug 15, 2025, 5:28:08 PM"/>
    <m/>
    <d v="2025-08-15T00:00:00"/>
    <m/>
    <d v="2025-08-15T00:00:00"/>
    <n v="8"/>
    <n v="15"/>
    <x v="9"/>
    <s v="Lunch Run"/>
    <x v="0"/>
    <n v="3415"/>
    <n v="10978.7"/>
    <n v="10.9787"/>
    <n v="6.8218457977000009"/>
    <x v="77"/>
    <x v="4"/>
    <x v="2"/>
    <x v="2"/>
    <b v="0"/>
    <n v="17084.126992181315"/>
  </r>
  <r>
    <n v="15482155499"/>
    <s v="Aug 16, 2025, 6:12:36 PM"/>
    <m/>
    <d v="2025-08-16T00:00:00"/>
    <m/>
    <d v="2025-08-16T00:00:00"/>
    <n v="8"/>
    <n v="16"/>
    <x v="9"/>
    <s v="Lunch Run"/>
    <x v="0"/>
    <n v="3353"/>
    <n v="10613.3"/>
    <n v="10.613299999999999"/>
    <n v="6.5947968342999994"/>
    <x v="70"/>
    <x v="7"/>
    <x v="1"/>
    <x v="1"/>
    <b v="0"/>
    <n v="17090.721789015613"/>
  </r>
  <r>
    <n v="15493133089"/>
    <s v="Aug 17, 2025, 5:18:58 PM"/>
    <m/>
    <d v="2025-08-17T00:00:00"/>
    <m/>
    <d v="2025-08-17T00:00:00"/>
    <n v="8"/>
    <n v="17"/>
    <x v="9"/>
    <s v="Lunch Run"/>
    <x v="0"/>
    <n v="2126"/>
    <n v="6701.6"/>
    <n v="6.7016"/>
    <n v="4.1641798936000001"/>
    <x v="70"/>
    <x v="7"/>
    <x v="1"/>
    <x v="1"/>
    <b v="0"/>
    <n v="17094.885968909213"/>
  </r>
  <r>
    <n v="15503114575"/>
    <s v="Aug 18, 2025, 4:28:05 PM"/>
    <m/>
    <d v="2025-08-18T00:00:00"/>
    <m/>
    <d v="2025-08-18T00:00:00"/>
    <n v="8"/>
    <n v="18"/>
    <x v="9"/>
    <s v="Morning Run"/>
    <x v="0"/>
    <n v="3439"/>
    <n v="10731"/>
    <n v="10.731"/>
    <n v="6.6679322010000002"/>
    <x v="77"/>
    <x v="4"/>
    <x v="2"/>
    <x v="2"/>
    <b v="0"/>
    <n v="17101.553901110212"/>
  </r>
  <r>
    <n v="15516213133"/>
    <s v="Aug 19, 2025, 5:39:58 PM"/>
    <m/>
    <d v="2025-08-19T00:00:00"/>
    <m/>
    <d v="2025-08-19T00:00:00"/>
    <n v="8"/>
    <n v="19"/>
    <x v="9"/>
    <s v="Lunch Run"/>
    <x v="0"/>
    <n v="3430"/>
    <n v="10731.5"/>
    <n v="10.7315"/>
    <n v="6.6682428864999999"/>
    <x v="77"/>
    <x v="4"/>
    <x v="2"/>
    <x v="2"/>
    <b v="0"/>
    <n v="17108.222143996711"/>
  </r>
  <r>
    <n v="15526972200"/>
    <s v="Aug 20, 2025, 4:07:12 PM"/>
    <m/>
    <d v="2025-08-20T00:00:00"/>
    <m/>
    <d v="2025-08-20T00:00:00"/>
    <n v="8"/>
    <n v="20"/>
    <x v="9"/>
    <s v="Morning Run"/>
    <x v="0"/>
    <n v="3679"/>
    <n v="11614.7"/>
    <n v="11.614700000000001"/>
    <n v="7.2170377537000006"/>
    <x v="77"/>
    <x v="4"/>
    <x v="2"/>
    <x v="2"/>
    <b v="0"/>
    <n v="17115.439181750411"/>
  </r>
  <r>
    <n v="15538195654"/>
    <s v="Aug 21, 2025, 4:03:21 PM"/>
    <m/>
    <d v="2025-08-21T00:00:00"/>
    <m/>
    <d v="2025-08-21T00:00:00"/>
    <n v="8"/>
    <n v="21"/>
    <x v="9"/>
    <s v="Morning Run"/>
    <x v="0"/>
    <n v="3241"/>
    <n v="10330.9"/>
    <n v="10.3309"/>
    <n v="6.4193216638999999"/>
    <x v="70"/>
    <x v="7"/>
    <x v="1"/>
    <x v="1"/>
    <b v="0"/>
    <n v="17121.858503414311"/>
  </r>
  <r>
    <n v="15548908198"/>
    <s v="Aug 22, 2025, 3:41:49 PM"/>
    <m/>
    <d v="2025-08-22T00:00:00"/>
    <m/>
    <d v="2025-08-22T00:00:00"/>
    <n v="8"/>
    <n v="22"/>
    <x v="9"/>
    <s v="Morning Run"/>
    <x v="0"/>
    <n v="3315"/>
    <n v="10529.6"/>
    <n v="10.5296"/>
    <n v="6.5427880816000004"/>
    <x v="70"/>
    <x v="7"/>
    <x v="1"/>
    <x v="1"/>
    <b v="0"/>
    <n v="17128.401291495909"/>
  </r>
  <r>
    <n v="15561349636"/>
    <s v="Aug 23, 2025, 5:05:31 PM"/>
    <m/>
    <d v="2025-08-23T00:00:00"/>
    <m/>
    <d v="2025-08-23T00:00:00"/>
    <n v="8"/>
    <n v="23"/>
    <x v="9"/>
    <s v="Lunch Run"/>
    <x v="0"/>
    <n v="3276"/>
    <n v="10415"/>
    <n v="10.414999999999999"/>
    <n v="6.471578965"/>
    <x v="70"/>
    <x v="7"/>
    <x v="1"/>
    <x v="1"/>
    <b v="0"/>
    <n v="17134.872870460909"/>
  </r>
  <r>
    <n v="15573713487"/>
    <s v="Aug 24, 2025, 5:57:42 PM"/>
    <m/>
    <d v="2025-08-24T00:00:00"/>
    <m/>
    <d v="2025-08-24T00:00:00"/>
    <n v="8"/>
    <n v="24"/>
    <x v="9"/>
    <s v="Lunch Run"/>
    <x v="0"/>
    <n v="2139"/>
    <n v="6811.7"/>
    <n v="6.8117000000000001"/>
    <n v="4.2325928406999997"/>
    <x v="70"/>
    <x v="7"/>
    <x v="1"/>
    <x v="1"/>
    <b v="0"/>
    <n v="17139.10546330161"/>
  </r>
  <r>
    <n v="15583914482"/>
    <s v="Aug 25, 2025, 5:00:52 PM"/>
    <m/>
    <d v="2025-08-25T00:00:00"/>
    <m/>
    <d v="2025-08-25T00:00:00"/>
    <n v="8"/>
    <n v="25"/>
    <x v="9"/>
    <s v="Lunch Run"/>
    <x v="0"/>
    <n v="3422"/>
    <n v="10973.2"/>
    <n v="10.9732"/>
    <n v="6.8184282572000008"/>
    <x v="77"/>
    <x v="4"/>
    <x v="2"/>
    <x v="2"/>
    <b v="0"/>
    <n v="17145.92389155881"/>
  </r>
  <r>
    <n v="15596201407"/>
    <s v="Aug 26, 2025, 5:38:48 PM"/>
    <m/>
    <d v="2025-08-26T00:00:00"/>
    <m/>
    <d v="2025-08-26T00:00:00"/>
    <n v="8"/>
    <n v="26"/>
    <x v="9"/>
    <s v="Lunch Run"/>
    <x v="0"/>
    <n v="3248"/>
    <n v="10487"/>
    <n v="10.487"/>
    <n v="6.516317677"/>
    <x v="77"/>
    <x v="4"/>
    <x v="2"/>
    <x v="2"/>
    <b v="0"/>
    <n v="17152.44020923581"/>
  </r>
  <r>
    <n v="15608215730"/>
    <s v="Aug 27, 2025, 5:42:19 PM"/>
    <m/>
    <d v="2025-08-27T00:00:00"/>
    <m/>
    <d v="2025-08-27T00:00:00"/>
    <n v="8"/>
    <n v="27"/>
    <x v="9"/>
    <s v="Lunch Run"/>
    <x v="0"/>
    <n v="3289"/>
    <n v="10567.7"/>
    <n v="10.5677"/>
    <n v="6.5664623167000009"/>
    <x v="77"/>
    <x v="4"/>
    <x v="2"/>
    <x v="2"/>
    <b v="0"/>
    <n v="17159.00667155251"/>
  </r>
  <r>
    <n v="15618491727"/>
    <s v="Aug 28, 2025, 4:23:25 PM"/>
    <m/>
    <d v="2025-08-28T00:00:00"/>
    <m/>
    <d v="2025-08-28T00:00:00"/>
    <n v="8"/>
    <n v="28"/>
    <x v="9"/>
    <s v="Morning Run"/>
    <x v="0"/>
    <n v="3328"/>
    <n v="10746"/>
    <n v="10.746"/>
    <n v="6.6772527660000005"/>
    <x v="77"/>
    <x v="4"/>
    <x v="2"/>
    <x v="2"/>
    <b v="0"/>
    <n v="17165.68392431851"/>
  </r>
  <r>
    <n v="15628982782"/>
    <s v="Aug 29, 2025, 4:28:17 PM"/>
    <m/>
    <d v="2025-08-29T00:00:00"/>
    <m/>
    <d v="2025-08-29T00:00:00"/>
    <n v="8"/>
    <n v="29"/>
    <x v="9"/>
    <s v="Morning Run"/>
    <x v="0"/>
    <n v="3440"/>
    <n v="10941.4"/>
    <n v="10.9414"/>
    <n v="6.7986686593999996"/>
    <x v="77"/>
    <x v="4"/>
    <x v="2"/>
    <x v="2"/>
    <b v="0"/>
    <n v="17172.482592977911"/>
  </r>
  <r>
    <n v="15642114428"/>
    <s v="Aug 30, 2025, 9:32:20 PM"/>
    <m/>
    <d v="2025-08-30T00:00:00"/>
    <m/>
    <d v="2025-08-30T00:00:00"/>
    <n v="8"/>
    <n v="30"/>
    <x v="9"/>
    <s v="Afternoon Run"/>
    <x v="0"/>
    <n v="3279"/>
    <n v="10461.6"/>
    <n v="10.461600000000001"/>
    <n v="6.5005348536000005"/>
    <x v="70"/>
    <x v="7"/>
    <x v="1"/>
    <x v="1"/>
    <b v="0"/>
    <n v="17178.983127831511"/>
  </r>
  <r>
    <n v="15653578407"/>
    <s v="Aug 31, 2025, 8:13:45 PM"/>
    <m/>
    <d v="2025-08-31T00:00:00"/>
    <m/>
    <d v="2025-08-31T00:00:00"/>
    <n v="8"/>
    <n v="31"/>
    <x v="9"/>
    <s v="Afternoon Run"/>
    <x v="0"/>
    <n v="2731"/>
    <n v="8740.6"/>
    <n v="8.7406000000000006"/>
    <n v="5.4311553626000002"/>
    <x v="77"/>
    <x v="4"/>
    <x v="2"/>
    <x v="2"/>
    <b v="0"/>
    <n v="17184.41428319411"/>
  </r>
  <r>
    <n v="15662830265"/>
    <s v="Sep 1, 2025, 4:58:56 PM"/>
    <m/>
    <d v="2025-09-01T00:00:00"/>
    <m/>
    <d v="2025-09-01T00:00:00"/>
    <n v="9"/>
    <n v="1"/>
    <x v="9"/>
    <s v="Lunch Run"/>
    <x v="0"/>
    <n v="3621"/>
    <n v="11405.8"/>
    <n v="11.405799999999999"/>
    <n v="7.0872333517999992"/>
    <x v="77"/>
    <x v="4"/>
    <x v="2"/>
    <x v="2"/>
    <b v="0"/>
    <n v="17191.501516545908"/>
  </r>
  <r>
    <n v="15674168846"/>
    <s v="Sep 2, 2025, 5:13:56 PM"/>
    <m/>
    <d v="2025-09-02T00:00:00"/>
    <m/>
    <d v="2025-09-02T00:00:00"/>
    <n v="9"/>
    <n v="2"/>
    <x v="9"/>
    <s v="Lunch Run"/>
    <x v="0"/>
    <n v="3516"/>
    <n v="10922.1"/>
    <n v="10.9221"/>
    <n v="6.7866761991000004"/>
    <x v="77"/>
    <x v="4"/>
    <x v="2"/>
    <x v="2"/>
    <b v="0"/>
    <n v="17198.288192745007"/>
  </r>
  <r>
    <n v="15684723558"/>
    <s v="Sep 3, 2025, 3:28:30 PM"/>
    <m/>
    <d v="2025-09-03T00:00:00"/>
    <m/>
    <d v="2025-09-03T00:00:00"/>
    <n v="9"/>
    <n v="3"/>
    <x v="9"/>
    <s v="Morning Run"/>
    <x v="0"/>
    <n v="3539"/>
    <n v="11295.2"/>
    <n v="11.295200000000001"/>
    <n v="7.0185097192000008"/>
    <x v="77"/>
    <x v="4"/>
    <x v="2"/>
    <x v="2"/>
    <b v="0"/>
    <n v="17205.306702464208"/>
  </r>
  <r>
    <n v="15697590625"/>
    <s v="Sep 4, 2025, 5:09:19 PM"/>
    <m/>
    <d v="2025-09-04T00:00:00"/>
    <m/>
    <d v="2025-09-04T00:00:00"/>
    <n v="9"/>
    <n v="4"/>
    <x v="9"/>
    <s v="Lunch Run"/>
    <x v="0"/>
    <n v="3338"/>
    <n v="10764.8"/>
    <n v="10.764799999999999"/>
    <n v="6.6889345408000001"/>
    <x v="77"/>
    <x v="4"/>
    <x v="2"/>
    <x v="2"/>
    <b v="0"/>
    <n v="17211.995637005009"/>
  </r>
  <r>
    <n v="15708154033"/>
    <s v="Sep 5, 2025, 4:32:44 PM"/>
    <m/>
    <d v="2025-09-05T00:00:00"/>
    <m/>
    <d v="2025-09-05T00:00:00"/>
    <n v="9"/>
    <n v="5"/>
    <x v="9"/>
    <s v="Morning Run"/>
    <x v="0"/>
    <n v="3471"/>
    <n v="10962.9"/>
    <n v="10.962899999999999"/>
    <n v="6.8120281359000003"/>
    <x v="77"/>
    <x v="4"/>
    <x v="2"/>
    <x v="2"/>
    <b v="0"/>
    <n v="17218.80766514091"/>
  </r>
  <r>
    <n v="15720545458"/>
    <s v="Sep 6, 2025, 5:05:54 PM"/>
    <m/>
    <d v="2025-09-06T00:00:00"/>
    <m/>
    <d v="2025-09-06T00:00:00"/>
    <n v="9"/>
    <n v="6"/>
    <x v="9"/>
    <s v="Lunch Run"/>
    <x v="0"/>
    <n v="3397"/>
    <n v="10743.8"/>
    <n v="10.743799999999998"/>
    <n v="6.6758857497999999"/>
    <x v="77"/>
    <x v="4"/>
    <x v="2"/>
    <x v="2"/>
    <b v="0"/>
    <n v="17225.483550890709"/>
  </r>
  <r>
    <n v="15733048591"/>
    <s v="Sep 7, 2025, 6:02:01 PM"/>
    <m/>
    <d v="2025-09-07T00:00:00"/>
    <m/>
    <d v="2025-09-07T00:00:00"/>
    <n v="9"/>
    <n v="7"/>
    <x v="9"/>
    <s v="Lunch Run"/>
    <x v="0"/>
    <n v="2173"/>
    <n v="7021.5"/>
    <n v="7.0214999999999996"/>
    <n v="4.3629564765"/>
    <x v="77"/>
    <x v="4"/>
    <x v="2"/>
    <x v="2"/>
    <b v="0"/>
    <n v="17229.846507367209"/>
  </r>
  <r>
    <n v="15741891871"/>
    <s v="Sep 8, 2025, 3:34:15 PM"/>
    <m/>
    <d v="2025-09-08T00:00:00"/>
    <m/>
    <d v="2025-09-08T00:00:00"/>
    <n v="9"/>
    <n v="8"/>
    <x v="9"/>
    <s v="Morning Run"/>
    <x v="0"/>
    <n v="3384"/>
    <n v="11002.2"/>
    <n v="11.0022"/>
    <n v="6.8364480162000003"/>
    <x v="77"/>
    <x v="4"/>
    <x v="2"/>
    <x v="2"/>
    <b v="0"/>
    <n v="17236.68295538341"/>
  </r>
  <r>
    <n v="15754217691"/>
    <s v="Sep 9, 2025, 4:06:34 PM"/>
    <m/>
    <d v="2025-09-09T00:00:00"/>
    <m/>
    <d v="2025-09-09T00:00:00"/>
    <n v="9"/>
    <n v="9"/>
    <x v="9"/>
    <s v="Morning Run"/>
    <x v="0"/>
    <n v="3385"/>
    <n v="10701.4"/>
    <n v="10.7014"/>
    <n v="6.6495396193999996"/>
    <x v="77"/>
    <x v="4"/>
    <x v="2"/>
    <x v="2"/>
    <b v="0"/>
    <n v="17243.332495002811"/>
  </r>
  <r>
    <n v="15765916387"/>
    <s v="Sep 10, 2025, 3:43:38 PM"/>
    <m/>
    <d v="2025-09-10T00:00:00"/>
    <m/>
    <d v="2025-09-10T00:00:00"/>
    <n v="9"/>
    <n v="10"/>
    <x v="9"/>
    <s v="Morning Run"/>
    <x v="0"/>
    <n v="3605"/>
    <n v="11463.6"/>
    <n v="11.4636"/>
    <n v="7.1231485956"/>
    <x v="77"/>
    <x v="4"/>
    <x v="2"/>
    <x v="2"/>
    <b v="0"/>
    <n v="17250.455643598412"/>
  </r>
  <r>
    <n v="15782137163"/>
    <s v="Sep 11, 2025, 4:38:00 PM"/>
    <m/>
    <d v="2025-09-11T00:00:00"/>
    <m/>
    <d v="2025-09-11T00:00:00"/>
    <n v="9"/>
    <n v="11"/>
    <x v="9"/>
    <s v="Azzurra Treadmill"/>
    <x v="0"/>
    <n v="3600"/>
    <n v="11426.4"/>
    <n v="11.426399999999999"/>
    <n v="7.1000335944000001"/>
    <x v="77"/>
    <x v="4"/>
    <x v="2"/>
    <x v="2"/>
    <b v="1"/>
    <n v="17257.555677192813"/>
  </r>
  <r>
    <n v="15789373665"/>
    <s v="Sep 12, 2025, 5:50:16 PM"/>
    <m/>
    <d v="2025-09-12T00:00:00"/>
    <m/>
    <d v="2025-09-12T00:00:00"/>
    <n v="9"/>
    <n v="12"/>
    <x v="9"/>
    <s v="Lunch Run"/>
    <x v="0"/>
    <n v="3123"/>
    <n v="10054.5"/>
    <n v="10.054500000000001"/>
    <n v="6.2475747195000002"/>
    <x v="77"/>
    <x v="4"/>
    <x v="2"/>
    <x v="2"/>
    <b v="0"/>
    <n v="17263.803251912312"/>
  </r>
  <r>
    <n v="15800739748"/>
    <s v="Sep 13, 2025, 5:48:54 PM"/>
    <m/>
    <d v="2025-09-13T00:00:00"/>
    <m/>
    <d v="2025-09-13T00:00:00"/>
    <n v="9"/>
    <n v="13"/>
    <x v="9"/>
    <s v="Lunch Run"/>
    <x v="0"/>
    <n v="3614"/>
    <n v="11422.8"/>
    <n v="11.422799999999999"/>
    <n v="7.0977966588000001"/>
    <x v="77"/>
    <x v="4"/>
    <x v="2"/>
    <x v="2"/>
    <b v="0"/>
    <n v="17270.901048571111"/>
  </r>
  <r>
    <n v="15812660325"/>
    <s v="Sep 14, 2025, 6:03:33 PM"/>
    <m/>
    <d v="2025-09-14T00:00:00"/>
    <m/>
    <d v="2025-09-14T00:00:00"/>
    <n v="9"/>
    <n v="14"/>
    <x v="9"/>
    <s v="Lunch Run"/>
    <x v="0"/>
    <n v="2300"/>
    <n v="7414.4"/>
    <n v="7.4143999999999997"/>
    <n v="4.6070931424000001"/>
    <x v="77"/>
    <x v="4"/>
    <x v="2"/>
    <x v="2"/>
    <b v="0"/>
    <n v="17275.508141713512"/>
  </r>
  <r>
    <n v="15821935822"/>
    <s v="Sep 15, 2025, 4:49:43 PM"/>
    <m/>
    <d v="2025-09-15T00:00:00"/>
    <m/>
    <d v="2025-09-15T00:00:00"/>
    <n v="9"/>
    <n v="15"/>
    <x v="9"/>
    <s v="Morning Run"/>
    <x v="0"/>
    <n v="3370"/>
    <n v="10992.1"/>
    <n v="10.992100000000001"/>
    <n v="6.8301721690999999"/>
    <x v="77"/>
    <x v="4"/>
    <x v="2"/>
    <x v="2"/>
    <b v="0"/>
    <n v="17282.33831388261"/>
  </r>
  <r>
    <n v="15833650736"/>
    <s v="Sep 16, 2025, 4:46:49 PM"/>
    <m/>
    <d v="2025-09-16T00:00:00"/>
    <m/>
    <d v="2025-09-16T00:00:00"/>
    <n v="9"/>
    <n v="16"/>
    <x v="9"/>
    <s v="Morning Run"/>
    <x v="0"/>
    <n v="3514"/>
    <n v="11398.4"/>
    <n v="11.398399999999999"/>
    <n v="7.0826352064"/>
    <x v="77"/>
    <x v="4"/>
    <x v="2"/>
    <x v="2"/>
    <b v="0"/>
    <n v="17289.42094908901"/>
  </r>
  <r>
    <n v="15844711184"/>
    <s v="Sep 17, 2025, 3:48:07 PM"/>
    <m/>
    <d v="2025-09-17T00:00:00"/>
    <m/>
    <d v="2025-09-17T00:00:00"/>
    <n v="9"/>
    <n v="17"/>
    <x v="9"/>
    <s v="Morning Run"/>
    <x v="0"/>
    <n v="3323"/>
    <n v="10637.1"/>
    <n v="10.6371"/>
    <n v="6.6095854641000003"/>
    <x v="77"/>
    <x v="4"/>
    <x v="2"/>
    <x v="2"/>
    <b v="0"/>
    <n v="17296.030534553109"/>
  </r>
  <r>
    <n v="15858314746"/>
    <s v="Sep 18, 2025, 7:32:38 PM"/>
    <m/>
    <d v="2025-09-18T00:00:00"/>
    <m/>
    <d v="2025-09-18T00:00:00"/>
    <n v="9"/>
    <n v="18"/>
    <x v="9"/>
    <s v="Afternoon Run"/>
    <x v="0"/>
    <n v="3447"/>
    <n v="10786.1"/>
    <n v="10.786100000000001"/>
    <n v="6.7021697431000007"/>
    <x v="77"/>
    <x v="4"/>
    <x v="2"/>
    <x v="2"/>
    <b v="0"/>
    <n v="17302.73270429621"/>
  </r>
  <r>
    <n v="15867624824"/>
    <s v="Sep 19, 2025, 4:47:44 PM"/>
    <m/>
    <d v="2025-09-19T00:00:00"/>
    <m/>
    <d v="2025-09-19T00:00:00"/>
    <n v="9"/>
    <n v="19"/>
    <x v="9"/>
    <s v="Morning Run"/>
    <x v="0"/>
    <n v="3411"/>
    <n v="10690.6"/>
    <n v="10.6906"/>
    <n v="6.6428288126000004"/>
    <x v="77"/>
    <x v="4"/>
    <x v="2"/>
    <x v="2"/>
    <b v="0"/>
    <n v="17309.37553310881"/>
  </r>
  <r>
    <n v="15879374538"/>
    <s v="Sep 20, 2025, 4:34:42 PM"/>
    <m/>
    <d v="2025-09-20T00:00:00"/>
    <m/>
    <d v="2025-09-20T00:00:00"/>
    <n v="9"/>
    <n v="20"/>
    <x v="9"/>
    <s v="Morning Run"/>
    <x v="0"/>
    <n v="3720"/>
    <n v="11477.7"/>
    <n v="11.4777"/>
    <n v="7.1319099267000006"/>
    <x v="77"/>
    <x v="4"/>
    <x v="2"/>
    <x v="2"/>
    <b v="0"/>
    <n v="17316.507443035509"/>
  </r>
  <r>
    <n v="15904473530"/>
    <s v="Sep 22, 2025, 11:46:59 PM"/>
    <m/>
    <d v="2025-09-22T00:00:00"/>
    <m/>
    <d v="2025-09-22T00:00:00"/>
    <n v="9"/>
    <n v="22"/>
    <x v="9"/>
    <s v="Afternoon Run"/>
    <x v="0"/>
    <n v="3473"/>
    <n v="10897.3"/>
    <n v="10.8973"/>
    <n v="6.7712661982999993"/>
    <x v="77"/>
    <x v="4"/>
    <x v="2"/>
    <x v="2"/>
    <b v="0"/>
    <n v="17323.278709233808"/>
  </r>
  <r>
    <n v="15912186027"/>
    <s v="Sep 23, 2025, 4:22:40 PM"/>
    <m/>
    <d v="2025-09-23T00:00:00"/>
    <m/>
    <d v="2025-09-23T00:00:00"/>
    <n v="9"/>
    <n v="23"/>
    <x v="9"/>
    <s v="Morning Run"/>
    <x v="0"/>
    <n v="3584"/>
    <n v="11495.3"/>
    <n v="11.495299999999999"/>
    <n v="7.1428460562999998"/>
    <x v="77"/>
    <x v="4"/>
    <x v="2"/>
    <x v="2"/>
    <b v="0"/>
    <n v="17330.421555290108"/>
  </r>
  <r>
    <n v="15925656367"/>
    <s v="Sep 24, 2025, 8:02:00 PM"/>
    <m/>
    <d v="2025-09-24T00:00:00"/>
    <m/>
    <d v="2025-09-24T00:00:00"/>
    <n v="9"/>
    <n v="24"/>
    <x v="9"/>
    <s v="Afternoon Run"/>
    <x v="0"/>
    <n v="3545"/>
    <n v="11440.2"/>
    <n v="11.440200000000001"/>
    <n v="7.1086085142000002"/>
    <x v="77"/>
    <x v="4"/>
    <x v="2"/>
    <x v="2"/>
    <b v="0"/>
    <n v="17337.530163804309"/>
  </r>
  <r>
    <n v="15933960245"/>
    <s v="Sep 25, 2025, 3:44:27 PM"/>
    <m/>
    <d v="2025-09-25T00:00:00"/>
    <m/>
    <d v="2025-09-25T00:00:00"/>
    <n v="9"/>
    <n v="25"/>
    <x v="9"/>
    <s v="Morning Run"/>
    <x v="0"/>
    <n v="3740"/>
    <n v="11386.9"/>
    <n v="11.386899999999999"/>
    <n v="7.0754894399000001"/>
    <x v="77"/>
    <x v="4"/>
    <x v="2"/>
    <x v="2"/>
    <b v="0"/>
    <n v="17344.605653244209"/>
  </r>
  <r>
    <n v="15944660632"/>
    <s v="Sep 26, 2025, 4:26:15 PM"/>
    <m/>
    <d v="2025-09-26T00:00:00"/>
    <m/>
    <d v="2025-09-26T00:00:00"/>
    <n v="9"/>
    <n v="26"/>
    <x v="9"/>
    <s v="Morning Run"/>
    <x v="0"/>
    <n v="3354"/>
    <n v="10744.7"/>
    <n v="10.7447"/>
    <n v="6.6764449837000006"/>
    <x v="7"/>
    <x v="7"/>
    <x v="1"/>
    <x v="1"/>
    <b v="0"/>
    <n v="17351.282098227908"/>
  </r>
  <r>
    <n v="15955272357"/>
    <s v="Sep 27, 2025, 3:11:21 PM"/>
    <m/>
    <d v="2025-09-27T00:00:00"/>
    <m/>
    <d v="2025-09-27T00:00:00"/>
    <n v="9"/>
    <n v="27"/>
    <x v="9"/>
    <s v="San Francisco Treadmill"/>
    <x v="0"/>
    <n v="3600"/>
    <n v="10782.6"/>
    <n v="10.7826"/>
    <n v="6.6999949446000002"/>
    <x v="7"/>
    <x v="7"/>
    <x v="1"/>
    <x v="1"/>
    <b v="1"/>
    <n v="17357.982093172508"/>
  </r>
  <r>
    <n v="15967193172"/>
    <s v="Sep 28, 2025, 3:22:32 PM"/>
    <m/>
    <d v="2025-09-28T00:00:00"/>
    <m/>
    <d v="2025-09-28T00:00:00"/>
    <n v="9"/>
    <n v="28"/>
    <x v="9"/>
    <s v="Palo Alto Treadmill"/>
    <x v="0"/>
    <n v="2400"/>
    <n v="7242.1"/>
    <n v="7.2421000000000006"/>
    <n v="4.5000309191000003"/>
    <x v="8"/>
    <x v="7"/>
    <x v="1"/>
    <x v="1"/>
    <b v="1"/>
    <n v="17362.482124091606"/>
  </r>
  <r>
    <n v="15977622918"/>
    <s v="Sep 29, 2025, 4:13:02 PM"/>
    <m/>
    <d v="2025-09-29T00:00:00"/>
    <m/>
    <d v="2025-09-29T00:00:00"/>
    <n v="9"/>
    <n v="29"/>
    <x v="9"/>
    <s v="Morning Run"/>
    <x v="0"/>
    <n v="3527"/>
    <n v="11187.2"/>
    <n v="11.187200000000001"/>
    <n v="6.9514016512000003"/>
    <x v="77"/>
    <x v="4"/>
    <x v="2"/>
    <x v="2"/>
    <b v="0"/>
    <n v="17369.433525742807"/>
  </r>
  <r>
    <n v="15989389769"/>
    <s v="Sep 30, 2025, 4:16:34 PM"/>
    <m/>
    <d v="2025-09-30T00:00:00"/>
    <m/>
    <d v="2025-09-30T00:00:00"/>
    <n v="9"/>
    <n v="30"/>
    <x v="9"/>
    <s v="Morning Run"/>
    <x v="0"/>
    <n v="3557"/>
    <n v="11365.8"/>
    <n v="11.3658"/>
    <n v="7.0623785117999995"/>
    <x v="77"/>
    <x v="4"/>
    <x v="2"/>
    <x v="2"/>
    <b v="0"/>
    <n v="17376.4959042546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FA6CC-AA36-DA42-A716-D4CD64F684E3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6:B51" firstHeaderRow="1" firstDataRow="1" firstDataCol="1" rowPageCount="1" colPageCount="1"/>
  <pivotFields count="21">
    <pivotField showAll="0"/>
    <pivotField showAll="0"/>
    <pivotField showAll="0"/>
    <pivotField showAll="0"/>
    <pivotField showAll="0"/>
    <pivotField numFmtId="14" showAll="0"/>
    <pivotField numFmtId="1" showAll="0"/>
    <pivotField numFmtId="1" showAll="0"/>
    <pivotField numFmtId="1" showAll="0"/>
    <pivotField showAll="0"/>
    <pivotField axis="axisPage" multipleItemSelectionAllowed="1" showAll="0">
      <items count="7">
        <item h="1" x="4"/>
        <item h="1" x="1"/>
        <item h="1" x="3"/>
        <item x="0"/>
        <item h="1" x="2"/>
        <item h="1" x="5"/>
        <item t="default"/>
      </items>
    </pivotField>
    <pivotField showAll="0"/>
    <pivotField showAll="0"/>
    <pivotField showAll="0"/>
    <pivotField dataField="1" numFmtId="2" showAll="0"/>
    <pivotField axis="axisRow" showAll="0">
      <items count="161">
        <item x="0"/>
        <item x="28"/>
        <item x="56"/>
        <item x="11"/>
        <item x="43"/>
        <item x="6"/>
        <item x="52"/>
        <item x="19"/>
        <item x="47"/>
        <item x="64"/>
        <item x="49"/>
        <item x="32"/>
        <item x="40"/>
        <item x="25"/>
        <item x="41"/>
        <item x="16"/>
        <item x="13"/>
        <item x="15"/>
        <item x="31"/>
        <item x="73"/>
        <item x="62"/>
        <item x="74"/>
        <item x="44"/>
        <item x="67"/>
        <item x="10"/>
        <item x="21"/>
        <item x="46"/>
        <item x="22"/>
        <item x="45"/>
        <item x="68"/>
        <item x="55"/>
        <item x="37"/>
        <item x="75"/>
        <item x="34"/>
        <item x="76"/>
        <item x="50"/>
        <item x="66"/>
        <item x="4"/>
        <item x="59"/>
        <item x="18"/>
        <item x="39"/>
        <item x="48"/>
        <item x="72"/>
        <item x="12"/>
        <item x="17"/>
        <item x="69"/>
        <item x="70"/>
        <item x="29"/>
        <item x="58"/>
        <item x="35"/>
        <item x="9"/>
        <item x="27"/>
        <item x="26"/>
        <item x="8"/>
        <item x="1"/>
        <item x="2"/>
        <item x="14"/>
        <item x="33"/>
        <item x="51"/>
        <item x="38"/>
        <item x="24"/>
        <item x="7"/>
        <item x="42"/>
        <item x="63"/>
        <item x="71"/>
        <item x="3"/>
        <item x="23"/>
        <item x="20"/>
        <item x="5"/>
        <item x="54"/>
        <item x="30"/>
        <item x="60"/>
        <item x="61"/>
        <item x="57"/>
        <item x="53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65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36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37"/>
        <item x="153"/>
        <item x="154"/>
        <item x="155"/>
        <item x="156"/>
        <item x="157"/>
        <item x="158"/>
        <item x="159"/>
        <item t="default"/>
      </items>
    </pivotField>
    <pivotField axis="axisRow" showAll="0" sortType="descending">
      <items count="59">
        <item sd="0" x="18"/>
        <item sd="0" x="7"/>
        <item sd="0" x="30"/>
        <item sd="0" x="17"/>
        <item sd="0" x="26"/>
        <item sd="0" x="3"/>
        <item sd="0" x="24"/>
        <item sd="0" x="31"/>
        <item sd="0" x="12"/>
        <item sd="0" x="14"/>
        <item sd="0" x="11"/>
        <item sd="0" x="5"/>
        <item sd="0" x="27"/>
        <item sd="0" x="22"/>
        <item sd="0" x="28"/>
        <item sd="0" x="19"/>
        <item sd="0" x="13"/>
        <item sd="0" x="20"/>
        <item sd="0" x="2"/>
        <item sd="0" x="25"/>
        <item sd="0" x="21"/>
        <item sd="0" x="9"/>
        <item sd="0" x="6"/>
        <item sd="0" x="1"/>
        <item sd="0" x="10"/>
        <item sd="0" x="15"/>
        <item sd="0" x="23"/>
        <item x="8"/>
        <item x="0"/>
        <item x="16"/>
        <item x="29"/>
        <item x="4"/>
        <item sd="0" x="32"/>
        <item x="33"/>
        <item sd="0" x="34"/>
        <item sd="0" x="35"/>
        <item x="36"/>
        <item x="37"/>
        <item x="38"/>
        <item x="39"/>
        <item x="40"/>
        <item x="41"/>
        <item sd="0" x="42"/>
        <item sd="0" x="43"/>
        <item sd="0" x="44"/>
        <item sd="0" x="45"/>
        <item sd="0" x="46"/>
        <item x="47"/>
        <item x="48"/>
        <item x="49"/>
        <item x="50"/>
        <item sd="0" x="51"/>
        <item sd="0" x="52"/>
        <item sd="0" x="53"/>
        <item sd="0" x="54"/>
        <item sd="0" x="55"/>
        <item sd="0" x="56"/>
        <item sd="0"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8">
        <item sd="0" x="11"/>
        <item sd="0" x="5"/>
        <item sd="0" x="12"/>
        <item sd="0" x="13"/>
        <item sd="0" x="9"/>
        <item sd="0" x="6"/>
        <item sd="0" x="16"/>
        <item sd="0" x="3"/>
        <item sd="0" x="14"/>
        <item sd="0" x="15"/>
        <item sd="0" x="7"/>
        <item sd="0" x="4"/>
        <item sd="0" x="17"/>
        <item sd="0" x="10"/>
        <item sd="0" x="19"/>
        <item sd="0" x="18"/>
        <item x="1"/>
        <item x="20"/>
        <item x="0"/>
        <item x="8"/>
        <item x="2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9"/>
        <item sd="0" x="40"/>
        <item sd="0" x="41"/>
        <item sd="0" x="42"/>
        <item sd="0" x="43"/>
        <item sd="0" x="38"/>
        <item sd="0" x="46"/>
        <item sd="0" x="44"/>
        <item sd="0"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1"/>
        <item sd="0" x="3"/>
        <item sd="0" x="5"/>
        <item sd="0" x="0"/>
        <item sd="0" x="4"/>
        <item sd="0" x="2"/>
        <item t="default"/>
      </items>
    </pivotField>
    <pivotField showAll="0"/>
    <pivotField numFmtId="2" showAll="0"/>
  </pivotFields>
  <rowFields count="4">
    <field x="18"/>
    <field x="17"/>
    <field x="16"/>
    <field x="15"/>
  </rowFields>
  <rowItems count="45">
    <i>
      <x/>
    </i>
    <i r="1">
      <x v="16"/>
    </i>
    <i r="2">
      <x v="1"/>
    </i>
    <i r="2">
      <x v="2"/>
    </i>
    <i r="2">
      <x v="25"/>
    </i>
    <i r="2">
      <x v="23"/>
    </i>
    <i r="2">
      <x v="4"/>
    </i>
    <i r="2">
      <x v="11"/>
    </i>
    <i r="2">
      <x v="22"/>
    </i>
    <i r="2">
      <x v="6"/>
    </i>
    <i r="2">
      <x v="56"/>
    </i>
    <i r="2">
      <x/>
    </i>
    <i r="2">
      <x v="26"/>
    </i>
    <i r="2">
      <x v="17"/>
    </i>
    <i r="2">
      <x v="8"/>
    </i>
    <i r="2">
      <x v="12"/>
    </i>
    <i r="2">
      <x v="9"/>
    </i>
    <i r="2">
      <x v="35"/>
    </i>
    <i r="2">
      <x v="16"/>
    </i>
    <i r="2">
      <x v="51"/>
    </i>
    <i r="2">
      <x v="7"/>
    </i>
    <i r="2">
      <x v="10"/>
    </i>
    <i r="2">
      <x v="57"/>
    </i>
    <i r="2">
      <x v="24"/>
    </i>
    <i r="2">
      <x v="55"/>
    </i>
    <i r="2">
      <x v="34"/>
    </i>
    <i r="2">
      <x v="13"/>
    </i>
    <i r="2">
      <x v="19"/>
    </i>
    <i r="2">
      <x v="54"/>
    </i>
    <i r="2">
      <x v="20"/>
    </i>
    <i r="2">
      <x v="52"/>
    </i>
    <i r="2">
      <x v="21"/>
    </i>
    <i r="2">
      <x v="15"/>
    </i>
    <i r="2">
      <x v="53"/>
    </i>
    <i r="2">
      <x v="3"/>
    </i>
    <i r="2">
      <x v="14"/>
    </i>
    <i r="2">
      <x v="32"/>
    </i>
    <i r="2">
      <x v="5"/>
    </i>
    <i r="2">
      <x v="18"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0" hier="-1"/>
  </pageFields>
  <dataFields count="1">
    <dataField name="Sum of distance (mi)" fld="14" baseField="0" baseItem="0" numFmtId="1"/>
  </dataFields>
  <formats count="44">
    <format dxfId="43">
      <pivotArea outline="0" collapsedLevelsAreSubtotals="1" fieldPosition="0"/>
    </format>
    <format dxfId="42">
      <pivotArea collapsedLevelsAreSubtotals="1" fieldPosition="0">
        <references count="2">
          <reference field="17" count="1">
            <x v="16"/>
          </reference>
          <reference field="18" count="1" selected="0">
            <x v="0"/>
          </reference>
        </references>
      </pivotArea>
    </format>
    <format dxfId="41">
      <pivotArea collapsedLevelsAreSubtotals="1" fieldPosition="0">
        <references count="2">
          <reference field="17" count="1">
            <x v="6"/>
          </reference>
          <reference field="18" count="1" selected="0">
            <x v="1"/>
          </reference>
        </references>
      </pivotArea>
    </format>
    <format dxfId="40">
      <pivotArea collapsedLevelsAreSubtotals="1" fieldPosition="0">
        <references count="2">
          <reference field="17" count="1">
            <x v="21"/>
          </reference>
          <reference field="18" count="1" selected="0">
            <x v="1"/>
          </reference>
        </references>
      </pivotArea>
    </format>
    <format dxfId="39">
      <pivotArea collapsedLevelsAreSubtotals="1" fieldPosition="0">
        <references count="2">
          <reference field="17" count="1">
            <x v="46"/>
          </reference>
          <reference field="18" count="1" selected="0">
            <x v="1"/>
          </reference>
        </references>
      </pivotArea>
    </format>
    <format dxfId="38">
      <pivotArea collapsedLevelsAreSubtotals="1" fieldPosition="0">
        <references count="2">
          <reference field="17" count="1">
            <x v="33"/>
          </reference>
          <reference field="18" count="1" selected="0">
            <x v="1"/>
          </reference>
        </references>
      </pivotArea>
    </format>
    <format dxfId="37">
      <pivotArea collapsedLevelsAreSubtotals="1" fieldPosition="0">
        <references count="2">
          <reference field="17" count="1">
            <x v="41"/>
          </reference>
          <reference field="18" count="1" selected="0">
            <x v="1"/>
          </reference>
        </references>
      </pivotArea>
    </format>
    <format dxfId="36">
      <pivotArea collapsedLevelsAreSubtotals="1" fieldPosition="0">
        <references count="2">
          <reference field="17" count="1">
            <x v="40"/>
          </reference>
          <reference field="18" count="1" selected="0">
            <x v="1"/>
          </reference>
        </references>
      </pivotArea>
    </format>
    <format dxfId="35">
      <pivotArea collapsedLevelsAreSubtotals="1" fieldPosition="0">
        <references count="2">
          <reference field="17" count="1">
            <x v="45"/>
          </reference>
          <reference field="18" count="1" selected="0">
            <x v="1"/>
          </reference>
        </references>
      </pivotArea>
    </format>
    <format dxfId="34">
      <pivotArea collapsedLevelsAreSubtotals="1" fieldPosition="0">
        <references count="2">
          <reference field="17" count="1">
            <x v="35"/>
          </reference>
          <reference field="18" count="1" selected="0">
            <x v="1"/>
          </reference>
        </references>
      </pivotArea>
    </format>
    <format dxfId="33">
      <pivotArea collapsedLevelsAreSubtotals="1" fieldPosition="0">
        <references count="2">
          <reference field="17" count="1">
            <x v="9"/>
          </reference>
          <reference field="18" count="1" selected="0">
            <x v="1"/>
          </reference>
        </references>
      </pivotArea>
    </format>
    <format dxfId="32">
      <pivotArea collapsedLevelsAreSubtotals="1" fieldPosition="0">
        <references count="2">
          <reference field="17" count="1">
            <x v="42"/>
          </reference>
          <reference field="18" count="1" selected="0">
            <x v="1"/>
          </reference>
        </references>
      </pivotArea>
    </format>
    <format dxfId="31">
      <pivotArea collapsedLevelsAreSubtotals="1" fieldPosition="0">
        <references count="2">
          <reference field="17" count="1">
            <x v="29"/>
          </reference>
          <reference field="18" count="1" selected="0">
            <x v="1"/>
          </reference>
        </references>
      </pivotArea>
    </format>
    <format dxfId="30">
      <pivotArea collapsedLevelsAreSubtotals="1" fieldPosition="0">
        <references count="2">
          <reference field="17" count="1">
            <x v="23"/>
          </reference>
          <reference field="18" count="1" selected="0">
            <x v="1"/>
          </reference>
        </references>
      </pivotArea>
    </format>
    <format dxfId="29">
      <pivotArea collapsedLevelsAreSubtotals="1" fieldPosition="0">
        <references count="2">
          <reference field="17" count="1">
            <x v="13"/>
          </reference>
          <reference field="18" count="1" selected="0">
            <x v="1"/>
          </reference>
        </references>
      </pivotArea>
    </format>
    <format dxfId="28">
      <pivotArea collapsedLevelsAreSubtotals="1" fieldPosition="0">
        <references count="2">
          <reference field="17" count="1">
            <x v="34"/>
          </reference>
          <reference field="18" count="1" selected="0">
            <x v="1"/>
          </reference>
        </references>
      </pivotArea>
    </format>
    <format dxfId="27">
      <pivotArea collapsedLevelsAreSubtotals="1" fieldPosition="0">
        <references count="2">
          <reference field="17" count="1">
            <x v="30"/>
          </reference>
          <reference field="18" count="1" selected="0">
            <x v="1"/>
          </reference>
        </references>
      </pivotArea>
    </format>
    <format dxfId="26">
      <pivotArea collapsedLevelsAreSubtotals="1" fieldPosition="0">
        <references count="2">
          <reference field="17" count="1">
            <x v="10"/>
          </reference>
          <reference field="18" count="1" selected="0">
            <x v="1"/>
          </reference>
        </references>
      </pivotArea>
    </format>
    <format dxfId="25">
      <pivotArea collapsedLevelsAreSubtotals="1" fieldPosition="0">
        <references count="2">
          <reference field="17" count="1">
            <x v="14"/>
          </reference>
          <reference field="18" count="1" selected="0">
            <x v="1"/>
          </reference>
        </references>
      </pivotArea>
    </format>
    <format dxfId="24">
      <pivotArea collapsedLevelsAreSubtotals="1" fieldPosition="0">
        <references count="2">
          <reference field="17" count="1">
            <x v="11"/>
          </reference>
          <reference field="18" count="1" selected="0">
            <x v="1"/>
          </reference>
        </references>
      </pivotArea>
    </format>
    <format dxfId="23">
      <pivotArea collapsedLevelsAreSubtotals="1" fieldPosition="0">
        <references count="2">
          <reference field="17" count="1">
            <x v="4"/>
          </reference>
          <reference field="18" count="1" selected="0">
            <x v="1"/>
          </reference>
        </references>
      </pivotArea>
    </format>
    <format dxfId="22">
      <pivotArea collapsedLevelsAreSubtotals="1" fieldPosition="0">
        <references count="2">
          <reference field="17" count="1">
            <x v="25"/>
          </reference>
          <reference field="18" count="1" selected="0">
            <x v="1"/>
          </reference>
        </references>
      </pivotArea>
    </format>
    <format dxfId="21">
      <pivotArea collapsedLevelsAreSubtotals="1" fieldPosition="0">
        <references count="2">
          <reference field="17" count="1">
            <x v="24"/>
          </reference>
          <reference field="18" count="1" selected="0">
            <x v="1"/>
          </reference>
        </references>
      </pivotArea>
    </format>
    <format dxfId="20">
      <pivotArea collapsedLevelsAreSubtotals="1" fieldPosition="0">
        <references count="2">
          <reference field="17" count="1">
            <x v="26"/>
          </reference>
          <reference field="18" count="1" selected="0">
            <x v="1"/>
          </reference>
        </references>
      </pivotArea>
    </format>
    <format dxfId="19">
      <pivotArea collapsedLevelsAreSubtotals="1" fieldPosition="0">
        <references count="2">
          <reference field="17" count="1">
            <x v="27"/>
          </reference>
          <reference field="18" count="1" selected="0">
            <x v="1"/>
          </reference>
        </references>
      </pivotArea>
    </format>
    <format dxfId="18">
      <pivotArea collapsedLevelsAreSubtotals="1" fieldPosition="0">
        <references count="2">
          <reference field="17" count="1">
            <x v="7"/>
          </reference>
          <reference field="18" count="1" selected="0">
            <x v="1"/>
          </reference>
        </references>
      </pivotArea>
    </format>
    <format dxfId="17">
      <pivotArea collapsedLevelsAreSubtotals="1" fieldPosition="0">
        <references count="2">
          <reference field="17" count="1">
            <x v="44"/>
          </reference>
          <reference field="18" count="1" selected="0">
            <x v="1"/>
          </reference>
        </references>
      </pivotArea>
    </format>
    <format dxfId="16">
      <pivotArea collapsedLevelsAreSubtotals="1" fieldPosition="0">
        <references count="2">
          <reference field="17" count="1">
            <x v="8"/>
          </reference>
          <reference field="18" count="1" selected="0">
            <x v="1"/>
          </reference>
        </references>
      </pivotArea>
    </format>
    <format dxfId="15">
      <pivotArea collapsedLevelsAreSubtotals="1" fieldPosition="0">
        <references count="2">
          <reference field="17" count="1">
            <x v="5"/>
          </reference>
          <reference field="18" count="1" selected="0">
            <x v="1"/>
          </reference>
        </references>
      </pivotArea>
    </format>
    <format dxfId="14">
      <pivotArea collapsedLevelsAreSubtotals="1" fieldPosition="0">
        <references count="2">
          <reference field="17" count="1">
            <x v="15"/>
          </reference>
          <reference field="18" count="1" selected="0">
            <x v="1"/>
          </reference>
        </references>
      </pivotArea>
    </format>
    <format dxfId="13">
      <pivotArea collapsedLevelsAreSubtotals="1" fieldPosition="0">
        <references count="2">
          <reference field="17" count="1">
            <x v="3"/>
          </reference>
          <reference field="18" count="1" selected="0">
            <x v="1"/>
          </reference>
        </references>
      </pivotArea>
    </format>
    <format dxfId="12">
      <pivotArea collapsedLevelsAreSubtotals="1" fieldPosition="0">
        <references count="2">
          <reference field="17" count="1">
            <x v="28"/>
          </reference>
          <reference field="18" count="1" selected="0">
            <x v="1"/>
          </reference>
        </references>
      </pivotArea>
    </format>
    <format dxfId="11">
      <pivotArea collapsedLevelsAreSubtotals="1" fieldPosition="0">
        <references count="2">
          <reference field="17" count="1">
            <x v="12"/>
          </reference>
          <reference field="18" count="1" selected="0">
            <x v="1"/>
          </reference>
        </references>
      </pivotArea>
    </format>
    <format dxfId="10">
      <pivotArea collapsedLevelsAreSubtotals="1" fieldPosition="0">
        <references count="2">
          <reference field="17" count="1">
            <x v="31"/>
          </reference>
          <reference field="18" count="1" selected="0">
            <x v="1"/>
          </reference>
        </references>
      </pivotArea>
    </format>
    <format dxfId="9">
      <pivotArea collapsedLevelsAreSubtotals="1" fieldPosition="0">
        <references count="2">
          <reference field="17" count="1">
            <x v="0"/>
          </reference>
          <reference field="18" count="1" selected="0">
            <x v="1"/>
          </reference>
        </references>
      </pivotArea>
    </format>
    <format dxfId="8">
      <pivotArea collapsedLevelsAreSubtotals="1" fieldPosition="0">
        <references count="2">
          <reference field="17" count="1">
            <x v="36"/>
          </reference>
          <reference field="18" count="1" selected="0">
            <x v="1"/>
          </reference>
        </references>
      </pivotArea>
    </format>
    <format dxfId="7">
      <pivotArea collapsedLevelsAreSubtotals="1" fieldPosition="0">
        <references count="2">
          <reference field="17" count="1">
            <x v="37"/>
          </reference>
          <reference field="18" count="1" selected="0">
            <x v="1"/>
          </reference>
        </references>
      </pivotArea>
    </format>
    <format dxfId="6">
      <pivotArea collapsedLevelsAreSubtotals="1" fieldPosition="0">
        <references count="2">
          <reference field="17" count="1">
            <x v="32"/>
          </reference>
          <reference field="18" count="1" selected="0">
            <x v="1"/>
          </reference>
        </references>
      </pivotArea>
    </format>
    <format dxfId="5">
      <pivotArea collapsedLevelsAreSubtotals="1" fieldPosition="0">
        <references count="2">
          <reference field="17" count="1">
            <x v="2"/>
          </reference>
          <reference field="18" count="1" selected="0">
            <x v="1"/>
          </reference>
        </references>
      </pivotArea>
    </format>
    <format dxfId="4">
      <pivotArea collapsedLevelsAreSubtotals="1" fieldPosition="0">
        <references count="2">
          <reference field="17" count="1">
            <x v="22"/>
          </reference>
          <reference field="18" count="1" selected="0">
            <x v="1"/>
          </reference>
        </references>
      </pivotArea>
    </format>
    <format dxfId="3">
      <pivotArea collapsedLevelsAreSubtotals="1" fieldPosition="0">
        <references count="2">
          <reference field="17" count="1">
            <x v="43"/>
          </reference>
          <reference field="18" count="1" selected="0">
            <x v="1"/>
          </reference>
        </references>
      </pivotArea>
    </format>
    <format dxfId="2">
      <pivotArea collapsedLevelsAreSubtotals="1" fieldPosition="0">
        <references count="2">
          <reference field="17" count="1">
            <x v="38"/>
          </reference>
          <reference field="18" count="1" selected="0">
            <x v="1"/>
          </reference>
        </references>
      </pivotArea>
    </format>
    <format dxfId="1">
      <pivotArea collapsedLevelsAreSubtotals="1" fieldPosition="0">
        <references count="2">
          <reference field="17" count="1">
            <x v="39"/>
          </reference>
          <reference field="18" count="1" selected="0">
            <x v="1"/>
          </reference>
        </references>
      </pivotArea>
    </format>
    <format dxfId="0">
      <pivotArea collapsedLevelsAreSubtotals="1" fieldPosition="0">
        <references count="2">
          <reference field="17" count="1">
            <x v="1"/>
          </reference>
          <reference field="1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2FAF1-CB2E-B74F-BF08-ED98A4BB61A7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 rowPageCount="1" colPageCount="1"/>
  <pivotFields count="21">
    <pivotField showAll="0"/>
    <pivotField showAll="0"/>
    <pivotField showAll="0"/>
    <pivotField showAll="0"/>
    <pivotField showAll="0"/>
    <pivotField numFmtId="14" showAll="0"/>
    <pivotField numFmtId="1" showAll="0"/>
    <pivotField numFmtId="1" showAll="0"/>
    <pivotField axis="axisRow"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Page" multipleItemSelectionAllowed="1" showAll="0">
      <items count="7">
        <item h="1" x="4"/>
        <item h="1" x="1"/>
        <item h="1" x="3"/>
        <item x="0"/>
        <item h="1" x="2"/>
        <item h="1" x="5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0" hier="-1"/>
  </pageFields>
  <dataFields count="1">
    <dataField name="Sum of distance (mi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833"/>
  <sheetViews>
    <sheetView tabSelected="1" topLeftCell="A2813" workbookViewId="0">
      <selection activeCell="B2833" sqref="B2833"/>
    </sheetView>
  </sheetViews>
  <sheetFormatPr baseColWidth="10" defaultRowHeight="16" x14ac:dyDescent="0.2"/>
  <cols>
    <col min="1" max="1" width="16.33203125" customWidth="1"/>
    <col min="2" max="2" width="11.1640625" customWidth="1"/>
    <col min="3" max="4" width="18.6640625" customWidth="1"/>
    <col min="5" max="5" width="19.1640625" customWidth="1"/>
    <col min="6" max="9" width="13.83203125" customWidth="1"/>
    <col min="10" max="10" width="21.6640625" customWidth="1"/>
    <col min="11" max="15" width="10.83203125" customWidth="1"/>
    <col min="17" max="19" width="10.83203125" customWidth="1"/>
    <col min="21" max="21" width="10.83203125" customWidth="1"/>
  </cols>
  <sheetData>
    <row r="1" spans="1:21" x14ac:dyDescent="0.2">
      <c r="E1" t="s">
        <v>34</v>
      </c>
      <c r="J1" t="s">
        <v>35</v>
      </c>
    </row>
    <row r="2" spans="1:21" x14ac:dyDescent="0.2">
      <c r="D2">
        <f ca="1">TODAY()-E6</f>
        <v>3255.8548611111109</v>
      </c>
      <c r="E2">
        <v>1</v>
      </c>
      <c r="J2">
        <v>6.2137100000000001E-4</v>
      </c>
    </row>
    <row r="3" spans="1:21" x14ac:dyDescent="0.2">
      <c r="E3">
        <v>1609.34</v>
      </c>
      <c r="J3">
        <v>1</v>
      </c>
      <c r="U3">
        <f>190*E3/1000</f>
        <v>305.77459999999996</v>
      </c>
    </row>
    <row r="5" spans="1:21" x14ac:dyDescent="0.2">
      <c r="A5" t="s">
        <v>0</v>
      </c>
      <c r="B5" t="s">
        <v>221</v>
      </c>
      <c r="C5" t="s">
        <v>222</v>
      </c>
      <c r="D5" t="s">
        <v>223</v>
      </c>
      <c r="E5" t="s">
        <v>217</v>
      </c>
      <c r="F5" t="s">
        <v>216</v>
      </c>
      <c r="G5" t="s">
        <v>218</v>
      </c>
      <c r="H5" t="s">
        <v>219</v>
      </c>
      <c r="I5" t="s">
        <v>220</v>
      </c>
      <c r="J5" t="s">
        <v>1</v>
      </c>
      <c r="K5" t="s">
        <v>2</v>
      </c>
      <c r="L5" t="s">
        <v>3</v>
      </c>
      <c r="M5" t="s">
        <v>32</v>
      </c>
      <c r="N5" t="s">
        <v>100</v>
      </c>
      <c r="O5" t="s">
        <v>33</v>
      </c>
      <c r="P5" t="s">
        <v>39</v>
      </c>
      <c r="Q5" t="s">
        <v>101</v>
      </c>
      <c r="R5" t="s">
        <v>102</v>
      </c>
      <c r="S5" t="s">
        <v>250</v>
      </c>
      <c r="T5" t="s">
        <v>41</v>
      </c>
      <c r="U5" t="s">
        <v>247</v>
      </c>
    </row>
    <row r="6" spans="1:21" x14ac:dyDescent="0.2">
      <c r="A6">
        <v>1154835213</v>
      </c>
      <c r="E6" s="1">
        <v>42675.145138888889</v>
      </c>
      <c r="F6" s="7">
        <f>DATE(I6,G6,H6)</f>
        <v>42675</v>
      </c>
      <c r="G6" s="6">
        <f>MONTH(E6)</f>
        <v>11</v>
      </c>
      <c r="H6" s="6">
        <f>DAY(E6)</f>
        <v>1</v>
      </c>
      <c r="I6" s="6">
        <f>YEAR(E6:E6)</f>
        <v>2016</v>
      </c>
      <c r="J6" t="s">
        <v>14</v>
      </c>
      <c r="K6" t="s">
        <v>5</v>
      </c>
      <c r="L6">
        <v>3632</v>
      </c>
      <c r="M6">
        <v>4554.4399999999996</v>
      </c>
      <c r="N6" s="4">
        <f>M6/1000</f>
        <v>4.5544399999999996</v>
      </c>
      <c r="O6" s="4">
        <f t="shared" ref="O6:O69" si="0">M6*$J$2</f>
        <v>2.8299969372399998</v>
      </c>
      <c r="P6" t="s">
        <v>511</v>
      </c>
      <c r="Q6" t="str">
        <f>VLOOKUP(P6,Key!$A$2:$C$160,2,FALSE)</f>
        <v>Home - Manhattan</v>
      </c>
      <c r="R6" t="str">
        <f>VLOOKUP(P6,Key!$A$2:$C$160,3,FALSE)</f>
        <v>Home - Manhattan</v>
      </c>
      <c r="S6" t="str">
        <f>VLOOKUP(P6,Key!$A$2:$D$160,4,FALSE)</f>
        <v>Home - Manhattan</v>
      </c>
      <c r="T6" t="b">
        <v>1</v>
      </c>
      <c r="U6" s="4">
        <f>O6</f>
        <v>2.8299969372399998</v>
      </c>
    </row>
    <row r="7" spans="1:21" x14ac:dyDescent="0.2">
      <c r="A7">
        <v>1154836795</v>
      </c>
      <c r="E7" s="1">
        <v>42676.145138888889</v>
      </c>
      <c r="F7" s="7">
        <f t="shared" ref="F7:F70" si="1">DATE(I7,G7,H7)</f>
        <v>42676</v>
      </c>
      <c r="G7" s="6">
        <f t="shared" ref="G7:G70" si="2">MONTH(E7)</f>
        <v>11</v>
      </c>
      <c r="H7" s="6">
        <f t="shared" ref="H7:H70" si="3">DAY(E7)</f>
        <v>2</v>
      </c>
      <c r="I7" s="6">
        <f t="shared" ref="I7:I70" si="4">YEAR(E7:E7)</f>
        <v>2016</v>
      </c>
      <c r="J7" t="s">
        <v>14</v>
      </c>
      <c r="K7" t="s">
        <v>5</v>
      </c>
      <c r="L7">
        <v>1404</v>
      </c>
      <c r="M7">
        <v>6051.13</v>
      </c>
      <c r="N7" s="4">
        <f t="shared" ref="N7:N70" si="5">M7/1000</f>
        <v>6.0511299999999997</v>
      </c>
      <c r="O7" s="4">
        <f t="shared" si="0"/>
        <v>3.7599966992300002</v>
      </c>
      <c r="P7" t="s">
        <v>511</v>
      </c>
      <c r="Q7" t="str">
        <f>VLOOKUP(P7,Key!$A$2:$C$160,2,FALSE)</f>
        <v>Home - Manhattan</v>
      </c>
      <c r="R7" t="str">
        <f>VLOOKUP(P7,Key!$A$2:$C$160,3,FALSE)</f>
        <v>Home - Manhattan</v>
      </c>
      <c r="S7" t="str">
        <f>VLOOKUP(P7,Key!$A$2:$D$160,4,FALSE)</f>
        <v>Home - Manhattan</v>
      </c>
      <c r="T7" t="b">
        <v>1</v>
      </c>
      <c r="U7" s="4">
        <f>IF(K7="Run",O7,0)+U6</f>
        <v>6.58999363647</v>
      </c>
    </row>
    <row r="8" spans="1:21" x14ac:dyDescent="0.2">
      <c r="A8">
        <v>1154838006</v>
      </c>
      <c r="E8" s="1">
        <v>42684.165277777778</v>
      </c>
      <c r="F8" s="7">
        <f t="shared" si="1"/>
        <v>42684</v>
      </c>
      <c r="G8" s="6">
        <f t="shared" si="2"/>
        <v>11</v>
      </c>
      <c r="H8" s="6">
        <f t="shared" si="3"/>
        <v>10</v>
      </c>
      <c r="I8" s="6">
        <f t="shared" si="4"/>
        <v>2016</v>
      </c>
      <c r="J8" t="s">
        <v>14</v>
      </c>
      <c r="K8" t="s">
        <v>5</v>
      </c>
      <c r="L8">
        <v>2986</v>
      </c>
      <c r="M8">
        <v>6035.04</v>
      </c>
      <c r="N8" s="4">
        <f t="shared" si="5"/>
        <v>6.0350400000000004</v>
      </c>
      <c r="O8" s="4">
        <f t="shared" si="0"/>
        <v>3.7499988398399999</v>
      </c>
      <c r="P8" t="s">
        <v>511</v>
      </c>
      <c r="Q8" t="str">
        <f>VLOOKUP(P8,Key!$A$2:$C$160,2,FALSE)</f>
        <v>Home - Manhattan</v>
      </c>
      <c r="R8" t="str">
        <f>VLOOKUP(P8,Key!$A$2:$C$160,3,FALSE)</f>
        <v>Home - Manhattan</v>
      </c>
      <c r="S8" t="str">
        <f>VLOOKUP(P8,Key!$A$2:$D$160,4,FALSE)</f>
        <v>Home - Manhattan</v>
      </c>
      <c r="T8" t="b">
        <v>1</v>
      </c>
      <c r="U8" s="4">
        <f t="shared" ref="U8:U71" si="6">IF(K8="Run",O8,0)+U7</f>
        <v>10.33999247631</v>
      </c>
    </row>
    <row r="9" spans="1:21" x14ac:dyDescent="0.2">
      <c r="A9">
        <v>1154839618</v>
      </c>
      <c r="E9" s="1">
        <v>42703.172222222223</v>
      </c>
      <c r="F9" s="7">
        <f t="shared" si="1"/>
        <v>42703</v>
      </c>
      <c r="G9" s="6">
        <f t="shared" si="2"/>
        <v>11</v>
      </c>
      <c r="H9" s="6">
        <f t="shared" si="3"/>
        <v>29</v>
      </c>
      <c r="I9" s="6">
        <f t="shared" si="4"/>
        <v>2016</v>
      </c>
      <c r="J9" t="s">
        <v>14</v>
      </c>
      <c r="K9" t="s">
        <v>5</v>
      </c>
      <c r="L9">
        <v>5107</v>
      </c>
      <c r="M9">
        <v>4184.29</v>
      </c>
      <c r="N9" s="4">
        <f t="shared" si="5"/>
        <v>4.1842899999999998</v>
      </c>
      <c r="O9" s="4">
        <f t="shared" si="0"/>
        <v>2.59999646159</v>
      </c>
      <c r="P9" t="s">
        <v>511</v>
      </c>
      <c r="Q9" t="str">
        <f>VLOOKUP(P9,Key!$A$2:$C$160,2,FALSE)</f>
        <v>Home - Manhattan</v>
      </c>
      <c r="R9" t="str">
        <f>VLOOKUP(P9,Key!$A$2:$C$160,3,FALSE)</f>
        <v>Home - Manhattan</v>
      </c>
      <c r="S9" t="str">
        <f>VLOOKUP(P9,Key!$A$2:$D$160,4,FALSE)</f>
        <v>Home - Manhattan</v>
      </c>
      <c r="T9" t="b">
        <v>1</v>
      </c>
      <c r="U9" s="4">
        <f t="shared" si="6"/>
        <v>12.939988937900001</v>
      </c>
    </row>
    <row r="10" spans="1:21" x14ac:dyDescent="0.2">
      <c r="A10">
        <v>1154840895</v>
      </c>
      <c r="E10" s="1">
        <v>42704.190972222219</v>
      </c>
      <c r="F10" s="7">
        <f t="shared" si="1"/>
        <v>42704</v>
      </c>
      <c r="G10" s="6">
        <f t="shared" si="2"/>
        <v>11</v>
      </c>
      <c r="H10" s="6">
        <f t="shared" si="3"/>
        <v>30</v>
      </c>
      <c r="I10" s="6">
        <f t="shared" si="4"/>
        <v>2016</v>
      </c>
      <c r="J10" t="s">
        <v>14</v>
      </c>
      <c r="K10" t="s">
        <v>5</v>
      </c>
      <c r="L10">
        <v>4844</v>
      </c>
      <c r="M10">
        <v>5310.83</v>
      </c>
      <c r="N10" s="4">
        <f t="shared" si="5"/>
        <v>5.3108300000000002</v>
      </c>
      <c r="O10" s="4">
        <f t="shared" si="0"/>
        <v>3.2999957479300002</v>
      </c>
      <c r="P10" t="s">
        <v>511</v>
      </c>
      <c r="Q10" t="str">
        <f>VLOOKUP(P10,Key!$A$2:$C$160,2,FALSE)</f>
        <v>Home - Manhattan</v>
      </c>
      <c r="R10" t="str">
        <f>VLOOKUP(P10,Key!$A$2:$C$160,3,FALSE)</f>
        <v>Home - Manhattan</v>
      </c>
      <c r="S10" t="str">
        <f>VLOOKUP(P10,Key!$A$2:$D$160,4,FALSE)</f>
        <v>Home - Manhattan</v>
      </c>
      <c r="T10" t="b">
        <v>1</v>
      </c>
      <c r="U10" s="4">
        <f t="shared" si="6"/>
        <v>16.239984685830002</v>
      </c>
    </row>
    <row r="11" spans="1:21" x14ac:dyDescent="0.2">
      <c r="A11">
        <v>1154842377</v>
      </c>
      <c r="E11" s="1">
        <v>42706.168055555558</v>
      </c>
      <c r="F11" s="7">
        <f t="shared" si="1"/>
        <v>42706</v>
      </c>
      <c r="G11" s="6">
        <f t="shared" si="2"/>
        <v>12</v>
      </c>
      <c r="H11" s="6">
        <f t="shared" si="3"/>
        <v>2</v>
      </c>
      <c r="I11" s="6">
        <f t="shared" si="4"/>
        <v>2016</v>
      </c>
      <c r="J11" t="s">
        <v>14</v>
      </c>
      <c r="K11" t="s">
        <v>5</v>
      </c>
      <c r="L11">
        <v>3755</v>
      </c>
      <c r="M11">
        <v>5922.39</v>
      </c>
      <c r="N11" s="4">
        <f t="shared" si="5"/>
        <v>5.92239</v>
      </c>
      <c r="O11" s="4">
        <f t="shared" si="0"/>
        <v>3.6800013966900003</v>
      </c>
      <c r="P11" t="s">
        <v>511</v>
      </c>
      <c r="Q11" t="str">
        <f>VLOOKUP(P11,Key!$A$2:$C$160,2,FALSE)</f>
        <v>Home - Manhattan</v>
      </c>
      <c r="R11" t="str">
        <f>VLOOKUP(P11,Key!$A$2:$C$160,3,FALSE)</f>
        <v>Home - Manhattan</v>
      </c>
      <c r="S11" t="str">
        <f>VLOOKUP(P11,Key!$A$2:$D$160,4,FALSE)</f>
        <v>Home - Manhattan</v>
      </c>
      <c r="T11" t="b">
        <v>1</v>
      </c>
      <c r="U11" s="4">
        <f t="shared" si="6"/>
        <v>19.919986082520001</v>
      </c>
    </row>
    <row r="12" spans="1:21" x14ac:dyDescent="0.2">
      <c r="A12">
        <v>1154843543</v>
      </c>
      <c r="E12" s="1">
        <v>42707.143750000003</v>
      </c>
      <c r="F12" s="7">
        <f t="shared" si="1"/>
        <v>42707</v>
      </c>
      <c r="G12" s="6">
        <f t="shared" si="2"/>
        <v>12</v>
      </c>
      <c r="H12" s="6">
        <f t="shared" si="3"/>
        <v>3</v>
      </c>
      <c r="I12" s="6">
        <f t="shared" si="4"/>
        <v>2016</v>
      </c>
      <c r="J12" t="s">
        <v>14</v>
      </c>
      <c r="K12" t="s">
        <v>5</v>
      </c>
      <c r="L12">
        <v>2907</v>
      </c>
      <c r="M12">
        <v>3653.21</v>
      </c>
      <c r="N12" s="4">
        <f t="shared" si="5"/>
        <v>3.6532100000000001</v>
      </c>
      <c r="O12" s="4">
        <f t="shared" si="0"/>
        <v>2.2699987509100001</v>
      </c>
      <c r="P12" t="s">
        <v>511</v>
      </c>
      <c r="Q12" t="str">
        <f>VLOOKUP(P12,Key!$A$2:$C$160,2,FALSE)</f>
        <v>Home - Manhattan</v>
      </c>
      <c r="R12" t="str">
        <f>VLOOKUP(P12,Key!$A$2:$C$160,3,FALSE)</f>
        <v>Home - Manhattan</v>
      </c>
      <c r="S12" t="str">
        <f>VLOOKUP(P12,Key!$A$2:$D$160,4,FALSE)</f>
        <v>Home - Manhattan</v>
      </c>
      <c r="T12" t="b">
        <v>1</v>
      </c>
      <c r="U12" s="4">
        <f t="shared" si="6"/>
        <v>22.189984833430003</v>
      </c>
    </row>
    <row r="13" spans="1:21" x14ac:dyDescent="0.2">
      <c r="A13">
        <v>1154844926</v>
      </c>
      <c r="E13" s="1">
        <v>42710.103472222225</v>
      </c>
      <c r="F13" s="7">
        <f t="shared" si="1"/>
        <v>42710</v>
      </c>
      <c r="G13" s="6">
        <f t="shared" si="2"/>
        <v>12</v>
      </c>
      <c r="H13" s="6">
        <f t="shared" si="3"/>
        <v>6</v>
      </c>
      <c r="I13" s="6">
        <f t="shared" si="4"/>
        <v>2016</v>
      </c>
      <c r="J13" t="s">
        <v>14</v>
      </c>
      <c r="K13" t="s">
        <v>5</v>
      </c>
      <c r="L13">
        <v>3108</v>
      </c>
      <c r="M13">
        <v>6389.1</v>
      </c>
      <c r="N13" s="4">
        <f t="shared" si="5"/>
        <v>6.3891</v>
      </c>
      <c r="O13" s="4">
        <f t="shared" si="0"/>
        <v>3.9700014561000003</v>
      </c>
      <c r="P13" t="s">
        <v>511</v>
      </c>
      <c r="Q13" t="str">
        <f>VLOOKUP(P13,Key!$A$2:$C$160,2,FALSE)</f>
        <v>Home - Manhattan</v>
      </c>
      <c r="R13" t="str">
        <f>VLOOKUP(P13,Key!$A$2:$C$160,3,FALSE)</f>
        <v>Home - Manhattan</v>
      </c>
      <c r="S13" t="str">
        <f>VLOOKUP(P13,Key!$A$2:$D$160,4,FALSE)</f>
        <v>Home - Manhattan</v>
      </c>
      <c r="T13" t="b">
        <v>1</v>
      </c>
      <c r="U13" s="4">
        <f t="shared" si="6"/>
        <v>26.159986289530003</v>
      </c>
    </row>
    <row r="14" spans="1:21" x14ac:dyDescent="0.2">
      <c r="A14">
        <v>1154846094</v>
      </c>
      <c r="E14" s="1">
        <v>42711.073611111111</v>
      </c>
      <c r="F14" s="7">
        <f t="shared" si="1"/>
        <v>42711</v>
      </c>
      <c r="G14" s="6">
        <f t="shared" si="2"/>
        <v>12</v>
      </c>
      <c r="H14" s="6">
        <f t="shared" si="3"/>
        <v>7</v>
      </c>
      <c r="I14" s="6">
        <f t="shared" si="4"/>
        <v>2016</v>
      </c>
      <c r="J14" t="s">
        <v>14</v>
      </c>
      <c r="K14" t="s">
        <v>5</v>
      </c>
      <c r="L14">
        <v>7283</v>
      </c>
      <c r="M14">
        <v>8046.72</v>
      </c>
      <c r="N14" s="4">
        <f t="shared" si="5"/>
        <v>8.0467200000000005</v>
      </c>
      <c r="O14" s="4">
        <f t="shared" si="0"/>
        <v>4.9999984531199999</v>
      </c>
      <c r="P14" t="s">
        <v>511</v>
      </c>
      <c r="Q14" t="str">
        <f>VLOOKUP(P14,Key!$A$2:$C$160,2,FALSE)</f>
        <v>Home - Manhattan</v>
      </c>
      <c r="R14" t="str">
        <f>VLOOKUP(P14,Key!$A$2:$C$160,3,FALSE)</f>
        <v>Home - Manhattan</v>
      </c>
      <c r="S14" t="str">
        <f>VLOOKUP(P14,Key!$A$2:$D$160,4,FALSE)</f>
        <v>Home - Manhattan</v>
      </c>
      <c r="T14" t="b">
        <v>1</v>
      </c>
      <c r="U14" s="4">
        <f t="shared" si="6"/>
        <v>31.159984742650003</v>
      </c>
    </row>
    <row r="15" spans="1:21" x14ac:dyDescent="0.2">
      <c r="A15">
        <v>1154847399</v>
      </c>
      <c r="E15" s="1">
        <v>42712.006249999999</v>
      </c>
      <c r="F15" s="7">
        <f t="shared" si="1"/>
        <v>42712</v>
      </c>
      <c r="G15" s="6">
        <f t="shared" si="2"/>
        <v>12</v>
      </c>
      <c r="H15" s="6">
        <f t="shared" si="3"/>
        <v>8</v>
      </c>
      <c r="I15" s="6">
        <f t="shared" si="4"/>
        <v>2016</v>
      </c>
      <c r="J15" t="s">
        <v>14</v>
      </c>
      <c r="K15" t="s">
        <v>5</v>
      </c>
      <c r="L15">
        <v>2232</v>
      </c>
      <c r="M15">
        <v>6099.41</v>
      </c>
      <c r="N15" s="4">
        <f t="shared" si="5"/>
        <v>6.0994099999999998</v>
      </c>
      <c r="O15" s="4">
        <f t="shared" si="0"/>
        <v>3.7899964911100001</v>
      </c>
      <c r="P15" t="s">
        <v>511</v>
      </c>
      <c r="Q15" t="str">
        <f>VLOOKUP(P15,Key!$A$2:$C$160,2,FALSE)</f>
        <v>Home - Manhattan</v>
      </c>
      <c r="R15" t="str">
        <f>VLOOKUP(P15,Key!$A$2:$C$160,3,FALSE)</f>
        <v>Home - Manhattan</v>
      </c>
      <c r="S15" t="str">
        <f>VLOOKUP(P15,Key!$A$2:$D$160,4,FALSE)</f>
        <v>Home - Manhattan</v>
      </c>
      <c r="T15" t="b">
        <v>1</v>
      </c>
      <c r="U15" s="4">
        <f t="shared" si="6"/>
        <v>34.949981233760006</v>
      </c>
    </row>
    <row r="16" spans="1:21" x14ac:dyDescent="0.2">
      <c r="A16">
        <v>1154849043</v>
      </c>
      <c r="E16" s="1">
        <v>42714.271527777775</v>
      </c>
      <c r="F16" s="7">
        <f t="shared" si="1"/>
        <v>42714</v>
      </c>
      <c r="G16" s="6">
        <f t="shared" si="2"/>
        <v>12</v>
      </c>
      <c r="H16" s="6">
        <f t="shared" si="3"/>
        <v>10</v>
      </c>
      <c r="I16" s="6">
        <f t="shared" si="4"/>
        <v>2016</v>
      </c>
      <c r="J16" t="s">
        <v>14</v>
      </c>
      <c r="K16" t="s">
        <v>5</v>
      </c>
      <c r="L16">
        <v>3046</v>
      </c>
      <c r="M16">
        <v>4667.1000000000004</v>
      </c>
      <c r="N16" s="4">
        <f t="shared" si="5"/>
        <v>4.6671000000000005</v>
      </c>
      <c r="O16" s="4">
        <f t="shared" si="0"/>
        <v>2.9000005941000002</v>
      </c>
      <c r="P16" t="s">
        <v>511</v>
      </c>
      <c r="Q16" t="str">
        <f>VLOOKUP(P16,Key!$A$2:$C$160,2,FALSE)</f>
        <v>Home - Manhattan</v>
      </c>
      <c r="R16" t="str">
        <f>VLOOKUP(P16,Key!$A$2:$C$160,3,FALSE)</f>
        <v>Home - Manhattan</v>
      </c>
      <c r="S16" t="str">
        <f>VLOOKUP(P16,Key!$A$2:$D$160,4,FALSE)</f>
        <v>Home - Manhattan</v>
      </c>
      <c r="T16" t="b">
        <v>1</v>
      </c>
      <c r="U16" s="4">
        <f t="shared" si="6"/>
        <v>37.849981827860006</v>
      </c>
    </row>
    <row r="17" spans="1:21" x14ac:dyDescent="0.2">
      <c r="A17">
        <v>1154850362</v>
      </c>
      <c r="E17" s="1">
        <v>42716.022916666669</v>
      </c>
      <c r="F17" s="7">
        <f t="shared" si="1"/>
        <v>42716</v>
      </c>
      <c r="G17" s="6">
        <f t="shared" si="2"/>
        <v>12</v>
      </c>
      <c r="H17" s="6">
        <f t="shared" si="3"/>
        <v>12</v>
      </c>
      <c r="I17" s="6">
        <f t="shared" si="4"/>
        <v>2016</v>
      </c>
      <c r="J17" t="s">
        <v>14</v>
      </c>
      <c r="K17" t="s">
        <v>5</v>
      </c>
      <c r="L17">
        <v>3261</v>
      </c>
      <c r="M17">
        <v>6904.09</v>
      </c>
      <c r="N17" s="4">
        <f t="shared" si="5"/>
        <v>6.9040900000000001</v>
      </c>
      <c r="O17" s="4">
        <f t="shared" si="0"/>
        <v>4.2900013073899999</v>
      </c>
      <c r="P17" t="s">
        <v>511</v>
      </c>
      <c r="Q17" t="str">
        <f>VLOOKUP(P17,Key!$A$2:$C$160,2,FALSE)</f>
        <v>Home - Manhattan</v>
      </c>
      <c r="R17" t="str">
        <f>VLOOKUP(P17,Key!$A$2:$C$160,3,FALSE)</f>
        <v>Home - Manhattan</v>
      </c>
      <c r="S17" t="str">
        <f>VLOOKUP(P17,Key!$A$2:$D$160,4,FALSE)</f>
        <v>Home - Manhattan</v>
      </c>
      <c r="T17" t="b">
        <v>1</v>
      </c>
      <c r="U17" s="4">
        <f t="shared" si="6"/>
        <v>42.139983135250006</v>
      </c>
    </row>
    <row r="18" spans="1:21" x14ac:dyDescent="0.2">
      <c r="A18">
        <v>1154851761</v>
      </c>
      <c r="E18" s="1">
        <v>42718.160416666666</v>
      </c>
      <c r="F18" s="7">
        <f t="shared" si="1"/>
        <v>42718</v>
      </c>
      <c r="G18" s="6">
        <f t="shared" si="2"/>
        <v>12</v>
      </c>
      <c r="H18" s="6">
        <f t="shared" si="3"/>
        <v>14</v>
      </c>
      <c r="I18" s="6">
        <f t="shared" si="4"/>
        <v>2016</v>
      </c>
      <c r="J18" t="s">
        <v>14</v>
      </c>
      <c r="K18" t="s">
        <v>5</v>
      </c>
      <c r="L18">
        <v>2143</v>
      </c>
      <c r="M18">
        <v>7563.92</v>
      </c>
      <c r="N18" s="4">
        <f t="shared" si="5"/>
        <v>7.5639200000000004</v>
      </c>
      <c r="O18" s="4">
        <f t="shared" si="0"/>
        <v>4.70000053432</v>
      </c>
      <c r="P18" t="s">
        <v>511</v>
      </c>
      <c r="Q18" t="str">
        <f>VLOOKUP(P18,Key!$A$2:$C$160,2,FALSE)</f>
        <v>Home - Manhattan</v>
      </c>
      <c r="R18" t="str">
        <f>VLOOKUP(P18,Key!$A$2:$C$160,3,FALSE)</f>
        <v>Home - Manhattan</v>
      </c>
      <c r="S18" t="str">
        <f>VLOOKUP(P18,Key!$A$2:$D$160,4,FALSE)</f>
        <v>Home - Manhattan</v>
      </c>
      <c r="T18" t="b">
        <v>1</v>
      </c>
      <c r="U18" s="4">
        <f t="shared" si="6"/>
        <v>46.839983669570003</v>
      </c>
    </row>
    <row r="19" spans="1:21" x14ac:dyDescent="0.2">
      <c r="A19">
        <v>1154853101</v>
      </c>
      <c r="E19" s="1">
        <v>42719.179861111108</v>
      </c>
      <c r="F19" s="7">
        <f t="shared" si="1"/>
        <v>42719</v>
      </c>
      <c r="G19" s="6">
        <f t="shared" si="2"/>
        <v>12</v>
      </c>
      <c r="H19" s="6">
        <f t="shared" si="3"/>
        <v>15</v>
      </c>
      <c r="I19" s="6">
        <f t="shared" si="4"/>
        <v>2016</v>
      </c>
      <c r="J19" t="s">
        <v>14</v>
      </c>
      <c r="K19" t="s">
        <v>5</v>
      </c>
      <c r="L19">
        <v>3508</v>
      </c>
      <c r="M19">
        <v>7467.36</v>
      </c>
      <c r="N19" s="4">
        <f t="shared" si="5"/>
        <v>7.4673599999999993</v>
      </c>
      <c r="O19" s="4">
        <f t="shared" si="0"/>
        <v>4.6400009505600002</v>
      </c>
      <c r="P19" t="s">
        <v>511</v>
      </c>
      <c r="Q19" t="str">
        <f>VLOOKUP(P19,Key!$A$2:$C$160,2,FALSE)</f>
        <v>Home - Manhattan</v>
      </c>
      <c r="R19" t="str">
        <f>VLOOKUP(P19,Key!$A$2:$C$160,3,FALSE)</f>
        <v>Home - Manhattan</v>
      </c>
      <c r="S19" t="str">
        <f>VLOOKUP(P19,Key!$A$2:$D$160,4,FALSE)</f>
        <v>Home - Manhattan</v>
      </c>
      <c r="T19" t="b">
        <v>1</v>
      </c>
      <c r="U19" s="4">
        <f t="shared" si="6"/>
        <v>51.479984620130004</v>
      </c>
    </row>
    <row r="20" spans="1:21" x14ac:dyDescent="0.2">
      <c r="A20">
        <v>1154854230</v>
      </c>
      <c r="E20" s="1">
        <v>42720.167361111111</v>
      </c>
      <c r="F20" s="7">
        <f t="shared" si="1"/>
        <v>42720</v>
      </c>
      <c r="G20" s="6">
        <f t="shared" si="2"/>
        <v>12</v>
      </c>
      <c r="H20" s="6">
        <f t="shared" si="3"/>
        <v>16</v>
      </c>
      <c r="I20" s="6">
        <f t="shared" si="4"/>
        <v>2016</v>
      </c>
      <c r="J20" t="s">
        <v>14</v>
      </c>
      <c r="K20" t="s">
        <v>5</v>
      </c>
      <c r="L20">
        <v>3648</v>
      </c>
      <c r="M20">
        <v>8915.77</v>
      </c>
      <c r="N20" s="4">
        <f t="shared" si="5"/>
        <v>8.9157700000000002</v>
      </c>
      <c r="O20" s="4">
        <f t="shared" si="0"/>
        <v>5.5400009206700007</v>
      </c>
      <c r="P20" t="s">
        <v>511</v>
      </c>
      <c r="Q20" t="str">
        <f>VLOOKUP(P20,Key!$A$2:$C$160,2,FALSE)</f>
        <v>Home - Manhattan</v>
      </c>
      <c r="R20" t="str">
        <f>VLOOKUP(P20,Key!$A$2:$C$160,3,FALSE)</f>
        <v>Home - Manhattan</v>
      </c>
      <c r="S20" t="str">
        <f>VLOOKUP(P20,Key!$A$2:$D$160,4,FALSE)</f>
        <v>Home - Manhattan</v>
      </c>
      <c r="T20" t="b">
        <v>1</v>
      </c>
      <c r="U20" s="4">
        <f t="shared" si="6"/>
        <v>57.019985540800008</v>
      </c>
    </row>
    <row r="21" spans="1:21" x14ac:dyDescent="0.2">
      <c r="A21">
        <v>1154855760</v>
      </c>
      <c r="E21" s="1">
        <v>42721.777777777781</v>
      </c>
      <c r="F21" s="7">
        <f t="shared" si="1"/>
        <v>42721</v>
      </c>
      <c r="G21" s="6">
        <f t="shared" si="2"/>
        <v>12</v>
      </c>
      <c r="H21" s="6">
        <f t="shared" si="3"/>
        <v>17</v>
      </c>
      <c r="I21" s="6">
        <f t="shared" si="4"/>
        <v>2016</v>
      </c>
      <c r="J21" t="s">
        <v>14</v>
      </c>
      <c r="K21" t="s">
        <v>5</v>
      </c>
      <c r="L21">
        <v>2336</v>
      </c>
      <c r="M21">
        <v>7177.67</v>
      </c>
      <c r="N21" s="4">
        <f t="shared" si="5"/>
        <v>7.17767</v>
      </c>
      <c r="O21" s="4">
        <f t="shared" si="0"/>
        <v>4.45999598557</v>
      </c>
      <c r="P21" t="s">
        <v>511</v>
      </c>
      <c r="Q21" t="str">
        <f>VLOOKUP(P21,Key!$A$2:$C$160,2,FALSE)</f>
        <v>Home - Manhattan</v>
      </c>
      <c r="R21" t="str">
        <f>VLOOKUP(P21,Key!$A$2:$C$160,3,FALSE)</f>
        <v>Home - Manhattan</v>
      </c>
      <c r="S21" t="str">
        <f>VLOOKUP(P21,Key!$A$2:$D$160,4,FALSE)</f>
        <v>Home - Manhattan</v>
      </c>
      <c r="T21" t="b">
        <v>1</v>
      </c>
      <c r="U21" s="4">
        <f t="shared" si="6"/>
        <v>61.479981526370011</v>
      </c>
    </row>
    <row r="22" spans="1:21" x14ac:dyDescent="0.2">
      <c r="A22">
        <v>1154857023</v>
      </c>
      <c r="E22" s="1">
        <v>42723.033333333333</v>
      </c>
      <c r="F22" s="7">
        <f t="shared" si="1"/>
        <v>42723</v>
      </c>
      <c r="G22" s="6">
        <f t="shared" si="2"/>
        <v>12</v>
      </c>
      <c r="H22" s="6">
        <f t="shared" si="3"/>
        <v>19</v>
      </c>
      <c r="I22" s="6">
        <f t="shared" si="4"/>
        <v>2016</v>
      </c>
      <c r="J22" t="s">
        <v>14</v>
      </c>
      <c r="K22" t="s">
        <v>5</v>
      </c>
      <c r="L22">
        <v>4439</v>
      </c>
      <c r="M22">
        <v>8239.84</v>
      </c>
      <c r="N22" s="4">
        <f t="shared" si="5"/>
        <v>8.2398400000000009</v>
      </c>
      <c r="O22" s="4">
        <f t="shared" si="0"/>
        <v>5.1199976206400004</v>
      </c>
      <c r="P22" t="s">
        <v>511</v>
      </c>
      <c r="Q22" t="str">
        <f>VLOOKUP(P22,Key!$A$2:$C$160,2,FALSE)</f>
        <v>Home - Manhattan</v>
      </c>
      <c r="R22" t="str">
        <f>VLOOKUP(P22,Key!$A$2:$C$160,3,FALSE)</f>
        <v>Home - Manhattan</v>
      </c>
      <c r="S22" t="str">
        <f>VLOOKUP(P22,Key!$A$2:$D$160,4,FALSE)</f>
        <v>Home - Manhattan</v>
      </c>
      <c r="T22" t="b">
        <v>1</v>
      </c>
      <c r="U22" s="4">
        <f t="shared" si="6"/>
        <v>66.599979147010018</v>
      </c>
    </row>
    <row r="23" spans="1:21" x14ac:dyDescent="0.2">
      <c r="A23">
        <v>1154859824</v>
      </c>
      <c r="E23" s="1">
        <v>42725.290972222225</v>
      </c>
      <c r="F23" s="7">
        <f t="shared" si="1"/>
        <v>42725</v>
      </c>
      <c r="G23" s="6">
        <f t="shared" si="2"/>
        <v>12</v>
      </c>
      <c r="H23" s="6">
        <f t="shared" si="3"/>
        <v>21</v>
      </c>
      <c r="I23" s="6">
        <f t="shared" si="4"/>
        <v>2016</v>
      </c>
      <c r="J23" t="s">
        <v>14</v>
      </c>
      <c r="K23" t="s">
        <v>5</v>
      </c>
      <c r="L23">
        <v>2460</v>
      </c>
      <c r="M23">
        <v>5375.21</v>
      </c>
      <c r="N23" s="4">
        <f t="shared" si="5"/>
        <v>5.37521</v>
      </c>
      <c r="O23" s="4">
        <f t="shared" si="0"/>
        <v>3.3399996129100002</v>
      </c>
      <c r="P23" t="s">
        <v>511</v>
      </c>
      <c r="Q23" t="str">
        <f>VLOOKUP(P23,Key!$A$2:$C$160,2,FALSE)</f>
        <v>Home - Manhattan</v>
      </c>
      <c r="R23" t="str">
        <f>VLOOKUP(P23,Key!$A$2:$C$160,3,FALSE)</f>
        <v>Home - Manhattan</v>
      </c>
      <c r="S23" t="str">
        <f>VLOOKUP(P23,Key!$A$2:$D$160,4,FALSE)</f>
        <v>Home - Manhattan</v>
      </c>
      <c r="T23" t="b">
        <v>1</v>
      </c>
      <c r="U23" s="4">
        <f t="shared" si="6"/>
        <v>69.939978759920024</v>
      </c>
    </row>
    <row r="24" spans="1:21" x14ac:dyDescent="0.2">
      <c r="A24">
        <v>1154861139</v>
      </c>
      <c r="E24" s="1">
        <v>42725.986111111109</v>
      </c>
      <c r="F24" s="7">
        <f t="shared" si="1"/>
        <v>42725</v>
      </c>
      <c r="G24" s="6">
        <f t="shared" si="2"/>
        <v>12</v>
      </c>
      <c r="H24" s="6">
        <f t="shared" si="3"/>
        <v>21</v>
      </c>
      <c r="I24" s="6">
        <f t="shared" si="4"/>
        <v>2016</v>
      </c>
      <c r="J24" t="s">
        <v>14</v>
      </c>
      <c r="K24" t="s">
        <v>5</v>
      </c>
      <c r="L24">
        <v>1520</v>
      </c>
      <c r="M24">
        <v>8239.84</v>
      </c>
      <c r="N24" s="4">
        <f t="shared" si="5"/>
        <v>8.2398400000000009</v>
      </c>
      <c r="O24" s="4">
        <f t="shared" si="0"/>
        <v>5.1199976206400004</v>
      </c>
      <c r="P24" t="s">
        <v>511</v>
      </c>
      <c r="Q24" t="str">
        <f>VLOOKUP(P24,Key!$A$2:$C$160,2,FALSE)</f>
        <v>Home - Manhattan</v>
      </c>
      <c r="R24" t="str">
        <f>VLOOKUP(P24,Key!$A$2:$C$160,3,FALSE)</f>
        <v>Home - Manhattan</v>
      </c>
      <c r="S24" t="str">
        <f>VLOOKUP(P24,Key!$A$2:$D$160,4,FALSE)</f>
        <v>Home - Manhattan</v>
      </c>
      <c r="T24" t="b">
        <v>1</v>
      </c>
      <c r="U24" s="4">
        <f t="shared" si="6"/>
        <v>75.05997638056003</v>
      </c>
    </row>
    <row r="25" spans="1:21" x14ac:dyDescent="0.2">
      <c r="A25">
        <v>1154863216</v>
      </c>
      <c r="E25" s="1">
        <v>42726.745833333334</v>
      </c>
      <c r="F25" s="7">
        <f t="shared" si="1"/>
        <v>42726</v>
      </c>
      <c r="G25" s="6">
        <f t="shared" si="2"/>
        <v>12</v>
      </c>
      <c r="H25" s="6">
        <f t="shared" si="3"/>
        <v>22</v>
      </c>
      <c r="I25" s="6">
        <f t="shared" si="4"/>
        <v>2016</v>
      </c>
      <c r="J25" t="s">
        <v>14</v>
      </c>
      <c r="K25" t="s">
        <v>5</v>
      </c>
      <c r="L25">
        <v>6564</v>
      </c>
      <c r="M25">
        <v>8513.43</v>
      </c>
      <c r="N25" s="4">
        <f t="shared" si="5"/>
        <v>8.5134299999999996</v>
      </c>
      <c r="O25" s="4">
        <f t="shared" si="0"/>
        <v>5.2899985125300004</v>
      </c>
      <c r="P25" t="s">
        <v>511</v>
      </c>
      <c r="Q25" t="str">
        <f>VLOOKUP(P25,Key!$A$2:$C$160,2,FALSE)</f>
        <v>Home - Manhattan</v>
      </c>
      <c r="R25" t="str">
        <f>VLOOKUP(P25,Key!$A$2:$C$160,3,FALSE)</f>
        <v>Home - Manhattan</v>
      </c>
      <c r="S25" t="str">
        <f>VLOOKUP(P25,Key!$A$2:$D$160,4,FALSE)</f>
        <v>Home - Manhattan</v>
      </c>
      <c r="T25" t="b">
        <v>1</v>
      </c>
      <c r="U25" s="4">
        <f t="shared" si="6"/>
        <v>80.349974893090035</v>
      </c>
    </row>
    <row r="26" spans="1:21" x14ac:dyDescent="0.2">
      <c r="A26">
        <v>1154864727</v>
      </c>
      <c r="E26" s="1">
        <v>42727.683333333334</v>
      </c>
      <c r="F26" s="7">
        <f t="shared" si="1"/>
        <v>42727</v>
      </c>
      <c r="G26" s="6">
        <f t="shared" si="2"/>
        <v>12</v>
      </c>
      <c r="H26" s="6">
        <f t="shared" si="3"/>
        <v>23</v>
      </c>
      <c r="I26" s="6">
        <f t="shared" si="4"/>
        <v>2016</v>
      </c>
      <c r="J26" t="s">
        <v>14</v>
      </c>
      <c r="K26" t="s">
        <v>5</v>
      </c>
      <c r="L26">
        <v>2511</v>
      </c>
      <c r="M26">
        <v>5069.43</v>
      </c>
      <c r="N26" s="4">
        <f t="shared" si="5"/>
        <v>5.0694300000000005</v>
      </c>
      <c r="O26" s="4">
        <f t="shared" si="0"/>
        <v>3.1499967885300002</v>
      </c>
      <c r="P26" t="s">
        <v>511</v>
      </c>
      <c r="Q26" t="str">
        <f>VLOOKUP(P26,Key!$A$2:$C$160,2,FALSE)</f>
        <v>Home - Manhattan</v>
      </c>
      <c r="R26" t="str">
        <f>VLOOKUP(P26,Key!$A$2:$C$160,3,FALSE)</f>
        <v>Home - Manhattan</v>
      </c>
      <c r="S26" t="str">
        <f>VLOOKUP(P26,Key!$A$2:$D$160,4,FALSE)</f>
        <v>Home - Manhattan</v>
      </c>
      <c r="T26" t="b">
        <v>1</v>
      </c>
      <c r="U26" s="4">
        <f t="shared" si="6"/>
        <v>83.499971681620039</v>
      </c>
    </row>
    <row r="27" spans="1:21" x14ac:dyDescent="0.2">
      <c r="A27">
        <v>2054945299</v>
      </c>
      <c r="E27" s="1">
        <v>42730.731990740744</v>
      </c>
      <c r="F27" s="7">
        <f t="shared" si="1"/>
        <v>42730</v>
      </c>
      <c r="G27" s="6">
        <f t="shared" si="2"/>
        <v>12</v>
      </c>
      <c r="H27" s="6">
        <f t="shared" si="3"/>
        <v>26</v>
      </c>
      <c r="I27" s="6">
        <f t="shared" si="4"/>
        <v>2016</v>
      </c>
      <c r="J27" t="s">
        <v>80</v>
      </c>
      <c r="K27" t="s">
        <v>81</v>
      </c>
      <c r="L27">
        <v>1766</v>
      </c>
      <c r="M27">
        <v>27253.7</v>
      </c>
      <c r="N27" s="4">
        <f t="shared" si="5"/>
        <v>27.253700000000002</v>
      </c>
      <c r="O27" s="4">
        <f t="shared" si="0"/>
        <v>16.934658822700001</v>
      </c>
      <c r="P27" s="5" t="s">
        <v>53</v>
      </c>
      <c r="Q27" t="str">
        <f>VLOOKUP(P27,Key!$A$2:$C$160,2,FALSE)</f>
        <v>Utah</v>
      </c>
      <c r="R27" t="str">
        <f>VLOOKUP(P27,Key!$A$2:$C$160,3,FALSE)</f>
        <v>USA</v>
      </c>
      <c r="S27" t="str">
        <f>VLOOKUP(P27,Key!$A$2:$D$160,4,FALSE)</f>
        <v>DOM</v>
      </c>
      <c r="T27">
        <v>0</v>
      </c>
      <c r="U27" s="4">
        <f t="shared" si="6"/>
        <v>83.499971681620039</v>
      </c>
    </row>
    <row r="28" spans="1:21" x14ac:dyDescent="0.2">
      <c r="A28">
        <v>2054941016</v>
      </c>
      <c r="E28" s="1">
        <v>42731.76635416667</v>
      </c>
      <c r="F28" s="7">
        <f t="shared" si="1"/>
        <v>42731</v>
      </c>
      <c r="G28" s="6">
        <f t="shared" si="2"/>
        <v>12</v>
      </c>
      <c r="H28" s="6">
        <f t="shared" si="3"/>
        <v>27</v>
      </c>
      <c r="I28" s="6">
        <f t="shared" si="4"/>
        <v>2016</v>
      </c>
      <c r="J28" t="s">
        <v>82</v>
      </c>
      <c r="K28" t="s">
        <v>81</v>
      </c>
      <c r="L28">
        <v>1868</v>
      </c>
      <c r="M28">
        <v>10464.5</v>
      </c>
      <c r="N28" s="4">
        <f t="shared" si="5"/>
        <v>10.464499999999999</v>
      </c>
      <c r="O28" s="4">
        <f t="shared" si="0"/>
        <v>6.5023368294999999</v>
      </c>
      <c r="P28" s="5" t="s">
        <v>53</v>
      </c>
      <c r="Q28" t="str">
        <f>VLOOKUP(P28,Key!$A$2:$C$160,2,FALSE)</f>
        <v>Utah</v>
      </c>
      <c r="R28" t="str">
        <f>VLOOKUP(P28,Key!$A$2:$C$160,3,FALSE)</f>
        <v>USA</v>
      </c>
      <c r="S28" t="str">
        <f>VLOOKUP(P28,Key!$A$2:$D$160,4,FALSE)</f>
        <v>DOM</v>
      </c>
      <c r="T28">
        <v>0</v>
      </c>
      <c r="U28" s="4">
        <f t="shared" si="6"/>
        <v>83.499971681620039</v>
      </c>
    </row>
    <row r="29" spans="1:21" x14ac:dyDescent="0.2">
      <c r="A29">
        <v>2054944711</v>
      </c>
      <c r="E29" s="1">
        <v>42731.76635416667</v>
      </c>
      <c r="F29" s="7">
        <f t="shared" si="1"/>
        <v>42731</v>
      </c>
      <c r="G29" s="6">
        <f t="shared" si="2"/>
        <v>12</v>
      </c>
      <c r="H29" s="6">
        <f t="shared" si="3"/>
        <v>27</v>
      </c>
      <c r="I29" s="6">
        <f t="shared" si="4"/>
        <v>2016</v>
      </c>
      <c r="J29" t="s">
        <v>82</v>
      </c>
      <c r="K29" t="s">
        <v>81</v>
      </c>
      <c r="L29">
        <v>2393</v>
      </c>
      <c r="M29">
        <v>10464.5</v>
      </c>
      <c r="N29" s="4">
        <f t="shared" si="5"/>
        <v>10.464499999999999</v>
      </c>
      <c r="O29" s="4">
        <f t="shared" si="0"/>
        <v>6.5023368294999999</v>
      </c>
      <c r="P29" s="5" t="s">
        <v>53</v>
      </c>
      <c r="Q29" t="str">
        <f>VLOOKUP(P29,Key!$A$2:$C$160,2,FALSE)</f>
        <v>Utah</v>
      </c>
      <c r="R29" t="str">
        <f>VLOOKUP(P29,Key!$A$2:$C$160,3,FALSE)</f>
        <v>USA</v>
      </c>
      <c r="S29" t="str">
        <f>VLOOKUP(P29,Key!$A$2:$D$160,4,FALSE)</f>
        <v>DOM</v>
      </c>
      <c r="T29">
        <v>0</v>
      </c>
      <c r="U29" s="4">
        <f t="shared" si="6"/>
        <v>83.499971681620039</v>
      </c>
    </row>
    <row r="30" spans="1:21" x14ac:dyDescent="0.2">
      <c r="A30">
        <v>1154866192</v>
      </c>
      <c r="E30" s="1">
        <v>42731.97152777778</v>
      </c>
      <c r="F30" s="7">
        <f t="shared" si="1"/>
        <v>42731</v>
      </c>
      <c r="G30" s="6">
        <f t="shared" si="2"/>
        <v>12</v>
      </c>
      <c r="H30" s="6">
        <f t="shared" si="3"/>
        <v>27</v>
      </c>
      <c r="I30" s="6">
        <f t="shared" si="4"/>
        <v>2016</v>
      </c>
      <c r="J30" t="s">
        <v>14</v>
      </c>
      <c r="K30" t="s">
        <v>5</v>
      </c>
      <c r="L30">
        <v>4001</v>
      </c>
      <c r="M30">
        <v>10637.8</v>
      </c>
      <c r="N30" s="4">
        <f t="shared" si="5"/>
        <v>10.637799999999999</v>
      </c>
      <c r="O30" s="4">
        <f t="shared" si="0"/>
        <v>6.6100204238</v>
      </c>
      <c r="P30" t="s">
        <v>511</v>
      </c>
      <c r="Q30" t="str">
        <f>VLOOKUP(P30,Key!$A$2:$C$160,2,FALSE)</f>
        <v>Home - Manhattan</v>
      </c>
      <c r="R30" t="str">
        <f>VLOOKUP(P30,Key!$A$2:$C$160,3,FALSE)</f>
        <v>Home - Manhattan</v>
      </c>
      <c r="S30" t="str">
        <f>VLOOKUP(P30,Key!$A$2:$D$160,4,FALSE)</f>
        <v>Home - Manhattan</v>
      </c>
      <c r="T30" t="b">
        <v>1</v>
      </c>
      <c r="U30" s="4">
        <f t="shared" si="6"/>
        <v>90.109992105420034</v>
      </c>
    </row>
    <row r="31" spans="1:21" x14ac:dyDescent="0.2">
      <c r="A31">
        <v>2054940887</v>
      </c>
      <c r="E31" s="1">
        <v>42732.762372685182</v>
      </c>
      <c r="F31" s="7">
        <f t="shared" si="1"/>
        <v>42732</v>
      </c>
      <c r="G31" s="6">
        <f t="shared" si="2"/>
        <v>12</v>
      </c>
      <c r="H31" s="6">
        <f t="shared" si="3"/>
        <v>28</v>
      </c>
      <c r="I31" s="6">
        <f t="shared" si="4"/>
        <v>2016</v>
      </c>
      <c r="J31" t="s">
        <v>80</v>
      </c>
      <c r="K31" t="s">
        <v>81</v>
      </c>
      <c r="L31">
        <v>2230</v>
      </c>
      <c r="M31">
        <v>31192.6</v>
      </c>
      <c r="N31" s="4">
        <f t="shared" si="5"/>
        <v>31.192599999999999</v>
      </c>
      <c r="O31" s="4">
        <f t="shared" si="0"/>
        <v>19.3821770546</v>
      </c>
      <c r="P31" s="5" t="s">
        <v>53</v>
      </c>
      <c r="Q31" t="str">
        <f>VLOOKUP(P31,Key!$A$2:$C$160,2,FALSE)</f>
        <v>Utah</v>
      </c>
      <c r="R31" t="str">
        <f>VLOOKUP(P31,Key!$A$2:$C$160,3,FALSE)</f>
        <v>USA</v>
      </c>
      <c r="S31" t="str">
        <f>VLOOKUP(P31,Key!$A$2:$D$160,4,FALSE)</f>
        <v>DOM</v>
      </c>
      <c r="T31">
        <v>0</v>
      </c>
      <c r="U31" s="4">
        <f t="shared" si="6"/>
        <v>90.109992105420034</v>
      </c>
    </row>
    <row r="32" spans="1:21" x14ac:dyDescent="0.2">
      <c r="A32">
        <v>2054944486</v>
      </c>
      <c r="E32" s="1">
        <v>42732.762372685182</v>
      </c>
      <c r="F32" s="7">
        <f t="shared" si="1"/>
        <v>42732</v>
      </c>
      <c r="G32" s="6">
        <f t="shared" si="2"/>
        <v>12</v>
      </c>
      <c r="H32" s="6">
        <f t="shared" si="3"/>
        <v>28</v>
      </c>
      <c r="I32" s="6">
        <f t="shared" si="4"/>
        <v>2016</v>
      </c>
      <c r="J32" t="s">
        <v>80</v>
      </c>
      <c r="K32" t="s">
        <v>81</v>
      </c>
      <c r="L32">
        <v>3091</v>
      </c>
      <c r="M32">
        <v>31192.6</v>
      </c>
      <c r="N32" s="4">
        <f t="shared" si="5"/>
        <v>31.192599999999999</v>
      </c>
      <c r="O32" s="4">
        <f t="shared" si="0"/>
        <v>19.3821770546</v>
      </c>
      <c r="P32" s="5" t="s">
        <v>53</v>
      </c>
      <c r="Q32" t="str">
        <f>VLOOKUP(P32,Key!$A$2:$C$160,2,FALSE)</f>
        <v>Utah</v>
      </c>
      <c r="R32" t="str">
        <f>VLOOKUP(P32,Key!$A$2:$C$160,3,FALSE)</f>
        <v>USA</v>
      </c>
      <c r="S32" t="str">
        <f>VLOOKUP(P32,Key!$A$2:$D$160,4,FALSE)</f>
        <v>DOM</v>
      </c>
      <c r="T32">
        <v>0</v>
      </c>
      <c r="U32" s="4">
        <f t="shared" si="6"/>
        <v>90.109992105420034</v>
      </c>
    </row>
    <row r="33" spans="1:21" x14ac:dyDescent="0.2">
      <c r="A33">
        <v>2054940727</v>
      </c>
      <c r="E33" s="1">
        <v>42733.751400462963</v>
      </c>
      <c r="F33" s="7">
        <f t="shared" si="1"/>
        <v>42733</v>
      </c>
      <c r="G33" s="6">
        <f t="shared" si="2"/>
        <v>12</v>
      </c>
      <c r="H33" s="6">
        <f t="shared" si="3"/>
        <v>29</v>
      </c>
      <c r="I33" s="6">
        <f t="shared" si="4"/>
        <v>2016</v>
      </c>
      <c r="J33" t="s">
        <v>80</v>
      </c>
      <c r="K33" t="s">
        <v>81</v>
      </c>
      <c r="L33">
        <v>3063</v>
      </c>
      <c r="M33">
        <v>22631.5</v>
      </c>
      <c r="N33" s="4">
        <f t="shared" si="5"/>
        <v>22.631499999999999</v>
      </c>
      <c r="O33" s="4">
        <f t="shared" si="0"/>
        <v>14.062557786500001</v>
      </c>
      <c r="P33" s="5" t="s">
        <v>53</v>
      </c>
      <c r="Q33" t="str">
        <f>VLOOKUP(P33,Key!$A$2:$C$160,2,FALSE)</f>
        <v>Utah</v>
      </c>
      <c r="R33" t="str">
        <f>VLOOKUP(P33,Key!$A$2:$C$160,3,FALSE)</f>
        <v>USA</v>
      </c>
      <c r="S33" t="str">
        <f>VLOOKUP(P33,Key!$A$2:$D$160,4,FALSE)</f>
        <v>DOM</v>
      </c>
      <c r="T33">
        <v>0</v>
      </c>
      <c r="U33" s="4">
        <f t="shared" si="6"/>
        <v>90.109992105420034</v>
      </c>
    </row>
    <row r="34" spans="1:21" x14ac:dyDescent="0.2">
      <c r="A34">
        <v>2054944380</v>
      </c>
      <c r="E34" s="1">
        <v>42733.751400462963</v>
      </c>
      <c r="F34" s="7">
        <f t="shared" si="1"/>
        <v>42733</v>
      </c>
      <c r="G34" s="6">
        <f t="shared" si="2"/>
        <v>12</v>
      </c>
      <c r="H34" s="6">
        <f t="shared" si="3"/>
        <v>29</v>
      </c>
      <c r="I34" s="6">
        <f t="shared" si="4"/>
        <v>2016</v>
      </c>
      <c r="J34" t="s">
        <v>80</v>
      </c>
      <c r="K34" t="s">
        <v>81</v>
      </c>
      <c r="L34">
        <v>3615</v>
      </c>
      <c r="M34">
        <v>22631.5</v>
      </c>
      <c r="N34" s="4">
        <f t="shared" si="5"/>
        <v>22.631499999999999</v>
      </c>
      <c r="O34" s="4">
        <f t="shared" si="0"/>
        <v>14.062557786500001</v>
      </c>
      <c r="P34" s="5" t="s">
        <v>53</v>
      </c>
      <c r="Q34" t="str">
        <f>VLOOKUP(P34,Key!$A$2:$C$160,2,FALSE)</f>
        <v>Utah</v>
      </c>
      <c r="R34" t="str">
        <f>VLOOKUP(P34,Key!$A$2:$C$160,3,FALSE)</f>
        <v>USA</v>
      </c>
      <c r="S34" t="str">
        <f>VLOOKUP(P34,Key!$A$2:$D$160,4,FALSE)</f>
        <v>DOM</v>
      </c>
      <c r="T34">
        <v>0</v>
      </c>
      <c r="U34" s="4">
        <f t="shared" si="6"/>
        <v>90.109992105420034</v>
      </c>
    </row>
    <row r="35" spans="1:21" x14ac:dyDescent="0.2">
      <c r="A35">
        <v>1154867433</v>
      </c>
      <c r="E35" s="1">
        <v>42740.202777777777</v>
      </c>
      <c r="F35" s="7">
        <f t="shared" si="1"/>
        <v>42740</v>
      </c>
      <c r="G35" s="6">
        <f t="shared" si="2"/>
        <v>1</v>
      </c>
      <c r="H35" s="6">
        <f t="shared" si="3"/>
        <v>5</v>
      </c>
      <c r="I35" s="6">
        <f t="shared" si="4"/>
        <v>2017</v>
      </c>
      <c r="J35" t="s">
        <v>14</v>
      </c>
      <c r="K35" t="s">
        <v>5</v>
      </c>
      <c r="L35">
        <v>3288</v>
      </c>
      <c r="M35">
        <v>8272.0300000000007</v>
      </c>
      <c r="N35" s="4">
        <f t="shared" si="5"/>
        <v>8.2720300000000009</v>
      </c>
      <c r="O35" s="4">
        <f t="shared" si="0"/>
        <v>5.1399995531300009</v>
      </c>
      <c r="P35" t="s">
        <v>511</v>
      </c>
      <c r="Q35" t="str">
        <f>VLOOKUP(P35,Key!$A$2:$C$160,2,FALSE)</f>
        <v>Home - Manhattan</v>
      </c>
      <c r="R35" t="str">
        <f>VLOOKUP(P35,Key!$A$2:$C$160,3,FALSE)</f>
        <v>Home - Manhattan</v>
      </c>
      <c r="S35" t="str">
        <f>VLOOKUP(P35,Key!$A$2:$D$160,4,FALSE)</f>
        <v>Home - Manhattan</v>
      </c>
      <c r="T35" t="b">
        <v>1</v>
      </c>
      <c r="U35" s="4">
        <f t="shared" si="6"/>
        <v>95.24999165855003</v>
      </c>
    </row>
    <row r="36" spans="1:21" x14ac:dyDescent="0.2">
      <c r="A36">
        <v>1154868687</v>
      </c>
      <c r="E36" s="1">
        <v>42741.184027777781</v>
      </c>
      <c r="F36" s="7">
        <f t="shared" si="1"/>
        <v>42741</v>
      </c>
      <c r="G36" s="6">
        <f t="shared" si="2"/>
        <v>1</v>
      </c>
      <c r="H36" s="6">
        <f t="shared" si="3"/>
        <v>6</v>
      </c>
      <c r="I36" s="6">
        <f t="shared" si="4"/>
        <v>2017</v>
      </c>
      <c r="J36" t="s">
        <v>14</v>
      </c>
      <c r="K36" t="s">
        <v>5</v>
      </c>
      <c r="L36">
        <v>3780</v>
      </c>
      <c r="M36">
        <v>10557.3</v>
      </c>
      <c r="N36" s="4">
        <f t="shared" si="5"/>
        <v>10.5573</v>
      </c>
      <c r="O36" s="4">
        <f t="shared" si="0"/>
        <v>6.5600000583</v>
      </c>
      <c r="P36" t="s">
        <v>511</v>
      </c>
      <c r="Q36" t="str">
        <f>VLOOKUP(P36,Key!$A$2:$C$160,2,FALSE)</f>
        <v>Home - Manhattan</v>
      </c>
      <c r="R36" t="str">
        <f>VLOOKUP(P36,Key!$A$2:$C$160,3,FALSE)</f>
        <v>Home - Manhattan</v>
      </c>
      <c r="S36" t="str">
        <f>VLOOKUP(P36,Key!$A$2:$D$160,4,FALSE)</f>
        <v>Home - Manhattan</v>
      </c>
      <c r="T36" t="b">
        <v>1</v>
      </c>
      <c r="U36" s="4">
        <f t="shared" si="6"/>
        <v>101.80999171685004</v>
      </c>
    </row>
    <row r="37" spans="1:21" x14ac:dyDescent="0.2">
      <c r="A37">
        <v>1154869744</v>
      </c>
      <c r="E37" s="1">
        <v>42742.768055555556</v>
      </c>
      <c r="F37" s="7">
        <f t="shared" si="1"/>
        <v>42742</v>
      </c>
      <c r="G37" s="6">
        <f t="shared" si="2"/>
        <v>1</v>
      </c>
      <c r="H37" s="6">
        <f t="shared" si="3"/>
        <v>7</v>
      </c>
      <c r="I37" s="6">
        <f t="shared" si="4"/>
        <v>2017</v>
      </c>
      <c r="J37" t="s">
        <v>14</v>
      </c>
      <c r="K37" t="s">
        <v>5</v>
      </c>
      <c r="L37">
        <v>3323</v>
      </c>
      <c r="M37">
        <v>8111.09</v>
      </c>
      <c r="N37" s="4">
        <f t="shared" si="5"/>
        <v>8.1110900000000008</v>
      </c>
      <c r="O37" s="4">
        <f t="shared" si="0"/>
        <v>5.0399961043900001</v>
      </c>
      <c r="P37" t="s">
        <v>511</v>
      </c>
      <c r="Q37" t="str">
        <f>VLOOKUP(P37,Key!$A$2:$C$160,2,FALSE)</f>
        <v>Home - Manhattan</v>
      </c>
      <c r="R37" t="str">
        <f>VLOOKUP(P37,Key!$A$2:$C$160,3,FALSE)</f>
        <v>Home - Manhattan</v>
      </c>
      <c r="S37" t="str">
        <f>VLOOKUP(P37,Key!$A$2:$D$160,4,FALSE)</f>
        <v>Home - Manhattan</v>
      </c>
      <c r="T37" t="b">
        <v>1</v>
      </c>
      <c r="U37" s="4">
        <f t="shared" si="6"/>
        <v>106.84998782124003</v>
      </c>
    </row>
    <row r="38" spans="1:21" x14ac:dyDescent="0.2">
      <c r="A38">
        <v>1154872397</v>
      </c>
      <c r="E38" s="1">
        <v>42745.183333333334</v>
      </c>
      <c r="F38" s="7">
        <f t="shared" si="1"/>
        <v>42745</v>
      </c>
      <c r="G38" s="6">
        <f t="shared" si="2"/>
        <v>1</v>
      </c>
      <c r="H38" s="6">
        <f t="shared" si="3"/>
        <v>10</v>
      </c>
      <c r="I38" s="6">
        <f t="shared" si="4"/>
        <v>2017</v>
      </c>
      <c r="J38" t="s">
        <v>14</v>
      </c>
      <c r="K38" t="s">
        <v>5</v>
      </c>
      <c r="L38">
        <v>2949</v>
      </c>
      <c r="M38">
        <v>8400.7800000000007</v>
      </c>
      <c r="N38" s="4">
        <f t="shared" si="5"/>
        <v>8.400780000000001</v>
      </c>
      <c r="O38" s="4">
        <f t="shared" si="0"/>
        <v>5.2200010693800003</v>
      </c>
      <c r="P38" t="s">
        <v>511</v>
      </c>
      <c r="Q38" t="str">
        <f>VLOOKUP(P38,Key!$A$2:$C$160,2,FALSE)</f>
        <v>Home - Manhattan</v>
      </c>
      <c r="R38" t="str">
        <f>VLOOKUP(P38,Key!$A$2:$C$160,3,FALSE)</f>
        <v>Home - Manhattan</v>
      </c>
      <c r="S38" t="str">
        <f>VLOOKUP(P38,Key!$A$2:$D$160,4,FALSE)</f>
        <v>Home - Manhattan</v>
      </c>
      <c r="T38" t="b">
        <v>1</v>
      </c>
      <c r="U38" s="4">
        <f t="shared" si="6"/>
        <v>112.06998889062004</v>
      </c>
    </row>
    <row r="39" spans="1:21" x14ac:dyDescent="0.2">
      <c r="A39">
        <v>1154873436</v>
      </c>
      <c r="E39" s="1">
        <v>42747.159722222219</v>
      </c>
      <c r="F39" s="7">
        <f t="shared" si="1"/>
        <v>42747</v>
      </c>
      <c r="G39" s="6">
        <f t="shared" si="2"/>
        <v>1</v>
      </c>
      <c r="H39" s="6">
        <f t="shared" si="3"/>
        <v>12</v>
      </c>
      <c r="I39" s="6">
        <f t="shared" si="4"/>
        <v>2017</v>
      </c>
      <c r="J39" t="s">
        <v>14</v>
      </c>
      <c r="K39" t="s">
        <v>5</v>
      </c>
      <c r="L39">
        <v>2619</v>
      </c>
      <c r="M39">
        <v>10171.1</v>
      </c>
      <c r="N39" s="4">
        <f t="shared" si="5"/>
        <v>10.171100000000001</v>
      </c>
      <c r="O39" s="4">
        <f t="shared" si="0"/>
        <v>6.3200265781000002</v>
      </c>
      <c r="P39" t="s">
        <v>511</v>
      </c>
      <c r="Q39" t="str">
        <f>VLOOKUP(P39,Key!$A$2:$C$160,2,FALSE)</f>
        <v>Home - Manhattan</v>
      </c>
      <c r="R39" t="str">
        <f>VLOOKUP(P39,Key!$A$2:$C$160,3,FALSE)</f>
        <v>Home - Manhattan</v>
      </c>
      <c r="S39" t="str">
        <f>VLOOKUP(P39,Key!$A$2:$D$160,4,FALSE)</f>
        <v>Home - Manhattan</v>
      </c>
      <c r="T39" t="b">
        <v>1</v>
      </c>
      <c r="U39" s="4">
        <f t="shared" si="6"/>
        <v>118.39001546872004</v>
      </c>
    </row>
    <row r="40" spans="1:21" x14ac:dyDescent="0.2">
      <c r="A40">
        <v>1154949394</v>
      </c>
      <c r="E40" s="1">
        <v>42750.838194444441</v>
      </c>
      <c r="F40" s="7">
        <f t="shared" si="1"/>
        <v>42750</v>
      </c>
      <c r="G40" s="6">
        <f t="shared" si="2"/>
        <v>1</v>
      </c>
      <c r="H40" s="6">
        <f t="shared" si="3"/>
        <v>15</v>
      </c>
      <c r="I40" s="6">
        <f t="shared" si="4"/>
        <v>2017</v>
      </c>
      <c r="J40" t="s">
        <v>14</v>
      </c>
      <c r="K40" t="s">
        <v>5</v>
      </c>
      <c r="L40">
        <v>2249</v>
      </c>
      <c r="M40">
        <v>11442.4</v>
      </c>
      <c r="N40" s="4">
        <f t="shared" si="5"/>
        <v>11.442399999999999</v>
      </c>
      <c r="O40" s="4">
        <f t="shared" si="0"/>
        <v>7.1099755303999999</v>
      </c>
      <c r="P40" t="s">
        <v>511</v>
      </c>
      <c r="Q40" t="str">
        <f>VLOOKUP(P40,Key!$A$2:$C$160,2,FALSE)</f>
        <v>Home - Manhattan</v>
      </c>
      <c r="R40" t="str">
        <f>VLOOKUP(P40,Key!$A$2:$C$160,3,FALSE)</f>
        <v>Home - Manhattan</v>
      </c>
      <c r="S40" t="str">
        <f>VLOOKUP(P40,Key!$A$2:$D$160,4,FALSE)</f>
        <v>Home - Manhattan</v>
      </c>
      <c r="T40" t="b">
        <v>1</v>
      </c>
      <c r="U40" s="4">
        <f t="shared" si="6"/>
        <v>125.49999099912003</v>
      </c>
    </row>
    <row r="41" spans="1:21" x14ac:dyDescent="0.2">
      <c r="A41">
        <v>1154876185</v>
      </c>
      <c r="E41" s="1">
        <v>42753.154166666667</v>
      </c>
      <c r="F41" s="7">
        <f t="shared" si="1"/>
        <v>42753</v>
      </c>
      <c r="G41" s="6">
        <f t="shared" si="2"/>
        <v>1</v>
      </c>
      <c r="H41" s="6">
        <f t="shared" si="3"/>
        <v>18</v>
      </c>
      <c r="I41" s="6">
        <f t="shared" si="4"/>
        <v>2017</v>
      </c>
      <c r="J41" t="s">
        <v>14</v>
      </c>
      <c r="K41" t="s">
        <v>5</v>
      </c>
      <c r="L41">
        <v>4210</v>
      </c>
      <c r="M41">
        <v>8449.06</v>
      </c>
      <c r="N41" s="4">
        <f t="shared" si="5"/>
        <v>8.4490599999999993</v>
      </c>
      <c r="O41" s="4">
        <f t="shared" si="0"/>
        <v>5.2500008612600002</v>
      </c>
      <c r="P41" t="s">
        <v>511</v>
      </c>
      <c r="Q41" t="str">
        <f>VLOOKUP(P41,Key!$A$2:$C$160,2,FALSE)</f>
        <v>Home - Manhattan</v>
      </c>
      <c r="R41" t="str">
        <f>VLOOKUP(P41,Key!$A$2:$C$160,3,FALSE)</f>
        <v>Home - Manhattan</v>
      </c>
      <c r="S41" t="str">
        <f>VLOOKUP(P41,Key!$A$2:$D$160,4,FALSE)</f>
        <v>Home - Manhattan</v>
      </c>
      <c r="T41" t="b">
        <v>1</v>
      </c>
      <c r="U41" s="4">
        <f t="shared" si="6"/>
        <v>130.74999186038002</v>
      </c>
    </row>
    <row r="42" spans="1:21" x14ac:dyDescent="0.2">
      <c r="A42">
        <v>1154877673</v>
      </c>
      <c r="E42" s="1">
        <v>42755.145833333336</v>
      </c>
      <c r="F42" s="7">
        <f t="shared" si="1"/>
        <v>42755</v>
      </c>
      <c r="G42" s="6">
        <f t="shared" si="2"/>
        <v>1</v>
      </c>
      <c r="H42" s="6">
        <f t="shared" si="3"/>
        <v>20</v>
      </c>
      <c r="I42" s="6">
        <f t="shared" si="4"/>
        <v>2017</v>
      </c>
      <c r="J42" t="s">
        <v>14</v>
      </c>
      <c r="K42" t="s">
        <v>5</v>
      </c>
      <c r="L42">
        <v>2144</v>
      </c>
      <c r="M42">
        <v>10573.4</v>
      </c>
      <c r="N42" s="4">
        <f t="shared" si="5"/>
        <v>10.573399999999999</v>
      </c>
      <c r="O42" s="4">
        <f t="shared" si="0"/>
        <v>6.5700041314000002</v>
      </c>
      <c r="P42" t="s">
        <v>511</v>
      </c>
      <c r="Q42" t="str">
        <f>VLOOKUP(P42,Key!$A$2:$C$160,2,FALSE)</f>
        <v>Home - Manhattan</v>
      </c>
      <c r="R42" t="str">
        <f>VLOOKUP(P42,Key!$A$2:$C$160,3,FALSE)</f>
        <v>Home - Manhattan</v>
      </c>
      <c r="S42" t="str">
        <f>VLOOKUP(P42,Key!$A$2:$D$160,4,FALSE)</f>
        <v>Home - Manhattan</v>
      </c>
      <c r="T42" t="b">
        <v>1</v>
      </c>
      <c r="U42" s="4">
        <f t="shared" si="6"/>
        <v>137.31999599178002</v>
      </c>
    </row>
    <row r="43" spans="1:21" x14ac:dyDescent="0.2">
      <c r="A43">
        <v>2054940477</v>
      </c>
      <c r="E43" s="1">
        <v>42756.736111111109</v>
      </c>
      <c r="F43" s="7">
        <f t="shared" si="1"/>
        <v>42756</v>
      </c>
      <c r="G43" s="6">
        <f t="shared" si="2"/>
        <v>1</v>
      </c>
      <c r="H43" s="6">
        <f t="shared" si="3"/>
        <v>21</v>
      </c>
      <c r="I43" s="6">
        <f t="shared" si="4"/>
        <v>2017</v>
      </c>
      <c r="J43" t="s">
        <v>80</v>
      </c>
      <c r="K43" t="s">
        <v>81</v>
      </c>
      <c r="L43">
        <v>2999</v>
      </c>
      <c r="M43">
        <v>31251.3</v>
      </c>
      <c r="N43" s="4">
        <f t="shared" si="5"/>
        <v>31.251300000000001</v>
      </c>
      <c r="O43" s="4">
        <f t="shared" si="0"/>
        <v>19.4186515323</v>
      </c>
      <c r="P43" s="5" t="s">
        <v>53</v>
      </c>
      <c r="Q43" t="str">
        <f>VLOOKUP(P43,Key!$A$2:$C$160,2,FALSE)</f>
        <v>Utah</v>
      </c>
      <c r="R43" t="str">
        <f>VLOOKUP(P43,Key!$A$2:$C$160,3,FALSE)</f>
        <v>USA</v>
      </c>
      <c r="S43" t="str">
        <f>VLOOKUP(P43,Key!$A$2:$D$160,4,FALSE)</f>
        <v>DOM</v>
      </c>
      <c r="T43">
        <v>0</v>
      </c>
      <c r="U43" s="4">
        <f t="shared" si="6"/>
        <v>137.31999599178002</v>
      </c>
    </row>
    <row r="44" spans="1:21" x14ac:dyDescent="0.2">
      <c r="A44">
        <v>2054944153</v>
      </c>
      <c r="E44" s="1">
        <v>42756.736111111109</v>
      </c>
      <c r="F44" s="7">
        <f t="shared" si="1"/>
        <v>42756</v>
      </c>
      <c r="G44" s="6">
        <f t="shared" si="2"/>
        <v>1</v>
      </c>
      <c r="H44" s="6">
        <f t="shared" si="3"/>
        <v>21</v>
      </c>
      <c r="I44" s="6">
        <f t="shared" si="4"/>
        <v>2017</v>
      </c>
      <c r="J44" t="s">
        <v>80</v>
      </c>
      <c r="K44" t="s">
        <v>81</v>
      </c>
      <c r="L44">
        <v>3026</v>
      </c>
      <c r="M44">
        <v>31251.3</v>
      </c>
      <c r="N44" s="4">
        <f t="shared" si="5"/>
        <v>31.251300000000001</v>
      </c>
      <c r="O44" s="4">
        <f t="shared" si="0"/>
        <v>19.4186515323</v>
      </c>
      <c r="P44" s="5" t="s">
        <v>53</v>
      </c>
      <c r="Q44" t="str">
        <f>VLOOKUP(P44,Key!$A$2:$C$160,2,FALSE)</f>
        <v>Utah</v>
      </c>
      <c r="R44" t="str">
        <f>VLOOKUP(P44,Key!$A$2:$C$160,3,FALSE)</f>
        <v>USA</v>
      </c>
      <c r="S44" t="str">
        <f>VLOOKUP(P44,Key!$A$2:$D$160,4,FALSE)</f>
        <v>DOM</v>
      </c>
      <c r="T44">
        <v>0</v>
      </c>
      <c r="U44" s="4">
        <f t="shared" si="6"/>
        <v>137.31999599178002</v>
      </c>
    </row>
    <row r="45" spans="1:21" x14ac:dyDescent="0.2">
      <c r="A45">
        <v>1154878879</v>
      </c>
      <c r="E45" s="1">
        <v>42760.185416666667</v>
      </c>
      <c r="F45" s="7">
        <f t="shared" si="1"/>
        <v>42760</v>
      </c>
      <c r="G45" s="6">
        <f t="shared" si="2"/>
        <v>1</v>
      </c>
      <c r="H45" s="6">
        <f t="shared" si="3"/>
        <v>25</v>
      </c>
      <c r="I45" s="6">
        <f t="shared" si="4"/>
        <v>2017</v>
      </c>
      <c r="J45" t="s">
        <v>14</v>
      </c>
      <c r="K45" t="s">
        <v>5</v>
      </c>
      <c r="L45">
        <v>5526</v>
      </c>
      <c r="M45">
        <v>5198.18</v>
      </c>
      <c r="N45" s="4">
        <f t="shared" si="5"/>
        <v>5.1981800000000007</v>
      </c>
      <c r="O45" s="4">
        <f t="shared" si="0"/>
        <v>3.2299983047800001</v>
      </c>
      <c r="P45" t="s">
        <v>511</v>
      </c>
      <c r="Q45" t="str">
        <f>VLOOKUP(P45,Key!$A$2:$C$160,2,FALSE)</f>
        <v>Home - Manhattan</v>
      </c>
      <c r="R45" t="str">
        <f>VLOOKUP(P45,Key!$A$2:$C$160,3,FALSE)</f>
        <v>Home - Manhattan</v>
      </c>
      <c r="S45" t="str">
        <f>VLOOKUP(P45,Key!$A$2:$D$160,4,FALSE)</f>
        <v>Home - Manhattan</v>
      </c>
      <c r="T45" t="b">
        <v>1</v>
      </c>
      <c r="U45" s="4">
        <f t="shared" si="6"/>
        <v>140.54999429656002</v>
      </c>
    </row>
    <row r="46" spans="1:21" x14ac:dyDescent="0.2">
      <c r="A46">
        <v>1154880690</v>
      </c>
      <c r="E46" s="1">
        <v>42762.168749999997</v>
      </c>
      <c r="F46" s="7">
        <f t="shared" si="1"/>
        <v>42762</v>
      </c>
      <c r="G46" s="6">
        <f t="shared" si="2"/>
        <v>1</v>
      </c>
      <c r="H46" s="6">
        <f t="shared" si="3"/>
        <v>27</v>
      </c>
      <c r="I46" s="6">
        <f t="shared" si="4"/>
        <v>2017</v>
      </c>
      <c r="J46" t="s">
        <v>14</v>
      </c>
      <c r="K46" t="s">
        <v>5</v>
      </c>
      <c r="L46">
        <v>3005</v>
      </c>
      <c r="M46">
        <v>11490.7</v>
      </c>
      <c r="N46" s="4">
        <f t="shared" si="5"/>
        <v>11.4907</v>
      </c>
      <c r="O46" s="4">
        <f t="shared" si="0"/>
        <v>7.1399877497000004</v>
      </c>
      <c r="P46" t="s">
        <v>511</v>
      </c>
      <c r="Q46" t="str">
        <f>VLOOKUP(P46,Key!$A$2:$C$160,2,FALSE)</f>
        <v>Home - Manhattan</v>
      </c>
      <c r="R46" t="str">
        <f>VLOOKUP(P46,Key!$A$2:$C$160,3,FALSE)</f>
        <v>Home - Manhattan</v>
      </c>
      <c r="S46" t="str">
        <f>VLOOKUP(P46,Key!$A$2:$D$160,4,FALSE)</f>
        <v>Home - Manhattan</v>
      </c>
      <c r="T46" t="b">
        <v>1</v>
      </c>
      <c r="U46" s="4">
        <f t="shared" si="6"/>
        <v>147.68998204626001</v>
      </c>
    </row>
    <row r="47" spans="1:21" x14ac:dyDescent="0.2">
      <c r="A47">
        <v>1154881887</v>
      </c>
      <c r="E47" s="1">
        <v>42763.777083333334</v>
      </c>
      <c r="F47" s="7">
        <f t="shared" si="1"/>
        <v>42763</v>
      </c>
      <c r="G47" s="6">
        <f t="shared" si="2"/>
        <v>1</v>
      </c>
      <c r="H47" s="6">
        <f t="shared" si="3"/>
        <v>28</v>
      </c>
      <c r="I47" s="6">
        <f t="shared" si="4"/>
        <v>2017</v>
      </c>
      <c r="J47" t="s">
        <v>14</v>
      </c>
      <c r="K47" t="s">
        <v>5</v>
      </c>
      <c r="L47">
        <v>2290</v>
      </c>
      <c r="M47">
        <v>10058.4</v>
      </c>
      <c r="N47" s="4">
        <f t="shared" si="5"/>
        <v>10.058399999999999</v>
      </c>
      <c r="O47" s="4">
        <f t="shared" si="0"/>
        <v>6.2499980663999999</v>
      </c>
      <c r="P47" t="s">
        <v>511</v>
      </c>
      <c r="Q47" t="str">
        <f>VLOOKUP(P47,Key!$A$2:$C$160,2,FALSE)</f>
        <v>Home - Manhattan</v>
      </c>
      <c r="R47" t="str">
        <f>VLOOKUP(P47,Key!$A$2:$C$160,3,FALSE)</f>
        <v>Home - Manhattan</v>
      </c>
      <c r="S47" t="str">
        <f>VLOOKUP(P47,Key!$A$2:$D$160,4,FALSE)</f>
        <v>Home - Manhattan</v>
      </c>
      <c r="T47" t="b">
        <v>1</v>
      </c>
      <c r="U47" s="4">
        <f t="shared" si="6"/>
        <v>153.93998011266001</v>
      </c>
    </row>
    <row r="48" spans="1:21" x14ac:dyDescent="0.2">
      <c r="A48">
        <v>1154882999</v>
      </c>
      <c r="E48" s="1">
        <v>42764.786805555559</v>
      </c>
      <c r="F48" s="7">
        <f t="shared" si="1"/>
        <v>42764</v>
      </c>
      <c r="G48" s="6">
        <f t="shared" si="2"/>
        <v>1</v>
      </c>
      <c r="H48" s="6">
        <f t="shared" si="3"/>
        <v>29</v>
      </c>
      <c r="I48" s="6">
        <f t="shared" si="4"/>
        <v>2017</v>
      </c>
      <c r="J48" t="s">
        <v>14</v>
      </c>
      <c r="K48" t="s">
        <v>5</v>
      </c>
      <c r="L48">
        <v>3736</v>
      </c>
      <c r="M48">
        <v>10589.5</v>
      </c>
      <c r="N48" s="4">
        <f t="shared" si="5"/>
        <v>10.589499999999999</v>
      </c>
      <c r="O48" s="4">
        <f t="shared" si="0"/>
        <v>6.5800082045000003</v>
      </c>
      <c r="P48" t="s">
        <v>511</v>
      </c>
      <c r="Q48" t="str">
        <f>VLOOKUP(P48,Key!$A$2:$C$160,2,FALSE)</f>
        <v>Home - Manhattan</v>
      </c>
      <c r="R48" t="str">
        <f>VLOOKUP(P48,Key!$A$2:$C$160,3,FALSE)</f>
        <v>Home - Manhattan</v>
      </c>
      <c r="S48" t="str">
        <f>VLOOKUP(P48,Key!$A$2:$D$160,4,FALSE)</f>
        <v>Home - Manhattan</v>
      </c>
      <c r="T48" t="b">
        <v>1</v>
      </c>
      <c r="U48" s="4">
        <f t="shared" si="6"/>
        <v>160.51998831716</v>
      </c>
    </row>
    <row r="49" spans="1:21" x14ac:dyDescent="0.2">
      <c r="A49">
        <v>1154884344</v>
      </c>
      <c r="E49" s="1">
        <v>42766.188194444447</v>
      </c>
      <c r="F49" s="7">
        <f t="shared" si="1"/>
        <v>42766</v>
      </c>
      <c r="G49" s="6">
        <f t="shared" si="2"/>
        <v>1</v>
      </c>
      <c r="H49" s="6">
        <f t="shared" si="3"/>
        <v>31</v>
      </c>
      <c r="I49" s="6">
        <f t="shared" si="4"/>
        <v>2017</v>
      </c>
      <c r="J49" t="s">
        <v>14</v>
      </c>
      <c r="K49" t="s">
        <v>5</v>
      </c>
      <c r="L49">
        <v>3825</v>
      </c>
      <c r="M49">
        <v>5053.34</v>
      </c>
      <c r="N49" s="4">
        <f t="shared" si="5"/>
        <v>5.0533400000000004</v>
      </c>
      <c r="O49" s="4">
        <f t="shared" si="0"/>
        <v>3.1399989291400003</v>
      </c>
      <c r="P49" t="s">
        <v>511</v>
      </c>
      <c r="Q49" t="str">
        <f>VLOOKUP(P49,Key!$A$2:$C$160,2,FALSE)</f>
        <v>Home - Manhattan</v>
      </c>
      <c r="R49" t="str">
        <f>VLOOKUP(P49,Key!$A$2:$C$160,3,FALSE)</f>
        <v>Home - Manhattan</v>
      </c>
      <c r="S49" t="str">
        <f>VLOOKUP(P49,Key!$A$2:$D$160,4,FALSE)</f>
        <v>Home - Manhattan</v>
      </c>
      <c r="T49" t="b">
        <v>1</v>
      </c>
      <c r="U49" s="4">
        <f t="shared" si="6"/>
        <v>163.65998724630001</v>
      </c>
    </row>
    <row r="50" spans="1:21" x14ac:dyDescent="0.2">
      <c r="A50">
        <v>1154886006</v>
      </c>
      <c r="E50" s="1">
        <v>42769.041666666664</v>
      </c>
      <c r="F50" s="7">
        <f t="shared" si="1"/>
        <v>42769</v>
      </c>
      <c r="G50" s="6">
        <f t="shared" si="2"/>
        <v>2</v>
      </c>
      <c r="H50" s="6">
        <f t="shared" si="3"/>
        <v>3</v>
      </c>
      <c r="I50" s="6">
        <f t="shared" si="4"/>
        <v>2017</v>
      </c>
      <c r="J50" t="s">
        <v>14</v>
      </c>
      <c r="K50" t="s">
        <v>5</v>
      </c>
      <c r="L50">
        <v>2629</v>
      </c>
      <c r="M50">
        <v>15465.8</v>
      </c>
      <c r="N50" s="4">
        <f t="shared" si="5"/>
        <v>15.4658</v>
      </c>
      <c r="O50" s="4">
        <f t="shared" si="0"/>
        <v>9.6099996117999993</v>
      </c>
      <c r="P50" t="s">
        <v>511</v>
      </c>
      <c r="Q50" t="str">
        <f>VLOOKUP(P50,Key!$A$2:$C$160,2,FALSE)</f>
        <v>Home - Manhattan</v>
      </c>
      <c r="R50" t="str">
        <f>VLOOKUP(P50,Key!$A$2:$C$160,3,FALSE)</f>
        <v>Home - Manhattan</v>
      </c>
      <c r="S50" t="str">
        <f>VLOOKUP(P50,Key!$A$2:$D$160,4,FALSE)</f>
        <v>Home - Manhattan</v>
      </c>
      <c r="T50" t="b">
        <v>1</v>
      </c>
      <c r="U50" s="4">
        <f t="shared" si="6"/>
        <v>173.2699868581</v>
      </c>
    </row>
    <row r="51" spans="1:21" x14ac:dyDescent="0.2">
      <c r="A51">
        <v>1154887232</v>
      </c>
      <c r="E51" s="1">
        <v>42770.113194444442</v>
      </c>
      <c r="F51" s="7">
        <f t="shared" si="1"/>
        <v>42770</v>
      </c>
      <c r="G51" s="6">
        <f t="shared" si="2"/>
        <v>2</v>
      </c>
      <c r="H51" s="6">
        <f t="shared" si="3"/>
        <v>4</v>
      </c>
      <c r="I51" s="6">
        <f t="shared" si="4"/>
        <v>2017</v>
      </c>
      <c r="J51" t="s">
        <v>14</v>
      </c>
      <c r="K51" t="s">
        <v>5</v>
      </c>
      <c r="L51">
        <v>3501</v>
      </c>
      <c r="M51">
        <v>10299.799999999999</v>
      </c>
      <c r="N51" s="4">
        <f t="shared" si="5"/>
        <v>10.299799999999999</v>
      </c>
      <c r="O51" s="4">
        <f t="shared" si="0"/>
        <v>6.3999970257999994</v>
      </c>
      <c r="P51" t="s">
        <v>511</v>
      </c>
      <c r="Q51" t="str">
        <f>VLOOKUP(P51,Key!$A$2:$C$160,2,FALSE)</f>
        <v>Home - Manhattan</v>
      </c>
      <c r="R51" t="str">
        <f>VLOOKUP(P51,Key!$A$2:$C$160,3,FALSE)</f>
        <v>Home - Manhattan</v>
      </c>
      <c r="S51" t="str">
        <f>VLOOKUP(P51,Key!$A$2:$D$160,4,FALSE)</f>
        <v>Home - Manhattan</v>
      </c>
      <c r="T51" t="b">
        <v>1</v>
      </c>
      <c r="U51" s="4">
        <f t="shared" si="6"/>
        <v>179.66998388389999</v>
      </c>
    </row>
    <row r="52" spans="1:21" x14ac:dyDescent="0.2">
      <c r="A52">
        <v>1154888886</v>
      </c>
      <c r="E52" s="1">
        <v>42770.768750000003</v>
      </c>
      <c r="F52" s="7">
        <f t="shared" si="1"/>
        <v>42770</v>
      </c>
      <c r="G52" s="6">
        <f t="shared" si="2"/>
        <v>2</v>
      </c>
      <c r="H52" s="6">
        <f t="shared" si="3"/>
        <v>4</v>
      </c>
      <c r="I52" s="6">
        <f t="shared" si="4"/>
        <v>2017</v>
      </c>
      <c r="J52" t="s">
        <v>14</v>
      </c>
      <c r="K52" t="s">
        <v>5</v>
      </c>
      <c r="L52">
        <v>2943</v>
      </c>
      <c r="M52">
        <v>7354.7</v>
      </c>
      <c r="N52" s="4">
        <f t="shared" si="5"/>
        <v>7.3547000000000002</v>
      </c>
      <c r="O52" s="4">
        <f t="shared" si="0"/>
        <v>4.5699972937000002</v>
      </c>
      <c r="P52" t="s">
        <v>511</v>
      </c>
      <c r="Q52" t="str">
        <f>VLOOKUP(P52,Key!$A$2:$C$160,2,FALSE)</f>
        <v>Home - Manhattan</v>
      </c>
      <c r="R52" t="str">
        <f>VLOOKUP(P52,Key!$A$2:$C$160,3,FALSE)</f>
        <v>Home - Manhattan</v>
      </c>
      <c r="S52" t="str">
        <f>VLOOKUP(P52,Key!$A$2:$D$160,4,FALSE)</f>
        <v>Home - Manhattan</v>
      </c>
      <c r="T52" t="b">
        <v>1</v>
      </c>
      <c r="U52" s="4">
        <f t="shared" si="6"/>
        <v>184.23998117759999</v>
      </c>
    </row>
    <row r="53" spans="1:21" x14ac:dyDescent="0.2">
      <c r="A53">
        <v>1154890825</v>
      </c>
      <c r="E53" s="1">
        <v>42773.147222222222</v>
      </c>
      <c r="F53" s="7">
        <f t="shared" si="1"/>
        <v>42773</v>
      </c>
      <c r="G53" s="6">
        <f t="shared" si="2"/>
        <v>2</v>
      </c>
      <c r="H53" s="6">
        <f t="shared" si="3"/>
        <v>7</v>
      </c>
      <c r="I53" s="6">
        <f t="shared" si="4"/>
        <v>2017</v>
      </c>
      <c r="J53" t="s">
        <v>14</v>
      </c>
      <c r="K53" t="s">
        <v>5</v>
      </c>
      <c r="L53">
        <v>4271</v>
      </c>
      <c r="M53">
        <v>12070.1</v>
      </c>
      <c r="N53" s="4">
        <f t="shared" si="5"/>
        <v>12.0701</v>
      </c>
      <c r="O53" s="4">
        <f t="shared" si="0"/>
        <v>7.5000101071000005</v>
      </c>
      <c r="P53" t="s">
        <v>511</v>
      </c>
      <c r="Q53" t="str">
        <f>VLOOKUP(P53,Key!$A$2:$C$160,2,FALSE)</f>
        <v>Home - Manhattan</v>
      </c>
      <c r="R53" t="str">
        <f>VLOOKUP(P53,Key!$A$2:$C$160,3,FALSE)</f>
        <v>Home - Manhattan</v>
      </c>
      <c r="S53" t="str">
        <f>VLOOKUP(P53,Key!$A$2:$D$160,4,FALSE)</f>
        <v>Home - Manhattan</v>
      </c>
      <c r="T53" t="b">
        <v>1</v>
      </c>
      <c r="U53" s="4">
        <f t="shared" si="6"/>
        <v>191.73999128469998</v>
      </c>
    </row>
    <row r="54" spans="1:21" x14ac:dyDescent="0.2">
      <c r="A54">
        <v>1154892113</v>
      </c>
      <c r="E54" s="1">
        <v>42774.168749999997</v>
      </c>
      <c r="F54" s="7">
        <f t="shared" si="1"/>
        <v>42774</v>
      </c>
      <c r="G54" s="6">
        <f t="shared" si="2"/>
        <v>2</v>
      </c>
      <c r="H54" s="6">
        <f t="shared" si="3"/>
        <v>8</v>
      </c>
      <c r="I54" s="6">
        <f t="shared" si="4"/>
        <v>2017</v>
      </c>
      <c r="J54" t="s">
        <v>14</v>
      </c>
      <c r="K54" t="s">
        <v>5</v>
      </c>
      <c r="L54">
        <v>1993</v>
      </c>
      <c r="M54">
        <v>8642.18</v>
      </c>
      <c r="N54" s="4">
        <f t="shared" si="5"/>
        <v>8.6421799999999998</v>
      </c>
      <c r="O54" s="4">
        <f t="shared" si="0"/>
        <v>5.3700000287800007</v>
      </c>
      <c r="P54" t="s">
        <v>511</v>
      </c>
      <c r="Q54" t="str">
        <f>VLOOKUP(P54,Key!$A$2:$C$160,2,FALSE)</f>
        <v>Home - Manhattan</v>
      </c>
      <c r="R54" t="str">
        <f>VLOOKUP(P54,Key!$A$2:$C$160,3,FALSE)</f>
        <v>Home - Manhattan</v>
      </c>
      <c r="S54" t="str">
        <f>VLOOKUP(P54,Key!$A$2:$D$160,4,FALSE)</f>
        <v>Home - Manhattan</v>
      </c>
      <c r="T54" t="b">
        <v>1</v>
      </c>
      <c r="U54" s="4">
        <f t="shared" si="6"/>
        <v>197.10999131347998</v>
      </c>
    </row>
    <row r="55" spans="1:21" x14ac:dyDescent="0.2">
      <c r="A55">
        <v>1154893423</v>
      </c>
      <c r="E55" s="1">
        <v>42776.170138888891</v>
      </c>
      <c r="F55" s="7">
        <f t="shared" si="1"/>
        <v>42776</v>
      </c>
      <c r="G55" s="6">
        <f t="shared" si="2"/>
        <v>2</v>
      </c>
      <c r="H55" s="6">
        <f t="shared" si="3"/>
        <v>10</v>
      </c>
      <c r="I55" s="6">
        <f t="shared" si="4"/>
        <v>2017</v>
      </c>
      <c r="J55" t="s">
        <v>14</v>
      </c>
      <c r="K55" t="s">
        <v>5</v>
      </c>
      <c r="L55">
        <v>5522</v>
      </c>
      <c r="M55">
        <v>13872.5</v>
      </c>
      <c r="N55" s="4">
        <f t="shared" si="5"/>
        <v>13.8725</v>
      </c>
      <c r="O55" s="4">
        <f t="shared" si="0"/>
        <v>8.6199691974999997</v>
      </c>
      <c r="P55" t="s">
        <v>511</v>
      </c>
      <c r="Q55" t="str">
        <f>VLOOKUP(P55,Key!$A$2:$C$160,2,FALSE)</f>
        <v>Home - Manhattan</v>
      </c>
      <c r="R55" t="str">
        <f>VLOOKUP(P55,Key!$A$2:$C$160,3,FALSE)</f>
        <v>Home - Manhattan</v>
      </c>
      <c r="S55" t="str">
        <f>VLOOKUP(P55,Key!$A$2:$D$160,4,FALSE)</f>
        <v>Home - Manhattan</v>
      </c>
      <c r="T55" t="b">
        <v>1</v>
      </c>
      <c r="U55" s="4">
        <f t="shared" si="6"/>
        <v>205.72996051097999</v>
      </c>
    </row>
    <row r="56" spans="1:21" x14ac:dyDescent="0.2">
      <c r="A56">
        <v>1154895507</v>
      </c>
      <c r="E56" s="1">
        <v>42777.142361111109</v>
      </c>
      <c r="F56" s="7">
        <f t="shared" si="1"/>
        <v>42777</v>
      </c>
      <c r="G56" s="6">
        <f t="shared" si="2"/>
        <v>2</v>
      </c>
      <c r="H56" s="6">
        <f t="shared" si="3"/>
        <v>11</v>
      </c>
      <c r="I56" s="6">
        <f t="shared" si="4"/>
        <v>2017</v>
      </c>
      <c r="J56" t="s">
        <v>14</v>
      </c>
      <c r="K56" t="s">
        <v>5</v>
      </c>
      <c r="L56">
        <v>5296</v>
      </c>
      <c r="M56">
        <v>7081.11</v>
      </c>
      <c r="N56" s="4">
        <f t="shared" si="5"/>
        <v>7.0811099999999998</v>
      </c>
      <c r="O56" s="4">
        <f t="shared" si="0"/>
        <v>4.3999964018100002</v>
      </c>
      <c r="P56" t="s">
        <v>511</v>
      </c>
      <c r="Q56" t="str">
        <f>VLOOKUP(P56,Key!$A$2:$C$160,2,FALSE)</f>
        <v>Home - Manhattan</v>
      </c>
      <c r="R56" t="str">
        <f>VLOOKUP(P56,Key!$A$2:$C$160,3,FALSE)</f>
        <v>Home - Manhattan</v>
      </c>
      <c r="S56" t="str">
        <f>VLOOKUP(P56,Key!$A$2:$D$160,4,FALSE)</f>
        <v>Home - Manhattan</v>
      </c>
      <c r="T56" t="b">
        <v>1</v>
      </c>
      <c r="U56" s="4">
        <f t="shared" si="6"/>
        <v>210.12995691278999</v>
      </c>
    </row>
    <row r="57" spans="1:21" x14ac:dyDescent="0.2">
      <c r="A57">
        <v>1154896659</v>
      </c>
      <c r="E57" s="1">
        <v>42779.126388888886</v>
      </c>
      <c r="F57" s="7">
        <f t="shared" si="1"/>
        <v>42779</v>
      </c>
      <c r="G57" s="6">
        <f t="shared" si="2"/>
        <v>2</v>
      </c>
      <c r="H57" s="6">
        <f t="shared" si="3"/>
        <v>13</v>
      </c>
      <c r="I57" s="6">
        <f t="shared" si="4"/>
        <v>2017</v>
      </c>
      <c r="J57" t="s">
        <v>14</v>
      </c>
      <c r="K57" t="s">
        <v>5</v>
      </c>
      <c r="L57">
        <v>5913</v>
      </c>
      <c r="M57">
        <v>13808.2</v>
      </c>
      <c r="N57" s="4">
        <f t="shared" si="5"/>
        <v>13.808200000000001</v>
      </c>
      <c r="O57" s="4">
        <f t="shared" si="0"/>
        <v>8.5800150422000012</v>
      </c>
      <c r="P57" t="s">
        <v>511</v>
      </c>
      <c r="Q57" t="str">
        <f>VLOOKUP(P57,Key!$A$2:$C$160,2,FALSE)</f>
        <v>Home - Manhattan</v>
      </c>
      <c r="R57" t="str">
        <f>VLOOKUP(P57,Key!$A$2:$C$160,3,FALSE)</f>
        <v>Home - Manhattan</v>
      </c>
      <c r="S57" t="str">
        <f>VLOOKUP(P57,Key!$A$2:$D$160,4,FALSE)</f>
        <v>Home - Manhattan</v>
      </c>
      <c r="T57" t="b">
        <v>1</v>
      </c>
      <c r="U57" s="4">
        <f t="shared" si="6"/>
        <v>218.70997195498998</v>
      </c>
    </row>
    <row r="58" spans="1:21" x14ac:dyDescent="0.2">
      <c r="A58">
        <v>1154897727</v>
      </c>
      <c r="E58" s="1">
        <v>42781.080555555556</v>
      </c>
      <c r="F58" s="7">
        <f t="shared" si="1"/>
        <v>42781</v>
      </c>
      <c r="G58" s="6">
        <f t="shared" si="2"/>
        <v>2</v>
      </c>
      <c r="H58" s="6">
        <f t="shared" si="3"/>
        <v>15</v>
      </c>
      <c r="I58" s="6">
        <f t="shared" si="4"/>
        <v>2017</v>
      </c>
      <c r="J58" t="s">
        <v>14</v>
      </c>
      <c r="K58" t="s">
        <v>5</v>
      </c>
      <c r="L58">
        <v>3328</v>
      </c>
      <c r="M58">
        <v>6710.96</v>
      </c>
      <c r="N58" s="4">
        <f t="shared" si="5"/>
        <v>6.71096</v>
      </c>
      <c r="O58" s="4">
        <f t="shared" si="0"/>
        <v>4.1699959261600004</v>
      </c>
      <c r="P58" t="s">
        <v>511</v>
      </c>
      <c r="Q58" t="str">
        <f>VLOOKUP(P58,Key!$A$2:$C$160,2,FALSE)</f>
        <v>Home - Manhattan</v>
      </c>
      <c r="R58" t="str">
        <f>VLOOKUP(P58,Key!$A$2:$C$160,3,FALSE)</f>
        <v>Home - Manhattan</v>
      </c>
      <c r="S58" t="str">
        <f>VLOOKUP(P58,Key!$A$2:$D$160,4,FALSE)</f>
        <v>Home - Manhattan</v>
      </c>
      <c r="T58" t="b">
        <v>1</v>
      </c>
      <c r="U58" s="4">
        <f t="shared" si="6"/>
        <v>222.87996788114998</v>
      </c>
    </row>
    <row r="59" spans="1:21" x14ac:dyDescent="0.2">
      <c r="A59">
        <v>1154898999</v>
      </c>
      <c r="E59" s="1">
        <v>42782.009722222225</v>
      </c>
      <c r="F59" s="7">
        <f t="shared" si="1"/>
        <v>42782</v>
      </c>
      <c r="G59" s="6">
        <f t="shared" si="2"/>
        <v>2</v>
      </c>
      <c r="H59" s="6">
        <f t="shared" si="3"/>
        <v>16</v>
      </c>
      <c r="I59" s="6">
        <f t="shared" si="4"/>
        <v>2017</v>
      </c>
      <c r="J59" t="s">
        <v>14</v>
      </c>
      <c r="K59" t="s">
        <v>5</v>
      </c>
      <c r="L59">
        <v>3026</v>
      </c>
      <c r="M59">
        <v>11699.9</v>
      </c>
      <c r="N59" s="4">
        <f t="shared" si="5"/>
        <v>11.6999</v>
      </c>
      <c r="O59" s="4">
        <f t="shared" si="0"/>
        <v>7.2699785628999996</v>
      </c>
      <c r="P59" t="s">
        <v>511</v>
      </c>
      <c r="Q59" t="str">
        <f>VLOOKUP(P59,Key!$A$2:$C$160,2,FALSE)</f>
        <v>Home - Manhattan</v>
      </c>
      <c r="R59" t="str">
        <f>VLOOKUP(P59,Key!$A$2:$C$160,3,FALSE)</f>
        <v>Home - Manhattan</v>
      </c>
      <c r="S59" t="str">
        <f>VLOOKUP(P59,Key!$A$2:$D$160,4,FALSE)</f>
        <v>Home - Manhattan</v>
      </c>
      <c r="T59" t="b">
        <v>1</v>
      </c>
      <c r="U59" s="4">
        <f t="shared" si="6"/>
        <v>230.14994644404999</v>
      </c>
    </row>
    <row r="60" spans="1:21" x14ac:dyDescent="0.2">
      <c r="A60">
        <v>1154900406</v>
      </c>
      <c r="E60" s="1">
        <v>42783.165277777778</v>
      </c>
      <c r="F60" s="7">
        <f t="shared" si="1"/>
        <v>42783</v>
      </c>
      <c r="G60" s="6">
        <f t="shared" si="2"/>
        <v>2</v>
      </c>
      <c r="H60" s="6">
        <f t="shared" si="3"/>
        <v>17</v>
      </c>
      <c r="I60" s="6">
        <f t="shared" si="4"/>
        <v>2017</v>
      </c>
      <c r="J60" t="s">
        <v>14</v>
      </c>
      <c r="K60" t="s">
        <v>5</v>
      </c>
      <c r="L60">
        <v>4024</v>
      </c>
      <c r="M60">
        <v>6920.18</v>
      </c>
      <c r="N60" s="4">
        <f t="shared" si="5"/>
        <v>6.9201800000000002</v>
      </c>
      <c r="O60" s="4">
        <f t="shared" si="0"/>
        <v>4.2999991667800002</v>
      </c>
      <c r="P60" t="s">
        <v>511</v>
      </c>
      <c r="Q60" t="str">
        <f>VLOOKUP(P60,Key!$A$2:$C$160,2,FALSE)</f>
        <v>Home - Manhattan</v>
      </c>
      <c r="R60" t="str">
        <f>VLOOKUP(P60,Key!$A$2:$C$160,3,FALSE)</f>
        <v>Home - Manhattan</v>
      </c>
      <c r="S60" t="str">
        <f>VLOOKUP(P60,Key!$A$2:$D$160,4,FALSE)</f>
        <v>Home - Manhattan</v>
      </c>
      <c r="T60" t="b">
        <v>1</v>
      </c>
      <c r="U60" s="4">
        <f t="shared" si="6"/>
        <v>234.44994561082999</v>
      </c>
    </row>
    <row r="61" spans="1:21" x14ac:dyDescent="0.2">
      <c r="A61">
        <v>1154901584</v>
      </c>
      <c r="E61" s="1">
        <v>42789.12222222222</v>
      </c>
      <c r="F61" s="7">
        <f t="shared" si="1"/>
        <v>42789</v>
      </c>
      <c r="G61" s="6">
        <f t="shared" si="2"/>
        <v>2</v>
      </c>
      <c r="H61" s="6">
        <f t="shared" si="3"/>
        <v>23</v>
      </c>
      <c r="I61" s="6">
        <f t="shared" si="4"/>
        <v>2017</v>
      </c>
      <c r="J61" t="s">
        <v>14</v>
      </c>
      <c r="K61" t="s">
        <v>5</v>
      </c>
      <c r="L61">
        <v>3423</v>
      </c>
      <c r="M61">
        <v>11635.6</v>
      </c>
      <c r="N61" s="4">
        <f t="shared" si="5"/>
        <v>11.6356</v>
      </c>
      <c r="O61" s="4">
        <f t="shared" si="0"/>
        <v>7.2300244076000002</v>
      </c>
      <c r="P61" t="s">
        <v>511</v>
      </c>
      <c r="Q61" t="str">
        <f>VLOOKUP(P61,Key!$A$2:$C$160,2,FALSE)</f>
        <v>Home - Manhattan</v>
      </c>
      <c r="R61" t="str">
        <f>VLOOKUP(P61,Key!$A$2:$C$160,3,FALSE)</f>
        <v>Home - Manhattan</v>
      </c>
      <c r="S61" t="str">
        <f>VLOOKUP(P61,Key!$A$2:$D$160,4,FALSE)</f>
        <v>Home - Manhattan</v>
      </c>
      <c r="T61" t="b">
        <v>1</v>
      </c>
      <c r="U61" s="4">
        <f t="shared" si="6"/>
        <v>241.67997001843</v>
      </c>
    </row>
    <row r="62" spans="1:21" x14ac:dyDescent="0.2">
      <c r="A62">
        <v>1154956170</v>
      </c>
      <c r="E62" s="1">
        <v>42790.152083333334</v>
      </c>
      <c r="F62" s="7">
        <f t="shared" si="1"/>
        <v>42790</v>
      </c>
      <c r="G62" s="6">
        <f t="shared" si="2"/>
        <v>2</v>
      </c>
      <c r="H62" s="6">
        <f t="shared" si="3"/>
        <v>24</v>
      </c>
      <c r="I62" s="6">
        <f t="shared" si="4"/>
        <v>2017</v>
      </c>
      <c r="J62" t="s">
        <v>14</v>
      </c>
      <c r="K62" t="s">
        <v>5</v>
      </c>
      <c r="L62">
        <v>3305</v>
      </c>
      <c r="M62">
        <v>10476.799999999999</v>
      </c>
      <c r="N62" s="4">
        <f t="shared" si="5"/>
        <v>10.476799999999999</v>
      </c>
      <c r="O62" s="4">
        <f t="shared" si="0"/>
        <v>6.5099796928</v>
      </c>
      <c r="P62" t="s">
        <v>511</v>
      </c>
      <c r="Q62" t="str">
        <f>VLOOKUP(P62,Key!$A$2:$C$160,2,FALSE)</f>
        <v>Home - Manhattan</v>
      </c>
      <c r="R62" t="str">
        <f>VLOOKUP(P62,Key!$A$2:$C$160,3,FALSE)</f>
        <v>Home - Manhattan</v>
      </c>
      <c r="S62" t="str">
        <f>VLOOKUP(P62,Key!$A$2:$D$160,4,FALSE)</f>
        <v>Home - Manhattan</v>
      </c>
      <c r="T62" t="b">
        <v>1</v>
      </c>
      <c r="U62" s="4">
        <f t="shared" si="6"/>
        <v>248.18994971122999</v>
      </c>
    </row>
    <row r="63" spans="1:21" x14ac:dyDescent="0.2">
      <c r="A63">
        <v>1154904662</v>
      </c>
      <c r="E63" s="1">
        <v>42791.102777777778</v>
      </c>
      <c r="F63" s="7">
        <f t="shared" si="1"/>
        <v>42791</v>
      </c>
      <c r="G63" s="6">
        <f t="shared" si="2"/>
        <v>2</v>
      </c>
      <c r="H63" s="6">
        <f t="shared" si="3"/>
        <v>25</v>
      </c>
      <c r="I63" s="6">
        <f t="shared" si="4"/>
        <v>2017</v>
      </c>
      <c r="J63" t="s">
        <v>14</v>
      </c>
      <c r="K63" t="s">
        <v>5</v>
      </c>
      <c r="L63">
        <v>3221</v>
      </c>
      <c r="M63">
        <v>6469.56</v>
      </c>
      <c r="N63" s="4">
        <f t="shared" si="5"/>
        <v>6.4695600000000004</v>
      </c>
      <c r="O63" s="4">
        <f t="shared" si="0"/>
        <v>4.01999696676</v>
      </c>
      <c r="P63" t="s">
        <v>511</v>
      </c>
      <c r="Q63" t="str">
        <f>VLOOKUP(P63,Key!$A$2:$C$160,2,FALSE)</f>
        <v>Home - Manhattan</v>
      </c>
      <c r="R63" t="str">
        <f>VLOOKUP(P63,Key!$A$2:$C$160,3,FALSE)</f>
        <v>Home - Manhattan</v>
      </c>
      <c r="S63" t="str">
        <f>VLOOKUP(P63,Key!$A$2:$D$160,4,FALSE)</f>
        <v>Home - Manhattan</v>
      </c>
      <c r="T63" t="b">
        <v>1</v>
      </c>
      <c r="U63" s="4">
        <f t="shared" si="6"/>
        <v>252.20994667798999</v>
      </c>
    </row>
    <row r="64" spans="1:21" x14ac:dyDescent="0.2">
      <c r="A64">
        <v>1154905940</v>
      </c>
      <c r="E64" s="1">
        <v>42793.11041666667</v>
      </c>
      <c r="F64" s="7">
        <f t="shared" si="1"/>
        <v>42793</v>
      </c>
      <c r="G64" s="6">
        <f t="shared" si="2"/>
        <v>2</v>
      </c>
      <c r="H64" s="6">
        <f t="shared" si="3"/>
        <v>27</v>
      </c>
      <c r="I64" s="6">
        <f t="shared" si="4"/>
        <v>2017</v>
      </c>
      <c r="J64" t="s">
        <v>14</v>
      </c>
      <c r="K64" t="s">
        <v>5</v>
      </c>
      <c r="L64">
        <v>1799</v>
      </c>
      <c r="M64">
        <v>12375.9</v>
      </c>
      <c r="N64" s="4">
        <f t="shared" si="5"/>
        <v>12.3759</v>
      </c>
      <c r="O64" s="4">
        <f t="shared" si="0"/>
        <v>7.6900253588999998</v>
      </c>
      <c r="P64" t="s">
        <v>511</v>
      </c>
      <c r="Q64" t="str">
        <f>VLOOKUP(P64,Key!$A$2:$C$160,2,FALSE)</f>
        <v>Home - Manhattan</v>
      </c>
      <c r="R64" t="str">
        <f>VLOOKUP(P64,Key!$A$2:$C$160,3,FALSE)</f>
        <v>Home - Manhattan</v>
      </c>
      <c r="S64" t="str">
        <f>VLOOKUP(P64,Key!$A$2:$D$160,4,FALSE)</f>
        <v>Home - Manhattan</v>
      </c>
      <c r="T64" t="b">
        <v>1</v>
      </c>
      <c r="U64" s="4">
        <f t="shared" si="6"/>
        <v>259.89997203689001</v>
      </c>
    </row>
    <row r="65" spans="1:21" x14ac:dyDescent="0.2">
      <c r="A65">
        <v>1154907056</v>
      </c>
      <c r="E65" s="1">
        <v>42795.15625</v>
      </c>
      <c r="F65" s="7">
        <f t="shared" si="1"/>
        <v>42795</v>
      </c>
      <c r="G65" s="6">
        <f t="shared" si="2"/>
        <v>3</v>
      </c>
      <c r="H65" s="6">
        <f t="shared" si="3"/>
        <v>1</v>
      </c>
      <c r="I65" s="6">
        <f t="shared" si="4"/>
        <v>2017</v>
      </c>
      <c r="J65" t="s">
        <v>14</v>
      </c>
      <c r="K65" t="s">
        <v>5</v>
      </c>
      <c r="L65">
        <v>5397</v>
      </c>
      <c r="M65">
        <v>11699.9</v>
      </c>
      <c r="N65" s="4">
        <f t="shared" si="5"/>
        <v>11.6999</v>
      </c>
      <c r="O65" s="4">
        <f t="shared" si="0"/>
        <v>7.2699785628999996</v>
      </c>
      <c r="P65" t="s">
        <v>511</v>
      </c>
      <c r="Q65" t="str">
        <f>VLOOKUP(P65,Key!$A$2:$C$160,2,FALSE)</f>
        <v>Home - Manhattan</v>
      </c>
      <c r="R65" t="str">
        <f>VLOOKUP(P65,Key!$A$2:$C$160,3,FALSE)</f>
        <v>Home - Manhattan</v>
      </c>
      <c r="S65" t="str">
        <f>VLOOKUP(P65,Key!$A$2:$D$160,4,FALSE)</f>
        <v>Home - Manhattan</v>
      </c>
      <c r="T65" t="b">
        <v>1</v>
      </c>
      <c r="U65" s="4">
        <f t="shared" si="6"/>
        <v>267.16995059979001</v>
      </c>
    </row>
    <row r="66" spans="1:21" x14ac:dyDescent="0.2">
      <c r="A66">
        <v>1154908514</v>
      </c>
      <c r="E66" s="1">
        <v>42796.142361111109</v>
      </c>
      <c r="F66" s="7">
        <f t="shared" si="1"/>
        <v>42796</v>
      </c>
      <c r="G66" s="6">
        <f t="shared" si="2"/>
        <v>3</v>
      </c>
      <c r="H66" s="6">
        <f t="shared" si="3"/>
        <v>2</v>
      </c>
      <c r="I66" s="6">
        <f t="shared" si="4"/>
        <v>2017</v>
      </c>
      <c r="J66" t="s">
        <v>14</v>
      </c>
      <c r="K66" t="s">
        <v>5</v>
      </c>
      <c r="L66">
        <v>480</v>
      </c>
      <c r="M66">
        <v>6051.13</v>
      </c>
      <c r="N66" s="4">
        <f t="shared" si="5"/>
        <v>6.0511299999999997</v>
      </c>
      <c r="O66" s="4">
        <f t="shared" si="0"/>
        <v>3.7599966992300002</v>
      </c>
      <c r="P66" t="s">
        <v>511</v>
      </c>
      <c r="Q66" t="str">
        <f>VLOOKUP(P66,Key!$A$2:$C$160,2,FALSE)</f>
        <v>Home - Manhattan</v>
      </c>
      <c r="R66" t="str">
        <f>VLOOKUP(P66,Key!$A$2:$C$160,3,FALSE)</f>
        <v>Home - Manhattan</v>
      </c>
      <c r="S66" t="str">
        <f>VLOOKUP(P66,Key!$A$2:$D$160,4,FALSE)</f>
        <v>Home - Manhattan</v>
      </c>
      <c r="T66" t="b">
        <v>1</v>
      </c>
      <c r="U66" s="4">
        <f t="shared" si="6"/>
        <v>270.92994729902</v>
      </c>
    </row>
    <row r="67" spans="1:21" x14ac:dyDescent="0.2">
      <c r="A67">
        <v>1154909785</v>
      </c>
      <c r="E67" s="1">
        <v>42798.140972222223</v>
      </c>
      <c r="F67" s="7">
        <f t="shared" si="1"/>
        <v>42798</v>
      </c>
      <c r="G67" s="6">
        <f t="shared" si="2"/>
        <v>3</v>
      </c>
      <c r="H67" s="6">
        <f t="shared" si="3"/>
        <v>4</v>
      </c>
      <c r="I67" s="6">
        <f t="shared" si="4"/>
        <v>2017</v>
      </c>
      <c r="J67" t="s">
        <v>14</v>
      </c>
      <c r="K67" t="s">
        <v>5</v>
      </c>
      <c r="L67">
        <v>3511</v>
      </c>
      <c r="M67">
        <v>13116.2</v>
      </c>
      <c r="N67" s="4">
        <f t="shared" si="5"/>
        <v>13.116200000000001</v>
      </c>
      <c r="O67" s="4">
        <f t="shared" si="0"/>
        <v>8.1500263102000012</v>
      </c>
      <c r="P67" t="s">
        <v>511</v>
      </c>
      <c r="Q67" t="str">
        <f>VLOOKUP(P67,Key!$A$2:$C$160,2,FALSE)</f>
        <v>Home - Manhattan</v>
      </c>
      <c r="R67" t="str">
        <f>VLOOKUP(P67,Key!$A$2:$C$160,3,FALSE)</f>
        <v>Home - Manhattan</v>
      </c>
      <c r="S67" t="str">
        <f>VLOOKUP(P67,Key!$A$2:$D$160,4,FALSE)</f>
        <v>Home - Manhattan</v>
      </c>
      <c r="T67" t="b">
        <v>1</v>
      </c>
      <c r="U67" s="4">
        <f t="shared" si="6"/>
        <v>279.07997360922002</v>
      </c>
    </row>
    <row r="68" spans="1:21" x14ac:dyDescent="0.2">
      <c r="A68">
        <v>1154911112</v>
      </c>
      <c r="E68" s="1">
        <v>42799.777777777781</v>
      </c>
      <c r="F68" s="7">
        <f t="shared" si="1"/>
        <v>42799</v>
      </c>
      <c r="G68" s="6">
        <f t="shared" si="2"/>
        <v>3</v>
      </c>
      <c r="H68" s="6">
        <f t="shared" si="3"/>
        <v>5</v>
      </c>
      <c r="I68" s="6">
        <f t="shared" si="4"/>
        <v>2017</v>
      </c>
      <c r="J68" t="s">
        <v>14</v>
      </c>
      <c r="K68" t="s">
        <v>5</v>
      </c>
      <c r="L68">
        <v>3391</v>
      </c>
      <c r="M68">
        <v>7789.23</v>
      </c>
      <c r="N68" s="4">
        <f t="shared" si="5"/>
        <v>7.7892299999999999</v>
      </c>
      <c r="O68" s="4">
        <f t="shared" si="0"/>
        <v>4.8400016343300001</v>
      </c>
      <c r="P68" t="s">
        <v>44</v>
      </c>
      <c r="Q68" t="str">
        <f>VLOOKUP(P68,Key!$A$2:$C$160,2,FALSE)</f>
        <v>Pennsylvania</v>
      </c>
      <c r="R68" t="str">
        <f>VLOOKUP(P68,Key!$A$2:$C$160,3,FALSE)</f>
        <v>USA</v>
      </c>
      <c r="S68" t="str">
        <f>VLOOKUP(P68,Key!$A$2:$D$160,4,FALSE)</f>
        <v>DOM</v>
      </c>
      <c r="T68" t="b">
        <v>1</v>
      </c>
      <c r="U68" s="4">
        <f t="shared" si="6"/>
        <v>283.91997524355003</v>
      </c>
    </row>
    <row r="69" spans="1:21" x14ac:dyDescent="0.2">
      <c r="A69">
        <v>1154912387</v>
      </c>
      <c r="E69" s="1">
        <v>42802.129861111112</v>
      </c>
      <c r="F69" s="7">
        <f t="shared" si="1"/>
        <v>42802</v>
      </c>
      <c r="G69" s="6">
        <f t="shared" si="2"/>
        <v>3</v>
      </c>
      <c r="H69" s="6">
        <f t="shared" si="3"/>
        <v>8</v>
      </c>
      <c r="I69" s="6">
        <f t="shared" si="4"/>
        <v>2017</v>
      </c>
      <c r="J69" t="s">
        <v>14</v>
      </c>
      <c r="K69" t="s">
        <v>5</v>
      </c>
      <c r="L69">
        <v>4920</v>
      </c>
      <c r="M69">
        <v>11426.3</v>
      </c>
      <c r="N69" s="4">
        <f t="shared" si="5"/>
        <v>11.426299999999999</v>
      </c>
      <c r="O69" s="4">
        <f t="shared" si="0"/>
        <v>7.0999714572999997</v>
      </c>
      <c r="P69" t="s">
        <v>511</v>
      </c>
      <c r="Q69" t="str">
        <f>VLOOKUP(P69,Key!$A$2:$C$160,2,FALSE)</f>
        <v>Home - Manhattan</v>
      </c>
      <c r="R69" t="str">
        <f>VLOOKUP(P69,Key!$A$2:$C$160,3,FALSE)</f>
        <v>Home - Manhattan</v>
      </c>
      <c r="S69" t="str">
        <f>VLOOKUP(P69,Key!$A$2:$D$160,4,FALSE)</f>
        <v>Home - Manhattan</v>
      </c>
      <c r="T69" t="b">
        <v>1</v>
      </c>
      <c r="U69" s="4">
        <f t="shared" si="6"/>
        <v>291.01994670085003</v>
      </c>
    </row>
    <row r="70" spans="1:21" x14ac:dyDescent="0.2">
      <c r="A70">
        <v>1154913396</v>
      </c>
      <c r="E70" s="1">
        <v>42805.071527777778</v>
      </c>
      <c r="F70" s="7">
        <f t="shared" si="1"/>
        <v>42805</v>
      </c>
      <c r="G70" s="6">
        <f t="shared" si="2"/>
        <v>3</v>
      </c>
      <c r="H70" s="6">
        <f t="shared" si="3"/>
        <v>11</v>
      </c>
      <c r="I70" s="6">
        <f t="shared" si="4"/>
        <v>2017</v>
      </c>
      <c r="J70" t="s">
        <v>14</v>
      </c>
      <c r="K70" t="s">
        <v>5</v>
      </c>
      <c r="L70">
        <v>4092</v>
      </c>
      <c r="M70">
        <v>16109.5</v>
      </c>
      <c r="N70" s="4">
        <f t="shared" si="5"/>
        <v>16.109500000000001</v>
      </c>
      <c r="O70" s="4">
        <f t="shared" ref="O70:O133" si="7">M70*$J$2</f>
        <v>10.0099761245</v>
      </c>
      <c r="P70" t="s">
        <v>511</v>
      </c>
      <c r="Q70" t="str">
        <f>VLOOKUP(P70,Key!$A$2:$C$160,2,FALSE)</f>
        <v>Home - Manhattan</v>
      </c>
      <c r="R70" t="str">
        <f>VLOOKUP(P70,Key!$A$2:$C$160,3,FALSE)</f>
        <v>Home - Manhattan</v>
      </c>
      <c r="S70" t="str">
        <f>VLOOKUP(P70,Key!$A$2:$D$160,4,FALSE)</f>
        <v>Home - Manhattan</v>
      </c>
      <c r="T70" t="b">
        <v>1</v>
      </c>
      <c r="U70" s="4">
        <f t="shared" si="6"/>
        <v>301.02992282535001</v>
      </c>
    </row>
    <row r="71" spans="1:21" x14ac:dyDescent="0.2">
      <c r="A71">
        <v>1154914528</v>
      </c>
      <c r="E71" s="1">
        <v>42806.956944444442</v>
      </c>
      <c r="F71" s="7">
        <f t="shared" ref="F71:F134" si="8">DATE(I71,G71,H71)</f>
        <v>42806</v>
      </c>
      <c r="G71" s="6">
        <f t="shared" ref="G71:G134" si="9">MONTH(E71)</f>
        <v>3</v>
      </c>
      <c r="H71" s="6">
        <f t="shared" ref="H71:H134" si="10">DAY(E71)</f>
        <v>12</v>
      </c>
      <c r="I71" s="6">
        <f t="shared" ref="I71:I134" si="11">YEAR(E71:E71)</f>
        <v>2017</v>
      </c>
      <c r="J71" t="s">
        <v>14</v>
      </c>
      <c r="K71" t="s">
        <v>5</v>
      </c>
      <c r="L71">
        <v>4173</v>
      </c>
      <c r="M71">
        <v>5021.1499999999996</v>
      </c>
      <c r="N71" s="4">
        <f t="shared" ref="N71:N134" si="12">M71/1000</f>
        <v>5.0211499999999996</v>
      </c>
      <c r="O71" s="4">
        <f t="shared" si="7"/>
        <v>3.1199969966499999</v>
      </c>
      <c r="P71" t="s">
        <v>511</v>
      </c>
      <c r="Q71" t="str">
        <f>VLOOKUP(P71,Key!$A$2:$C$160,2,FALSE)</f>
        <v>Home - Manhattan</v>
      </c>
      <c r="R71" t="str">
        <f>VLOOKUP(P71,Key!$A$2:$C$160,3,FALSE)</f>
        <v>Home - Manhattan</v>
      </c>
      <c r="S71" t="str">
        <f>VLOOKUP(P71,Key!$A$2:$D$160,4,FALSE)</f>
        <v>Home - Manhattan</v>
      </c>
      <c r="T71" t="b">
        <v>1</v>
      </c>
      <c r="U71" s="4">
        <f t="shared" si="6"/>
        <v>304.14991982200002</v>
      </c>
    </row>
    <row r="72" spans="1:21" x14ac:dyDescent="0.2">
      <c r="A72">
        <v>1154915907</v>
      </c>
      <c r="E72" s="1">
        <v>42808.79791666667</v>
      </c>
      <c r="F72" s="7">
        <f t="shared" si="8"/>
        <v>42808</v>
      </c>
      <c r="G72" s="6">
        <f t="shared" si="9"/>
        <v>3</v>
      </c>
      <c r="H72" s="6">
        <f t="shared" si="10"/>
        <v>14</v>
      </c>
      <c r="I72" s="6">
        <f t="shared" si="11"/>
        <v>2017</v>
      </c>
      <c r="J72" t="s">
        <v>14</v>
      </c>
      <c r="K72" t="s">
        <v>5</v>
      </c>
      <c r="L72">
        <v>3101</v>
      </c>
      <c r="M72">
        <v>15047.4</v>
      </c>
      <c r="N72" s="4">
        <f t="shared" si="12"/>
        <v>15.0474</v>
      </c>
      <c r="O72" s="4">
        <f t="shared" si="7"/>
        <v>9.3500179853999992</v>
      </c>
      <c r="P72" t="s">
        <v>511</v>
      </c>
      <c r="Q72" t="str">
        <f>VLOOKUP(P72,Key!$A$2:$C$160,2,FALSE)</f>
        <v>Home - Manhattan</v>
      </c>
      <c r="R72" t="str">
        <f>VLOOKUP(P72,Key!$A$2:$C$160,3,FALSE)</f>
        <v>Home - Manhattan</v>
      </c>
      <c r="S72" t="str">
        <f>VLOOKUP(P72,Key!$A$2:$D$160,4,FALSE)</f>
        <v>Home - Manhattan</v>
      </c>
      <c r="T72" t="b">
        <v>1</v>
      </c>
      <c r="U72" s="4">
        <f t="shared" ref="U72:U135" si="13">IF(K72="Run",O72,0)+U71</f>
        <v>313.49993780739999</v>
      </c>
    </row>
    <row r="73" spans="1:21" x14ac:dyDescent="0.2">
      <c r="A73">
        <v>1154917054</v>
      </c>
      <c r="E73" s="1">
        <v>42810.165972222225</v>
      </c>
      <c r="F73" s="7">
        <f t="shared" si="8"/>
        <v>42810</v>
      </c>
      <c r="G73" s="6">
        <f t="shared" si="9"/>
        <v>3</v>
      </c>
      <c r="H73" s="6">
        <f t="shared" si="10"/>
        <v>16</v>
      </c>
      <c r="I73" s="6">
        <f t="shared" si="11"/>
        <v>2017</v>
      </c>
      <c r="J73" t="s">
        <v>14</v>
      </c>
      <c r="K73" t="s">
        <v>5</v>
      </c>
      <c r="L73">
        <v>3646</v>
      </c>
      <c r="M73">
        <v>6839.71</v>
      </c>
      <c r="N73" s="4">
        <f t="shared" si="12"/>
        <v>6.8397100000000002</v>
      </c>
      <c r="O73" s="4">
        <f t="shared" si="7"/>
        <v>4.2499974424099998</v>
      </c>
      <c r="P73" t="s">
        <v>511</v>
      </c>
      <c r="Q73" t="str">
        <f>VLOOKUP(P73,Key!$A$2:$C$160,2,FALSE)</f>
        <v>Home - Manhattan</v>
      </c>
      <c r="R73" t="str">
        <f>VLOOKUP(P73,Key!$A$2:$C$160,3,FALSE)</f>
        <v>Home - Manhattan</v>
      </c>
      <c r="S73" t="str">
        <f>VLOOKUP(P73,Key!$A$2:$D$160,4,FALSE)</f>
        <v>Home - Manhattan</v>
      </c>
      <c r="T73" t="b">
        <v>1</v>
      </c>
      <c r="U73" s="4">
        <f t="shared" si="13"/>
        <v>317.74993524980999</v>
      </c>
    </row>
    <row r="74" spans="1:21" x14ac:dyDescent="0.2">
      <c r="A74">
        <v>1154960147</v>
      </c>
      <c r="E74" s="1">
        <v>42811.118750000001</v>
      </c>
      <c r="F74" s="7">
        <f t="shared" si="8"/>
        <v>42811</v>
      </c>
      <c r="G74" s="6">
        <f t="shared" si="9"/>
        <v>3</v>
      </c>
      <c r="H74" s="6">
        <f t="shared" si="10"/>
        <v>17</v>
      </c>
      <c r="I74" s="6">
        <f t="shared" si="11"/>
        <v>2017</v>
      </c>
      <c r="J74" t="s">
        <v>14</v>
      </c>
      <c r="K74" t="s">
        <v>5</v>
      </c>
      <c r="L74">
        <v>3599</v>
      </c>
      <c r="M74">
        <v>10315.9</v>
      </c>
      <c r="N74" s="4">
        <f t="shared" si="12"/>
        <v>10.315899999999999</v>
      </c>
      <c r="O74" s="4">
        <f t="shared" si="7"/>
        <v>6.4100010988999996</v>
      </c>
      <c r="P74" t="s">
        <v>511</v>
      </c>
      <c r="Q74" t="str">
        <f>VLOOKUP(P74,Key!$A$2:$C$160,2,FALSE)</f>
        <v>Home - Manhattan</v>
      </c>
      <c r="R74" t="str">
        <f>VLOOKUP(P74,Key!$A$2:$C$160,3,FALSE)</f>
        <v>Home - Manhattan</v>
      </c>
      <c r="S74" t="str">
        <f>VLOOKUP(P74,Key!$A$2:$D$160,4,FALSE)</f>
        <v>Home - Manhattan</v>
      </c>
      <c r="T74" t="b">
        <v>1</v>
      </c>
      <c r="U74" s="4">
        <f t="shared" si="13"/>
        <v>324.15993634871</v>
      </c>
    </row>
    <row r="75" spans="1:21" x14ac:dyDescent="0.2">
      <c r="A75">
        <v>1154919415</v>
      </c>
      <c r="E75" s="1">
        <v>42812.700694444444</v>
      </c>
      <c r="F75" s="7">
        <f t="shared" si="8"/>
        <v>42812</v>
      </c>
      <c r="G75" s="6">
        <f t="shared" si="9"/>
        <v>3</v>
      </c>
      <c r="H75" s="6">
        <f t="shared" si="10"/>
        <v>18</v>
      </c>
      <c r="I75" s="6">
        <f t="shared" si="11"/>
        <v>2017</v>
      </c>
      <c r="J75" t="s">
        <v>14</v>
      </c>
      <c r="K75" t="s">
        <v>5</v>
      </c>
      <c r="L75">
        <v>7564</v>
      </c>
      <c r="M75">
        <v>7821.41</v>
      </c>
      <c r="N75" s="4">
        <f t="shared" si="12"/>
        <v>7.8214100000000002</v>
      </c>
      <c r="O75" s="4">
        <f t="shared" si="7"/>
        <v>4.8599973531099998</v>
      </c>
      <c r="P75" t="s">
        <v>45</v>
      </c>
      <c r="Q75" t="str">
        <f>VLOOKUP(P75,Key!$A$2:$C$160,2,FALSE)</f>
        <v>Georgia</v>
      </c>
      <c r="R75" t="str">
        <f>VLOOKUP(P75,Key!$A$2:$C$160,3,FALSE)</f>
        <v>USA</v>
      </c>
      <c r="S75" t="str">
        <f>VLOOKUP(P75,Key!$A$2:$D$160,4,FALSE)</f>
        <v>DOM</v>
      </c>
      <c r="T75" t="b">
        <v>0</v>
      </c>
      <c r="U75" s="4">
        <f t="shared" si="13"/>
        <v>329.01993370181998</v>
      </c>
    </row>
    <row r="76" spans="1:21" x14ac:dyDescent="0.2">
      <c r="A76">
        <v>1154920494</v>
      </c>
      <c r="E76" s="1">
        <v>42816.109027777777</v>
      </c>
      <c r="F76" s="7">
        <f t="shared" si="8"/>
        <v>42816</v>
      </c>
      <c r="G76" s="6">
        <f t="shared" si="9"/>
        <v>3</v>
      </c>
      <c r="H76" s="6">
        <f t="shared" si="10"/>
        <v>22</v>
      </c>
      <c r="I76" s="6">
        <f t="shared" si="11"/>
        <v>2017</v>
      </c>
      <c r="J76" t="s">
        <v>14</v>
      </c>
      <c r="K76" t="s">
        <v>5</v>
      </c>
      <c r="L76">
        <v>2723</v>
      </c>
      <c r="M76">
        <v>13357.6</v>
      </c>
      <c r="N76" s="4">
        <f t="shared" si="12"/>
        <v>13.3576</v>
      </c>
      <c r="O76" s="4">
        <f t="shared" si="7"/>
        <v>8.3000252696000008</v>
      </c>
      <c r="P76" t="s">
        <v>511</v>
      </c>
      <c r="Q76" t="str">
        <f>VLOOKUP(P76,Key!$A$2:$C$160,2,FALSE)</f>
        <v>Home - Manhattan</v>
      </c>
      <c r="R76" t="str">
        <f>VLOOKUP(P76,Key!$A$2:$C$160,3,FALSE)</f>
        <v>Home - Manhattan</v>
      </c>
      <c r="S76" t="str">
        <f>VLOOKUP(P76,Key!$A$2:$D$160,4,FALSE)</f>
        <v>Home - Manhattan</v>
      </c>
      <c r="T76" t="b">
        <v>1</v>
      </c>
      <c r="U76" s="4">
        <f t="shared" si="13"/>
        <v>337.31995897141996</v>
      </c>
    </row>
    <row r="77" spans="1:21" x14ac:dyDescent="0.2">
      <c r="A77">
        <v>1154921669</v>
      </c>
      <c r="E77" s="1">
        <v>42817.195138888892</v>
      </c>
      <c r="F77" s="7">
        <f t="shared" si="8"/>
        <v>42817</v>
      </c>
      <c r="G77" s="6">
        <f t="shared" si="9"/>
        <v>3</v>
      </c>
      <c r="H77" s="6">
        <f t="shared" si="10"/>
        <v>23</v>
      </c>
      <c r="I77" s="6">
        <f t="shared" si="11"/>
        <v>2017</v>
      </c>
      <c r="J77" t="s">
        <v>14</v>
      </c>
      <c r="K77" t="s">
        <v>5</v>
      </c>
      <c r="L77">
        <v>3357</v>
      </c>
      <c r="M77">
        <v>8416.8700000000008</v>
      </c>
      <c r="N77" s="4">
        <f t="shared" si="12"/>
        <v>8.4168700000000012</v>
      </c>
      <c r="O77" s="4">
        <f t="shared" si="7"/>
        <v>5.2299989287700006</v>
      </c>
      <c r="P77" t="s">
        <v>511</v>
      </c>
      <c r="Q77" t="str">
        <f>VLOOKUP(P77,Key!$A$2:$C$160,2,FALSE)</f>
        <v>Home - Manhattan</v>
      </c>
      <c r="R77" t="str">
        <f>VLOOKUP(P77,Key!$A$2:$C$160,3,FALSE)</f>
        <v>Home - Manhattan</v>
      </c>
      <c r="S77" t="str">
        <f>VLOOKUP(P77,Key!$A$2:$D$160,4,FALSE)</f>
        <v>Home - Manhattan</v>
      </c>
      <c r="T77" t="b">
        <v>1</v>
      </c>
      <c r="U77" s="4">
        <f t="shared" si="13"/>
        <v>342.54995790018995</v>
      </c>
    </row>
    <row r="78" spans="1:21" x14ac:dyDescent="0.2">
      <c r="A78">
        <v>912765286</v>
      </c>
      <c r="E78" s="1">
        <v>42818.737627314818</v>
      </c>
      <c r="F78" s="7">
        <f t="shared" si="8"/>
        <v>42818</v>
      </c>
      <c r="G78" s="6">
        <f t="shared" si="9"/>
        <v>3</v>
      </c>
      <c r="H78" s="6">
        <f t="shared" si="10"/>
        <v>24</v>
      </c>
      <c r="I78" s="6">
        <f t="shared" si="11"/>
        <v>2017</v>
      </c>
      <c r="J78" t="s">
        <v>4</v>
      </c>
      <c r="K78" t="s">
        <v>5</v>
      </c>
      <c r="L78">
        <v>3984</v>
      </c>
      <c r="M78">
        <v>11949</v>
      </c>
      <c r="N78" s="4">
        <f t="shared" si="12"/>
        <v>11.949</v>
      </c>
      <c r="O78" s="4">
        <f t="shared" si="7"/>
        <v>7.4247620789999997</v>
      </c>
      <c r="P78" t="s">
        <v>42</v>
      </c>
      <c r="Q78" t="str">
        <f>VLOOKUP(P78,Key!$A$2:$C$160,2,FALSE)</f>
        <v>Home - MDR</v>
      </c>
      <c r="R78" t="str">
        <f>VLOOKUP(P78,Key!$A$2:$C$160,3,FALSE)</f>
        <v>Home - MDR</v>
      </c>
      <c r="S78" t="str">
        <f>VLOOKUP(P78,Key!$A$2:$D$160,4,FALSE)</f>
        <v>Home - MDR</v>
      </c>
      <c r="T78" t="b">
        <v>0</v>
      </c>
      <c r="U78" s="4">
        <f t="shared" si="13"/>
        <v>349.97471997918996</v>
      </c>
    </row>
    <row r="79" spans="1:21" x14ac:dyDescent="0.2">
      <c r="A79">
        <v>915744539</v>
      </c>
      <c r="E79" s="1">
        <v>42820.720208333332</v>
      </c>
      <c r="F79" s="7">
        <f t="shared" si="8"/>
        <v>42820</v>
      </c>
      <c r="G79" s="6">
        <f t="shared" si="9"/>
        <v>3</v>
      </c>
      <c r="H79" s="6">
        <f t="shared" si="10"/>
        <v>26</v>
      </c>
      <c r="I79" s="6">
        <f t="shared" si="11"/>
        <v>2017</v>
      </c>
      <c r="J79" t="s">
        <v>4</v>
      </c>
      <c r="K79" t="s">
        <v>5</v>
      </c>
      <c r="L79">
        <v>2498</v>
      </c>
      <c r="M79">
        <v>4387.3</v>
      </c>
      <c r="N79" s="4">
        <f t="shared" si="12"/>
        <v>4.3872999999999998</v>
      </c>
      <c r="O79" s="4">
        <f t="shared" si="7"/>
        <v>2.7261409883000001</v>
      </c>
      <c r="P79" t="s">
        <v>42</v>
      </c>
      <c r="Q79" t="str">
        <f>VLOOKUP(P79,Key!$A$2:$C$160,2,FALSE)</f>
        <v>Home - MDR</v>
      </c>
      <c r="R79" t="str">
        <f>VLOOKUP(P79,Key!$A$2:$C$160,3,FALSE)</f>
        <v>Home - MDR</v>
      </c>
      <c r="S79" t="str">
        <f>VLOOKUP(P79,Key!$A$2:$D$160,4,FALSE)</f>
        <v>Home - MDR</v>
      </c>
      <c r="T79" t="b">
        <v>0</v>
      </c>
      <c r="U79" s="4">
        <f t="shared" si="13"/>
        <v>352.70086096748997</v>
      </c>
    </row>
    <row r="80" spans="1:21" x14ac:dyDescent="0.2">
      <c r="A80">
        <v>917206794</v>
      </c>
      <c r="E80" s="1">
        <v>42821.857164351852</v>
      </c>
      <c r="F80" s="7">
        <f t="shared" si="8"/>
        <v>42821</v>
      </c>
      <c r="G80" s="6">
        <f t="shared" si="9"/>
        <v>3</v>
      </c>
      <c r="H80" s="6">
        <f t="shared" si="10"/>
        <v>27</v>
      </c>
      <c r="I80" s="6">
        <f t="shared" si="11"/>
        <v>2017</v>
      </c>
      <c r="J80" t="s">
        <v>6</v>
      </c>
      <c r="K80" t="s">
        <v>5</v>
      </c>
      <c r="L80">
        <v>3129</v>
      </c>
      <c r="M80">
        <v>10096.299999999999</v>
      </c>
      <c r="N80" s="4">
        <f t="shared" si="12"/>
        <v>10.096299999999999</v>
      </c>
      <c r="O80" s="4">
        <f t="shared" si="7"/>
        <v>6.2735480272999995</v>
      </c>
      <c r="P80" t="s">
        <v>43</v>
      </c>
      <c r="Q80" t="str">
        <f>VLOOKUP(P80,Key!$A$2:$C$160,2,FALSE)</f>
        <v>Missouri</v>
      </c>
      <c r="R80" t="str">
        <f>VLOOKUP(P80,Key!$A$2:$C$160,3,FALSE)</f>
        <v>USA</v>
      </c>
      <c r="S80" t="str">
        <f>VLOOKUP(P80,Key!$A$2:$D$160,4,FALSE)</f>
        <v>DOM</v>
      </c>
      <c r="T80" t="b">
        <v>0</v>
      </c>
      <c r="U80" s="4">
        <f t="shared" si="13"/>
        <v>358.97440899479</v>
      </c>
    </row>
    <row r="81" spans="1:21" x14ac:dyDescent="0.2">
      <c r="A81">
        <v>1154926177</v>
      </c>
      <c r="E81" s="1">
        <v>42824.111111111109</v>
      </c>
      <c r="F81" s="7">
        <f t="shared" si="8"/>
        <v>42824</v>
      </c>
      <c r="G81" s="6">
        <f t="shared" si="9"/>
        <v>3</v>
      </c>
      <c r="H81" s="6">
        <f t="shared" si="10"/>
        <v>30</v>
      </c>
      <c r="I81" s="6">
        <f t="shared" si="11"/>
        <v>2017</v>
      </c>
      <c r="J81" t="s">
        <v>14</v>
      </c>
      <c r="K81" t="s">
        <v>5</v>
      </c>
      <c r="L81">
        <v>3164</v>
      </c>
      <c r="M81">
        <v>14033.5</v>
      </c>
      <c r="N81" s="4">
        <f t="shared" si="12"/>
        <v>14.0335</v>
      </c>
      <c r="O81" s="4">
        <f t="shared" si="7"/>
        <v>8.7200099284999997</v>
      </c>
      <c r="P81" t="s">
        <v>43</v>
      </c>
      <c r="Q81" t="str">
        <f>VLOOKUP(P81,Key!$A$2:$C$160,2,FALSE)</f>
        <v>Missouri</v>
      </c>
      <c r="R81" t="str">
        <f>VLOOKUP(P81,Key!$A$2:$C$160,3,FALSE)</f>
        <v>USA</v>
      </c>
      <c r="S81" t="str">
        <f>VLOOKUP(P81,Key!$A$2:$D$160,4,FALSE)</f>
        <v>DOM</v>
      </c>
      <c r="T81" t="b">
        <v>1</v>
      </c>
      <c r="U81" s="4">
        <f t="shared" si="13"/>
        <v>367.69441892329002</v>
      </c>
    </row>
    <row r="82" spans="1:21" x14ac:dyDescent="0.2">
      <c r="A82">
        <v>1154927192</v>
      </c>
      <c r="E82" s="1">
        <v>42826.054166666669</v>
      </c>
      <c r="F82" s="7">
        <f t="shared" si="8"/>
        <v>42826</v>
      </c>
      <c r="G82" s="6">
        <f t="shared" si="9"/>
        <v>4</v>
      </c>
      <c r="H82" s="6">
        <f t="shared" si="10"/>
        <v>1</v>
      </c>
      <c r="I82" s="6">
        <f t="shared" si="11"/>
        <v>2017</v>
      </c>
      <c r="J82" t="s">
        <v>14</v>
      </c>
      <c r="K82" t="s">
        <v>5</v>
      </c>
      <c r="L82">
        <v>2162</v>
      </c>
      <c r="M82">
        <v>8867.49</v>
      </c>
      <c r="N82" s="4">
        <f t="shared" si="12"/>
        <v>8.8674900000000001</v>
      </c>
      <c r="O82" s="4">
        <f t="shared" si="7"/>
        <v>5.5100011287899999</v>
      </c>
      <c r="P82" t="s">
        <v>511</v>
      </c>
      <c r="Q82" t="str">
        <f>VLOOKUP(P82,Key!$A$2:$C$160,2,FALSE)</f>
        <v>Home - Manhattan</v>
      </c>
      <c r="R82" t="str">
        <f>VLOOKUP(P82,Key!$A$2:$C$160,3,FALSE)</f>
        <v>Home - Manhattan</v>
      </c>
      <c r="S82" t="str">
        <f>VLOOKUP(P82,Key!$A$2:$D$160,4,FALSE)</f>
        <v>Home - Manhattan</v>
      </c>
      <c r="T82" t="b">
        <v>1</v>
      </c>
      <c r="U82" s="4">
        <f t="shared" si="13"/>
        <v>373.20442005208002</v>
      </c>
    </row>
    <row r="83" spans="1:21" x14ac:dyDescent="0.2">
      <c r="A83">
        <v>925359092</v>
      </c>
      <c r="E83" s="1">
        <v>42827.671226851853</v>
      </c>
      <c r="F83" s="7">
        <f t="shared" si="8"/>
        <v>42827</v>
      </c>
      <c r="G83" s="6">
        <f t="shared" si="9"/>
        <v>4</v>
      </c>
      <c r="H83" s="6">
        <f t="shared" si="10"/>
        <v>2</v>
      </c>
      <c r="I83" s="6">
        <f t="shared" si="11"/>
        <v>2017</v>
      </c>
      <c r="J83" t="s">
        <v>7</v>
      </c>
      <c r="K83" t="s">
        <v>5</v>
      </c>
      <c r="L83">
        <v>3383</v>
      </c>
      <c r="M83">
        <v>14724.3</v>
      </c>
      <c r="N83" s="4">
        <f t="shared" si="12"/>
        <v>14.724299999999999</v>
      </c>
      <c r="O83" s="4">
        <f t="shared" si="7"/>
        <v>9.1492530152999993</v>
      </c>
      <c r="P83" t="s">
        <v>511</v>
      </c>
      <c r="Q83" t="str">
        <f>VLOOKUP(P83,Key!$A$2:$C$160,2,FALSE)</f>
        <v>Home - Manhattan</v>
      </c>
      <c r="R83" t="str">
        <f>VLOOKUP(P83,Key!$A$2:$C$160,3,FALSE)</f>
        <v>Home - Manhattan</v>
      </c>
      <c r="S83" t="str">
        <f>VLOOKUP(P83,Key!$A$2:$D$160,4,FALSE)</f>
        <v>Home - Manhattan</v>
      </c>
      <c r="T83" t="b">
        <v>0</v>
      </c>
      <c r="U83" s="4">
        <f t="shared" si="13"/>
        <v>382.35367306738004</v>
      </c>
    </row>
    <row r="84" spans="1:21" x14ac:dyDescent="0.2">
      <c r="A84">
        <v>1154928596</v>
      </c>
      <c r="E84" s="1">
        <v>42829.088194444441</v>
      </c>
      <c r="F84" s="7">
        <f t="shared" si="8"/>
        <v>42829</v>
      </c>
      <c r="G84" s="6">
        <f t="shared" si="9"/>
        <v>4</v>
      </c>
      <c r="H84" s="6">
        <f t="shared" si="10"/>
        <v>4</v>
      </c>
      <c r="I84" s="6">
        <f t="shared" si="11"/>
        <v>2017</v>
      </c>
      <c r="J84" t="s">
        <v>14</v>
      </c>
      <c r="K84" t="s">
        <v>5</v>
      </c>
      <c r="L84">
        <v>4059</v>
      </c>
      <c r="M84">
        <v>9366.3799999999992</v>
      </c>
      <c r="N84" s="4">
        <f t="shared" si="12"/>
        <v>9.3663799999999995</v>
      </c>
      <c r="O84" s="4">
        <f t="shared" si="7"/>
        <v>5.8199969069799993</v>
      </c>
      <c r="P84" t="s">
        <v>511</v>
      </c>
      <c r="Q84" t="str">
        <f>VLOOKUP(P84,Key!$A$2:$C$160,2,FALSE)</f>
        <v>Home - Manhattan</v>
      </c>
      <c r="R84" t="str">
        <f>VLOOKUP(P84,Key!$A$2:$C$160,3,FALSE)</f>
        <v>Home - Manhattan</v>
      </c>
      <c r="S84" t="str">
        <f>VLOOKUP(P84,Key!$A$2:$D$160,4,FALSE)</f>
        <v>Home - Manhattan</v>
      </c>
      <c r="T84" t="b">
        <v>1</v>
      </c>
      <c r="U84" s="4">
        <f t="shared" si="13"/>
        <v>388.17366997436005</v>
      </c>
    </row>
    <row r="85" spans="1:21" x14ac:dyDescent="0.2">
      <c r="A85">
        <v>1154929434</v>
      </c>
      <c r="E85" s="1">
        <v>42830.124305555553</v>
      </c>
      <c r="F85" s="7">
        <f t="shared" si="8"/>
        <v>42830</v>
      </c>
      <c r="G85" s="6">
        <f t="shared" si="9"/>
        <v>4</v>
      </c>
      <c r="H85" s="6">
        <f t="shared" si="10"/>
        <v>5</v>
      </c>
      <c r="I85" s="6">
        <f t="shared" si="11"/>
        <v>2017</v>
      </c>
      <c r="J85" t="s">
        <v>14</v>
      </c>
      <c r="K85" t="s">
        <v>5</v>
      </c>
      <c r="L85">
        <v>3508</v>
      </c>
      <c r="M85">
        <v>9253.73</v>
      </c>
      <c r="N85" s="4">
        <f t="shared" si="12"/>
        <v>9.2537299999999991</v>
      </c>
      <c r="O85" s="4">
        <f t="shared" si="7"/>
        <v>5.74999946383</v>
      </c>
      <c r="P85" t="s">
        <v>511</v>
      </c>
      <c r="Q85" t="str">
        <f>VLOOKUP(P85,Key!$A$2:$C$160,2,FALSE)</f>
        <v>Home - Manhattan</v>
      </c>
      <c r="R85" t="str">
        <f>VLOOKUP(P85,Key!$A$2:$C$160,3,FALSE)</f>
        <v>Home - Manhattan</v>
      </c>
      <c r="S85" t="str">
        <f>VLOOKUP(P85,Key!$A$2:$D$160,4,FALSE)</f>
        <v>Home - Manhattan</v>
      </c>
      <c r="T85" t="b">
        <v>1</v>
      </c>
      <c r="U85" s="4">
        <f t="shared" si="13"/>
        <v>393.92366943819007</v>
      </c>
    </row>
    <row r="86" spans="1:21" x14ac:dyDescent="0.2">
      <c r="A86">
        <v>1154930479</v>
      </c>
      <c r="E86" s="1">
        <v>42831.111805555556</v>
      </c>
      <c r="F86" s="7">
        <f t="shared" si="8"/>
        <v>42831</v>
      </c>
      <c r="G86" s="6">
        <f t="shared" si="9"/>
        <v>4</v>
      </c>
      <c r="H86" s="6">
        <f t="shared" si="10"/>
        <v>6</v>
      </c>
      <c r="I86" s="6">
        <f t="shared" si="11"/>
        <v>2017</v>
      </c>
      <c r="J86" t="s">
        <v>14</v>
      </c>
      <c r="K86" t="s">
        <v>5</v>
      </c>
      <c r="L86">
        <v>2673</v>
      </c>
      <c r="M86">
        <v>6678.78</v>
      </c>
      <c r="N86" s="4">
        <f t="shared" si="12"/>
        <v>6.6787799999999997</v>
      </c>
      <c r="O86" s="4">
        <f t="shared" si="7"/>
        <v>4.1500002073799998</v>
      </c>
      <c r="P86" t="s">
        <v>511</v>
      </c>
      <c r="Q86" t="str">
        <f>VLOOKUP(P86,Key!$A$2:$C$160,2,FALSE)</f>
        <v>Home - Manhattan</v>
      </c>
      <c r="R86" t="str">
        <f>VLOOKUP(P86,Key!$A$2:$C$160,3,FALSE)</f>
        <v>Home - Manhattan</v>
      </c>
      <c r="S86" t="str">
        <f>VLOOKUP(P86,Key!$A$2:$D$160,4,FALSE)</f>
        <v>Home - Manhattan</v>
      </c>
      <c r="T86" t="b">
        <v>1</v>
      </c>
      <c r="U86" s="4">
        <f t="shared" si="13"/>
        <v>398.07366964557008</v>
      </c>
    </row>
    <row r="87" spans="1:21" x14ac:dyDescent="0.2">
      <c r="A87">
        <v>933195551</v>
      </c>
      <c r="E87" s="1">
        <v>42833.571284722224</v>
      </c>
      <c r="F87" s="7">
        <f t="shared" si="8"/>
        <v>42833</v>
      </c>
      <c r="G87" s="6">
        <f t="shared" si="9"/>
        <v>4</v>
      </c>
      <c r="H87" s="6">
        <f t="shared" si="10"/>
        <v>8</v>
      </c>
      <c r="I87" s="6">
        <f t="shared" si="11"/>
        <v>2017</v>
      </c>
      <c r="J87" t="s">
        <v>4</v>
      </c>
      <c r="K87" t="s">
        <v>5</v>
      </c>
      <c r="L87">
        <v>3349</v>
      </c>
      <c r="M87">
        <v>16754.8</v>
      </c>
      <c r="N87" s="4">
        <f t="shared" si="12"/>
        <v>16.754799999999999</v>
      </c>
      <c r="O87" s="4">
        <f t="shared" si="7"/>
        <v>10.4109468308</v>
      </c>
      <c r="P87" t="s">
        <v>511</v>
      </c>
      <c r="Q87" t="str">
        <f>VLOOKUP(P87,Key!$A$2:$C$160,2,FALSE)</f>
        <v>Home - Manhattan</v>
      </c>
      <c r="R87" t="str">
        <f>VLOOKUP(P87,Key!$A$2:$C$160,3,FALSE)</f>
        <v>Home - Manhattan</v>
      </c>
      <c r="S87" t="str">
        <f>VLOOKUP(P87,Key!$A$2:$D$160,4,FALSE)</f>
        <v>Home - Manhattan</v>
      </c>
      <c r="T87" t="b">
        <v>0</v>
      </c>
      <c r="U87" s="4">
        <f t="shared" si="13"/>
        <v>408.48461647637009</v>
      </c>
    </row>
    <row r="88" spans="1:21" x14ac:dyDescent="0.2">
      <c r="A88">
        <v>1154932014</v>
      </c>
      <c r="E88" s="1">
        <v>42835.585416666669</v>
      </c>
      <c r="F88" s="7">
        <f t="shared" si="8"/>
        <v>42835</v>
      </c>
      <c r="G88" s="6">
        <f t="shared" si="9"/>
        <v>4</v>
      </c>
      <c r="H88" s="6">
        <f t="shared" si="10"/>
        <v>10</v>
      </c>
      <c r="I88" s="6">
        <f t="shared" si="11"/>
        <v>2017</v>
      </c>
      <c r="J88" t="s">
        <v>14</v>
      </c>
      <c r="K88" t="s">
        <v>5</v>
      </c>
      <c r="L88">
        <v>3905</v>
      </c>
      <c r="M88">
        <v>11780.4</v>
      </c>
      <c r="N88" s="4">
        <f t="shared" si="12"/>
        <v>11.7804</v>
      </c>
      <c r="O88" s="4">
        <f t="shared" si="7"/>
        <v>7.3199989283999995</v>
      </c>
      <c r="P88" t="s">
        <v>511</v>
      </c>
      <c r="Q88" t="str">
        <f>VLOOKUP(P88,Key!$A$2:$C$160,2,FALSE)</f>
        <v>Home - Manhattan</v>
      </c>
      <c r="R88" t="str">
        <f>VLOOKUP(P88,Key!$A$2:$C$160,3,FALSE)</f>
        <v>Home - Manhattan</v>
      </c>
      <c r="S88" t="str">
        <f>VLOOKUP(P88,Key!$A$2:$D$160,4,FALSE)</f>
        <v>Home - Manhattan</v>
      </c>
      <c r="T88" t="b">
        <v>1</v>
      </c>
      <c r="U88" s="4">
        <f t="shared" si="13"/>
        <v>415.80461540477012</v>
      </c>
    </row>
    <row r="89" spans="1:21" x14ac:dyDescent="0.2">
      <c r="A89">
        <v>1154933124</v>
      </c>
      <c r="E89" s="1">
        <v>42836.581250000003</v>
      </c>
      <c r="F89" s="7">
        <f t="shared" si="8"/>
        <v>42836</v>
      </c>
      <c r="G89" s="6">
        <f t="shared" si="9"/>
        <v>4</v>
      </c>
      <c r="H89" s="6">
        <f t="shared" si="10"/>
        <v>11</v>
      </c>
      <c r="I89" s="6">
        <f t="shared" si="11"/>
        <v>2017</v>
      </c>
      <c r="J89" t="s">
        <v>14</v>
      </c>
      <c r="K89" t="s">
        <v>5</v>
      </c>
      <c r="L89">
        <v>3991</v>
      </c>
      <c r="M89">
        <v>7966.25</v>
      </c>
      <c r="N89" s="4">
        <f t="shared" si="12"/>
        <v>7.9662499999999996</v>
      </c>
      <c r="O89" s="4">
        <f t="shared" si="7"/>
        <v>4.9499967287500004</v>
      </c>
      <c r="P89" t="s">
        <v>511</v>
      </c>
      <c r="Q89" t="str">
        <f>VLOOKUP(P89,Key!$A$2:$C$160,2,FALSE)</f>
        <v>Home - Manhattan</v>
      </c>
      <c r="R89" t="str">
        <f>VLOOKUP(P89,Key!$A$2:$C$160,3,FALSE)</f>
        <v>Home - Manhattan</v>
      </c>
      <c r="S89" t="str">
        <f>VLOOKUP(P89,Key!$A$2:$D$160,4,FALSE)</f>
        <v>Home - Manhattan</v>
      </c>
      <c r="T89" t="b">
        <v>1</v>
      </c>
      <c r="U89" s="4">
        <f t="shared" si="13"/>
        <v>420.75461213352014</v>
      </c>
    </row>
    <row r="90" spans="1:21" x14ac:dyDescent="0.2">
      <c r="A90">
        <v>939687895</v>
      </c>
      <c r="E90" s="1">
        <v>42837.916446759256</v>
      </c>
      <c r="F90" s="7">
        <f t="shared" si="8"/>
        <v>42837</v>
      </c>
      <c r="G90" s="6">
        <f t="shared" si="9"/>
        <v>4</v>
      </c>
      <c r="H90" s="6">
        <f t="shared" si="10"/>
        <v>12</v>
      </c>
      <c r="I90" s="6">
        <f t="shared" si="11"/>
        <v>2017</v>
      </c>
      <c r="J90" t="s">
        <v>6</v>
      </c>
      <c r="K90" t="s">
        <v>5</v>
      </c>
      <c r="L90">
        <v>4065</v>
      </c>
      <c r="M90">
        <v>13149.5</v>
      </c>
      <c r="N90" s="4">
        <f t="shared" si="12"/>
        <v>13.1495</v>
      </c>
      <c r="O90" s="4">
        <f t="shared" si="7"/>
        <v>8.1707179644999997</v>
      </c>
      <c r="P90" t="s">
        <v>511</v>
      </c>
      <c r="Q90" t="str">
        <f>VLOOKUP(P90,Key!$A$2:$C$160,2,FALSE)</f>
        <v>Home - Manhattan</v>
      </c>
      <c r="R90" t="str">
        <f>VLOOKUP(P90,Key!$A$2:$C$160,3,FALSE)</f>
        <v>Home - Manhattan</v>
      </c>
      <c r="S90" t="str">
        <f>VLOOKUP(P90,Key!$A$2:$D$160,4,FALSE)</f>
        <v>Home - Manhattan</v>
      </c>
      <c r="T90" t="b">
        <v>0</v>
      </c>
      <c r="U90" s="4">
        <f t="shared" si="13"/>
        <v>428.92533009802014</v>
      </c>
    </row>
    <row r="91" spans="1:21" x14ac:dyDescent="0.2">
      <c r="A91">
        <v>942352366</v>
      </c>
      <c r="E91" s="1">
        <v>42839.874560185184</v>
      </c>
      <c r="F91" s="7">
        <f t="shared" si="8"/>
        <v>42839</v>
      </c>
      <c r="G91" s="6">
        <f t="shared" si="9"/>
        <v>4</v>
      </c>
      <c r="H91" s="6">
        <f t="shared" si="10"/>
        <v>14</v>
      </c>
      <c r="I91" s="6">
        <f t="shared" si="11"/>
        <v>2017</v>
      </c>
      <c r="J91" t="s">
        <v>6</v>
      </c>
      <c r="K91" t="s">
        <v>5</v>
      </c>
      <c r="L91">
        <v>3191</v>
      </c>
      <c r="M91">
        <v>9217.5</v>
      </c>
      <c r="N91" s="4">
        <f t="shared" si="12"/>
        <v>9.2174999999999994</v>
      </c>
      <c r="O91" s="4">
        <f t="shared" si="7"/>
        <v>5.7274871924999999</v>
      </c>
      <c r="P91" t="s">
        <v>46</v>
      </c>
      <c r="Q91" t="str">
        <f>VLOOKUP(P91,Key!$A$2:$C$160,2,FALSE)</f>
        <v>Texas</v>
      </c>
      <c r="R91" t="str">
        <f>VLOOKUP(P91,Key!$A$2:$C$160,3,FALSE)</f>
        <v>USA</v>
      </c>
      <c r="S91" t="str">
        <f>VLOOKUP(P91,Key!$A$2:$D$160,4,FALSE)</f>
        <v>DOM</v>
      </c>
      <c r="T91" t="b">
        <v>0</v>
      </c>
      <c r="U91" s="4">
        <f t="shared" si="13"/>
        <v>434.65281729052015</v>
      </c>
    </row>
    <row r="92" spans="1:21" x14ac:dyDescent="0.2">
      <c r="A92">
        <v>944830302</v>
      </c>
      <c r="E92" s="1">
        <v>42841.561435185184</v>
      </c>
      <c r="F92" s="7">
        <f t="shared" si="8"/>
        <v>42841</v>
      </c>
      <c r="G92" s="6">
        <f t="shared" si="9"/>
        <v>4</v>
      </c>
      <c r="H92" s="6">
        <f t="shared" si="10"/>
        <v>16</v>
      </c>
      <c r="I92" s="6">
        <f t="shared" si="11"/>
        <v>2017</v>
      </c>
      <c r="J92" t="s">
        <v>4</v>
      </c>
      <c r="K92" t="s">
        <v>5</v>
      </c>
      <c r="L92">
        <v>4053</v>
      </c>
      <c r="M92">
        <v>11352</v>
      </c>
      <c r="N92" s="4">
        <f t="shared" si="12"/>
        <v>11.352</v>
      </c>
      <c r="O92" s="4">
        <f t="shared" si="7"/>
        <v>7.0538035920000004</v>
      </c>
      <c r="P92" t="s">
        <v>46</v>
      </c>
      <c r="Q92" t="str">
        <f>VLOOKUP(P92,Key!$A$2:$C$160,2,FALSE)</f>
        <v>Texas</v>
      </c>
      <c r="R92" t="str">
        <f>VLOOKUP(P92,Key!$A$2:$C$160,3,FALSE)</f>
        <v>USA</v>
      </c>
      <c r="S92" t="str">
        <f>VLOOKUP(P92,Key!$A$2:$D$160,4,FALSE)</f>
        <v>DOM</v>
      </c>
      <c r="T92" t="b">
        <v>0</v>
      </c>
      <c r="U92" s="4">
        <f t="shared" si="13"/>
        <v>441.70662088252016</v>
      </c>
    </row>
    <row r="93" spans="1:21" x14ac:dyDescent="0.2">
      <c r="A93">
        <v>1154935623</v>
      </c>
      <c r="E93" s="1">
        <v>42842.6</v>
      </c>
      <c r="F93" s="7">
        <f t="shared" si="8"/>
        <v>42842</v>
      </c>
      <c r="G93" s="6">
        <f t="shared" si="9"/>
        <v>4</v>
      </c>
      <c r="H93" s="6">
        <f t="shared" si="10"/>
        <v>17</v>
      </c>
      <c r="I93" s="6">
        <f t="shared" si="11"/>
        <v>2017</v>
      </c>
      <c r="J93" t="s">
        <v>14</v>
      </c>
      <c r="K93" t="s">
        <v>5</v>
      </c>
      <c r="L93">
        <v>3512</v>
      </c>
      <c r="M93">
        <v>7580.01</v>
      </c>
      <c r="N93" s="4">
        <f t="shared" si="12"/>
        <v>7.5800100000000006</v>
      </c>
      <c r="O93" s="4">
        <f t="shared" si="7"/>
        <v>4.7099983937100003</v>
      </c>
      <c r="P93" t="s">
        <v>511</v>
      </c>
      <c r="Q93" t="str">
        <f>VLOOKUP(P93,Key!$A$2:$C$160,2,FALSE)</f>
        <v>Home - Manhattan</v>
      </c>
      <c r="R93" t="str">
        <f>VLOOKUP(P93,Key!$A$2:$C$160,3,FALSE)</f>
        <v>Home - Manhattan</v>
      </c>
      <c r="S93" t="str">
        <f>VLOOKUP(P93,Key!$A$2:$D$160,4,FALSE)</f>
        <v>Home - Manhattan</v>
      </c>
      <c r="T93" t="b">
        <v>1</v>
      </c>
      <c r="U93" s="4">
        <f t="shared" si="13"/>
        <v>446.41661927623016</v>
      </c>
    </row>
    <row r="94" spans="1:21" x14ac:dyDescent="0.2">
      <c r="A94">
        <v>1154936824</v>
      </c>
      <c r="E94" s="1">
        <v>42843.574305555558</v>
      </c>
      <c r="F94" s="7">
        <f t="shared" si="8"/>
        <v>42843</v>
      </c>
      <c r="G94" s="6">
        <f t="shared" si="9"/>
        <v>4</v>
      </c>
      <c r="H94" s="6">
        <f t="shared" si="10"/>
        <v>18</v>
      </c>
      <c r="I94" s="6">
        <f t="shared" si="11"/>
        <v>2017</v>
      </c>
      <c r="J94" t="s">
        <v>14</v>
      </c>
      <c r="K94" t="s">
        <v>5</v>
      </c>
      <c r="L94">
        <v>3624</v>
      </c>
      <c r="M94">
        <v>6131.6</v>
      </c>
      <c r="N94" s="4">
        <f t="shared" si="12"/>
        <v>6.1316000000000006</v>
      </c>
      <c r="O94" s="4">
        <f t="shared" si="7"/>
        <v>3.8099984236000002</v>
      </c>
      <c r="P94" t="s">
        <v>511</v>
      </c>
      <c r="Q94" t="str">
        <f>VLOOKUP(P94,Key!$A$2:$C$160,2,FALSE)</f>
        <v>Home - Manhattan</v>
      </c>
      <c r="R94" t="str">
        <f>VLOOKUP(P94,Key!$A$2:$C$160,3,FALSE)</f>
        <v>Home - Manhattan</v>
      </c>
      <c r="S94" t="str">
        <f>VLOOKUP(P94,Key!$A$2:$D$160,4,FALSE)</f>
        <v>Home - Manhattan</v>
      </c>
      <c r="T94" t="b">
        <v>1</v>
      </c>
      <c r="U94" s="4">
        <f t="shared" si="13"/>
        <v>450.22661769983017</v>
      </c>
    </row>
    <row r="95" spans="1:21" x14ac:dyDescent="0.2">
      <c r="A95">
        <v>1154938042</v>
      </c>
      <c r="E95" s="1">
        <v>42844.573611111111</v>
      </c>
      <c r="F95" s="7">
        <f t="shared" si="8"/>
        <v>42844</v>
      </c>
      <c r="G95" s="6">
        <f t="shared" si="9"/>
        <v>4</v>
      </c>
      <c r="H95" s="6">
        <f t="shared" si="10"/>
        <v>19</v>
      </c>
      <c r="I95" s="6">
        <f t="shared" si="11"/>
        <v>2017</v>
      </c>
      <c r="J95" t="s">
        <v>14</v>
      </c>
      <c r="K95" t="s">
        <v>5</v>
      </c>
      <c r="L95">
        <v>3827</v>
      </c>
      <c r="M95">
        <v>9076.7000000000007</v>
      </c>
      <c r="N95" s="4">
        <f t="shared" si="12"/>
        <v>9.0767000000000007</v>
      </c>
      <c r="O95" s="4">
        <f t="shared" si="7"/>
        <v>5.6399981557000007</v>
      </c>
      <c r="P95" t="s">
        <v>511</v>
      </c>
      <c r="Q95" t="str">
        <f>VLOOKUP(P95,Key!$A$2:$C$160,2,FALSE)</f>
        <v>Home - Manhattan</v>
      </c>
      <c r="R95" t="str">
        <f>VLOOKUP(P95,Key!$A$2:$C$160,3,FALSE)</f>
        <v>Home - Manhattan</v>
      </c>
      <c r="S95" t="str">
        <f>VLOOKUP(P95,Key!$A$2:$D$160,4,FALSE)</f>
        <v>Home - Manhattan</v>
      </c>
      <c r="T95" t="b">
        <v>1</v>
      </c>
      <c r="U95" s="4">
        <f t="shared" si="13"/>
        <v>455.8666158555302</v>
      </c>
    </row>
    <row r="96" spans="1:21" x14ac:dyDescent="0.2">
      <c r="A96">
        <v>1154939312</v>
      </c>
      <c r="E96" s="1">
        <v>42845.575694444444</v>
      </c>
      <c r="F96" s="7">
        <f t="shared" si="8"/>
        <v>42845</v>
      </c>
      <c r="G96" s="6">
        <f t="shared" si="9"/>
        <v>4</v>
      </c>
      <c r="H96" s="6">
        <f t="shared" si="10"/>
        <v>20</v>
      </c>
      <c r="I96" s="6">
        <f t="shared" si="11"/>
        <v>2017</v>
      </c>
      <c r="J96" t="s">
        <v>14</v>
      </c>
      <c r="K96" t="s">
        <v>5</v>
      </c>
      <c r="L96">
        <v>2580</v>
      </c>
      <c r="M96">
        <v>6018.95</v>
      </c>
      <c r="N96" s="4">
        <f t="shared" si="12"/>
        <v>6.0189500000000002</v>
      </c>
      <c r="O96" s="4">
        <f t="shared" si="7"/>
        <v>3.7400009804500001</v>
      </c>
      <c r="P96" t="s">
        <v>511</v>
      </c>
      <c r="Q96" t="str">
        <f>VLOOKUP(P96,Key!$A$2:$C$160,2,FALSE)</f>
        <v>Home - Manhattan</v>
      </c>
      <c r="R96" t="str">
        <f>VLOOKUP(P96,Key!$A$2:$C$160,3,FALSE)</f>
        <v>Home - Manhattan</v>
      </c>
      <c r="S96" t="str">
        <f>VLOOKUP(P96,Key!$A$2:$D$160,4,FALSE)</f>
        <v>Home - Manhattan</v>
      </c>
      <c r="T96" t="b">
        <v>1</v>
      </c>
      <c r="U96" s="4">
        <f t="shared" si="13"/>
        <v>459.60661683598022</v>
      </c>
    </row>
    <row r="97" spans="1:21" x14ac:dyDescent="0.2">
      <c r="A97">
        <v>953040813</v>
      </c>
      <c r="E97" s="1">
        <v>42847.522569444445</v>
      </c>
      <c r="F97" s="7">
        <f t="shared" si="8"/>
        <v>42847</v>
      </c>
      <c r="G97" s="6">
        <f t="shared" si="9"/>
        <v>4</v>
      </c>
      <c r="H97" s="6">
        <f t="shared" si="10"/>
        <v>22</v>
      </c>
      <c r="I97" s="6">
        <f t="shared" si="11"/>
        <v>2017</v>
      </c>
      <c r="J97" t="s">
        <v>4</v>
      </c>
      <c r="K97" t="s">
        <v>5</v>
      </c>
      <c r="L97">
        <v>4051</v>
      </c>
      <c r="M97">
        <v>24496</v>
      </c>
      <c r="N97" s="4">
        <f t="shared" si="12"/>
        <v>24.495999999999999</v>
      </c>
      <c r="O97" s="4">
        <f t="shared" si="7"/>
        <v>15.221104016</v>
      </c>
      <c r="P97" t="s">
        <v>511</v>
      </c>
      <c r="Q97" t="str">
        <f>VLOOKUP(P97,Key!$A$2:$C$160,2,FALSE)</f>
        <v>Home - Manhattan</v>
      </c>
      <c r="R97" t="str">
        <f>VLOOKUP(P97,Key!$A$2:$C$160,3,FALSE)</f>
        <v>Home - Manhattan</v>
      </c>
      <c r="S97" t="str">
        <f>VLOOKUP(P97,Key!$A$2:$D$160,4,FALSE)</f>
        <v>Home - Manhattan</v>
      </c>
      <c r="T97" t="b">
        <v>0</v>
      </c>
      <c r="U97" s="4">
        <f t="shared" si="13"/>
        <v>474.82772085198025</v>
      </c>
    </row>
    <row r="98" spans="1:21" x14ac:dyDescent="0.2">
      <c r="A98">
        <v>1154940654</v>
      </c>
      <c r="E98" s="1">
        <v>42854.554166666669</v>
      </c>
      <c r="F98" s="7">
        <f t="shared" si="8"/>
        <v>42854</v>
      </c>
      <c r="G98" s="6">
        <f t="shared" si="9"/>
        <v>4</v>
      </c>
      <c r="H98" s="6">
        <f t="shared" si="10"/>
        <v>29</v>
      </c>
      <c r="I98" s="6">
        <f t="shared" si="11"/>
        <v>2017</v>
      </c>
      <c r="J98" t="s">
        <v>14</v>
      </c>
      <c r="K98" t="s">
        <v>5</v>
      </c>
      <c r="L98">
        <v>3585</v>
      </c>
      <c r="M98">
        <v>9044.51</v>
      </c>
      <c r="N98" s="4">
        <f t="shared" si="12"/>
        <v>9.0445100000000007</v>
      </c>
      <c r="O98" s="4">
        <f t="shared" si="7"/>
        <v>5.6199962232100003</v>
      </c>
      <c r="P98" t="s">
        <v>511</v>
      </c>
      <c r="Q98" t="str">
        <f>VLOOKUP(P98,Key!$A$2:$C$160,2,FALSE)</f>
        <v>Home - Manhattan</v>
      </c>
      <c r="R98" t="str">
        <f>VLOOKUP(P98,Key!$A$2:$C$160,3,FALSE)</f>
        <v>Home - Manhattan</v>
      </c>
      <c r="S98" t="str">
        <f>VLOOKUP(P98,Key!$A$2:$D$160,4,FALSE)</f>
        <v>Home - Manhattan</v>
      </c>
      <c r="T98" t="b">
        <v>1</v>
      </c>
      <c r="U98" s="4">
        <f t="shared" si="13"/>
        <v>480.44771707519027</v>
      </c>
    </row>
    <row r="99" spans="1:21" x14ac:dyDescent="0.2">
      <c r="A99">
        <v>965212547</v>
      </c>
      <c r="E99" s="1">
        <v>42855.888032407405</v>
      </c>
      <c r="F99" s="7">
        <f t="shared" si="8"/>
        <v>42855</v>
      </c>
      <c r="G99" s="6">
        <f t="shared" si="9"/>
        <v>4</v>
      </c>
      <c r="H99" s="6">
        <f t="shared" si="10"/>
        <v>30</v>
      </c>
      <c r="I99" s="6">
        <f t="shared" si="11"/>
        <v>2017</v>
      </c>
      <c r="J99" t="s">
        <v>6</v>
      </c>
      <c r="K99" t="s">
        <v>5</v>
      </c>
      <c r="L99">
        <v>4533</v>
      </c>
      <c r="M99">
        <v>8167.4</v>
      </c>
      <c r="N99" s="4">
        <f t="shared" si="12"/>
        <v>8.1673999999999989</v>
      </c>
      <c r="O99" s="4">
        <f t="shared" si="7"/>
        <v>5.0749855053999999</v>
      </c>
      <c r="P99" t="s">
        <v>511</v>
      </c>
      <c r="Q99" t="str">
        <f>VLOOKUP(P99,Key!$A$2:$C$160,2,FALSE)</f>
        <v>Home - Manhattan</v>
      </c>
      <c r="R99" t="str">
        <f>VLOOKUP(P99,Key!$A$2:$C$160,3,FALSE)</f>
        <v>Home - Manhattan</v>
      </c>
      <c r="S99" t="str">
        <f>VLOOKUP(P99,Key!$A$2:$D$160,4,FALSE)</f>
        <v>Home - Manhattan</v>
      </c>
      <c r="T99" t="b">
        <v>0</v>
      </c>
      <c r="U99" s="4">
        <f t="shared" si="13"/>
        <v>485.52270258059025</v>
      </c>
    </row>
    <row r="100" spans="1:21" x14ac:dyDescent="0.2">
      <c r="A100">
        <v>965859253</v>
      </c>
      <c r="E100" s="1">
        <v>42856.435671296298</v>
      </c>
      <c r="F100" s="7">
        <f t="shared" si="8"/>
        <v>42856</v>
      </c>
      <c r="G100" s="6">
        <f t="shared" si="9"/>
        <v>5</v>
      </c>
      <c r="H100" s="6">
        <f t="shared" si="10"/>
        <v>1</v>
      </c>
      <c r="I100" s="6">
        <f t="shared" si="11"/>
        <v>2017</v>
      </c>
      <c r="J100" t="s">
        <v>4</v>
      </c>
      <c r="K100" t="s">
        <v>5</v>
      </c>
      <c r="L100">
        <v>3329</v>
      </c>
      <c r="M100">
        <v>12197.3</v>
      </c>
      <c r="N100" s="4">
        <f t="shared" si="12"/>
        <v>12.197299999999998</v>
      </c>
      <c r="O100" s="4">
        <f t="shared" si="7"/>
        <v>7.5790484982999997</v>
      </c>
      <c r="P100" t="s">
        <v>511</v>
      </c>
      <c r="Q100" t="str">
        <f>VLOOKUP(P100,Key!$A$2:$C$160,2,FALSE)</f>
        <v>Home - Manhattan</v>
      </c>
      <c r="R100" t="str">
        <f>VLOOKUP(P100,Key!$A$2:$C$160,3,FALSE)</f>
        <v>Home - Manhattan</v>
      </c>
      <c r="S100" t="str">
        <f>VLOOKUP(P100,Key!$A$2:$D$160,4,FALSE)</f>
        <v>Home - Manhattan</v>
      </c>
      <c r="T100" t="b">
        <v>0</v>
      </c>
      <c r="U100" s="4">
        <f t="shared" si="13"/>
        <v>493.10175107889023</v>
      </c>
    </row>
    <row r="101" spans="1:21" x14ac:dyDescent="0.2">
      <c r="A101">
        <v>967343187</v>
      </c>
      <c r="E101" s="1">
        <v>42857.42864583333</v>
      </c>
      <c r="F101" s="7">
        <f t="shared" si="8"/>
        <v>42857</v>
      </c>
      <c r="G101" s="6">
        <f t="shared" si="9"/>
        <v>5</v>
      </c>
      <c r="H101" s="6">
        <f t="shared" si="10"/>
        <v>2</v>
      </c>
      <c r="I101" s="6">
        <f t="shared" si="11"/>
        <v>2017</v>
      </c>
      <c r="J101" t="s">
        <v>4</v>
      </c>
      <c r="K101" t="s">
        <v>5</v>
      </c>
      <c r="L101">
        <v>3174</v>
      </c>
      <c r="M101">
        <v>11842.5</v>
      </c>
      <c r="N101" s="4">
        <f t="shared" si="12"/>
        <v>11.842499999999999</v>
      </c>
      <c r="O101" s="4">
        <f t="shared" si="7"/>
        <v>7.3585860675000001</v>
      </c>
      <c r="P101" t="s">
        <v>511</v>
      </c>
      <c r="Q101" t="str">
        <f>VLOOKUP(P101,Key!$A$2:$C$160,2,FALSE)</f>
        <v>Home - Manhattan</v>
      </c>
      <c r="R101" t="str">
        <f>VLOOKUP(P101,Key!$A$2:$C$160,3,FALSE)</f>
        <v>Home - Manhattan</v>
      </c>
      <c r="S101" t="str">
        <f>VLOOKUP(P101,Key!$A$2:$D$160,4,FALSE)</f>
        <v>Home - Manhattan</v>
      </c>
      <c r="T101" t="b">
        <v>0</v>
      </c>
      <c r="U101" s="4">
        <f t="shared" si="13"/>
        <v>500.46033714639026</v>
      </c>
    </row>
    <row r="102" spans="1:21" x14ac:dyDescent="0.2">
      <c r="A102">
        <v>970407172</v>
      </c>
      <c r="E102" s="1">
        <v>42859.437337962961</v>
      </c>
      <c r="F102" s="7">
        <f t="shared" si="8"/>
        <v>42859</v>
      </c>
      <c r="G102" s="6">
        <f t="shared" si="9"/>
        <v>5</v>
      </c>
      <c r="H102" s="6">
        <f t="shared" si="10"/>
        <v>4</v>
      </c>
      <c r="I102" s="6">
        <f t="shared" si="11"/>
        <v>2017</v>
      </c>
      <c r="J102" t="s">
        <v>4</v>
      </c>
      <c r="K102" t="s">
        <v>5</v>
      </c>
      <c r="L102">
        <v>4405</v>
      </c>
      <c r="M102">
        <v>7208.2</v>
      </c>
      <c r="N102" s="4">
        <f t="shared" si="12"/>
        <v>7.2081999999999997</v>
      </c>
      <c r="O102" s="4">
        <f t="shared" si="7"/>
        <v>4.4789664422</v>
      </c>
      <c r="P102" t="s">
        <v>511</v>
      </c>
      <c r="Q102" t="str">
        <f>VLOOKUP(P102,Key!$A$2:$C$160,2,FALSE)</f>
        <v>Home - Manhattan</v>
      </c>
      <c r="R102" t="str">
        <f>VLOOKUP(P102,Key!$A$2:$C$160,3,FALSE)</f>
        <v>Home - Manhattan</v>
      </c>
      <c r="S102" t="str">
        <f>VLOOKUP(P102,Key!$A$2:$D$160,4,FALSE)</f>
        <v>Home - Manhattan</v>
      </c>
      <c r="T102" t="b">
        <v>0</v>
      </c>
      <c r="U102" s="4">
        <f t="shared" si="13"/>
        <v>504.93930358859023</v>
      </c>
    </row>
    <row r="103" spans="1:21" x14ac:dyDescent="0.2">
      <c r="A103">
        <v>973398083</v>
      </c>
      <c r="E103" s="1">
        <v>42861.524189814816</v>
      </c>
      <c r="F103" s="7">
        <f t="shared" si="8"/>
        <v>42861</v>
      </c>
      <c r="G103" s="6">
        <f t="shared" si="9"/>
        <v>5</v>
      </c>
      <c r="H103" s="6">
        <f t="shared" si="10"/>
        <v>6</v>
      </c>
      <c r="I103" s="6">
        <f t="shared" si="11"/>
        <v>2017</v>
      </c>
      <c r="J103" t="s">
        <v>4</v>
      </c>
      <c r="K103" t="s">
        <v>5</v>
      </c>
      <c r="L103">
        <v>3623</v>
      </c>
      <c r="M103">
        <v>12308</v>
      </c>
      <c r="N103" s="4">
        <f t="shared" si="12"/>
        <v>12.308</v>
      </c>
      <c r="O103" s="4">
        <f t="shared" si="7"/>
        <v>7.6478342680000004</v>
      </c>
      <c r="P103" t="s">
        <v>511</v>
      </c>
      <c r="Q103" t="str">
        <f>VLOOKUP(P103,Key!$A$2:$C$160,2,FALSE)</f>
        <v>Home - Manhattan</v>
      </c>
      <c r="R103" t="str">
        <f>VLOOKUP(P103,Key!$A$2:$C$160,3,FALSE)</f>
        <v>Home - Manhattan</v>
      </c>
      <c r="S103" t="str">
        <f>VLOOKUP(P103,Key!$A$2:$D$160,4,FALSE)</f>
        <v>Home - Manhattan</v>
      </c>
      <c r="T103" t="b">
        <v>0</v>
      </c>
      <c r="U103" s="4">
        <f t="shared" si="13"/>
        <v>512.58713785659029</v>
      </c>
    </row>
    <row r="104" spans="1:21" x14ac:dyDescent="0.2">
      <c r="A104">
        <v>976523180</v>
      </c>
      <c r="E104" s="1">
        <v>42863.448703703703</v>
      </c>
      <c r="F104" s="7">
        <f t="shared" si="8"/>
        <v>42863</v>
      </c>
      <c r="G104" s="6">
        <f t="shared" si="9"/>
        <v>5</v>
      </c>
      <c r="H104" s="6">
        <f t="shared" si="10"/>
        <v>8</v>
      </c>
      <c r="I104" s="6">
        <f t="shared" si="11"/>
        <v>2017</v>
      </c>
      <c r="J104" t="s">
        <v>4</v>
      </c>
      <c r="K104" t="s">
        <v>5</v>
      </c>
      <c r="L104">
        <v>4541</v>
      </c>
      <c r="M104">
        <v>14568.2</v>
      </c>
      <c r="N104" s="4">
        <f t="shared" si="12"/>
        <v>14.568200000000001</v>
      </c>
      <c r="O104" s="4">
        <f t="shared" si="7"/>
        <v>9.0522570022000011</v>
      </c>
      <c r="P104" t="s">
        <v>511</v>
      </c>
      <c r="Q104" t="str">
        <f>VLOOKUP(P104,Key!$A$2:$C$160,2,FALSE)</f>
        <v>Home - Manhattan</v>
      </c>
      <c r="R104" t="str">
        <f>VLOOKUP(P104,Key!$A$2:$C$160,3,FALSE)</f>
        <v>Home - Manhattan</v>
      </c>
      <c r="S104" t="str">
        <f>VLOOKUP(P104,Key!$A$2:$D$160,4,FALSE)</f>
        <v>Home - Manhattan</v>
      </c>
      <c r="T104" t="b">
        <v>0</v>
      </c>
      <c r="U104" s="4">
        <f t="shared" si="13"/>
        <v>521.6393948587903</v>
      </c>
    </row>
    <row r="105" spans="1:21" x14ac:dyDescent="0.2">
      <c r="A105">
        <v>977938178</v>
      </c>
      <c r="E105" s="1">
        <v>42864.45244212963</v>
      </c>
      <c r="F105" s="7">
        <f t="shared" si="8"/>
        <v>42864</v>
      </c>
      <c r="G105" s="6">
        <f t="shared" si="9"/>
        <v>5</v>
      </c>
      <c r="H105" s="6">
        <f t="shared" si="10"/>
        <v>9</v>
      </c>
      <c r="I105" s="6">
        <f t="shared" si="11"/>
        <v>2017</v>
      </c>
      <c r="J105" t="s">
        <v>4</v>
      </c>
      <c r="K105" t="s">
        <v>5</v>
      </c>
      <c r="L105">
        <v>1687</v>
      </c>
      <c r="M105">
        <v>9146</v>
      </c>
      <c r="N105" s="4">
        <f t="shared" si="12"/>
        <v>9.1460000000000008</v>
      </c>
      <c r="O105" s="4">
        <f t="shared" si="7"/>
        <v>5.6830591660000005</v>
      </c>
      <c r="P105" t="s">
        <v>511</v>
      </c>
      <c r="Q105" t="str">
        <f>VLOOKUP(P105,Key!$A$2:$C$160,2,FALSE)</f>
        <v>Home - Manhattan</v>
      </c>
      <c r="R105" t="str">
        <f>VLOOKUP(P105,Key!$A$2:$C$160,3,FALSE)</f>
        <v>Home - Manhattan</v>
      </c>
      <c r="S105" t="str">
        <f>VLOOKUP(P105,Key!$A$2:$D$160,4,FALSE)</f>
        <v>Home - Manhattan</v>
      </c>
      <c r="T105" t="b">
        <v>0</v>
      </c>
      <c r="U105" s="4">
        <f t="shared" si="13"/>
        <v>527.32245402479032</v>
      </c>
    </row>
    <row r="106" spans="1:21" x14ac:dyDescent="0.2">
      <c r="A106">
        <v>981151215</v>
      </c>
      <c r="E106" s="1">
        <v>42866.434351851851</v>
      </c>
      <c r="F106" s="7">
        <f t="shared" si="8"/>
        <v>42866</v>
      </c>
      <c r="G106" s="6">
        <f t="shared" si="9"/>
        <v>5</v>
      </c>
      <c r="H106" s="6">
        <f t="shared" si="10"/>
        <v>11</v>
      </c>
      <c r="I106" s="6">
        <f t="shared" si="11"/>
        <v>2017</v>
      </c>
      <c r="J106" t="s">
        <v>4</v>
      </c>
      <c r="K106" t="s">
        <v>5</v>
      </c>
      <c r="L106">
        <v>4383</v>
      </c>
      <c r="M106">
        <v>16341.4</v>
      </c>
      <c r="N106" s="4">
        <f t="shared" si="12"/>
        <v>16.3414</v>
      </c>
      <c r="O106" s="4">
        <f t="shared" si="7"/>
        <v>10.154072059400001</v>
      </c>
      <c r="P106" t="s">
        <v>511</v>
      </c>
      <c r="Q106" t="str">
        <f>VLOOKUP(P106,Key!$A$2:$C$160,2,FALSE)</f>
        <v>Home - Manhattan</v>
      </c>
      <c r="R106" t="str">
        <f>VLOOKUP(P106,Key!$A$2:$C$160,3,FALSE)</f>
        <v>Home - Manhattan</v>
      </c>
      <c r="S106" t="str">
        <f>VLOOKUP(P106,Key!$A$2:$D$160,4,FALSE)</f>
        <v>Home - Manhattan</v>
      </c>
      <c r="T106" t="b">
        <v>0</v>
      </c>
      <c r="U106" s="4">
        <f t="shared" si="13"/>
        <v>537.47652608419037</v>
      </c>
    </row>
    <row r="107" spans="1:21" x14ac:dyDescent="0.2">
      <c r="A107">
        <v>982583574</v>
      </c>
      <c r="E107" s="1">
        <v>42867.445520833331</v>
      </c>
      <c r="F107" s="7">
        <f t="shared" si="8"/>
        <v>42867</v>
      </c>
      <c r="G107" s="6">
        <f t="shared" si="9"/>
        <v>5</v>
      </c>
      <c r="H107" s="6">
        <f t="shared" si="10"/>
        <v>12</v>
      </c>
      <c r="I107" s="6">
        <f t="shared" si="11"/>
        <v>2017</v>
      </c>
      <c r="J107" t="s">
        <v>4</v>
      </c>
      <c r="K107" t="s">
        <v>5</v>
      </c>
      <c r="L107">
        <v>3414</v>
      </c>
      <c r="M107">
        <v>10676.3</v>
      </c>
      <c r="N107" s="4">
        <f t="shared" si="12"/>
        <v>10.676299999999999</v>
      </c>
      <c r="O107" s="4">
        <f t="shared" si="7"/>
        <v>6.6339432072999998</v>
      </c>
      <c r="P107" t="s">
        <v>511</v>
      </c>
      <c r="Q107" t="str">
        <f>VLOOKUP(P107,Key!$A$2:$C$160,2,FALSE)</f>
        <v>Home - Manhattan</v>
      </c>
      <c r="R107" t="str">
        <f>VLOOKUP(P107,Key!$A$2:$C$160,3,FALSE)</f>
        <v>Home - Manhattan</v>
      </c>
      <c r="S107" t="str">
        <f>VLOOKUP(P107,Key!$A$2:$D$160,4,FALSE)</f>
        <v>Home - Manhattan</v>
      </c>
      <c r="T107" t="b">
        <v>0</v>
      </c>
      <c r="U107" s="4">
        <f t="shared" si="13"/>
        <v>544.1104692914904</v>
      </c>
    </row>
    <row r="108" spans="1:21" x14ac:dyDescent="0.2">
      <c r="A108">
        <v>986373890</v>
      </c>
      <c r="E108" s="1">
        <v>42869.714687500003</v>
      </c>
      <c r="F108" s="7">
        <f t="shared" si="8"/>
        <v>42869</v>
      </c>
      <c r="G108" s="6">
        <f t="shared" si="9"/>
        <v>5</v>
      </c>
      <c r="H108" s="6">
        <f t="shared" si="10"/>
        <v>14</v>
      </c>
      <c r="I108" s="6">
        <f t="shared" si="11"/>
        <v>2017</v>
      </c>
      <c r="J108" t="s">
        <v>6</v>
      </c>
      <c r="K108" t="s">
        <v>5</v>
      </c>
      <c r="L108">
        <v>3613</v>
      </c>
      <c r="M108">
        <v>5490.7</v>
      </c>
      <c r="N108" s="4">
        <f t="shared" si="12"/>
        <v>5.4906999999999995</v>
      </c>
      <c r="O108" s="4">
        <f t="shared" si="7"/>
        <v>3.4117617497000001</v>
      </c>
      <c r="P108" t="s">
        <v>511</v>
      </c>
      <c r="Q108" t="str">
        <f>VLOOKUP(P108,Key!$A$2:$C$160,2,FALSE)</f>
        <v>Home - Manhattan</v>
      </c>
      <c r="R108" t="str">
        <f>VLOOKUP(P108,Key!$A$2:$C$160,3,FALSE)</f>
        <v>Home - Manhattan</v>
      </c>
      <c r="S108" t="str">
        <f>VLOOKUP(P108,Key!$A$2:$D$160,4,FALSE)</f>
        <v>Home - Manhattan</v>
      </c>
      <c r="T108" t="b">
        <v>0</v>
      </c>
      <c r="U108" s="4">
        <f t="shared" si="13"/>
        <v>547.52223104119037</v>
      </c>
    </row>
    <row r="109" spans="1:21" x14ac:dyDescent="0.2">
      <c r="A109">
        <v>996924715</v>
      </c>
      <c r="E109" s="1">
        <v>42875.497488425928</v>
      </c>
      <c r="F109" s="7">
        <f t="shared" si="8"/>
        <v>42875</v>
      </c>
      <c r="G109" s="6">
        <f t="shared" si="9"/>
        <v>5</v>
      </c>
      <c r="H109" s="6">
        <f t="shared" si="10"/>
        <v>20</v>
      </c>
      <c r="I109" s="6">
        <f t="shared" si="11"/>
        <v>2017</v>
      </c>
      <c r="J109" t="s">
        <v>8</v>
      </c>
      <c r="K109" t="s">
        <v>5</v>
      </c>
      <c r="L109">
        <v>1536</v>
      </c>
      <c r="M109">
        <v>21703.8</v>
      </c>
      <c r="N109" s="4">
        <f t="shared" si="12"/>
        <v>21.703799999999998</v>
      </c>
      <c r="O109" s="4">
        <f t="shared" si="7"/>
        <v>13.4861119098</v>
      </c>
      <c r="P109" t="s">
        <v>511</v>
      </c>
      <c r="Q109" t="str">
        <f>VLOOKUP(P109,Key!$A$2:$C$160,2,FALSE)</f>
        <v>Home - Manhattan</v>
      </c>
      <c r="R109" t="str">
        <f>VLOOKUP(P109,Key!$A$2:$C$160,3,FALSE)</f>
        <v>Home - Manhattan</v>
      </c>
      <c r="S109" t="str">
        <f>VLOOKUP(P109,Key!$A$2:$D$160,4,FALSE)</f>
        <v>Home - Manhattan</v>
      </c>
      <c r="T109" t="b">
        <v>0</v>
      </c>
      <c r="U109" s="4">
        <f t="shared" si="13"/>
        <v>561.00834295099037</v>
      </c>
    </row>
    <row r="110" spans="1:21" x14ac:dyDescent="0.2">
      <c r="A110">
        <v>1008342426</v>
      </c>
      <c r="E110" s="1">
        <v>42882.678240740737</v>
      </c>
      <c r="F110" s="7">
        <f t="shared" si="8"/>
        <v>42882</v>
      </c>
      <c r="G110" s="6">
        <f t="shared" si="9"/>
        <v>5</v>
      </c>
      <c r="H110" s="6">
        <f t="shared" si="10"/>
        <v>27</v>
      </c>
      <c r="I110" s="6">
        <f t="shared" si="11"/>
        <v>2017</v>
      </c>
      <c r="J110" t="s">
        <v>4</v>
      </c>
      <c r="K110" t="s">
        <v>5</v>
      </c>
      <c r="L110">
        <v>5519</v>
      </c>
      <c r="M110">
        <v>8950.1</v>
      </c>
      <c r="N110" s="4">
        <f t="shared" si="12"/>
        <v>8.9501000000000008</v>
      </c>
      <c r="O110" s="4">
        <f t="shared" si="7"/>
        <v>5.5613325870999999</v>
      </c>
      <c r="P110" t="s">
        <v>47</v>
      </c>
      <c r="Q110" t="str">
        <f>VLOOKUP(P110,Key!$A$2:$C$160,2,FALSE)</f>
        <v>California</v>
      </c>
      <c r="R110" t="str">
        <f>VLOOKUP(P110,Key!$A$2:$C$160,3,FALSE)</f>
        <v>USA</v>
      </c>
      <c r="S110" t="str">
        <f>VLOOKUP(P110,Key!$A$2:$D$160,4,FALSE)</f>
        <v>DOM</v>
      </c>
      <c r="T110" t="b">
        <v>0</v>
      </c>
      <c r="U110" s="4">
        <f t="shared" si="13"/>
        <v>566.56967553809034</v>
      </c>
    </row>
    <row r="111" spans="1:21" x14ac:dyDescent="0.2">
      <c r="A111">
        <v>1010191292</v>
      </c>
      <c r="E111" s="1">
        <v>42883.710636574076</v>
      </c>
      <c r="F111" s="7">
        <f t="shared" si="8"/>
        <v>42883</v>
      </c>
      <c r="G111" s="6">
        <f t="shared" si="9"/>
        <v>5</v>
      </c>
      <c r="H111" s="6">
        <f t="shared" si="10"/>
        <v>28</v>
      </c>
      <c r="I111" s="6">
        <f t="shared" si="11"/>
        <v>2017</v>
      </c>
      <c r="J111" t="s">
        <v>4</v>
      </c>
      <c r="K111" t="s">
        <v>5</v>
      </c>
      <c r="L111">
        <v>3697</v>
      </c>
      <c r="M111">
        <v>5553.5</v>
      </c>
      <c r="N111" s="4">
        <f t="shared" si="12"/>
        <v>5.5534999999999997</v>
      </c>
      <c r="O111" s="4">
        <f t="shared" si="7"/>
        <v>3.4507838485</v>
      </c>
      <c r="P111" t="s">
        <v>47</v>
      </c>
      <c r="Q111" t="str">
        <f>VLOOKUP(P111,Key!$A$2:$C$160,2,FALSE)</f>
        <v>California</v>
      </c>
      <c r="R111" t="str">
        <f>VLOOKUP(P111,Key!$A$2:$C$160,3,FALSE)</f>
        <v>USA</v>
      </c>
      <c r="S111" t="str">
        <f>VLOOKUP(P111,Key!$A$2:$D$160,4,FALSE)</f>
        <v>DOM</v>
      </c>
      <c r="T111" t="b">
        <v>0</v>
      </c>
      <c r="U111" s="4">
        <f t="shared" si="13"/>
        <v>570.02045938659035</v>
      </c>
    </row>
    <row r="112" spans="1:21" x14ac:dyDescent="0.2">
      <c r="A112">
        <v>1014186510</v>
      </c>
      <c r="E112" s="1">
        <v>42886.468310185184</v>
      </c>
      <c r="F112" s="7">
        <f t="shared" si="8"/>
        <v>42886</v>
      </c>
      <c r="G112" s="6">
        <f t="shared" si="9"/>
        <v>5</v>
      </c>
      <c r="H112" s="6">
        <f t="shared" si="10"/>
        <v>31</v>
      </c>
      <c r="I112" s="6">
        <f t="shared" si="11"/>
        <v>2017</v>
      </c>
      <c r="J112" t="s">
        <v>4</v>
      </c>
      <c r="K112" t="s">
        <v>5</v>
      </c>
      <c r="L112">
        <v>2192</v>
      </c>
      <c r="M112">
        <v>7377.4</v>
      </c>
      <c r="N112" s="4">
        <f t="shared" si="12"/>
        <v>7.3773999999999997</v>
      </c>
      <c r="O112" s="4">
        <f t="shared" si="7"/>
        <v>4.5841024154000003</v>
      </c>
      <c r="P112" t="s">
        <v>511</v>
      </c>
      <c r="Q112" t="str">
        <f>VLOOKUP(P112,Key!$A$2:$C$160,2,FALSE)</f>
        <v>Home - Manhattan</v>
      </c>
      <c r="R112" t="str">
        <f>VLOOKUP(P112,Key!$A$2:$C$160,3,FALSE)</f>
        <v>Home - Manhattan</v>
      </c>
      <c r="S112" t="str">
        <f>VLOOKUP(P112,Key!$A$2:$D$160,4,FALSE)</f>
        <v>Home - Manhattan</v>
      </c>
      <c r="T112" t="b">
        <v>0</v>
      </c>
      <c r="U112" s="4">
        <f t="shared" si="13"/>
        <v>574.60456180199037</v>
      </c>
    </row>
    <row r="113" spans="1:21" x14ac:dyDescent="0.2">
      <c r="A113">
        <v>1018039796</v>
      </c>
      <c r="E113" s="1">
        <v>42888.83834490741</v>
      </c>
      <c r="F113" s="7">
        <f t="shared" si="8"/>
        <v>42888</v>
      </c>
      <c r="G113" s="6">
        <f t="shared" si="9"/>
        <v>6</v>
      </c>
      <c r="H113" s="6">
        <f t="shared" si="10"/>
        <v>2</v>
      </c>
      <c r="I113" s="6">
        <f t="shared" si="11"/>
        <v>2017</v>
      </c>
      <c r="J113" t="s">
        <v>6</v>
      </c>
      <c r="K113" t="s">
        <v>5</v>
      </c>
      <c r="L113">
        <v>4235</v>
      </c>
      <c r="M113">
        <v>9343.4</v>
      </c>
      <c r="N113" s="4">
        <f t="shared" si="12"/>
        <v>9.343399999999999</v>
      </c>
      <c r="O113" s="4">
        <f t="shared" si="7"/>
        <v>5.8057178014000002</v>
      </c>
      <c r="P113" t="s">
        <v>511</v>
      </c>
      <c r="Q113" t="str">
        <f>VLOOKUP(P113,Key!$A$2:$C$160,2,FALSE)</f>
        <v>Home - Manhattan</v>
      </c>
      <c r="R113" t="str">
        <f>VLOOKUP(P113,Key!$A$2:$C$160,3,FALSE)</f>
        <v>Home - Manhattan</v>
      </c>
      <c r="S113" t="str">
        <f>VLOOKUP(P113,Key!$A$2:$D$160,4,FALSE)</f>
        <v>Home - Manhattan</v>
      </c>
      <c r="T113" t="b">
        <v>0</v>
      </c>
      <c r="U113" s="4">
        <f t="shared" si="13"/>
        <v>580.41027960339034</v>
      </c>
    </row>
    <row r="114" spans="1:21" x14ac:dyDescent="0.2">
      <c r="A114">
        <v>1020966558</v>
      </c>
      <c r="E114" s="1">
        <v>42890.59511574074</v>
      </c>
      <c r="F114" s="7">
        <f t="shared" si="8"/>
        <v>42890</v>
      </c>
      <c r="G114" s="6">
        <f t="shared" si="9"/>
        <v>6</v>
      </c>
      <c r="H114" s="6">
        <f t="shared" si="10"/>
        <v>4</v>
      </c>
      <c r="I114" s="6">
        <f t="shared" si="11"/>
        <v>2017</v>
      </c>
      <c r="J114" t="s">
        <v>4</v>
      </c>
      <c r="K114" t="s">
        <v>5</v>
      </c>
      <c r="L114">
        <v>2817</v>
      </c>
      <c r="M114">
        <v>15357.7</v>
      </c>
      <c r="N114" s="4">
        <f t="shared" si="12"/>
        <v>15.357700000000001</v>
      </c>
      <c r="O114" s="4">
        <f t="shared" si="7"/>
        <v>9.542829406700001</v>
      </c>
      <c r="P114" t="s">
        <v>511</v>
      </c>
      <c r="Q114" t="str">
        <f>VLOOKUP(P114,Key!$A$2:$C$160,2,FALSE)</f>
        <v>Home - Manhattan</v>
      </c>
      <c r="R114" t="str">
        <f>VLOOKUP(P114,Key!$A$2:$C$160,3,FALSE)</f>
        <v>Home - Manhattan</v>
      </c>
      <c r="S114" t="str">
        <f>VLOOKUP(P114,Key!$A$2:$D$160,4,FALSE)</f>
        <v>Home - Manhattan</v>
      </c>
      <c r="T114" t="b">
        <v>0</v>
      </c>
      <c r="U114" s="4">
        <f t="shared" si="13"/>
        <v>589.95310901009032</v>
      </c>
    </row>
    <row r="115" spans="1:21" x14ac:dyDescent="0.2">
      <c r="A115">
        <v>1025847257</v>
      </c>
      <c r="E115" s="1">
        <v>42893.841527777775</v>
      </c>
      <c r="F115" s="7">
        <f t="shared" si="8"/>
        <v>42893</v>
      </c>
      <c r="G115" s="6">
        <f t="shared" si="9"/>
        <v>6</v>
      </c>
      <c r="H115" s="6">
        <f t="shared" si="10"/>
        <v>7</v>
      </c>
      <c r="I115" s="6">
        <f t="shared" si="11"/>
        <v>2017</v>
      </c>
      <c r="J115" t="s">
        <v>6</v>
      </c>
      <c r="K115" t="s">
        <v>5</v>
      </c>
      <c r="L115">
        <v>5133</v>
      </c>
      <c r="M115">
        <v>8417</v>
      </c>
      <c r="N115" s="4">
        <f t="shared" si="12"/>
        <v>8.4169999999999998</v>
      </c>
      <c r="O115" s="4">
        <f t="shared" si="7"/>
        <v>5.2300797069999998</v>
      </c>
      <c r="P115" t="s">
        <v>511</v>
      </c>
      <c r="Q115" t="str">
        <f>VLOOKUP(P115,Key!$A$2:$C$160,2,FALSE)</f>
        <v>Home - Manhattan</v>
      </c>
      <c r="R115" t="str">
        <f>VLOOKUP(P115,Key!$A$2:$C$160,3,FALSE)</f>
        <v>Home - Manhattan</v>
      </c>
      <c r="S115" t="str">
        <f>VLOOKUP(P115,Key!$A$2:$D$160,4,FALSE)</f>
        <v>Home - Manhattan</v>
      </c>
      <c r="T115" t="b">
        <v>0</v>
      </c>
      <c r="U115" s="4">
        <f t="shared" si="13"/>
        <v>595.18318871709027</v>
      </c>
    </row>
    <row r="116" spans="1:21" x14ac:dyDescent="0.2">
      <c r="A116">
        <v>1028876577</v>
      </c>
      <c r="E116" s="1">
        <v>42895.973217592589</v>
      </c>
      <c r="F116" s="7">
        <f t="shared" si="8"/>
        <v>42895</v>
      </c>
      <c r="G116" s="6">
        <f t="shared" si="9"/>
        <v>6</v>
      </c>
      <c r="H116" s="6">
        <f t="shared" si="10"/>
        <v>9</v>
      </c>
      <c r="I116" s="6">
        <f t="shared" si="11"/>
        <v>2017</v>
      </c>
      <c r="J116" t="s">
        <v>9</v>
      </c>
      <c r="K116" t="s">
        <v>5</v>
      </c>
      <c r="L116">
        <v>2400</v>
      </c>
      <c r="M116">
        <v>10479.299999999999</v>
      </c>
      <c r="N116" s="4">
        <f t="shared" si="12"/>
        <v>10.479299999999999</v>
      </c>
      <c r="O116" s="4">
        <f t="shared" si="7"/>
        <v>6.5115331202999993</v>
      </c>
      <c r="P116" t="s">
        <v>511</v>
      </c>
      <c r="Q116" t="str">
        <f>VLOOKUP(P116,Key!$A$2:$C$160,2,FALSE)</f>
        <v>Home - Manhattan</v>
      </c>
      <c r="R116" t="str">
        <f>VLOOKUP(P116,Key!$A$2:$C$160,3,FALSE)</f>
        <v>Home - Manhattan</v>
      </c>
      <c r="S116" t="str">
        <f>VLOOKUP(P116,Key!$A$2:$D$160,4,FALSE)</f>
        <v>Home - Manhattan</v>
      </c>
      <c r="T116" t="b">
        <v>0</v>
      </c>
      <c r="U116" s="4">
        <f t="shared" si="13"/>
        <v>601.69472183739026</v>
      </c>
    </row>
    <row r="117" spans="1:21" x14ac:dyDescent="0.2">
      <c r="A117">
        <v>1032545624</v>
      </c>
      <c r="E117" s="1">
        <v>42898.033032407409</v>
      </c>
      <c r="F117" s="7">
        <f t="shared" si="8"/>
        <v>42898</v>
      </c>
      <c r="G117" s="6">
        <f t="shared" si="9"/>
        <v>6</v>
      </c>
      <c r="H117" s="6">
        <f t="shared" si="10"/>
        <v>12</v>
      </c>
      <c r="I117" s="6">
        <f t="shared" si="11"/>
        <v>2017</v>
      </c>
      <c r="J117" t="s">
        <v>9</v>
      </c>
      <c r="K117" t="s">
        <v>5</v>
      </c>
      <c r="L117">
        <v>4980</v>
      </c>
      <c r="M117">
        <v>10884.7</v>
      </c>
      <c r="N117" s="4">
        <f t="shared" si="12"/>
        <v>10.8847</v>
      </c>
      <c r="O117" s="4">
        <f t="shared" si="7"/>
        <v>6.7634369237000005</v>
      </c>
      <c r="P117" t="s">
        <v>511</v>
      </c>
      <c r="Q117" t="str">
        <f>VLOOKUP(P117,Key!$A$2:$C$160,2,FALSE)</f>
        <v>Home - Manhattan</v>
      </c>
      <c r="R117" t="str">
        <f>VLOOKUP(P117,Key!$A$2:$C$160,3,FALSE)</f>
        <v>Home - Manhattan</v>
      </c>
      <c r="S117" t="str">
        <f>VLOOKUP(P117,Key!$A$2:$D$160,4,FALSE)</f>
        <v>Home - Manhattan</v>
      </c>
      <c r="T117" t="b">
        <v>0</v>
      </c>
      <c r="U117" s="4">
        <f t="shared" si="13"/>
        <v>608.45815876109032</v>
      </c>
    </row>
    <row r="118" spans="1:21" x14ac:dyDescent="0.2">
      <c r="A118">
        <v>1035561088</v>
      </c>
      <c r="E118" s="1">
        <v>42900.037499999999</v>
      </c>
      <c r="F118" s="7">
        <f t="shared" si="8"/>
        <v>42900</v>
      </c>
      <c r="G118" s="6">
        <f t="shared" si="9"/>
        <v>6</v>
      </c>
      <c r="H118" s="6">
        <f t="shared" si="10"/>
        <v>14</v>
      </c>
      <c r="I118" s="6">
        <f t="shared" si="11"/>
        <v>2017</v>
      </c>
      <c r="J118" t="s">
        <v>9</v>
      </c>
      <c r="K118" t="s">
        <v>5</v>
      </c>
      <c r="L118">
        <v>2401</v>
      </c>
      <c r="M118">
        <v>13394.3</v>
      </c>
      <c r="N118" s="4">
        <f t="shared" si="12"/>
        <v>13.394299999999999</v>
      </c>
      <c r="O118" s="4">
        <f t="shared" si="7"/>
        <v>8.3228295852999992</v>
      </c>
      <c r="P118" t="s">
        <v>511</v>
      </c>
      <c r="Q118" t="str">
        <f>VLOOKUP(P118,Key!$A$2:$C$160,2,FALSE)</f>
        <v>Home - Manhattan</v>
      </c>
      <c r="R118" t="str">
        <f>VLOOKUP(P118,Key!$A$2:$C$160,3,FALSE)</f>
        <v>Home - Manhattan</v>
      </c>
      <c r="S118" t="str">
        <f>VLOOKUP(P118,Key!$A$2:$D$160,4,FALSE)</f>
        <v>Home - Manhattan</v>
      </c>
      <c r="T118" t="b">
        <v>0</v>
      </c>
      <c r="U118" s="4">
        <f t="shared" si="13"/>
        <v>616.78098834639036</v>
      </c>
    </row>
    <row r="119" spans="1:21" x14ac:dyDescent="0.2">
      <c r="A119">
        <v>1037621634</v>
      </c>
      <c r="E119" s="1">
        <v>42901.441087962965</v>
      </c>
      <c r="F119" s="7">
        <f t="shared" si="8"/>
        <v>42901</v>
      </c>
      <c r="G119" s="6">
        <f t="shared" si="9"/>
        <v>6</v>
      </c>
      <c r="H119" s="6">
        <f t="shared" si="10"/>
        <v>15</v>
      </c>
      <c r="I119" s="6">
        <f t="shared" si="11"/>
        <v>2017</v>
      </c>
      <c r="J119" t="s">
        <v>4</v>
      </c>
      <c r="K119" t="s">
        <v>5</v>
      </c>
      <c r="L119">
        <v>4246</v>
      </c>
      <c r="M119">
        <v>11804.1</v>
      </c>
      <c r="N119" s="4">
        <f t="shared" si="12"/>
        <v>11.8041</v>
      </c>
      <c r="O119" s="4">
        <f t="shared" si="7"/>
        <v>7.3347254210999999</v>
      </c>
      <c r="P119" t="s">
        <v>511</v>
      </c>
      <c r="Q119" t="str">
        <f>VLOOKUP(P119,Key!$A$2:$C$160,2,FALSE)</f>
        <v>Home - Manhattan</v>
      </c>
      <c r="R119" t="str">
        <f>VLOOKUP(P119,Key!$A$2:$C$160,3,FALSE)</f>
        <v>Home - Manhattan</v>
      </c>
      <c r="S119" t="str">
        <f>VLOOKUP(P119,Key!$A$2:$D$160,4,FALSE)</f>
        <v>Home - Manhattan</v>
      </c>
      <c r="T119" t="b">
        <v>0</v>
      </c>
      <c r="U119" s="4">
        <f t="shared" si="13"/>
        <v>624.11571376749032</v>
      </c>
    </row>
    <row r="120" spans="1:21" x14ac:dyDescent="0.2">
      <c r="A120">
        <v>1040937557</v>
      </c>
      <c r="E120" s="1">
        <v>42903.565613425926</v>
      </c>
      <c r="F120" s="7">
        <f t="shared" si="8"/>
        <v>42903</v>
      </c>
      <c r="G120" s="6">
        <f t="shared" si="9"/>
        <v>6</v>
      </c>
      <c r="H120" s="6">
        <f t="shared" si="10"/>
        <v>17</v>
      </c>
      <c r="I120" s="6">
        <f t="shared" si="11"/>
        <v>2017</v>
      </c>
      <c r="J120" t="s">
        <v>4</v>
      </c>
      <c r="K120" t="s">
        <v>5</v>
      </c>
      <c r="L120">
        <v>2386</v>
      </c>
      <c r="M120">
        <v>12578.1</v>
      </c>
      <c r="N120" s="4">
        <f t="shared" si="12"/>
        <v>12.578100000000001</v>
      </c>
      <c r="O120" s="4">
        <f t="shared" si="7"/>
        <v>7.8156665751000007</v>
      </c>
      <c r="P120" t="s">
        <v>48</v>
      </c>
      <c r="Q120" t="str">
        <f>VLOOKUP(P120,Key!$A$2:$C$160,2,FALSE)</f>
        <v>California</v>
      </c>
      <c r="R120" t="str">
        <f>VLOOKUP(P120,Key!$A$2:$C$160,3,FALSE)</f>
        <v>USA</v>
      </c>
      <c r="S120" t="str">
        <f>VLOOKUP(P120,Key!$A$2:$D$160,4,FALSE)</f>
        <v>DOM</v>
      </c>
      <c r="T120" t="b">
        <v>0</v>
      </c>
      <c r="U120" s="4">
        <f t="shared" si="13"/>
        <v>631.93138034259027</v>
      </c>
    </row>
    <row r="121" spans="1:21" x14ac:dyDescent="0.2">
      <c r="A121">
        <v>1045459535</v>
      </c>
      <c r="E121" s="1">
        <v>42906.421400462961</v>
      </c>
      <c r="F121" s="7">
        <f t="shared" si="8"/>
        <v>42906</v>
      </c>
      <c r="G121" s="6">
        <f t="shared" si="9"/>
        <v>6</v>
      </c>
      <c r="H121" s="6">
        <f t="shared" si="10"/>
        <v>20</v>
      </c>
      <c r="I121" s="6">
        <f t="shared" si="11"/>
        <v>2017</v>
      </c>
      <c r="J121" t="s">
        <v>4</v>
      </c>
      <c r="K121" t="s">
        <v>5</v>
      </c>
      <c r="L121">
        <v>4200</v>
      </c>
      <c r="M121">
        <v>14026.8</v>
      </c>
      <c r="N121" s="4">
        <f t="shared" si="12"/>
        <v>14.0268</v>
      </c>
      <c r="O121" s="4">
        <f t="shared" si="7"/>
        <v>8.7158467428000002</v>
      </c>
      <c r="P121" t="s">
        <v>511</v>
      </c>
      <c r="Q121" t="str">
        <f>VLOOKUP(P121,Key!$A$2:$C$160,2,FALSE)</f>
        <v>Home - Manhattan</v>
      </c>
      <c r="R121" t="str">
        <f>VLOOKUP(P121,Key!$A$2:$C$160,3,FALSE)</f>
        <v>Home - Manhattan</v>
      </c>
      <c r="S121" t="str">
        <f>VLOOKUP(P121,Key!$A$2:$D$160,4,FALSE)</f>
        <v>Home - Manhattan</v>
      </c>
      <c r="T121" t="b">
        <v>0</v>
      </c>
      <c r="U121" s="4">
        <f t="shared" si="13"/>
        <v>640.64722708539023</v>
      </c>
    </row>
    <row r="122" spans="1:21" x14ac:dyDescent="0.2">
      <c r="A122">
        <v>1054825948</v>
      </c>
      <c r="E122" s="1">
        <v>42912.442557870374</v>
      </c>
      <c r="F122" s="7">
        <f t="shared" si="8"/>
        <v>42912</v>
      </c>
      <c r="G122" s="6">
        <f t="shared" si="9"/>
        <v>6</v>
      </c>
      <c r="H122" s="6">
        <f t="shared" si="10"/>
        <v>26</v>
      </c>
      <c r="I122" s="6">
        <f t="shared" si="11"/>
        <v>2017</v>
      </c>
      <c r="J122" t="s">
        <v>4</v>
      </c>
      <c r="K122" t="s">
        <v>5</v>
      </c>
      <c r="L122">
        <v>2608</v>
      </c>
      <c r="M122">
        <v>11011.9</v>
      </c>
      <c r="N122" s="4">
        <f t="shared" si="12"/>
        <v>11.011899999999999</v>
      </c>
      <c r="O122" s="4">
        <f t="shared" si="7"/>
        <v>6.8424753148999997</v>
      </c>
      <c r="P122" t="s">
        <v>511</v>
      </c>
      <c r="Q122" t="str">
        <f>VLOOKUP(P122,Key!$A$2:$C$160,2,FALSE)</f>
        <v>Home - Manhattan</v>
      </c>
      <c r="R122" t="str">
        <f>VLOOKUP(P122,Key!$A$2:$C$160,3,FALSE)</f>
        <v>Home - Manhattan</v>
      </c>
      <c r="S122" t="str">
        <f>VLOOKUP(P122,Key!$A$2:$D$160,4,FALSE)</f>
        <v>Home - Manhattan</v>
      </c>
      <c r="T122" t="b">
        <v>0</v>
      </c>
      <c r="U122" s="4">
        <f t="shared" si="13"/>
        <v>647.48970240029018</v>
      </c>
    </row>
    <row r="123" spans="1:21" x14ac:dyDescent="0.2">
      <c r="A123">
        <v>1057924328</v>
      </c>
      <c r="E123" s="1">
        <v>42914.447106481479</v>
      </c>
      <c r="F123" s="7">
        <f t="shared" si="8"/>
        <v>42914</v>
      </c>
      <c r="G123" s="6">
        <f t="shared" si="9"/>
        <v>6</v>
      </c>
      <c r="H123" s="6">
        <f t="shared" si="10"/>
        <v>28</v>
      </c>
      <c r="I123" s="6">
        <f t="shared" si="11"/>
        <v>2017</v>
      </c>
      <c r="J123" t="s">
        <v>4</v>
      </c>
      <c r="K123" t="s">
        <v>5</v>
      </c>
      <c r="L123">
        <v>4319</v>
      </c>
      <c r="M123">
        <v>9090.4</v>
      </c>
      <c r="N123" s="4">
        <f t="shared" si="12"/>
        <v>9.0903999999999989</v>
      </c>
      <c r="O123" s="4">
        <f t="shared" si="7"/>
        <v>5.6485109384000003</v>
      </c>
      <c r="P123" t="s">
        <v>511</v>
      </c>
      <c r="Q123" t="str">
        <f>VLOOKUP(P123,Key!$A$2:$C$160,2,FALSE)</f>
        <v>Home - Manhattan</v>
      </c>
      <c r="R123" t="str">
        <f>VLOOKUP(P123,Key!$A$2:$C$160,3,FALSE)</f>
        <v>Home - Manhattan</v>
      </c>
      <c r="S123" t="str">
        <f>VLOOKUP(P123,Key!$A$2:$D$160,4,FALSE)</f>
        <v>Home - Manhattan</v>
      </c>
      <c r="T123" t="b">
        <v>0</v>
      </c>
      <c r="U123" s="4">
        <f t="shared" si="13"/>
        <v>653.13821333869021</v>
      </c>
    </row>
    <row r="124" spans="1:21" x14ac:dyDescent="0.2">
      <c r="A124">
        <v>1060765760</v>
      </c>
      <c r="E124" s="1">
        <v>42916.450046296297</v>
      </c>
      <c r="F124" s="7">
        <f t="shared" si="8"/>
        <v>42916</v>
      </c>
      <c r="G124" s="6">
        <f t="shared" si="9"/>
        <v>6</v>
      </c>
      <c r="H124" s="6">
        <f t="shared" si="10"/>
        <v>30</v>
      </c>
      <c r="I124" s="6">
        <f t="shared" si="11"/>
        <v>2017</v>
      </c>
      <c r="J124" t="s">
        <v>4</v>
      </c>
      <c r="K124" t="s">
        <v>5</v>
      </c>
      <c r="L124">
        <v>4261</v>
      </c>
      <c r="M124">
        <v>7455.4</v>
      </c>
      <c r="N124" s="4">
        <f t="shared" si="12"/>
        <v>7.4554</v>
      </c>
      <c r="O124" s="4">
        <f t="shared" si="7"/>
        <v>4.6325693534000001</v>
      </c>
      <c r="P124" t="s">
        <v>511</v>
      </c>
      <c r="Q124" t="str">
        <f>VLOOKUP(P124,Key!$A$2:$C$160,2,FALSE)</f>
        <v>Home - Manhattan</v>
      </c>
      <c r="R124" t="str">
        <f>VLOOKUP(P124,Key!$A$2:$C$160,3,FALSE)</f>
        <v>Home - Manhattan</v>
      </c>
      <c r="S124" t="str">
        <f>VLOOKUP(P124,Key!$A$2:$D$160,4,FALSE)</f>
        <v>Home - Manhattan</v>
      </c>
      <c r="T124" t="b">
        <v>0</v>
      </c>
      <c r="U124" s="4">
        <f t="shared" si="13"/>
        <v>657.77078269209017</v>
      </c>
    </row>
    <row r="125" spans="1:21" x14ac:dyDescent="0.2">
      <c r="A125">
        <v>1062430339</v>
      </c>
      <c r="E125" s="1">
        <v>42917.577847222223</v>
      </c>
      <c r="F125" s="7">
        <f t="shared" si="8"/>
        <v>42917</v>
      </c>
      <c r="G125" s="6">
        <f t="shared" si="9"/>
        <v>7</v>
      </c>
      <c r="H125" s="6">
        <f t="shared" si="10"/>
        <v>1</v>
      </c>
      <c r="I125" s="6">
        <f t="shared" si="11"/>
        <v>2017</v>
      </c>
      <c r="J125" t="s">
        <v>4</v>
      </c>
      <c r="K125" t="s">
        <v>5</v>
      </c>
      <c r="L125">
        <v>2167</v>
      </c>
      <c r="M125">
        <v>13242.5</v>
      </c>
      <c r="N125" s="4">
        <f t="shared" si="12"/>
        <v>13.2425</v>
      </c>
      <c r="O125" s="4">
        <f t="shared" si="7"/>
        <v>8.2285054674999998</v>
      </c>
      <c r="P125" t="s">
        <v>49</v>
      </c>
      <c r="Q125" t="str">
        <f>VLOOKUP(P125,Key!$A$2:$C$160,2,FALSE)</f>
        <v>California</v>
      </c>
      <c r="R125" t="str">
        <f>VLOOKUP(P125,Key!$A$2:$C$160,3,FALSE)</f>
        <v>USA</v>
      </c>
      <c r="S125" t="str">
        <f>VLOOKUP(P125,Key!$A$2:$D$160,4,FALSE)</f>
        <v>DOM</v>
      </c>
      <c r="T125" t="b">
        <v>0</v>
      </c>
      <c r="U125" s="4">
        <f t="shared" si="13"/>
        <v>665.99928815959015</v>
      </c>
    </row>
    <row r="126" spans="1:21" x14ac:dyDescent="0.2">
      <c r="A126">
        <v>1066373205</v>
      </c>
      <c r="E126" s="1">
        <v>42919.976840277777</v>
      </c>
      <c r="F126" s="7">
        <f t="shared" si="8"/>
        <v>42919</v>
      </c>
      <c r="G126" s="6">
        <f t="shared" si="9"/>
        <v>7</v>
      </c>
      <c r="H126" s="6">
        <f t="shared" si="10"/>
        <v>3</v>
      </c>
      <c r="I126" s="6">
        <f t="shared" si="11"/>
        <v>2017</v>
      </c>
      <c r="J126" t="s">
        <v>6</v>
      </c>
      <c r="K126" t="s">
        <v>5</v>
      </c>
      <c r="L126">
        <v>4463</v>
      </c>
      <c r="M126">
        <v>7510</v>
      </c>
      <c r="N126" s="4">
        <f t="shared" si="12"/>
        <v>7.51</v>
      </c>
      <c r="O126" s="4">
        <f t="shared" si="7"/>
        <v>4.66649621</v>
      </c>
      <c r="P126" t="s">
        <v>42</v>
      </c>
      <c r="Q126" t="str">
        <f>VLOOKUP(P126,Key!$A$2:$C$160,2,FALSE)</f>
        <v>Home - MDR</v>
      </c>
      <c r="R126" t="str">
        <f>VLOOKUP(P126,Key!$A$2:$C$160,3,FALSE)</f>
        <v>Home - MDR</v>
      </c>
      <c r="S126" t="str">
        <f>VLOOKUP(P126,Key!$A$2:$D$160,4,FALSE)</f>
        <v>Home - MDR</v>
      </c>
      <c r="T126" t="b">
        <v>0</v>
      </c>
      <c r="U126" s="4">
        <f t="shared" si="13"/>
        <v>670.66578436959014</v>
      </c>
    </row>
    <row r="127" spans="1:21" x14ac:dyDescent="0.2">
      <c r="A127">
        <v>1067271014</v>
      </c>
      <c r="E127" s="1">
        <v>42920.640023148146</v>
      </c>
      <c r="F127" s="7">
        <f t="shared" si="8"/>
        <v>42920</v>
      </c>
      <c r="G127" s="6">
        <f t="shared" si="9"/>
        <v>7</v>
      </c>
      <c r="H127" s="6">
        <f t="shared" si="10"/>
        <v>4</v>
      </c>
      <c r="I127" s="6">
        <f t="shared" si="11"/>
        <v>2017</v>
      </c>
      <c r="J127" t="s">
        <v>10</v>
      </c>
      <c r="K127" t="s">
        <v>5</v>
      </c>
      <c r="L127">
        <v>2706</v>
      </c>
      <c r="M127">
        <v>10333.299999999999</v>
      </c>
      <c r="N127" s="4">
        <f t="shared" si="12"/>
        <v>10.333299999999999</v>
      </c>
      <c r="O127" s="4">
        <f t="shared" si="7"/>
        <v>6.4208129542999997</v>
      </c>
      <c r="P127" t="s">
        <v>42</v>
      </c>
      <c r="Q127" t="str">
        <f>VLOOKUP(P127,Key!$A$2:$C$160,2,FALSE)</f>
        <v>Home - MDR</v>
      </c>
      <c r="R127" t="str">
        <f>VLOOKUP(P127,Key!$A$2:$C$160,3,FALSE)</f>
        <v>Home - MDR</v>
      </c>
      <c r="S127" t="str">
        <f>VLOOKUP(P127,Key!$A$2:$D$160,4,FALSE)</f>
        <v>Home - MDR</v>
      </c>
      <c r="T127" t="b">
        <v>0</v>
      </c>
      <c r="U127" s="4">
        <f t="shared" si="13"/>
        <v>677.08659732389015</v>
      </c>
    </row>
    <row r="128" spans="1:21" x14ac:dyDescent="0.2">
      <c r="A128">
        <v>1070249757</v>
      </c>
      <c r="E128" s="1">
        <v>42922.452384259261</v>
      </c>
      <c r="F128" s="7">
        <f t="shared" si="8"/>
        <v>42922</v>
      </c>
      <c r="G128" s="6">
        <f t="shared" si="9"/>
        <v>7</v>
      </c>
      <c r="H128" s="6">
        <f t="shared" si="10"/>
        <v>6</v>
      </c>
      <c r="I128" s="6">
        <f t="shared" si="11"/>
        <v>2017</v>
      </c>
      <c r="J128" t="s">
        <v>4</v>
      </c>
      <c r="K128" t="s">
        <v>5</v>
      </c>
      <c r="L128">
        <v>4165</v>
      </c>
      <c r="M128">
        <v>10356</v>
      </c>
      <c r="N128" s="4">
        <f t="shared" si="12"/>
        <v>10.356</v>
      </c>
      <c r="O128" s="4">
        <f t="shared" si="7"/>
        <v>6.4349180759999998</v>
      </c>
      <c r="P128" t="s">
        <v>511</v>
      </c>
      <c r="Q128" t="str">
        <f>VLOOKUP(P128,Key!$A$2:$C$160,2,FALSE)</f>
        <v>Home - Manhattan</v>
      </c>
      <c r="R128" t="str">
        <f>VLOOKUP(P128,Key!$A$2:$C$160,3,FALSE)</f>
        <v>Home - Manhattan</v>
      </c>
      <c r="S128" t="str">
        <f>VLOOKUP(P128,Key!$A$2:$D$160,4,FALSE)</f>
        <v>Home - Manhattan</v>
      </c>
      <c r="T128" t="b">
        <v>0</v>
      </c>
      <c r="U128" s="4">
        <f t="shared" si="13"/>
        <v>683.52151539989018</v>
      </c>
    </row>
    <row r="129" spans="1:21" x14ac:dyDescent="0.2">
      <c r="A129">
        <v>1073404564</v>
      </c>
      <c r="E129" s="1">
        <v>42924.508703703701</v>
      </c>
      <c r="F129" s="7">
        <f t="shared" si="8"/>
        <v>42924</v>
      </c>
      <c r="G129" s="6">
        <f t="shared" si="9"/>
        <v>7</v>
      </c>
      <c r="H129" s="6">
        <f t="shared" si="10"/>
        <v>8</v>
      </c>
      <c r="I129" s="6">
        <f t="shared" si="11"/>
        <v>2017</v>
      </c>
      <c r="J129" t="s">
        <v>4</v>
      </c>
      <c r="K129" t="s">
        <v>5</v>
      </c>
      <c r="L129">
        <v>5632</v>
      </c>
      <c r="M129">
        <v>16499.2</v>
      </c>
      <c r="N129" s="4">
        <f t="shared" si="12"/>
        <v>16.499200000000002</v>
      </c>
      <c r="O129" s="4">
        <f t="shared" si="7"/>
        <v>10.2521244032</v>
      </c>
      <c r="P129" t="s">
        <v>511</v>
      </c>
      <c r="Q129" t="str">
        <f>VLOOKUP(P129,Key!$A$2:$C$160,2,FALSE)</f>
        <v>Home - Manhattan</v>
      </c>
      <c r="R129" t="str">
        <f>VLOOKUP(P129,Key!$A$2:$C$160,3,FALSE)</f>
        <v>Home - Manhattan</v>
      </c>
      <c r="S129" t="str">
        <f>VLOOKUP(P129,Key!$A$2:$D$160,4,FALSE)</f>
        <v>Home - Manhattan</v>
      </c>
      <c r="T129" t="b">
        <v>0</v>
      </c>
      <c r="U129" s="4">
        <f t="shared" si="13"/>
        <v>693.77363980309019</v>
      </c>
    </row>
    <row r="130" spans="1:21" x14ac:dyDescent="0.2">
      <c r="A130">
        <v>1076632829</v>
      </c>
      <c r="E130" s="1">
        <v>42926.449884259258</v>
      </c>
      <c r="F130" s="7">
        <f t="shared" si="8"/>
        <v>42926</v>
      </c>
      <c r="G130" s="6">
        <f t="shared" si="9"/>
        <v>7</v>
      </c>
      <c r="H130" s="6">
        <f t="shared" si="10"/>
        <v>10</v>
      </c>
      <c r="I130" s="6">
        <f t="shared" si="11"/>
        <v>2017</v>
      </c>
      <c r="J130" t="s">
        <v>4</v>
      </c>
      <c r="K130" t="s">
        <v>5</v>
      </c>
      <c r="L130">
        <v>1580</v>
      </c>
      <c r="M130">
        <v>10395.9</v>
      </c>
      <c r="N130" s="4">
        <f t="shared" si="12"/>
        <v>10.395899999999999</v>
      </c>
      <c r="O130" s="4">
        <f t="shared" si="7"/>
        <v>6.4597107788999999</v>
      </c>
      <c r="P130" t="s">
        <v>511</v>
      </c>
      <c r="Q130" t="str">
        <f>VLOOKUP(P130,Key!$A$2:$C$160,2,FALSE)</f>
        <v>Home - Manhattan</v>
      </c>
      <c r="R130" t="str">
        <f>VLOOKUP(P130,Key!$A$2:$C$160,3,FALSE)</f>
        <v>Home - Manhattan</v>
      </c>
      <c r="S130" t="str">
        <f>VLOOKUP(P130,Key!$A$2:$D$160,4,FALSE)</f>
        <v>Home - Manhattan</v>
      </c>
      <c r="T130" t="b">
        <v>0</v>
      </c>
      <c r="U130" s="4">
        <f t="shared" si="13"/>
        <v>700.23335058199018</v>
      </c>
    </row>
    <row r="131" spans="1:21" x14ac:dyDescent="0.2">
      <c r="A131">
        <v>1078004902</v>
      </c>
      <c r="E131" s="1">
        <v>42927.396307870367</v>
      </c>
      <c r="F131" s="7">
        <f t="shared" si="8"/>
        <v>42927</v>
      </c>
      <c r="G131" s="6">
        <f t="shared" si="9"/>
        <v>7</v>
      </c>
      <c r="H131" s="6">
        <f t="shared" si="10"/>
        <v>11</v>
      </c>
      <c r="I131" s="6">
        <f t="shared" si="11"/>
        <v>2017</v>
      </c>
      <c r="J131" t="s">
        <v>4</v>
      </c>
      <c r="K131" t="s">
        <v>5</v>
      </c>
      <c r="L131">
        <v>5376</v>
      </c>
      <c r="M131">
        <v>8151.7</v>
      </c>
      <c r="N131" s="4">
        <f t="shared" si="12"/>
        <v>8.1516999999999999</v>
      </c>
      <c r="O131" s="4">
        <f t="shared" si="7"/>
        <v>5.0652299806999999</v>
      </c>
      <c r="P131" t="s">
        <v>511</v>
      </c>
      <c r="Q131" t="str">
        <f>VLOOKUP(P131,Key!$A$2:$C$160,2,FALSE)</f>
        <v>Home - Manhattan</v>
      </c>
      <c r="R131" t="str">
        <f>VLOOKUP(P131,Key!$A$2:$C$160,3,FALSE)</f>
        <v>Home - Manhattan</v>
      </c>
      <c r="S131" t="str">
        <f>VLOOKUP(P131,Key!$A$2:$D$160,4,FALSE)</f>
        <v>Home - Manhattan</v>
      </c>
      <c r="T131" t="b">
        <v>0</v>
      </c>
      <c r="U131" s="4">
        <f t="shared" si="13"/>
        <v>705.29858056269018</v>
      </c>
    </row>
    <row r="132" spans="1:21" x14ac:dyDescent="0.2">
      <c r="A132">
        <v>1079740779</v>
      </c>
      <c r="E132" s="1">
        <v>42928.474918981483</v>
      </c>
      <c r="F132" s="7">
        <f t="shared" si="8"/>
        <v>42928</v>
      </c>
      <c r="G132" s="6">
        <f t="shared" si="9"/>
        <v>7</v>
      </c>
      <c r="H132" s="6">
        <f t="shared" si="10"/>
        <v>12</v>
      </c>
      <c r="I132" s="6">
        <f t="shared" si="11"/>
        <v>2017</v>
      </c>
      <c r="J132" t="s">
        <v>4</v>
      </c>
      <c r="K132" t="s">
        <v>5</v>
      </c>
      <c r="L132">
        <v>2477</v>
      </c>
      <c r="M132">
        <v>11324.5</v>
      </c>
      <c r="N132" s="4">
        <f t="shared" si="12"/>
        <v>11.3245</v>
      </c>
      <c r="O132" s="4">
        <f t="shared" si="7"/>
        <v>7.0367158894999999</v>
      </c>
      <c r="P132" t="s">
        <v>43</v>
      </c>
      <c r="Q132" t="str">
        <f>VLOOKUP(P132,Key!$A$2:$C$160,2,FALSE)</f>
        <v>Missouri</v>
      </c>
      <c r="R132" t="str">
        <f>VLOOKUP(P132,Key!$A$2:$C$160,3,FALSE)</f>
        <v>USA</v>
      </c>
      <c r="S132" t="str">
        <f>VLOOKUP(P132,Key!$A$2:$D$160,4,FALSE)</f>
        <v>DOM</v>
      </c>
      <c r="T132" t="b">
        <v>0</v>
      </c>
      <c r="U132" s="4">
        <f t="shared" si="13"/>
        <v>712.33529645219016</v>
      </c>
    </row>
    <row r="133" spans="1:21" x14ac:dyDescent="0.2">
      <c r="A133">
        <v>1083234282</v>
      </c>
      <c r="E133" s="1">
        <v>42930.680243055554</v>
      </c>
      <c r="F133" s="7">
        <f t="shared" si="8"/>
        <v>42930</v>
      </c>
      <c r="G133" s="6">
        <f t="shared" si="9"/>
        <v>7</v>
      </c>
      <c r="H133" s="6">
        <f t="shared" si="10"/>
        <v>14</v>
      </c>
      <c r="I133" s="6">
        <f t="shared" si="11"/>
        <v>2017</v>
      </c>
      <c r="J133" t="s">
        <v>7</v>
      </c>
      <c r="K133" t="s">
        <v>5</v>
      </c>
      <c r="L133">
        <v>2726</v>
      </c>
      <c r="M133">
        <v>12425.7</v>
      </c>
      <c r="N133" s="4">
        <f t="shared" si="12"/>
        <v>12.425700000000001</v>
      </c>
      <c r="O133" s="4">
        <f t="shared" si="7"/>
        <v>7.7209696347000003</v>
      </c>
      <c r="P133" t="s">
        <v>511</v>
      </c>
      <c r="Q133" t="str">
        <f>VLOOKUP(P133,Key!$A$2:$C$160,2,FALSE)</f>
        <v>Home - Manhattan</v>
      </c>
      <c r="R133" t="str">
        <f>VLOOKUP(P133,Key!$A$2:$C$160,3,FALSE)</f>
        <v>Home - Manhattan</v>
      </c>
      <c r="S133" t="str">
        <f>VLOOKUP(P133,Key!$A$2:$D$160,4,FALSE)</f>
        <v>Home - Manhattan</v>
      </c>
      <c r="T133" t="b">
        <v>0</v>
      </c>
      <c r="U133" s="4">
        <f t="shared" si="13"/>
        <v>720.05626608689022</v>
      </c>
    </row>
    <row r="134" spans="1:21" x14ac:dyDescent="0.2">
      <c r="A134">
        <v>1086414906</v>
      </c>
      <c r="E134" s="1">
        <v>42932.588564814818</v>
      </c>
      <c r="F134" s="7">
        <f t="shared" si="8"/>
        <v>42932</v>
      </c>
      <c r="G134" s="6">
        <f t="shared" si="9"/>
        <v>7</v>
      </c>
      <c r="H134" s="6">
        <f t="shared" si="10"/>
        <v>16</v>
      </c>
      <c r="I134" s="6">
        <f t="shared" si="11"/>
        <v>2017</v>
      </c>
      <c r="J134" t="s">
        <v>6</v>
      </c>
      <c r="K134" t="s">
        <v>5</v>
      </c>
      <c r="L134">
        <v>4782</v>
      </c>
      <c r="M134">
        <v>9206.7999999999993</v>
      </c>
      <c r="N134" s="4">
        <f t="shared" si="12"/>
        <v>9.2067999999999994</v>
      </c>
      <c r="O134" s="4">
        <f t="shared" ref="O134:O197" si="14">M134*$J$2</f>
        <v>5.7208385227999994</v>
      </c>
      <c r="P134" t="s">
        <v>50</v>
      </c>
      <c r="Q134">
        <f>VLOOKUP(P134,Key!$A$2:$C$160,2,FALSE)</f>
        <v>0</v>
      </c>
      <c r="R134" t="str">
        <f>VLOOKUP(P134,Key!$A$2:$C$160,3,FALSE)</f>
        <v>Greece</v>
      </c>
      <c r="S134" t="str">
        <f>VLOOKUP(P134,Key!$A$2:$D$160,4,FALSE)</f>
        <v>INT</v>
      </c>
      <c r="T134" t="b">
        <v>0</v>
      </c>
      <c r="U134" s="4">
        <f t="shared" si="13"/>
        <v>725.77710460969024</v>
      </c>
    </row>
    <row r="135" spans="1:21" x14ac:dyDescent="0.2">
      <c r="A135">
        <v>1088999174</v>
      </c>
      <c r="E135" s="1">
        <v>42934.224641203706</v>
      </c>
      <c r="F135" s="7">
        <f t="shared" ref="F135:F198" si="15">DATE(I135,G135,H135)</f>
        <v>42934</v>
      </c>
      <c r="G135" s="6">
        <f t="shared" ref="G135:G198" si="16">MONTH(E135)</f>
        <v>7</v>
      </c>
      <c r="H135" s="6">
        <f t="shared" ref="H135:H198" si="17">DAY(E135)</f>
        <v>18</v>
      </c>
      <c r="I135" s="6">
        <f t="shared" ref="I135:I198" si="18">YEAR(E135:E135)</f>
        <v>2017</v>
      </c>
      <c r="J135" t="s">
        <v>4</v>
      </c>
      <c r="K135" t="s">
        <v>5</v>
      </c>
      <c r="L135">
        <v>3053</v>
      </c>
      <c r="M135">
        <v>10861.4</v>
      </c>
      <c r="N135" s="4">
        <f t="shared" ref="N135:N198" si="19">M135/1000</f>
        <v>10.8614</v>
      </c>
      <c r="O135" s="4">
        <f t="shared" si="14"/>
        <v>6.7489589794000002</v>
      </c>
      <c r="P135" t="s">
        <v>50</v>
      </c>
      <c r="Q135">
        <f>VLOOKUP(P135,Key!$A$2:$C$160,2,FALSE)</f>
        <v>0</v>
      </c>
      <c r="R135" t="str">
        <f>VLOOKUP(P135,Key!$A$2:$C$160,3,FALSE)</f>
        <v>Greece</v>
      </c>
      <c r="S135" t="str">
        <f>VLOOKUP(P135,Key!$A$2:$D$160,4,FALSE)</f>
        <v>INT</v>
      </c>
      <c r="T135" t="b">
        <v>0</v>
      </c>
      <c r="U135" s="4">
        <f t="shared" si="13"/>
        <v>732.5260635890902</v>
      </c>
    </row>
    <row r="136" spans="1:21" x14ac:dyDescent="0.2">
      <c r="A136">
        <v>1092952233</v>
      </c>
      <c r="E136" s="1">
        <v>42936.602708333332</v>
      </c>
      <c r="F136" s="7">
        <f t="shared" si="15"/>
        <v>42936</v>
      </c>
      <c r="G136" s="6">
        <f t="shared" si="16"/>
        <v>7</v>
      </c>
      <c r="H136" s="6">
        <f t="shared" si="17"/>
        <v>20</v>
      </c>
      <c r="I136" s="6">
        <f t="shared" si="18"/>
        <v>2017</v>
      </c>
      <c r="J136" t="s">
        <v>6</v>
      </c>
      <c r="K136" t="s">
        <v>5</v>
      </c>
      <c r="L136">
        <v>5243</v>
      </c>
      <c r="M136">
        <v>9960.7000000000007</v>
      </c>
      <c r="N136" s="4">
        <f t="shared" si="19"/>
        <v>9.960700000000001</v>
      </c>
      <c r="O136" s="4">
        <f t="shared" si="14"/>
        <v>6.1892901197000008</v>
      </c>
      <c r="P136" t="s">
        <v>50</v>
      </c>
      <c r="Q136">
        <f>VLOOKUP(P136,Key!$A$2:$C$160,2,FALSE)</f>
        <v>0</v>
      </c>
      <c r="R136" t="str">
        <f>VLOOKUP(P136,Key!$A$2:$C$160,3,FALSE)</f>
        <v>Greece</v>
      </c>
      <c r="S136" t="str">
        <f>VLOOKUP(P136,Key!$A$2:$D$160,4,FALSE)</f>
        <v>INT</v>
      </c>
      <c r="T136" t="b">
        <v>0</v>
      </c>
      <c r="U136" s="4">
        <f t="shared" ref="U136:U199" si="20">IF(K136="Run",O136,0)+U135</f>
        <v>738.71535370879019</v>
      </c>
    </row>
    <row r="137" spans="1:21" x14ac:dyDescent="0.2">
      <c r="A137">
        <v>1095261684</v>
      </c>
      <c r="E137" s="1">
        <v>42938.200949074075</v>
      </c>
      <c r="F137" s="7">
        <f t="shared" si="15"/>
        <v>42938</v>
      </c>
      <c r="G137" s="6">
        <f t="shared" si="16"/>
        <v>7</v>
      </c>
      <c r="H137" s="6">
        <f t="shared" si="17"/>
        <v>22</v>
      </c>
      <c r="I137" s="6">
        <f t="shared" si="18"/>
        <v>2017</v>
      </c>
      <c r="J137" t="s">
        <v>4</v>
      </c>
      <c r="K137" t="s">
        <v>5</v>
      </c>
      <c r="L137">
        <v>3469</v>
      </c>
      <c r="M137">
        <v>13836.9</v>
      </c>
      <c r="N137" s="4">
        <f t="shared" si="19"/>
        <v>13.8369</v>
      </c>
      <c r="O137" s="4">
        <f t="shared" si="14"/>
        <v>8.5978483898999993</v>
      </c>
      <c r="P137" t="s">
        <v>50</v>
      </c>
      <c r="Q137">
        <f>VLOOKUP(P137,Key!$A$2:$C$160,2,FALSE)</f>
        <v>0</v>
      </c>
      <c r="R137" t="str">
        <f>VLOOKUP(P137,Key!$A$2:$C$160,3,FALSE)</f>
        <v>Greece</v>
      </c>
      <c r="S137" t="str">
        <f>VLOOKUP(P137,Key!$A$2:$D$160,4,FALSE)</f>
        <v>INT</v>
      </c>
      <c r="T137" t="b">
        <v>0</v>
      </c>
      <c r="U137" s="4">
        <f t="shared" si="20"/>
        <v>747.31320209869023</v>
      </c>
    </row>
    <row r="138" spans="1:21" x14ac:dyDescent="0.2">
      <c r="A138">
        <v>1098034448</v>
      </c>
      <c r="E138" s="1">
        <v>42939.676030092596</v>
      </c>
      <c r="F138" s="7">
        <f t="shared" si="15"/>
        <v>42939</v>
      </c>
      <c r="G138" s="6">
        <f t="shared" si="16"/>
        <v>7</v>
      </c>
      <c r="H138" s="6">
        <f t="shared" si="17"/>
        <v>23</v>
      </c>
      <c r="I138" s="6">
        <f t="shared" si="18"/>
        <v>2017</v>
      </c>
      <c r="J138" t="s">
        <v>9</v>
      </c>
      <c r="K138" t="s">
        <v>5</v>
      </c>
      <c r="L138">
        <v>3334</v>
      </c>
      <c r="M138">
        <v>6823.7</v>
      </c>
      <c r="N138" s="4">
        <f t="shared" si="19"/>
        <v>6.8236999999999997</v>
      </c>
      <c r="O138" s="4">
        <f t="shared" si="14"/>
        <v>4.2400492927000002</v>
      </c>
      <c r="P138" t="s">
        <v>50</v>
      </c>
      <c r="Q138">
        <f>VLOOKUP(P138,Key!$A$2:$C$160,2,FALSE)</f>
        <v>0</v>
      </c>
      <c r="R138" t="str">
        <f>VLOOKUP(P138,Key!$A$2:$C$160,3,FALSE)</f>
        <v>Greece</v>
      </c>
      <c r="S138" t="str">
        <f>VLOOKUP(P138,Key!$A$2:$D$160,4,FALSE)</f>
        <v>INT</v>
      </c>
      <c r="T138" t="b">
        <v>0</v>
      </c>
      <c r="U138" s="4">
        <f t="shared" si="20"/>
        <v>751.55325139139018</v>
      </c>
    </row>
    <row r="139" spans="1:21" x14ac:dyDescent="0.2">
      <c r="A139">
        <v>1100295228</v>
      </c>
      <c r="E139" s="1">
        <v>42941.242395833331</v>
      </c>
      <c r="F139" s="7">
        <f t="shared" si="15"/>
        <v>42941</v>
      </c>
      <c r="G139" s="6">
        <f t="shared" si="16"/>
        <v>7</v>
      </c>
      <c r="H139" s="6">
        <f t="shared" si="17"/>
        <v>25</v>
      </c>
      <c r="I139" s="6">
        <f t="shared" si="18"/>
        <v>2017</v>
      </c>
      <c r="J139" t="s">
        <v>4</v>
      </c>
      <c r="K139" t="s">
        <v>5</v>
      </c>
      <c r="L139">
        <v>3599</v>
      </c>
      <c r="M139">
        <v>16436.099999999999</v>
      </c>
      <c r="N139" s="4">
        <f t="shared" si="19"/>
        <v>16.4361</v>
      </c>
      <c r="O139" s="4">
        <f t="shared" si="14"/>
        <v>10.2129158931</v>
      </c>
      <c r="P139" t="s">
        <v>50</v>
      </c>
      <c r="Q139">
        <f>VLOOKUP(P139,Key!$A$2:$C$160,2,FALSE)</f>
        <v>0</v>
      </c>
      <c r="R139" t="str">
        <f>VLOOKUP(P139,Key!$A$2:$C$160,3,FALSE)</f>
        <v>Greece</v>
      </c>
      <c r="S139" t="str">
        <f>VLOOKUP(P139,Key!$A$2:$D$160,4,FALSE)</f>
        <v>INT</v>
      </c>
      <c r="T139" t="b">
        <v>0</v>
      </c>
      <c r="U139" s="4">
        <f t="shared" si="20"/>
        <v>761.76616728449017</v>
      </c>
    </row>
    <row r="140" spans="1:21" x14ac:dyDescent="0.2">
      <c r="A140">
        <v>1101973754</v>
      </c>
      <c r="E140" s="1">
        <v>42942.23333333333</v>
      </c>
      <c r="F140" s="7">
        <f t="shared" si="15"/>
        <v>42942</v>
      </c>
      <c r="G140" s="6">
        <f t="shared" si="16"/>
        <v>7</v>
      </c>
      <c r="H140" s="6">
        <f t="shared" si="17"/>
        <v>26</v>
      </c>
      <c r="I140" s="6">
        <f t="shared" si="18"/>
        <v>2017</v>
      </c>
      <c r="J140" t="s">
        <v>4</v>
      </c>
      <c r="K140" t="s">
        <v>5</v>
      </c>
      <c r="L140">
        <v>2405</v>
      </c>
      <c r="M140">
        <v>17070.400000000001</v>
      </c>
      <c r="N140" s="4">
        <f t="shared" si="19"/>
        <v>17.070400000000003</v>
      </c>
      <c r="O140" s="4">
        <f t="shared" si="14"/>
        <v>10.6070515184</v>
      </c>
      <c r="P140" t="s">
        <v>51</v>
      </c>
      <c r="Q140">
        <f>VLOOKUP(P140,Key!$A$2:$C$160,2,FALSE)</f>
        <v>0</v>
      </c>
      <c r="R140" t="str">
        <f>VLOOKUP(P140,Key!$A$2:$C$160,3,FALSE)</f>
        <v>Netherlands</v>
      </c>
      <c r="S140" t="str">
        <f>VLOOKUP(P140,Key!$A$2:$D$160,4,FALSE)</f>
        <v>INT</v>
      </c>
      <c r="T140" t="b">
        <v>0</v>
      </c>
      <c r="U140" s="4">
        <f t="shared" si="20"/>
        <v>772.37321880289016</v>
      </c>
    </row>
    <row r="141" spans="1:21" x14ac:dyDescent="0.2">
      <c r="A141">
        <v>1106971067</v>
      </c>
      <c r="E141" s="1">
        <v>42945.479548611111</v>
      </c>
      <c r="F141" s="7">
        <f t="shared" si="15"/>
        <v>42945</v>
      </c>
      <c r="G141" s="6">
        <f t="shared" si="16"/>
        <v>7</v>
      </c>
      <c r="H141" s="6">
        <f t="shared" si="17"/>
        <v>29</v>
      </c>
      <c r="I141" s="6">
        <f t="shared" si="18"/>
        <v>2017</v>
      </c>
      <c r="J141" t="s">
        <v>11</v>
      </c>
      <c r="K141" t="s">
        <v>5</v>
      </c>
      <c r="L141">
        <v>4340</v>
      </c>
      <c r="M141">
        <v>18025</v>
      </c>
      <c r="N141" s="4">
        <f t="shared" si="19"/>
        <v>18.024999999999999</v>
      </c>
      <c r="O141" s="4">
        <f t="shared" si="14"/>
        <v>11.200212275</v>
      </c>
      <c r="P141" t="s">
        <v>511</v>
      </c>
      <c r="Q141" t="str">
        <f>VLOOKUP(P141,Key!$A$2:$C$160,2,FALSE)</f>
        <v>Home - Manhattan</v>
      </c>
      <c r="R141" t="str">
        <f>VLOOKUP(P141,Key!$A$2:$C$160,3,FALSE)</f>
        <v>Home - Manhattan</v>
      </c>
      <c r="S141" t="str">
        <f>VLOOKUP(P141,Key!$A$2:$D$160,4,FALSE)</f>
        <v>Home - Manhattan</v>
      </c>
      <c r="T141" t="b">
        <v>0</v>
      </c>
      <c r="U141" s="4">
        <f t="shared" si="20"/>
        <v>783.57343107789018</v>
      </c>
    </row>
    <row r="142" spans="1:21" x14ac:dyDescent="0.2">
      <c r="A142">
        <v>1110254846</v>
      </c>
      <c r="E142" s="1">
        <v>42947.443206018521</v>
      </c>
      <c r="F142" s="7">
        <f t="shared" si="15"/>
        <v>42947</v>
      </c>
      <c r="G142" s="6">
        <f t="shared" si="16"/>
        <v>7</v>
      </c>
      <c r="H142" s="6">
        <f t="shared" si="17"/>
        <v>31</v>
      </c>
      <c r="I142" s="6">
        <f t="shared" si="18"/>
        <v>2017</v>
      </c>
      <c r="J142" t="s">
        <v>4</v>
      </c>
      <c r="K142" t="s">
        <v>5</v>
      </c>
      <c r="L142">
        <v>2715</v>
      </c>
      <c r="M142">
        <v>11477</v>
      </c>
      <c r="N142" s="4">
        <f t="shared" si="19"/>
        <v>11.477</v>
      </c>
      <c r="O142" s="4">
        <f t="shared" si="14"/>
        <v>7.1314749669999999</v>
      </c>
      <c r="P142" t="s">
        <v>511</v>
      </c>
      <c r="Q142" t="str">
        <f>VLOOKUP(P142,Key!$A$2:$C$160,2,FALSE)</f>
        <v>Home - Manhattan</v>
      </c>
      <c r="R142" t="str">
        <f>VLOOKUP(P142,Key!$A$2:$C$160,3,FALSE)</f>
        <v>Home - Manhattan</v>
      </c>
      <c r="S142" t="str">
        <f>VLOOKUP(P142,Key!$A$2:$D$160,4,FALSE)</f>
        <v>Home - Manhattan</v>
      </c>
      <c r="T142" t="b">
        <v>0</v>
      </c>
      <c r="U142" s="4">
        <f t="shared" si="20"/>
        <v>790.70490604489021</v>
      </c>
    </row>
    <row r="143" spans="1:21" x14ac:dyDescent="0.2">
      <c r="A143">
        <v>1111868214</v>
      </c>
      <c r="E143" s="1">
        <v>42948.442557870374</v>
      </c>
      <c r="F143" s="7">
        <f t="shared" si="15"/>
        <v>42948</v>
      </c>
      <c r="G143" s="6">
        <f t="shared" si="16"/>
        <v>8</v>
      </c>
      <c r="H143" s="6">
        <f t="shared" si="17"/>
        <v>1</v>
      </c>
      <c r="I143" s="6">
        <f t="shared" si="18"/>
        <v>2017</v>
      </c>
      <c r="J143" t="s">
        <v>4</v>
      </c>
      <c r="K143" t="s">
        <v>5</v>
      </c>
      <c r="L143">
        <v>2804</v>
      </c>
      <c r="M143">
        <v>10282.700000000001</v>
      </c>
      <c r="N143" s="4">
        <f t="shared" si="19"/>
        <v>10.2827</v>
      </c>
      <c r="O143" s="4">
        <f t="shared" si="14"/>
        <v>6.3893715817000007</v>
      </c>
      <c r="P143" t="s">
        <v>511</v>
      </c>
      <c r="Q143" t="str">
        <f>VLOOKUP(P143,Key!$A$2:$C$160,2,FALSE)</f>
        <v>Home - Manhattan</v>
      </c>
      <c r="R143" t="str">
        <f>VLOOKUP(P143,Key!$A$2:$C$160,3,FALSE)</f>
        <v>Home - Manhattan</v>
      </c>
      <c r="S143" t="str">
        <f>VLOOKUP(P143,Key!$A$2:$D$160,4,FALSE)</f>
        <v>Home - Manhattan</v>
      </c>
      <c r="T143" t="b">
        <v>0</v>
      </c>
      <c r="U143" s="4">
        <f t="shared" si="20"/>
        <v>797.09427762659016</v>
      </c>
    </row>
    <row r="144" spans="1:21" x14ac:dyDescent="0.2">
      <c r="A144">
        <v>1115195209</v>
      </c>
      <c r="E144" s="1">
        <v>42950.441666666666</v>
      </c>
      <c r="F144" s="7">
        <f t="shared" si="15"/>
        <v>42950</v>
      </c>
      <c r="G144" s="6">
        <f t="shared" si="16"/>
        <v>8</v>
      </c>
      <c r="H144" s="6">
        <f t="shared" si="17"/>
        <v>3</v>
      </c>
      <c r="I144" s="6">
        <f t="shared" si="18"/>
        <v>2017</v>
      </c>
      <c r="J144" t="s">
        <v>4</v>
      </c>
      <c r="K144" t="s">
        <v>5</v>
      </c>
      <c r="L144">
        <v>2179</v>
      </c>
      <c r="M144">
        <v>13246.7</v>
      </c>
      <c r="N144" s="4">
        <f t="shared" si="19"/>
        <v>13.246700000000001</v>
      </c>
      <c r="O144" s="4">
        <f t="shared" si="14"/>
        <v>8.2311152257</v>
      </c>
      <c r="P144" t="s">
        <v>511</v>
      </c>
      <c r="Q144" t="str">
        <f>VLOOKUP(P144,Key!$A$2:$C$160,2,FALSE)</f>
        <v>Home - Manhattan</v>
      </c>
      <c r="R144" t="str">
        <f>VLOOKUP(P144,Key!$A$2:$C$160,3,FALSE)</f>
        <v>Home - Manhattan</v>
      </c>
      <c r="S144" t="str">
        <f>VLOOKUP(P144,Key!$A$2:$D$160,4,FALSE)</f>
        <v>Home - Manhattan</v>
      </c>
      <c r="T144" t="b">
        <v>0</v>
      </c>
      <c r="U144" s="4">
        <f t="shared" si="20"/>
        <v>805.32539285229018</v>
      </c>
    </row>
    <row r="145" spans="1:21" x14ac:dyDescent="0.2">
      <c r="A145">
        <v>1118349784</v>
      </c>
      <c r="E145" s="1">
        <v>42952.521041666667</v>
      </c>
      <c r="F145" s="7">
        <f t="shared" si="15"/>
        <v>42952</v>
      </c>
      <c r="G145" s="6">
        <f t="shared" si="16"/>
        <v>8</v>
      </c>
      <c r="H145" s="6">
        <f t="shared" si="17"/>
        <v>5</v>
      </c>
      <c r="I145" s="6">
        <f t="shared" si="18"/>
        <v>2017</v>
      </c>
      <c r="J145" t="s">
        <v>4</v>
      </c>
      <c r="K145" t="s">
        <v>5</v>
      </c>
      <c r="L145">
        <v>3305</v>
      </c>
      <c r="M145">
        <v>11479.7</v>
      </c>
      <c r="N145" s="4">
        <f t="shared" si="19"/>
        <v>11.479700000000001</v>
      </c>
      <c r="O145" s="4">
        <f t="shared" si="14"/>
        <v>7.1331526687000002</v>
      </c>
      <c r="P145" t="s">
        <v>52</v>
      </c>
      <c r="Q145" t="str">
        <f>VLOOKUP(P145,Key!$A$2:$C$160,2,FALSE)</f>
        <v>Tennessee</v>
      </c>
      <c r="R145" t="str">
        <f>VLOOKUP(P145,Key!$A$2:$C$160,3,FALSE)</f>
        <v>USA</v>
      </c>
      <c r="S145" t="str">
        <f>VLOOKUP(P145,Key!$A$2:$D$160,4,FALSE)</f>
        <v>DOM</v>
      </c>
      <c r="T145" t="b">
        <v>0</v>
      </c>
      <c r="U145" s="4">
        <f t="shared" si="20"/>
        <v>812.45854552099013</v>
      </c>
    </row>
    <row r="146" spans="1:21" x14ac:dyDescent="0.2">
      <c r="A146">
        <v>1121577187</v>
      </c>
      <c r="E146" s="1">
        <v>42954.436932870369</v>
      </c>
      <c r="F146" s="7">
        <f t="shared" si="15"/>
        <v>42954</v>
      </c>
      <c r="G146" s="6">
        <f t="shared" si="16"/>
        <v>8</v>
      </c>
      <c r="H146" s="6">
        <f t="shared" si="17"/>
        <v>7</v>
      </c>
      <c r="I146" s="6">
        <f t="shared" si="18"/>
        <v>2017</v>
      </c>
      <c r="J146" t="s">
        <v>4</v>
      </c>
      <c r="K146" t="s">
        <v>5</v>
      </c>
      <c r="L146">
        <v>2101</v>
      </c>
      <c r="M146">
        <v>11015.1</v>
      </c>
      <c r="N146" s="4">
        <f t="shared" si="19"/>
        <v>11.0151</v>
      </c>
      <c r="O146" s="4">
        <f t="shared" si="14"/>
        <v>6.8444637021000005</v>
      </c>
      <c r="P146" t="s">
        <v>511</v>
      </c>
      <c r="Q146" t="str">
        <f>VLOOKUP(P146,Key!$A$2:$C$160,2,FALSE)</f>
        <v>Home - Manhattan</v>
      </c>
      <c r="R146" t="str">
        <f>VLOOKUP(P146,Key!$A$2:$C$160,3,FALSE)</f>
        <v>Home - Manhattan</v>
      </c>
      <c r="S146" t="str">
        <f>VLOOKUP(P146,Key!$A$2:$D$160,4,FALSE)</f>
        <v>Home - Manhattan</v>
      </c>
      <c r="T146" t="b">
        <v>0</v>
      </c>
      <c r="U146" s="4">
        <f t="shared" si="20"/>
        <v>819.30300922309016</v>
      </c>
    </row>
    <row r="147" spans="1:21" x14ac:dyDescent="0.2">
      <c r="A147">
        <v>1123179973</v>
      </c>
      <c r="E147" s="1">
        <v>42955.448379629626</v>
      </c>
      <c r="F147" s="7">
        <f t="shared" si="15"/>
        <v>42955</v>
      </c>
      <c r="G147" s="6">
        <f t="shared" si="16"/>
        <v>8</v>
      </c>
      <c r="H147" s="6">
        <f t="shared" si="17"/>
        <v>8</v>
      </c>
      <c r="I147" s="6">
        <f t="shared" si="18"/>
        <v>2017</v>
      </c>
      <c r="J147" t="s">
        <v>4</v>
      </c>
      <c r="K147" t="s">
        <v>5</v>
      </c>
      <c r="L147">
        <v>3740</v>
      </c>
      <c r="M147">
        <v>10491.5</v>
      </c>
      <c r="N147" s="4">
        <f t="shared" si="19"/>
        <v>10.4915</v>
      </c>
      <c r="O147" s="4">
        <f t="shared" si="14"/>
        <v>6.5191138464999998</v>
      </c>
      <c r="P147" t="s">
        <v>511</v>
      </c>
      <c r="Q147" t="str">
        <f>VLOOKUP(P147,Key!$A$2:$C$160,2,FALSE)</f>
        <v>Home - Manhattan</v>
      </c>
      <c r="R147" t="str">
        <f>VLOOKUP(P147,Key!$A$2:$C$160,3,FALSE)</f>
        <v>Home - Manhattan</v>
      </c>
      <c r="S147" t="str">
        <f>VLOOKUP(P147,Key!$A$2:$D$160,4,FALSE)</f>
        <v>Home - Manhattan</v>
      </c>
      <c r="T147" t="b">
        <v>0</v>
      </c>
      <c r="U147" s="4">
        <f t="shared" si="20"/>
        <v>825.82212306959013</v>
      </c>
    </row>
    <row r="148" spans="1:21" x14ac:dyDescent="0.2">
      <c r="A148">
        <v>1125786834</v>
      </c>
      <c r="E148" s="1">
        <v>42956.908148148148</v>
      </c>
      <c r="F148" s="7">
        <f t="shared" si="15"/>
        <v>42956</v>
      </c>
      <c r="G148" s="6">
        <f t="shared" si="16"/>
        <v>8</v>
      </c>
      <c r="H148" s="6">
        <f t="shared" si="17"/>
        <v>9</v>
      </c>
      <c r="I148" s="6">
        <f t="shared" si="18"/>
        <v>2017</v>
      </c>
      <c r="J148" t="s">
        <v>12</v>
      </c>
      <c r="K148" t="s">
        <v>5</v>
      </c>
      <c r="L148">
        <v>4604</v>
      </c>
      <c r="M148">
        <v>5957.3</v>
      </c>
      <c r="N148" s="4">
        <f t="shared" si="19"/>
        <v>5.9573</v>
      </c>
      <c r="O148" s="4">
        <f t="shared" si="14"/>
        <v>3.7016934583000003</v>
      </c>
      <c r="P148" t="s">
        <v>511</v>
      </c>
      <c r="Q148" t="str">
        <f>VLOOKUP(P148,Key!$A$2:$C$160,2,FALSE)</f>
        <v>Home - Manhattan</v>
      </c>
      <c r="R148" t="str">
        <f>VLOOKUP(P148,Key!$A$2:$C$160,3,FALSE)</f>
        <v>Home - Manhattan</v>
      </c>
      <c r="S148" t="str">
        <f>VLOOKUP(P148,Key!$A$2:$D$160,4,FALSE)</f>
        <v>Home - Manhattan</v>
      </c>
      <c r="T148" t="b">
        <v>0</v>
      </c>
      <c r="U148" s="4">
        <f t="shared" si="20"/>
        <v>829.52381652789018</v>
      </c>
    </row>
    <row r="149" spans="1:21" x14ac:dyDescent="0.2">
      <c r="A149">
        <v>1128089663</v>
      </c>
      <c r="E149" s="1">
        <v>42958.440416666665</v>
      </c>
      <c r="F149" s="7">
        <f t="shared" si="15"/>
        <v>42958</v>
      </c>
      <c r="G149" s="6">
        <f t="shared" si="16"/>
        <v>8</v>
      </c>
      <c r="H149" s="6">
        <f t="shared" si="17"/>
        <v>11</v>
      </c>
      <c r="I149" s="6">
        <f t="shared" si="18"/>
        <v>2017</v>
      </c>
      <c r="J149" t="s">
        <v>4</v>
      </c>
      <c r="K149" t="s">
        <v>5</v>
      </c>
      <c r="L149">
        <v>3724</v>
      </c>
      <c r="M149">
        <v>16604.3</v>
      </c>
      <c r="N149" s="4">
        <f t="shared" si="19"/>
        <v>16.604299999999999</v>
      </c>
      <c r="O149" s="4">
        <f t="shared" si="14"/>
        <v>10.3174304953</v>
      </c>
      <c r="P149" t="s">
        <v>511</v>
      </c>
      <c r="Q149" t="str">
        <f>VLOOKUP(P149,Key!$A$2:$C$160,2,FALSE)</f>
        <v>Home - Manhattan</v>
      </c>
      <c r="R149" t="str">
        <f>VLOOKUP(P149,Key!$A$2:$C$160,3,FALSE)</f>
        <v>Home - Manhattan</v>
      </c>
      <c r="S149" t="str">
        <f>VLOOKUP(P149,Key!$A$2:$D$160,4,FALSE)</f>
        <v>Home - Manhattan</v>
      </c>
      <c r="T149" t="b">
        <v>0</v>
      </c>
      <c r="U149" s="4">
        <f t="shared" si="20"/>
        <v>839.84124702319014</v>
      </c>
    </row>
    <row r="150" spans="1:21" x14ac:dyDescent="0.2">
      <c r="A150">
        <v>1128091556</v>
      </c>
      <c r="E150" s="1">
        <v>42958.501932870371</v>
      </c>
      <c r="F150" s="7">
        <f t="shared" si="15"/>
        <v>42958</v>
      </c>
      <c r="G150" s="6">
        <f t="shared" si="16"/>
        <v>8</v>
      </c>
      <c r="H150" s="6">
        <f t="shared" si="17"/>
        <v>11</v>
      </c>
      <c r="I150" s="6">
        <f t="shared" si="18"/>
        <v>2017</v>
      </c>
      <c r="J150" t="s">
        <v>13</v>
      </c>
      <c r="K150" t="s">
        <v>5</v>
      </c>
      <c r="L150">
        <v>3665</v>
      </c>
      <c r="M150">
        <v>1609.35</v>
      </c>
      <c r="N150" s="4">
        <f t="shared" si="19"/>
        <v>1.6093499999999998</v>
      </c>
      <c r="O150" s="4">
        <f t="shared" si="14"/>
        <v>1.00000341885</v>
      </c>
      <c r="P150" t="s">
        <v>511</v>
      </c>
      <c r="Q150" t="str">
        <f>VLOOKUP(P150,Key!$A$2:$C$160,2,FALSE)</f>
        <v>Home - Manhattan</v>
      </c>
      <c r="R150" t="str">
        <f>VLOOKUP(P150,Key!$A$2:$C$160,3,FALSE)</f>
        <v>Home - Manhattan</v>
      </c>
      <c r="S150" t="str">
        <f>VLOOKUP(P150,Key!$A$2:$D$160,4,FALSE)</f>
        <v>Home - Manhattan</v>
      </c>
      <c r="T150" t="b">
        <v>0</v>
      </c>
      <c r="U150" s="4">
        <f t="shared" si="20"/>
        <v>840.84125044204018</v>
      </c>
    </row>
    <row r="151" spans="1:21" x14ac:dyDescent="0.2">
      <c r="A151">
        <v>1131413881</v>
      </c>
      <c r="E151" s="1">
        <v>42960.49255787037</v>
      </c>
      <c r="F151" s="7">
        <f t="shared" si="15"/>
        <v>42960</v>
      </c>
      <c r="G151" s="6">
        <f t="shared" si="16"/>
        <v>8</v>
      </c>
      <c r="H151" s="6">
        <f t="shared" si="17"/>
        <v>13</v>
      </c>
      <c r="I151" s="6">
        <f t="shared" si="18"/>
        <v>2017</v>
      </c>
      <c r="J151" t="s">
        <v>4</v>
      </c>
      <c r="K151" t="s">
        <v>5</v>
      </c>
      <c r="L151">
        <v>4940</v>
      </c>
      <c r="M151">
        <v>12190.4</v>
      </c>
      <c r="N151" s="4">
        <f t="shared" si="19"/>
        <v>12.1904</v>
      </c>
      <c r="O151" s="4">
        <f t="shared" si="14"/>
        <v>7.5747610384000001</v>
      </c>
      <c r="P151" t="s">
        <v>511</v>
      </c>
      <c r="Q151" t="str">
        <f>VLOOKUP(P151,Key!$A$2:$C$160,2,FALSE)</f>
        <v>Home - Manhattan</v>
      </c>
      <c r="R151" t="str">
        <f>VLOOKUP(P151,Key!$A$2:$C$160,3,FALSE)</f>
        <v>Home - Manhattan</v>
      </c>
      <c r="S151" t="str">
        <f>VLOOKUP(P151,Key!$A$2:$D$160,4,FALSE)</f>
        <v>Home - Manhattan</v>
      </c>
      <c r="T151" t="b">
        <v>0</v>
      </c>
      <c r="U151" s="4">
        <f t="shared" si="20"/>
        <v>848.41601148044015</v>
      </c>
    </row>
    <row r="152" spans="1:21" x14ac:dyDescent="0.2">
      <c r="A152">
        <v>1133017005</v>
      </c>
      <c r="E152" s="1">
        <v>42961.447905092595</v>
      </c>
      <c r="F152" s="7">
        <f t="shared" si="15"/>
        <v>42961</v>
      </c>
      <c r="G152" s="6">
        <f t="shared" si="16"/>
        <v>8</v>
      </c>
      <c r="H152" s="6">
        <f t="shared" si="17"/>
        <v>14</v>
      </c>
      <c r="I152" s="6">
        <f t="shared" si="18"/>
        <v>2017</v>
      </c>
      <c r="J152" t="s">
        <v>4</v>
      </c>
      <c r="K152" t="s">
        <v>5</v>
      </c>
      <c r="L152">
        <v>5234</v>
      </c>
      <c r="M152">
        <v>11622.2</v>
      </c>
      <c r="N152" s="4">
        <f t="shared" si="19"/>
        <v>11.622200000000001</v>
      </c>
      <c r="O152" s="4">
        <f t="shared" si="14"/>
        <v>7.2216980362000003</v>
      </c>
      <c r="P152" t="s">
        <v>511</v>
      </c>
      <c r="Q152" t="str">
        <f>VLOOKUP(P152,Key!$A$2:$C$160,2,FALSE)</f>
        <v>Home - Manhattan</v>
      </c>
      <c r="R152" t="str">
        <f>VLOOKUP(P152,Key!$A$2:$C$160,3,FALSE)</f>
        <v>Home - Manhattan</v>
      </c>
      <c r="S152" t="str">
        <f>VLOOKUP(P152,Key!$A$2:$D$160,4,FALSE)</f>
        <v>Home - Manhattan</v>
      </c>
      <c r="T152" t="b">
        <v>0</v>
      </c>
      <c r="U152" s="4">
        <f t="shared" si="20"/>
        <v>855.63770951664014</v>
      </c>
    </row>
    <row r="153" spans="1:21" x14ac:dyDescent="0.2">
      <c r="A153">
        <v>1135598964</v>
      </c>
      <c r="E153" s="1">
        <v>42962.844675925924</v>
      </c>
      <c r="F153" s="7">
        <f t="shared" si="15"/>
        <v>42962</v>
      </c>
      <c r="G153" s="6">
        <f t="shared" si="16"/>
        <v>8</v>
      </c>
      <c r="H153" s="6">
        <f t="shared" si="17"/>
        <v>15</v>
      </c>
      <c r="I153" s="6">
        <f t="shared" si="18"/>
        <v>2017</v>
      </c>
      <c r="J153" t="s">
        <v>6</v>
      </c>
      <c r="K153" t="s">
        <v>5</v>
      </c>
      <c r="L153">
        <v>5460</v>
      </c>
      <c r="M153">
        <v>16449</v>
      </c>
      <c r="N153" s="4">
        <f t="shared" si="19"/>
        <v>16.449000000000002</v>
      </c>
      <c r="O153" s="4">
        <f t="shared" si="14"/>
        <v>10.220931579</v>
      </c>
      <c r="P153" t="s">
        <v>511</v>
      </c>
      <c r="Q153" t="str">
        <f>VLOOKUP(P153,Key!$A$2:$C$160,2,FALSE)</f>
        <v>Home - Manhattan</v>
      </c>
      <c r="R153" t="str">
        <f>VLOOKUP(P153,Key!$A$2:$C$160,3,FALSE)</f>
        <v>Home - Manhattan</v>
      </c>
      <c r="S153" t="str">
        <f>VLOOKUP(P153,Key!$A$2:$D$160,4,FALSE)</f>
        <v>Home - Manhattan</v>
      </c>
      <c r="T153" t="b">
        <v>0</v>
      </c>
      <c r="U153" s="4">
        <f t="shared" si="20"/>
        <v>865.85864109564011</v>
      </c>
    </row>
    <row r="154" spans="1:21" x14ac:dyDescent="0.2">
      <c r="A154">
        <v>1137998531</v>
      </c>
      <c r="E154" s="1">
        <v>42964.41165509259</v>
      </c>
      <c r="F154" s="7">
        <f t="shared" si="15"/>
        <v>42964</v>
      </c>
      <c r="G154" s="6">
        <f t="shared" si="16"/>
        <v>8</v>
      </c>
      <c r="H154" s="6">
        <f t="shared" si="17"/>
        <v>17</v>
      </c>
      <c r="I154" s="6">
        <f t="shared" si="18"/>
        <v>2017</v>
      </c>
      <c r="J154" t="s">
        <v>4</v>
      </c>
      <c r="K154" t="s">
        <v>5</v>
      </c>
      <c r="L154">
        <v>3712</v>
      </c>
      <c r="M154">
        <v>13358.2</v>
      </c>
      <c r="N154" s="4">
        <f t="shared" si="19"/>
        <v>13.3582</v>
      </c>
      <c r="O154" s="4">
        <f t="shared" si="14"/>
        <v>8.3003980922</v>
      </c>
      <c r="P154" t="s">
        <v>511</v>
      </c>
      <c r="Q154" t="str">
        <f>VLOOKUP(P154,Key!$A$2:$C$160,2,FALSE)</f>
        <v>Home - Manhattan</v>
      </c>
      <c r="R154" t="str">
        <f>VLOOKUP(P154,Key!$A$2:$C$160,3,FALSE)</f>
        <v>Home - Manhattan</v>
      </c>
      <c r="S154" t="str">
        <f>VLOOKUP(P154,Key!$A$2:$D$160,4,FALSE)</f>
        <v>Home - Manhattan</v>
      </c>
      <c r="T154" t="b">
        <v>0</v>
      </c>
      <c r="U154" s="4">
        <f t="shared" si="20"/>
        <v>874.15903918784011</v>
      </c>
    </row>
    <row r="155" spans="1:21" x14ac:dyDescent="0.2">
      <c r="A155">
        <v>1141188797</v>
      </c>
      <c r="E155" s="1">
        <v>42966.500300925924</v>
      </c>
      <c r="F155" s="7">
        <f t="shared" si="15"/>
        <v>42966</v>
      </c>
      <c r="G155" s="6">
        <f t="shared" si="16"/>
        <v>8</v>
      </c>
      <c r="H155" s="6">
        <f t="shared" si="17"/>
        <v>19</v>
      </c>
      <c r="I155" s="6">
        <f t="shared" si="18"/>
        <v>2017</v>
      </c>
      <c r="J155" t="s">
        <v>4</v>
      </c>
      <c r="K155" t="s">
        <v>5</v>
      </c>
      <c r="L155">
        <v>4326</v>
      </c>
      <c r="M155">
        <v>13534.9</v>
      </c>
      <c r="N155" s="4">
        <f t="shared" si="19"/>
        <v>13.5349</v>
      </c>
      <c r="O155" s="4">
        <f t="shared" si="14"/>
        <v>8.4101943478999992</v>
      </c>
      <c r="P155" t="s">
        <v>511</v>
      </c>
      <c r="Q155" t="str">
        <f>VLOOKUP(P155,Key!$A$2:$C$160,2,FALSE)</f>
        <v>Home - Manhattan</v>
      </c>
      <c r="R155" t="str">
        <f>VLOOKUP(P155,Key!$A$2:$C$160,3,FALSE)</f>
        <v>Home - Manhattan</v>
      </c>
      <c r="S155" t="str">
        <f>VLOOKUP(P155,Key!$A$2:$D$160,4,FALSE)</f>
        <v>Home - Manhattan</v>
      </c>
      <c r="T155" t="b">
        <v>0</v>
      </c>
      <c r="U155" s="4">
        <f t="shared" si="20"/>
        <v>882.56923353574007</v>
      </c>
    </row>
    <row r="156" spans="1:21" x14ac:dyDescent="0.2">
      <c r="A156">
        <v>1144487226</v>
      </c>
      <c r="E156" s="1">
        <v>42968.445370370369</v>
      </c>
      <c r="F156" s="7">
        <f t="shared" si="15"/>
        <v>42968</v>
      </c>
      <c r="G156" s="6">
        <f t="shared" si="16"/>
        <v>8</v>
      </c>
      <c r="H156" s="6">
        <f t="shared" si="17"/>
        <v>21</v>
      </c>
      <c r="I156" s="6">
        <f t="shared" si="18"/>
        <v>2017</v>
      </c>
      <c r="J156" t="s">
        <v>4</v>
      </c>
      <c r="K156" t="s">
        <v>5</v>
      </c>
      <c r="L156">
        <v>3584</v>
      </c>
      <c r="M156">
        <v>10616.9</v>
      </c>
      <c r="N156" s="4">
        <f t="shared" si="19"/>
        <v>10.616899999999999</v>
      </c>
      <c r="O156" s="4">
        <f t="shared" si="14"/>
        <v>6.5970337698999995</v>
      </c>
      <c r="P156" t="s">
        <v>511</v>
      </c>
      <c r="Q156" t="str">
        <f>VLOOKUP(P156,Key!$A$2:$C$160,2,FALSE)</f>
        <v>Home - Manhattan</v>
      </c>
      <c r="R156" t="str">
        <f>VLOOKUP(P156,Key!$A$2:$C$160,3,FALSE)</f>
        <v>Home - Manhattan</v>
      </c>
      <c r="S156" t="str">
        <f>VLOOKUP(P156,Key!$A$2:$D$160,4,FALSE)</f>
        <v>Home - Manhattan</v>
      </c>
      <c r="T156" t="b">
        <v>0</v>
      </c>
      <c r="U156" s="4">
        <f t="shared" si="20"/>
        <v>889.16626730564008</v>
      </c>
    </row>
    <row r="157" spans="1:21" x14ac:dyDescent="0.2">
      <c r="A157">
        <v>1146060250</v>
      </c>
      <c r="E157" s="1">
        <v>42969.44158564815</v>
      </c>
      <c r="F157" s="7">
        <f t="shared" si="15"/>
        <v>42969</v>
      </c>
      <c r="G157" s="6">
        <f t="shared" si="16"/>
        <v>8</v>
      </c>
      <c r="H157" s="6">
        <f t="shared" si="17"/>
        <v>22</v>
      </c>
      <c r="I157" s="6">
        <f t="shared" si="18"/>
        <v>2017</v>
      </c>
      <c r="J157" t="s">
        <v>4</v>
      </c>
      <c r="K157" t="s">
        <v>5</v>
      </c>
      <c r="L157">
        <v>5708</v>
      </c>
      <c r="M157">
        <v>12388.5</v>
      </c>
      <c r="N157" s="4">
        <f t="shared" si="19"/>
        <v>12.388500000000001</v>
      </c>
      <c r="O157" s="4">
        <f t="shared" si="14"/>
        <v>7.6978546335000004</v>
      </c>
      <c r="P157" t="s">
        <v>511</v>
      </c>
      <c r="Q157" t="str">
        <f>VLOOKUP(P157,Key!$A$2:$C$160,2,FALSE)</f>
        <v>Home - Manhattan</v>
      </c>
      <c r="R157" t="str">
        <f>VLOOKUP(P157,Key!$A$2:$C$160,3,FALSE)</f>
        <v>Home - Manhattan</v>
      </c>
      <c r="S157" t="str">
        <f>VLOOKUP(P157,Key!$A$2:$D$160,4,FALSE)</f>
        <v>Home - Manhattan</v>
      </c>
      <c r="T157" t="b">
        <v>0</v>
      </c>
      <c r="U157" s="4">
        <f t="shared" si="20"/>
        <v>896.86412193914009</v>
      </c>
    </row>
    <row r="158" spans="1:21" x14ac:dyDescent="0.2">
      <c r="A158">
        <v>1147793288</v>
      </c>
      <c r="E158" s="1">
        <v>42970.433599537035</v>
      </c>
      <c r="F158" s="7">
        <f t="shared" si="15"/>
        <v>42970</v>
      </c>
      <c r="G158" s="6">
        <f t="shared" si="16"/>
        <v>8</v>
      </c>
      <c r="H158" s="6">
        <f t="shared" si="17"/>
        <v>23</v>
      </c>
      <c r="I158" s="6">
        <f t="shared" si="18"/>
        <v>2017</v>
      </c>
      <c r="J158" t="s">
        <v>4</v>
      </c>
      <c r="K158" t="s">
        <v>5</v>
      </c>
      <c r="L158">
        <v>3269</v>
      </c>
      <c r="M158">
        <v>11686.3</v>
      </c>
      <c r="N158" s="4">
        <f t="shared" si="19"/>
        <v>11.686299999999999</v>
      </c>
      <c r="O158" s="4">
        <f t="shared" si="14"/>
        <v>7.2615279172999996</v>
      </c>
      <c r="P158" t="s">
        <v>511</v>
      </c>
      <c r="Q158" t="str">
        <f>VLOOKUP(P158,Key!$A$2:$C$160,2,FALSE)</f>
        <v>Home - Manhattan</v>
      </c>
      <c r="R158" t="str">
        <f>VLOOKUP(P158,Key!$A$2:$C$160,3,FALSE)</f>
        <v>Home - Manhattan</v>
      </c>
      <c r="S158" t="str">
        <f>VLOOKUP(P158,Key!$A$2:$D$160,4,FALSE)</f>
        <v>Home - Manhattan</v>
      </c>
      <c r="T158" t="b">
        <v>0</v>
      </c>
      <c r="U158" s="4">
        <f t="shared" si="20"/>
        <v>904.12564985644008</v>
      </c>
    </row>
    <row r="159" spans="1:21" x14ac:dyDescent="0.2">
      <c r="A159">
        <v>1153025935</v>
      </c>
      <c r="E159" s="1">
        <v>42973.507488425923</v>
      </c>
      <c r="F159" s="7">
        <f t="shared" si="15"/>
        <v>42973</v>
      </c>
      <c r="G159" s="6">
        <f t="shared" si="16"/>
        <v>8</v>
      </c>
      <c r="H159" s="6">
        <f t="shared" si="17"/>
        <v>26</v>
      </c>
      <c r="I159" s="6">
        <f t="shared" si="18"/>
        <v>2017</v>
      </c>
      <c r="J159" t="s">
        <v>4</v>
      </c>
      <c r="K159" t="s">
        <v>5</v>
      </c>
      <c r="L159">
        <v>3685</v>
      </c>
      <c r="M159">
        <v>24472.7</v>
      </c>
      <c r="N159" s="4">
        <f t="shared" si="19"/>
        <v>24.4727</v>
      </c>
      <c r="O159" s="4">
        <f t="shared" si="14"/>
        <v>15.206626071700001</v>
      </c>
      <c r="P159" t="s">
        <v>511</v>
      </c>
      <c r="Q159" t="str">
        <f>VLOOKUP(P159,Key!$A$2:$C$160,2,FALSE)</f>
        <v>Home - Manhattan</v>
      </c>
      <c r="R159" t="str">
        <f>VLOOKUP(P159,Key!$A$2:$C$160,3,FALSE)</f>
        <v>Home - Manhattan</v>
      </c>
      <c r="S159" t="str">
        <f>VLOOKUP(P159,Key!$A$2:$D$160,4,FALSE)</f>
        <v>Home - Manhattan</v>
      </c>
      <c r="T159" t="b">
        <v>0</v>
      </c>
      <c r="U159" s="4">
        <f t="shared" si="20"/>
        <v>919.33227592814012</v>
      </c>
    </row>
    <row r="160" spans="1:21" x14ac:dyDescent="0.2">
      <c r="A160">
        <v>1157281809</v>
      </c>
      <c r="E160" s="1">
        <v>42975.935219907406</v>
      </c>
      <c r="F160" s="7">
        <f t="shared" si="15"/>
        <v>42975</v>
      </c>
      <c r="G160" s="6">
        <f t="shared" si="16"/>
        <v>8</v>
      </c>
      <c r="H160" s="6">
        <f t="shared" si="17"/>
        <v>28</v>
      </c>
      <c r="I160" s="6">
        <f t="shared" si="18"/>
        <v>2017</v>
      </c>
      <c r="J160" t="s">
        <v>9</v>
      </c>
      <c r="K160" t="s">
        <v>5</v>
      </c>
      <c r="L160">
        <v>5575</v>
      </c>
      <c r="M160">
        <v>16410.2</v>
      </c>
      <c r="N160" s="4">
        <f t="shared" si="19"/>
        <v>16.4102</v>
      </c>
      <c r="O160" s="4">
        <f t="shared" si="14"/>
        <v>10.196822384200001</v>
      </c>
      <c r="P160" t="s">
        <v>511</v>
      </c>
      <c r="Q160" t="str">
        <f>VLOOKUP(P160,Key!$A$2:$C$160,2,FALSE)</f>
        <v>Home - Manhattan</v>
      </c>
      <c r="R160" t="str">
        <f>VLOOKUP(P160,Key!$A$2:$C$160,3,FALSE)</f>
        <v>Home - Manhattan</v>
      </c>
      <c r="S160" t="str">
        <f>VLOOKUP(P160,Key!$A$2:$D$160,4,FALSE)</f>
        <v>Home - Manhattan</v>
      </c>
      <c r="T160" t="b">
        <v>0</v>
      </c>
      <c r="U160" s="4">
        <f t="shared" si="20"/>
        <v>929.52909831234012</v>
      </c>
    </row>
    <row r="161" spans="1:21" x14ac:dyDescent="0.2">
      <c r="A161">
        <v>1159632293</v>
      </c>
      <c r="E161" s="1">
        <v>42977.447476851848</v>
      </c>
      <c r="F161" s="7">
        <f t="shared" si="15"/>
        <v>42977</v>
      </c>
      <c r="G161" s="6">
        <f t="shared" si="16"/>
        <v>8</v>
      </c>
      <c r="H161" s="6">
        <f t="shared" si="17"/>
        <v>30</v>
      </c>
      <c r="I161" s="6">
        <f t="shared" si="18"/>
        <v>2017</v>
      </c>
      <c r="J161" t="s">
        <v>4</v>
      </c>
      <c r="K161" t="s">
        <v>5</v>
      </c>
      <c r="L161">
        <v>3926</v>
      </c>
      <c r="M161">
        <v>16851.2</v>
      </c>
      <c r="N161" s="4">
        <f t="shared" si="19"/>
        <v>16.851200000000002</v>
      </c>
      <c r="O161" s="4">
        <f t="shared" si="14"/>
        <v>10.470846995200001</v>
      </c>
      <c r="P161" t="s">
        <v>511</v>
      </c>
      <c r="Q161" t="str">
        <f>VLOOKUP(P161,Key!$A$2:$C$160,2,FALSE)</f>
        <v>Home - Manhattan</v>
      </c>
      <c r="R161" t="str">
        <f>VLOOKUP(P161,Key!$A$2:$C$160,3,FALSE)</f>
        <v>Home - Manhattan</v>
      </c>
      <c r="S161" t="str">
        <f>VLOOKUP(P161,Key!$A$2:$D$160,4,FALSE)</f>
        <v>Home - Manhattan</v>
      </c>
      <c r="T161" t="b">
        <v>0</v>
      </c>
      <c r="U161" s="4">
        <f t="shared" si="20"/>
        <v>939.99994530754009</v>
      </c>
    </row>
    <row r="162" spans="1:21" x14ac:dyDescent="0.2">
      <c r="A162">
        <v>1162150870</v>
      </c>
      <c r="E162" s="1">
        <v>42978.886967592596</v>
      </c>
      <c r="F162" s="7">
        <f t="shared" si="15"/>
        <v>42978</v>
      </c>
      <c r="G162" s="6">
        <f t="shared" si="16"/>
        <v>8</v>
      </c>
      <c r="H162" s="6">
        <f t="shared" si="17"/>
        <v>31</v>
      </c>
      <c r="I162" s="6">
        <f t="shared" si="18"/>
        <v>2017</v>
      </c>
      <c r="J162" t="s">
        <v>6</v>
      </c>
      <c r="K162" t="s">
        <v>5</v>
      </c>
      <c r="L162">
        <v>4225</v>
      </c>
      <c r="M162">
        <v>16483.400000000001</v>
      </c>
      <c r="N162" s="4">
        <f t="shared" si="19"/>
        <v>16.483400000000003</v>
      </c>
      <c r="O162" s="4">
        <f t="shared" si="14"/>
        <v>10.242306741400002</v>
      </c>
      <c r="P162" t="s">
        <v>511</v>
      </c>
      <c r="Q162" t="str">
        <f>VLOOKUP(P162,Key!$A$2:$C$160,2,FALSE)</f>
        <v>Home - Manhattan</v>
      </c>
      <c r="R162" t="str">
        <f>VLOOKUP(P162,Key!$A$2:$C$160,3,FALSE)</f>
        <v>Home - Manhattan</v>
      </c>
      <c r="S162" t="str">
        <f>VLOOKUP(P162,Key!$A$2:$D$160,4,FALSE)</f>
        <v>Home - Manhattan</v>
      </c>
      <c r="T162" t="b">
        <v>0</v>
      </c>
      <c r="U162" s="4">
        <f t="shared" si="20"/>
        <v>950.24225204894014</v>
      </c>
    </row>
    <row r="163" spans="1:21" x14ac:dyDescent="0.2">
      <c r="A163">
        <v>1165279061</v>
      </c>
      <c r="E163" s="1">
        <v>42980.968321759261</v>
      </c>
      <c r="F163" s="7">
        <f t="shared" si="15"/>
        <v>42980</v>
      </c>
      <c r="G163" s="6">
        <f t="shared" si="16"/>
        <v>9</v>
      </c>
      <c r="H163" s="6">
        <f t="shared" si="17"/>
        <v>2</v>
      </c>
      <c r="I163" s="6">
        <f t="shared" si="18"/>
        <v>2017</v>
      </c>
      <c r="J163" t="s">
        <v>6</v>
      </c>
      <c r="K163" t="s">
        <v>5</v>
      </c>
      <c r="L163">
        <v>10422</v>
      </c>
      <c r="M163">
        <v>11789.1</v>
      </c>
      <c r="N163" s="4">
        <f t="shared" si="19"/>
        <v>11.789100000000001</v>
      </c>
      <c r="O163" s="4">
        <f t="shared" si="14"/>
        <v>7.3254048561000005</v>
      </c>
      <c r="P163" t="s">
        <v>53</v>
      </c>
      <c r="Q163" t="str">
        <f>VLOOKUP(P163,Key!$A$2:$C$160,2,FALSE)</f>
        <v>Utah</v>
      </c>
      <c r="R163" t="str">
        <f>VLOOKUP(P163,Key!$A$2:$C$160,3,FALSE)</f>
        <v>USA</v>
      </c>
      <c r="S163" t="str">
        <f>VLOOKUP(P163,Key!$A$2:$D$160,4,FALSE)</f>
        <v>DOM</v>
      </c>
      <c r="T163" t="b">
        <v>0</v>
      </c>
      <c r="U163" s="4">
        <f t="shared" si="20"/>
        <v>957.56765690504017</v>
      </c>
    </row>
    <row r="164" spans="1:21" x14ac:dyDescent="0.2">
      <c r="A164">
        <v>1167915867</v>
      </c>
      <c r="E164" s="1">
        <v>42982.591932870368</v>
      </c>
      <c r="F164" s="7">
        <f t="shared" si="15"/>
        <v>42982</v>
      </c>
      <c r="G164" s="6">
        <f t="shared" si="16"/>
        <v>9</v>
      </c>
      <c r="H164" s="6">
        <f t="shared" si="17"/>
        <v>4</v>
      </c>
      <c r="I164" s="6">
        <f t="shared" si="18"/>
        <v>2017</v>
      </c>
      <c r="J164" t="s">
        <v>4</v>
      </c>
      <c r="K164" t="s">
        <v>5</v>
      </c>
      <c r="L164">
        <v>2390</v>
      </c>
      <c r="M164">
        <v>13726.3</v>
      </c>
      <c r="N164" s="4">
        <f t="shared" si="19"/>
        <v>13.726299999999998</v>
      </c>
      <c r="O164" s="4">
        <f t="shared" si="14"/>
        <v>8.5291247573</v>
      </c>
      <c r="P164" t="s">
        <v>53</v>
      </c>
      <c r="Q164" t="str">
        <f>VLOOKUP(P164,Key!$A$2:$C$160,2,FALSE)</f>
        <v>Utah</v>
      </c>
      <c r="R164" t="str">
        <f>VLOOKUP(P164,Key!$A$2:$C$160,3,FALSE)</f>
        <v>USA</v>
      </c>
      <c r="S164" t="str">
        <f>VLOOKUP(P164,Key!$A$2:$D$160,4,FALSE)</f>
        <v>DOM</v>
      </c>
      <c r="T164" t="b">
        <v>0</v>
      </c>
      <c r="U164" s="4">
        <f t="shared" si="20"/>
        <v>966.09678166234016</v>
      </c>
    </row>
    <row r="165" spans="1:21" x14ac:dyDescent="0.2">
      <c r="A165">
        <v>1169257055</v>
      </c>
      <c r="E165" s="1">
        <v>42983.436493055553</v>
      </c>
      <c r="F165" s="7">
        <f t="shared" si="15"/>
        <v>42983</v>
      </c>
      <c r="G165" s="6">
        <f t="shared" si="16"/>
        <v>9</v>
      </c>
      <c r="H165" s="6">
        <f t="shared" si="17"/>
        <v>5</v>
      </c>
      <c r="I165" s="6">
        <f t="shared" si="18"/>
        <v>2017</v>
      </c>
      <c r="J165" t="s">
        <v>4</v>
      </c>
      <c r="K165" t="s">
        <v>5</v>
      </c>
      <c r="L165">
        <v>2853</v>
      </c>
      <c r="M165">
        <v>11897.7</v>
      </c>
      <c r="N165" s="4">
        <f t="shared" si="19"/>
        <v>11.8977</v>
      </c>
      <c r="O165" s="4">
        <f t="shared" si="14"/>
        <v>7.3928857467000002</v>
      </c>
      <c r="P165" t="s">
        <v>511</v>
      </c>
      <c r="Q165" t="str">
        <f>VLOOKUP(P165,Key!$A$2:$C$160,2,FALSE)</f>
        <v>Home - Manhattan</v>
      </c>
      <c r="R165" t="str">
        <f>VLOOKUP(P165,Key!$A$2:$C$160,3,FALSE)</f>
        <v>Home - Manhattan</v>
      </c>
      <c r="S165" t="str">
        <f>VLOOKUP(P165,Key!$A$2:$D$160,4,FALSE)</f>
        <v>Home - Manhattan</v>
      </c>
      <c r="T165" t="b">
        <v>0</v>
      </c>
      <c r="U165" s="4">
        <f t="shared" si="20"/>
        <v>973.48966740904018</v>
      </c>
    </row>
    <row r="166" spans="1:21" x14ac:dyDescent="0.2">
      <c r="A166">
        <v>1170870034</v>
      </c>
      <c r="E166" s="1">
        <v>42984.41133101852</v>
      </c>
      <c r="F166" s="7">
        <f t="shared" si="15"/>
        <v>42984</v>
      </c>
      <c r="G166" s="6">
        <f t="shared" si="16"/>
        <v>9</v>
      </c>
      <c r="H166" s="6">
        <f t="shared" si="17"/>
        <v>6</v>
      </c>
      <c r="I166" s="6">
        <f t="shared" si="18"/>
        <v>2017</v>
      </c>
      <c r="J166" t="s">
        <v>4</v>
      </c>
      <c r="K166" t="s">
        <v>5</v>
      </c>
      <c r="L166">
        <v>3083</v>
      </c>
      <c r="M166">
        <v>18225.400000000001</v>
      </c>
      <c r="N166" s="4">
        <f t="shared" si="19"/>
        <v>18.2254</v>
      </c>
      <c r="O166" s="4">
        <f t="shared" si="14"/>
        <v>11.324735023400001</v>
      </c>
      <c r="P166" s="3" t="s">
        <v>132</v>
      </c>
      <c r="Q166" t="str">
        <f>VLOOKUP(P166,Key!$A$2:$C$160,2,FALSE)</f>
        <v>Virginia</v>
      </c>
      <c r="R166" t="str">
        <f>VLOOKUP(P166,Key!$A$2:$C$160,3,FALSE)</f>
        <v>USA</v>
      </c>
      <c r="S166" t="str">
        <f>VLOOKUP(P166,Key!$A$2:$D$160,4,FALSE)</f>
        <v>DOM</v>
      </c>
      <c r="T166" t="b">
        <v>0</v>
      </c>
      <c r="U166" s="4">
        <f t="shared" si="20"/>
        <v>984.81440243244015</v>
      </c>
    </row>
    <row r="167" spans="1:21" x14ac:dyDescent="0.2">
      <c r="A167">
        <v>1173478969</v>
      </c>
      <c r="E167" s="1">
        <v>42985.981770833336</v>
      </c>
      <c r="F167" s="7">
        <f t="shared" si="15"/>
        <v>42985</v>
      </c>
      <c r="G167" s="6">
        <f t="shared" si="16"/>
        <v>9</v>
      </c>
      <c r="H167" s="6">
        <f t="shared" si="17"/>
        <v>7</v>
      </c>
      <c r="I167" s="6">
        <f t="shared" si="18"/>
        <v>2017</v>
      </c>
      <c r="J167" t="s">
        <v>9</v>
      </c>
      <c r="K167" t="s">
        <v>5</v>
      </c>
      <c r="L167">
        <v>3294</v>
      </c>
      <c r="M167">
        <v>11371.3</v>
      </c>
      <c r="N167" s="4">
        <f t="shared" si="19"/>
        <v>11.3713</v>
      </c>
      <c r="O167" s="4">
        <f t="shared" si="14"/>
        <v>7.0657960522999996</v>
      </c>
      <c r="P167" t="s">
        <v>511</v>
      </c>
      <c r="Q167" t="str">
        <f>VLOOKUP(P167,Key!$A$2:$C$160,2,FALSE)</f>
        <v>Home - Manhattan</v>
      </c>
      <c r="R167" t="str">
        <f>VLOOKUP(P167,Key!$A$2:$C$160,3,FALSE)</f>
        <v>Home - Manhattan</v>
      </c>
      <c r="S167" t="str">
        <f>VLOOKUP(P167,Key!$A$2:$D$160,4,FALSE)</f>
        <v>Home - Manhattan</v>
      </c>
      <c r="T167" t="b">
        <v>0</v>
      </c>
      <c r="U167" s="4">
        <f t="shared" si="20"/>
        <v>991.88019848474016</v>
      </c>
    </row>
    <row r="168" spans="1:21" x14ac:dyDescent="0.2">
      <c r="A168">
        <v>1175810815</v>
      </c>
      <c r="E168" s="1">
        <v>42987.611863425926</v>
      </c>
      <c r="F168" s="7">
        <f t="shared" si="15"/>
        <v>42987</v>
      </c>
      <c r="G168" s="6">
        <f t="shared" si="16"/>
        <v>9</v>
      </c>
      <c r="H168" s="6">
        <f t="shared" si="17"/>
        <v>9</v>
      </c>
      <c r="I168" s="6">
        <f t="shared" si="18"/>
        <v>2017</v>
      </c>
      <c r="J168" t="s">
        <v>4</v>
      </c>
      <c r="K168" t="s">
        <v>5</v>
      </c>
      <c r="L168">
        <v>7290</v>
      </c>
      <c r="M168">
        <v>11594.2</v>
      </c>
      <c r="N168" s="4">
        <f t="shared" si="19"/>
        <v>11.594200000000001</v>
      </c>
      <c r="O168" s="4">
        <f t="shared" si="14"/>
        <v>7.204299648200001</v>
      </c>
      <c r="P168" t="s">
        <v>511</v>
      </c>
      <c r="Q168" t="str">
        <f>VLOOKUP(P168,Key!$A$2:$C$160,2,FALSE)</f>
        <v>Home - Manhattan</v>
      </c>
      <c r="R168" t="str">
        <f>VLOOKUP(P168,Key!$A$2:$C$160,3,FALSE)</f>
        <v>Home - Manhattan</v>
      </c>
      <c r="S168" t="str">
        <f>VLOOKUP(P168,Key!$A$2:$D$160,4,FALSE)</f>
        <v>Home - Manhattan</v>
      </c>
      <c r="T168" t="b">
        <v>0</v>
      </c>
      <c r="U168" s="4">
        <f t="shared" si="20"/>
        <v>999.08449813294021</v>
      </c>
    </row>
    <row r="169" spans="1:21" x14ac:dyDescent="0.2">
      <c r="A169">
        <v>1179791292</v>
      </c>
      <c r="E169" s="1">
        <v>42989.967905092592</v>
      </c>
      <c r="F169" s="7">
        <f t="shared" si="15"/>
        <v>42989</v>
      </c>
      <c r="G169" s="6">
        <f t="shared" si="16"/>
        <v>9</v>
      </c>
      <c r="H169" s="6">
        <f t="shared" si="17"/>
        <v>11</v>
      </c>
      <c r="I169" s="6">
        <f t="shared" si="18"/>
        <v>2017</v>
      </c>
      <c r="J169" t="s">
        <v>9</v>
      </c>
      <c r="K169" t="s">
        <v>5</v>
      </c>
      <c r="L169">
        <v>3000</v>
      </c>
      <c r="M169">
        <v>18149.5</v>
      </c>
      <c r="N169" s="4">
        <f t="shared" si="19"/>
        <v>18.1495</v>
      </c>
      <c r="O169" s="4">
        <f t="shared" si="14"/>
        <v>11.277572964500001</v>
      </c>
      <c r="P169" t="s">
        <v>511</v>
      </c>
      <c r="Q169" t="str">
        <f>VLOOKUP(P169,Key!$A$2:$C$160,2,FALSE)</f>
        <v>Home - Manhattan</v>
      </c>
      <c r="R169" t="str">
        <f>VLOOKUP(P169,Key!$A$2:$C$160,3,FALSE)</f>
        <v>Home - Manhattan</v>
      </c>
      <c r="S169" t="str">
        <f>VLOOKUP(P169,Key!$A$2:$D$160,4,FALSE)</f>
        <v>Home - Manhattan</v>
      </c>
      <c r="T169" t="b">
        <v>0</v>
      </c>
      <c r="U169" s="4">
        <f t="shared" si="20"/>
        <v>1010.3620710974402</v>
      </c>
    </row>
    <row r="170" spans="1:21" x14ac:dyDescent="0.2">
      <c r="A170">
        <v>1180323605</v>
      </c>
      <c r="E170" s="1">
        <v>42990.457974537036</v>
      </c>
      <c r="F170" s="7">
        <f t="shared" si="15"/>
        <v>42990</v>
      </c>
      <c r="G170" s="6">
        <f t="shared" si="16"/>
        <v>9</v>
      </c>
      <c r="H170" s="6">
        <f t="shared" si="17"/>
        <v>12</v>
      </c>
      <c r="I170" s="6">
        <f t="shared" si="18"/>
        <v>2017</v>
      </c>
      <c r="J170" t="s">
        <v>15</v>
      </c>
      <c r="K170" t="s">
        <v>5</v>
      </c>
      <c r="L170">
        <v>3148</v>
      </c>
      <c r="M170">
        <v>16401.599999999999</v>
      </c>
      <c r="N170" s="4">
        <f t="shared" si="19"/>
        <v>16.401599999999998</v>
      </c>
      <c r="O170" s="4">
        <f t="shared" si="14"/>
        <v>10.191478593599999</v>
      </c>
      <c r="P170" t="s">
        <v>511</v>
      </c>
      <c r="Q170" t="str">
        <f>VLOOKUP(P170,Key!$A$2:$C$160,2,FALSE)</f>
        <v>Home - Manhattan</v>
      </c>
      <c r="R170" t="str">
        <f>VLOOKUP(P170,Key!$A$2:$C$160,3,FALSE)</f>
        <v>Home - Manhattan</v>
      </c>
      <c r="S170" t="str">
        <f>VLOOKUP(P170,Key!$A$2:$D$160,4,FALSE)</f>
        <v>Home - Manhattan</v>
      </c>
      <c r="T170" t="b">
        <v>0</v>
      </c>
      <c r="U170" s="4">
        <f t="shared" si="20"/>
        <v>1020.5535496910402</v>
      </c>
    </row>
    <row r="171" spans="1:21" x14ac:dyDescent="0.2">
      <c r="A171">
        <v>1181910052</v>
      </c>
      <c r="E171" s="1">
        <v>42991.446504629632</v>
      </c>
      <c r="F171" s="7">
        <f t="shared" si="15"/>
        <v>42991</v>
      </c>
      <c r="G171" s="6">
        <f t="shared" si="16"/>
        <v>9</v>
      </c>
      <c r="H171" s="6">
        <f t="shared" si="17"/>
        <v>13</v>
      </c>
      <c r="I171" s="6">
        <f t="shared" si="18"/>
        <v>2017</v>
      </c>
      <c r="J171" t="s">
        <v>4</v>
      </c>
      <c r="K171" t="s">
        <v>5</v>
      </c>
      <c r="L171">
        <v>6968</v>
      </c>
      <c r="M171">
        <v>13440</v>
      </c>
      <c r="N171" s="4">
        <f t="shared" si="19"/>
        <v>13.44</v>
      </c>
      <c r="O171" s="4">
        <f t="shared" si="14"/>
        <v>8.3512262400000008</v>
      </c>
      <c r="P171" s="3" t="s">
        <v>132</v>
      </c>
      <c r="Q171" t="str">
        <f>VLOOKUP(P171,Key!$A$2:$C$160,2,FALSE)</f>
        <v>Virginia</v>
      </c>
      <c r="R171" t="str">
        <f>VLOOKUP(P171,Key!$A$2:$C$160,3,FALSE)</f>
        <v>USA</v>
      </c>
      <c r="S171" t="str">
        <f>VLOOKUP(P171,Key!$A$2:$D$160,4,FALSE)</f>
        <v>DOM</v>
      </c>
      <c r="T171" t="b">
        <v>0</v>
      </c>
      <c r="U171" s="4">
        <f t="shared" si="20"/>
        <v>1028.9047759310401</v>
      </c>
    </row>
    <row r="172" spans="1:21" x14ac:dyDescent="0.2">
      <c r="A172">
        <v>1186647977</v>
      </c>
      <c r="E172" s="1">
        <v>42994.496759259258</v>
      </c>
      <c r="F172" s="7">
        <f t="shared" si="15"/>
        <v>42994</v>
      </c>
      <c r="G172" s="6">
        <f t="shared" si="16"/>
        <v>9</v>
      </c>
      <c r="H172" s="6">
        <f t="shared" si="17"/>
        <v>16</v>
      </c>
      <c r="I172" s="6">
        <f t="shared" si="18"/>
        <v>2017</v>
      </c>
      <c r="J172" t="s">
        <v>4</v>
      </c>
      <c r="K172" t="s">
        <v>5</v>
      </c>
      <c r="L172">
        <v>3544</v>
      </c>
      <c r="M172">
        <v>32537.4</v>
      </c>
      <c r="N172" s="4">
        <f t="shared" si="19"/>
        <v>32.537399999999998</v>
      </c>
      <c r="O172" s="4">
        <f t="shared" si="14"/>
        <v>20.2177967754</v>
      </c>
      <c r="P172" t="s">
        <v>54</v>
      </c>
      <c r="Q172" t="str">
        <f>VLOOKUP(P172,Key!$A$2:$C$160,2,FALSE)</f>
        <v>Maine</v>
      </c>
      <c r="R172" t="str">
        <f>VLOOKUP(P172,Key!$A$2:$C$160,3,FALSE)</f>
        <v>USA</v>
      </c>
      <c r="S172" t="str">
        <f>VLOOKUP(P172,Key!$A$2:$D$160,4,FALSE)</f>
        <v>DOM</v>
      </c>
      <c r="T172" t="b">
        <v>0</v>
      </c>
      <c r="U172" s="4">
        <f t="shared" si="20"/>
        <v>1049.1225727064402</v>
      </c>
    </row>
    <row r="173" spans="1:21" x14ac:dyDescent="0.2">
      <c r="A173">
        <v>1189762236</v>
      </c>
      <c r="E173" s="1">
        <v>42996.448958333334</v>
      </c>
      <c r="F173" s="7">
        <f t="shared" si="15"/>
        <v>42996</v>
      </c>
      <c r="G173" s="6">
        <f t="shared" si="16"/>
        <v>9</v>
      </c>
      <c r="H173" s="6">
        <f t="shared" si="17"/>
        <v>18</v>
      </c>
      <c r="I173" s="6">
        <f t="shared" si="18"/>
        <v>2017</v>
      </c>
      <c r="J173" t="s">
        <v>4</v>
      </c>
      <c r="K173" t="s">
        <v>5</v>
      </c>
      <c r="L173">
        <v>11603</v>
      </c>
      <c r="M173">
        <v>8684.4</v>
      </c>
      <c r="N173" s="4">
        <f t="shared" si="19"/>
        <v>8.6844000000000001</v>
      </c>
      <c r="O173" s="4">
        <f t="shared" si="14"/>
        <v>5.3962343123999998</v>
      </c>
      <c r="P173" t="s">
        <v>511</v>
      </c>
      <c r="Q173" t="str">
        <f>VLOOKUP(P173,Key!$A$2:$C$160,2,FALSE)</f>
        <v>Home - Manhattan</v>
      </c>
      <c r="R173" t="str">
        <f>VLOOKUP(P173,Key!$A$2:$C$160,3,FALSE)</f>
        <v>Home - Manhattan</v>
      </c>
      <c r="S173" t="str">
        <f>VLOOKUP(P173,Key!$A$2:$D$160,4,FALSE)</f>
        <v>Home - Manhattan</v>
      </c>
      <c r="T173" t="b">
        <v>0</v>
      </c>
      <c r="U173" s="4">
        <f t="shared" si="20"/>
        <v>1054.5188070188403</v>
      </c>
    </row>
    <row r="174" spans="1:21" x14ac:dyDescent="0.2">
      <c r="A174">
        <v>1191193059</v>
      </c>
      <c r="E174" s="1">
        <v>42997.441203703704</v>
      </c>
      <c r="F174" s="7">
        <f t="shared" si="15"/>
        <v>42997</v>
      </c>
      <c r="G174" s="6">
        <f t="shared" si="16"/>
        <v>9</v>
      </c>
      <c r="H174" s="6">
        <f t="shared" si="17"/>
        <v>19</v>
      </c>
      <c r="I174" s="6">
        <f t="shared" si="18"/>
        <v>2017</v>
      </c>
      <c r="J174" t="s">
        <v>4</v>
      </c>
      <c r="K174" t="s">
        <v>5</v>
      </c>
      <c r="L174">
        <v>3537</v>
      </c>
      <c r="M174">
        <v>9875.2000000000007</v>
      </c>
      <c r="N174" s="4">
        <f t="shared" si="19"/>
        <v>9.8752000000000013</v>
      </c>
      <c r="O174" s="4">
        <f t="shared" si="14"/>
        <v>6.1361628992000004</v>
      </c>
      <c r="P174" t="s">
        <v>511</v>
      </c>
      <c r="Q174" t="str">
        <f>VLOOKUP(P174,Key!$A$2:$C$160,2,FALSE)</f>
        <v>Home - Manhattan</v>
      </c>
      <c r="R174" t="str">
        <f>VLOOKUP(P174,Key!$A$2:$C$160,3,FALSE)</f>
        <v>Home - Manhattan</v>
      </c>
      <c r="S174" t="str">
        <f>VLOOKUP(P174,Key!$A$2:$D$160,4,FALSE)</f>
        <v>Home - Manhattan</v>
      </c>
      <c r="T174" t="b">
        <v>0</v>
      </c>
      <c r="U174" s="4">
        <f t="shared" si="20"/>
        <v>1060.6549699180403</v>
      </c>
    </row>
    <row r="175" spans="1:21" x14ac:dyDescent="0.2">
      <c r="A175">
        <v>1192803906</v>
      </c>
      <c r="E175" s="1">
        <v>42998.44122685185</v>
      </c>
      <c r="F175" s="7">
        <f t="shared" si="15"/>
        <v>42998</v>
      </c>
      <c r="G175" s="6">
        <f t="shared" si="16"/>
        <v>9</v>
      </c>
      <c r="H175" s="6">
        <f t="shared" si="17"/>
        <v>20</v>
      </c>
      <c r="I175" s="6">
        <f t="shared" si="18"/>
        <v>2017</v>
      </c>
      <c r="J175" t="s">
        <v>4</v>
      </c>
      <c r="K175" t="s">
        <v>5</v>
      </c>
      <c r="L175">
        <v>4037</v>
      </c>
      <c r="M175">
        <v>10593</v>
      </c>
      <c r="N175" s="4">
        <f t="shared" si="19"/>
        <v>10.593</v>
      </c>
      <c r="O175" s="4">
        <f t="shared" si="14"/>
        <v>6.5821830029999999</v>
      </c>
      <c r="P175" t="s">
        <v>511</v>
      </c>
      <c r="Q175" t="str">
        <f>VLOOKUP(P175,Key!$A$2:$C$160,2,FALSE)</f>
        <v>Home - Manhattan</v>
      </c>
      <c r="R175" t="str">
        <f>VLOOKUP(P175,Key!$A$2:$C$160,3,FALSE)</f>
        <v>Home - Manhattan</v>
      </c>
      <c r="S175" t="str">
        <f>VLOOKUP(P175,Key!$A$2:$D$160,4,FALSE)</f>
        <v>Home - Manhattan</v>
      </c>
      <c r="T175" t="b">
        <v>0</v>
      </c>
      <c r="U175" s="4">
        <f t="shared" si="20"/>
        <v>1067.2371529210402</v>
      </c>
    </row>
    <row r="176" spans="1:21" x14ac:dyDescent="0.2">
      <c r="A176">
        <v>1195871863</v>
      </c>
      <c r="E176" s="1">
        <v>43000.444918981484</v>
      </c>
      <c r="F176" s="7">
        <f t="shared" si="15"/>
        <v>43000</v>
      </c>
      <c r="G176" s="6">
        <f t="shared" si="16"/>
        <v>9</v>
      </c>
      <c r="H176" s="6">
        <f t="shared" si="17"/>
        <v>22</v>
      </c>
      <c r="I176" s="6">
        <f t="shared" si="18"/>
        <v>2017</v>
      </c>
      <c r="J176" t="s">
        <v>4</v>
      </c>
      <c r="K176" t="s">
        <v>5</v>
      </c>
      <c r="L176">
        <v>3367</v>
      </c>
      <c r="M176">
        <v>11715.1</v>
      </c>
      <c r="N176" s="4">
        <f t="shared" si="19"/>
        <v>11.7151</v>
      </c>
      <c r="O176" s="4">
        <f t="shared" si="14"/>
        <v>7.2794234020999999</v>
      </c>
      <c r="P176" t="s">
        <v>511</v>
      </c>
      <c r="Q176" t="str">
        <f>VLOOKUP(P176,Key!$A$2:$C$160,2,FALSE)</f>
        <v>Home - Manhattan</v>
      </c>
      <c r="R176" t="str">
        <f>VLOOKUP(P176,Key!$A$2:$C$160,3,FALSE)</f>
        <v>Home - Manhattan</v>
      </c>
      <c r="S176" t="str">
        <f>VLOOKUP(P176,Key!$A$2:$D$160,4,FALSE)</f>
        <v>Home - Manhattan</v>
      </c>
      <c r="T176" t="b">
        <v>0</v>
      </c>
      <c r="U176" s="4">
        <f t="shared" si="20"/>
        <v>1074.5165763231403</v>
      </c>
    </row>
    <row r="177" spans="1:21" x14ac:dyDescent="0.2">
      <c r="A177">
        <v>1197855919</v>
      </c>
      <c r="E177" s="1">
        <v>43001.588425925926</v>
      </c>
      <c r="F177" s="7">
        <f t="shared" si="15"/>
        <v>43001</v>
      </c>
      <c r="G177" s="6">
        <f t="shared" si="16"/>
        <v>9</v>
      </c>
      <c r="H177" s="6">
        <f t="shared" si="17"/>
        <v>23</v>
      </c>
      <c r="I177" s="6">
        <f t="shared" si="18"/>
        <v>2017</v>
      </c>
      <c r="J177" t="s">
        <v>4</v>
      </c>
      <c r="K177" t="s">
        <v>5</v>
      </c>
      <c r="L177">
        <v>3950</v>
      </c>
      <c r="M177">
        <v>23484.799999999999</v>
      </c>
      <c r="N177" s="4">
        <f t="shared" si="19"/>
        <v>23.4848</v>
      </c>
      <c r="O177" s="4">
        <f t="shared" si="14"/>
        <v>14.592773660799999</v>
      </c>
      <c r="P177" t="s">
        <v>42</v>
      </c>
      <c r="Q177" t="str">
        <f>VLOOKUP(P177,Key!$A$2:$C$160,2,FALSE)</f>
        <v>Home - MDR</v>
      </c>
      <c r="R177" t="str">
        <f>VLOOKUP(P177,Key!$A$2:$C$160,3,FALSE)</f>
        <v>Home - MDR</v>
      </c>
      <c r="S177" t="str">
        <f>VLOOKUP(P177,Key!$A$2:$D$160,4,FALSE)</f>
        <v>Home - MDR</v>
      </c>
      <c r="T177" t="b">
        <v>0</v>
      </c>
      <c r="U177" s="4">
        <f t="shared" si="20"/>
        <v>1089.1093499839403</v>
      </c>
    </row>
    <row r="178" spans="1:21" x14ac:dyDescent="0.2">
      <c r="A178">
        <v>1199958697</v>
      </c>
      <c r="E178" s="1">
        <v>43002.697222222225</v>
      </c>
      <c r="F178" s="7">
        <f t="shared" si="15"/>
        <v>43002</v>
      </c>
      <c r="G178" s="6">
        <f t="shared" si="16"/>
        <v>9</v>
      </c>
      <c r="H178" s="6">
        <f t="shared" si="17"/>
        <v>24</v>
      </c>
      <c r="I178" s="6">
        <f t="shared" si="18"/>
        <v>2017</v>
      </c>
      <c r="J178" t="s">
        <v>16</v>
      </c>
      <c r="K178" t="s">
        <v>17</v>
      </c>
      <c r="L178">
        <v>233</v>
      </c>
      <c r="M178">
        <v>1931.22</v>
      </c>
      <c r="N178" s="4">
        <f t="shared" si="19"/>
        <v>1.9312199999999999</v>
      </c>
      <c r="O178" s="4">
        <f t="shared" si="14"/>
        <v>1.2000041026200001</v>
      </c>
      <c r="P178" t="s">
        <v>42</v>
      </c>
      <c r="Q178" t="str">
        <f>VLOOKUP(P178,Key!$A$2:$C$160,2,FALSE)</f>
        <v>Home - MDR</v>
      </c>
      <c r="R178" t="str">
        <f>VLOOKUP(P178,Key!$A$2:$C$160,3,FALSE)</f>
        <v>Home - MDR</v>
      </c>
      <c r="S178" t="str">
        <f>VLOOKUP(P178,Key!$A$2:$D$160,4,FALSE)</f>
        <v>Home - MDR</v>
      </c>
      <c r="T178" t="b">
        <v>0</v>
      </c>
      <c r="U178" s="4">
        <f t="shared" si="20"/>
        <v>1089.1093499839403</v>
      </c>
    </row>
    <row r="179" spans="1:21" x14ac:dyDescent="0.2">
      <c r="A179">
        <v>1201038206</v>
      </c>
      <c r="E179" s="1">
        <v>43003.559872685182</v>
      </c>
      <c r="F179" s="7">
        <f t="shared" si="15"/>
        <v>43003</v>
      </c>
      <c r="G179" s="6">
        <f t="shared" si="16"/>
        <v>9</v>
      </c>
      <c r="H179" s="6">
        <f t="shared" si="17"/>
        <v>25</v>
      </c>
      <c r="I179" s="6">
        <f t="shared" si="18"/>
        <v>2017</v>
      </c>
      <c r="J179" t="s">
        <v>4</v>
      </c>
      <c r="K179" t="s">
        <v>5</v>
      </c>
      <c r="L179">
        <v>7480</v>
      </c>
      <c r="M179">
        <v>10462.4</v>
      </c>
      <c r="N179" s="4">
        <f t="shared" si="19"/>
        <v>10.462399999999999</v>
      </c>
      <c r="O179" s="4">
        <f t="shared" si="14"/>
        <v>6.5010319503999998</v>
      </c>
      <c r="P179" t="s">
        <v>42</v>
      </c>
      <c r="Q179" t="str">
        <f>VLOOKUP(P179,Key!$A$2:$C$160,2,FALSE)</f>
        <v>Home - MDR</v>
      </c>
      <c r="R179" t="str">
        <f>VLOOKUP(P179,Key!$A$2:$C$160,3,FALSE)</f>
        <v>Home - MDR</v>
      </c>
      <c r="S179" t="str">
        <f>VLOOKUP(P179,Key!$A$2:$D$160,4,FALSE)</f>
        <v>Home - MDR</v>
      </c>
      <c r="T179" t="b">
        <v>0</v>
      </c>
      <c r="U179" s="4">
        <f t="shared" si="20"/>
        <v>1095.6103819343402</v>
      </c>
    </row>
    <row r="180" spans="1:21" x14ac:dyDescent="0.2">
      <c r="A180">
        <v>1202543545</v>
      </c>
      <c r="E180" s="1">
        <v>43004.497800925928</v>
      </c>
      <c r="F180" s="7">
        <f t="shared" si="15"/>
        <v>43004</v>
      </c>
      <c r="G180" s="6">
        <f t="shared" si="16"/>
        <v>9</v>
      </c>
      <c r="H180" s="6">
        <f t="shared" si="17"/>
        <v>26</v>
      </c>
      <c r="I180" s="6">
        <f t="shared" si="18"/>
        <v>2017</v>
      </c>
      <c r="J180" t="s">
        <v>4</v>
      </c>
      <c r="K180" t="s">
        <v>5</v>
      </c>
      <c r="L180">
        <v>3440</v>
      </c>
      <c r="M180">
        <v>21787.7</v>
      </c>
      <c r="N180" s="4">
        <f t="shared" si="19"/>
        <v>21.787700000000001</v>
      </c>
      <c r="O180" s="4">
        <f t="shared" si="14"/>
        <v>13.5382449367</v>
      </c>
      <c r="P180" t="s">
        <v>55</v>
      </c>
      <c r="Q180" t="str">
        <f>VLOOKUP(P180,Key!$A$2:$C$160,2,FALSE)</f>
        <v>Illinois</v>
      </c>
      <c r="R180" t="str">
        <f>VLOOKUP(P180,Key!$A$2:$C$160,3,FALSE)</f>
        <v>USA</v>
      </c>
      <c r="S180" t="str">
        <f>VLOOKUP(P180,Key!$A$2:$D$160,4,FALSE)</f>
        <v>DOM</v>
      </c>
      <c r="T180" t="b">
        <v>0</v>
      </c>
      <c r="U180" s="4">
        <f t="shared" si="20"/>
        <v>1109.1486268710403</v>
      </c>
    </row>
    <row r="181" spans="1:21" x14ac:dyDescent="0.2">
      <c r="A181">
        <v>1204115537</v>
      </c>
      <c r="E181" s="1">
        <v>43005.500011574077</v>
      </c>
      <c r="F181" s="7">
        <f t="shared" si="15"/>
        <v>43005</v>
      </c>
      <c r="G181" s="6">
        <f t="shared" si="16"/>
        <v>9</v>
      </c>
      <c r="H181" s="6">
        <f t="shared" si="17"/>
        <v>27</v>
      </c>
      <c r="I181" s="6">
        <f t="shared" si="18"/>
        <v>2017</v>
      </c>
      <c r="J181" t="s">
        <v>4</v>
      </c>
      <c r="K181" t="s">
        <v>5</v>
      </c>
      <c r="L181">
        <v>5256</v>
      </c>
      <c r="M181">
        <v>11456.5</v>
      </c>
      <c r="N181" s="4">
        <f t="shared" si="19"/>
        <v>11.4565</v>
      </c>
      <c r="O181" s="4">
        <f t="shared" si="14"/>
        <v>7.1187368615000004</v>
      </c>
      <c r="P181" t="s">
        <v>55</v>
      </c>
      <c r="Q181" t="str">
        <f>VLOOKUP(P181,Key!$A$2:$C$160,2,FALSE)</f>
        <v>Illinois</v>
      </c>
      <c r="R181" t="str">
        <f>VLOOKUP(P181,Key!$A$2:$C$160,3,FALSE)</f>
        <v>USA</v>
      </c>
      <c r="S181" t="str">
        <f>VLOOKUP(P181,Key!$A$2:$D$160,4,FALSE)</f>
        <v>DOM</v>
      </c>
      <c r="T181" t="b">
        <v>0</v>
      </c>
      <c r="U181" s="4">
        <f t="shared" si="20"/>
        <v>1116.2673637325404</v>
      </c>
    </row>
    <row r="182" spans="1:21" x14ac:dyDescent="0.2">
      <c r="A182">
        <v>1208972224</v>
      </c>
      <c r="E182" s="1">
        <v>43008.556527777779</v>
      </c>
      <c r="F182" s="7">
        <f t="shared" si="15"/>
        <v>43008</v>
      </c>
      <c r="G182" s="6">
        <f t="shared" si="16"/>
        <v>9</v>
      </c>
      <c r="H182" s="6">
        <f t="shared" si="17"/>
        <v>30</v>
      </c>
      <c r="I182" s="6">
        <f t="shared" si="18"/>
        <v>2017</v>
      </c>
      <c r="J182" t="s">
        <v>4</v>
      </c>
      <c r="K182" t="s">
        <v>5</v>
      </c>
      <c r="L182">
        <v>3483</v>
      </c>
      <c r="M182">
        <v>36582.5</v>
      </c>
      <c r="N182" s="4">
        <f t="shared" si="19"/>
        <v>36.582500000000003</v>
      </c>
      <c r="O182" s="4">
        <f t="shared" si="14"/>
        <v>22.7313046075</v>
      </c>
      <c r="P182" t="s">
        <v>511</v>
      </c>
      <c r="Q182" t="str">
        <f>VLOOKUP(P182,Key!$A$2:$C$160,2,FALSE)</f>
        <v>Home - Manhattan</v>
      </c>
      <c r="R182" t="str">
        <f>VLOOKUP(P182,Key!$A$2:$C$160,3,FALSE)</f>
        <v>Home - Manhattan</v>
      </c>
      <c r="S182" t="str">
        <f>VLOOKUP(P182,Key!$A$2:$D$160,4,FALSE)</f>
        <v>Home - Manhattan</v>
      </c>
      <c r="T182" t="b">
        <v>0</v>
      </c>
      <c r="U182" s="4">
        <f t="shared" si="20"/>
        <v>1138.9986683400405</v>
      </c>
    </row>
    <row r="183" spans="1:21" x14ac:dyDescent="0.2">
      <c r="A183">
        <v>1211732567</v>
      </c>
      <c r="E183" s="1">
        <v>43010.450486111113</v>
      </c>
      <c r="F183" s="7">
        <f t="shared" si="15"/>
        <v>43010</v>
      </c>
      <c r="G183" s="6">
        <f t="shared" si="16"/>
        <v>10</v>
      </c>
      <c r="H183" s="6">
        <f t="shared" si="17"/>
        <v>2</v>
      </c>
      <c r="I183" s="6">
        <f t="shared" si="18"/>
        <v>2017</v>
      </c>
      <c r="J183" t="s">
        <v>4</v>
      </c>
      <c r="K183" t="s">
        <v>5</v>
      </c>
      <c r="L183">
        <v>3458</v>
      </c>
      <c r="M183">
        <v>11968.2</v>
      </c>
      <c r="N183" s="4">
        <f t="shared" si="19"/>
        <v>11.968200000000001</v>
      </c>
      <c r="O183" s="4">
        <f t="shared" si="14"/>
        <v>7.4366924022000003</v>
      </c>
      <c r="P183" t="s">
        <v>511</v>
      </c>
      <c r="Q183" t="str">
        <f>VLOOKUP(P183,Key!$A$2:$C$160,2,FALSE)</f>
        <v>Home - Manhattan</v>
      </c>
      <c r="R183" t="str">
        <f>VLOOKUP(P183,Key!$A$2:$C$160,3,FALSE)</f>
        <v>Home - Manhattan</v>
      </c>
      <c r="S183" t="str">
        <f>VLOOKUP(P183,Key!$A$2:$D$160,4,FALSE)</f>
        <v>Home - Manhattan</v>
      </c>
      <c r="T183" t="b">
        <v>0</v>
      </c>
      <c r="U183" s="4">
        <f t="shared" si="20"/>
        <v>1146.4353607422404</v>
      </c>
    </row>
    <row r="184" spans="1:21" x14ac:dyDescent="0.2">
      <c r="A184">
        <v>1213129665</v>
      </c>
      <c r="E184" s="1">
        <v>43011.456620370373</v>
      </c>
      <c r="F184" s="7">
        <f t="shared" si="15"/>
        <v>43011</v>
      </c>
      <c r="G184" s="6">
        <f t="shared" si="16"/>
        <v>10</v>
      </c>
      <c r="H184" s="6">
        <f t="shared" si="17"/>
        <v>3</v>
      </c>
      <c r="I184" s="6">
        <f t="shared" si="18"/>
        <v>2017</v>
      </c>
      <c r="J184" t="s">
        <v>4</v>
      </c>
      <c r="K184" t="s">
        <v>5</v>
      </c>
      <c r="L184">
        <v>10849</v>
      </c>
      <c r="M184">
        <v>13796.4</v>
      </c>
      <c r="N184" s="4">
        <f t="shared" si="19"/>
        <v>13.7964</v>
      </c>
      <c r="O184" s="4">
        <f t="shared" si="14"/>
        <v>8.572682864399999</v>
      </c>
      <c r="P184" t="s">
        <v>511</v>
      </c>
      <c r="Q184" t="str">
        <f>VLOOKUP(P184,Key!$A$2:$C$160,2,FALSE)</f>
        <v>Home - Manhattan</v>
      </c>
      <c r="R184" t="str">
        <f>VLOOKUP(P184,Key!$A$2:$C$160,3,FALSE)</f>
        <v>Home - Manhattan</v>
      </c>
      <c r="S184" t="str">
        <f>VLOOKUP(P184,Key!$A$2:$D$160,4,FALSE)</f>
        <v>Home - Manhattan</v>
      </c>
      <c r="T184" t="b">
        <v>0</v>
      </c>
      <c r="U184" s="4">
        <f t="shared" si="20"/>
        <v>1155.0080436066403</v>
      </c>
    </row>
    <row r="185" spans="1:21" x14ac:dyDescent="0.2">
      <c r="A185">
        <v>1214599272</v>
      </c>
      <c r="E185" s="1">
        <v>43012.412916666668</v>
      </c>
      <c r="F185" s="7">
        <f t="shared" si="15"/>
        <v>43012</v>
      </c>
      <c r="G185" s="6">
        <f t="shared" si="16"/>
        <v>10</v>
      </c>
      <c r="H185" s="6">
        <f t="shared" si="17"/>
        <v>4</v>
      </c>
      <c r="I185" s="6">
        <f t="shared" si="18"/>
        <v>2017</v>
      </c>
      <c r="J185" t="s">
        <v>4</v>
      </c>
      <c r="K185" t="s">
        <v>5</v>
      </c>
      <c r="L185">
        <v>3515</v>
      </c>
      <c r="M185">
        <v>11821.1</v>
      </c>
      <c r="N185" s="4">
        <f t="shared" si="19"/>
        <v>11.821099999999999</v>
      </c>
      <c r="O185" s="4">
        <f t="shared" si="14"/>
        <v>7.3452887281000008</v>
      </c>
      <c r="P185" t="s">
        <v>511</v>
      </c>
      <c r="Q185" t="str">
        <f>VLOOKUP(P185,Key!$A$2:$C$160,2,FALSE)</f>
        <v>Home - Manhattan</v>
      </c>
      <c r="R185" t="str">
        <f>VLOOKUP(P185,Key!$A$2:$C$160,3,FALSE)</f>
        <v>Home - Manhattan</v>
      </c>
      <c r="S185" t="str">
        <f>VLOOKUP(P185,Key!$A$2:$D$160,4,FALSE)</f>
        <v>Home - Manhattan</v>
      </c>
      <c r="T185" t="b">
        <v>0</v>
      </c>
      <c r="U185" s="4">
        <f t="shared" si="20"/>
        <v>1162.3533323347403</v>
      </c>
    </row>
    <row r="186" spans="1:21" x14ac:dyDescent="0.2">
      <c r="A186">
        <v>1217585215</v>
      </c>
      <c r="E186" s="1">
        <v>43014.454328703701</v>
      </c>
      <c r="F186" s="7">
        <f t="shared" si="15"/>
        <v>43014</v>
      </c>
      <c r="G186" s="6">
        <f t="shared" si="16"/>
        <v>10</v>
      </c>
      <c r="H186" s="6">
        <f t="shared" si="17"/>
        <v>6</v>
      </c>
      <c r="I186" s="6">
        <f t="shared" si="18"/>
        <v>2017</v>
      </c>
      <c r="J186" t="s">
        <v>4</v>
      </c>
      <c r="K186" t="s">
        <v>5</v>
      </c>
      <c r="L186">
        <v>4693</v>
      </c>
      <c r="M186">
        <v>12291.9</v>
      </c>
      <c r="N186" s="4">
        <f t="shared" si="19"/>
        <v>12.2919</v>
      </c>
      <c r="O186" s="4">
        <f t="shared" si="14"/>
        <v>7.6378301949000003</v>
      </c>
      <c r="P186" t="s">
        <v>511</v>
      </c>
      <c r="Q186" t="str">
        <f>VLOOKUP(P186,Key!$A$2:$C$160,2,FALSE)</f>
        <v>Home - Manhattan</v>
      </c>
      <c r="R186" t="str">
        <f>VLOOKUP(P186,Key!$A$2:$C$160,3,FALSE)</f>
        <v>Home - Manhattan</v>
      </c>
      <c r="S186" t="str">
        <f>VLOOKUP(P186,Key!$A$2:$D$160,4,FALSE)</f>
        <v>Home - Manhattan</v>
      </c>
      <c r="T186" t="b">
        <v>0</v>
      </c>
      <c r="U186" s="4">
        <f t="shared" si="20"/>
        <v>1169.9911625296404</v>
      </c>
    </row>
    <row r="187" spans="1:21" x14ac:dyDescent="0.2">
      <c r="A187">
        <v>1217588137</v>
      </c>
      <c r="E187" s="1">
        <v>43014.501469907409</v>
      </c>
      <c r="F187" s="7">
        <f t="shared" si="15"/>
        <v>43014</v>
      </c>
      <c r="G187" s="6">
        <f t="shared" si="16"/>
        <v>10</v>
      </c>
      <c r="H187" s="6">
        <f t="shared" si="17"/>
        <v>6</v>
      </c>
      <c r="I187" s="6">
        <f t="shared" si="18"/>
        <v>2017</v>
      </c>
      <c r="J187" t="s">
        <v>18</v>
      </c>
      <c r="K187" t="s">
        <v>5</v>
      </c>
      <c r="L187">
        <v>3685</v>
      </c>
      <c r="M187">
        <v>804.67399999999998</v>
      </c>
      <c r="N187" s="4">
        <f t="shared" si="19"/>
        <v>0.804674</v>
      </c>
      <c r="O187" s="4">
        <f t="shared" si="14"/>
        <v>0.50000108805400001</v>
      </c>
      <c r="P187" t="s">
        <v>511</v>
      </c>
      <c r="Q187" t="str">
        <f>VLOOKUP(P187,Key!$A$2:$C$160,2,FALSE)</f>
        <v>Home - Manhattan</v>
      </c>
      <c r="R187" t="str">
        <f>VLOOKUP(P187,Key!$A$2:$C$160,3,FALSE)</f>
        <v>Home - Manhattan</v>
      </c>
      <c r="S187" t="str">
        <f>VLOOKUP(P187,Key!$A$2:$D$160,4,FALSE)</f>
        <v>Home - Manhattan</v>
      </c>
      <c r="T187" t="b">
        <v>0</v>
      </c>
      <c r="U187" s="4">
        <f t="shared" si="20"/>
        <v>1170.4911636176944</v>
      </c>
    </row>
    <row r="188" spans="1:21" x14ac:dyDescent="0.2">
      <c r="A188">
        <v>1219335716</v>
      </c>
      <c r="E188" s="1">
        <v>43015.556296296294</v>
      </c>
      <c r="F188" s="7">
        <f t="shared" si="15"/>
        <v>43015</v>
      </c>
      <c r="G188" s="6">
        <f t="shared" si="16"/>
        <v>10</v>
      </c>
      <c r="H188" s="6">
        <f t="shared" si="17"/>
        <v>7</v>
      </c>
      <c r="I188" s="6">
        <f t="shared" si="18"/>
        <v>2017</v>
      </c>
      <c r="J188" t="s">
        <v>4</v>
      </c>
      <c r="K188" t="s">
        <v>5</v>
      </c>
      <c r="L188">
        <v>3044</v>
      </c>
      <c r="M188">
        <v>22725.3</v>
      </c>
      <c r="N188" s="4">
        <f t="shared" si="19"/>
        <v>22.725300000000001</v>
      </c>
      <c r="O188" s="4">
        <f t="shared" si="14"/>
        <v>14.1208423863</v>
      </c>
      <c r="P188" t="s">
        <v>53</v>
      </c>
      <c r="Q188" t="str">
        <f>VLOOKUP(P188,Key!$A$2:$C$160,2,FALSE)</f>
        <v>Utah</v>
      </c>
      <c r="R188" t="str">
        <f>VLOOKUP(P188,Key!$A$2:$C$160,3,FALSE)</f>
        <v>USA</v>
      </c>
      <c r="S188" t="str">
        <f>VLOOKUP(P188,Key!$A$2:$D$160,4,FALSE)</f>
        <v>DOM</v>
      </c>
      <c r="T188" t="b">
        <v>0</v>
      </c>
      <c r="U188" s="4">
        <f t="shared" si="20"/>
        <v>1184.6120060039943</v>
      </c>
    </row>
    <row r="189" spans="1:21" x14ac:dyDescent="0.2">
      <c r="A189">
        <v>1223183098</v>
      </c>
      <c r="E189" s="1">
        <v>43017.984247685185</v>
      </c>
      <c r="F189" s="7">
        <f t="shared" si="15"/>
        <v>43017</v>
      </c>
      <c r="G189" s="6">
        <f t="shared" si="16"/>
        <v>10</v>
      </c>
      <c r="H189" s="6">
        <f t="shared" si="17"/>
        <v>9</v>
      </c>
      <c r="I189" s="6">
        <f t="shared" si="18"/>
        <v>2017</v>
      </c>
      <c r="J189" t="s">
        <v>9</v>
      </c>
      <c r="K189" t="s">
        <v>5</v>
      </c>
      <c r="L189">
        <v>7139</v>
      </c>
      <c r="M189">
        <v>11736.9</v>
      </c>
      <c r="N189" s="4">
        <f t="shared" si="19"/>
        <v>11.7369</v>
      </c>
      <c r="O189" s="4">
        <f t="shared" si="14"/>
        <v>7.2929692899000003</v>
      </c>
      <c r="P189" t="s">
        <v>511</v>
      </c>
      <c r="Q189" t="str">
        <f>VLOOKUP(P189,Key!$A$2:$C$160,2,FALSE)</f>
        <v>Home - Manhattan</v>
      </c>
      <c r="R189" t="str">
        <f>VLOOKUP(P189,Key!$A$2:$C$160,3,FALSE)</f>
        <v>Home - Manhattan</v>
      </c>
      <c r="S189" t="str">
        <f>VLOOKUP(P189,Key!$A$2:$D$160,4,FALSE)</f>
        <v>Home - Manhattan</v>
      </c>
      <c r="T189" t="b">
        <v>0</v>
      </c>
      <c r="U189" s="4">
        <f t="shared" si="20"/>
        <v>1191.9049752938943</v>
      </c>
    </row>
    <row r="190" spans="1:21" x14ac:dyDescent="0.2">
      <c r="A190">
        <v>1223731688</v>
      </c>
      <c r="E190" s="1">
        <v>43018.452662037038</v>
      </c>
      <c r="F190" s="7">
        <f t="shared" si="15"/>
        <v>43018</v>
      </c>
      <c r="G190" s="6">
        <f t="shared" si="16"/>
        <v>10</v>
      </c>
      <c r="H190" s="6">
        <f t="shared" si="17"/>
        <v>10</v>
      </c>
      <c r="I190" s="6">
        <f t="shared" si="18"/>
        <v>2017</v>
      </c>
      <c r="J190" t="s">
        <v>4</v>
      </c>
      <c r="K190" t="s">
        <v>5</v>
      </c>
      <c r="L190">
        <v>2970</v>
      </c>
      <c r="M190">
        <v>16969.3</v>
      </c>
      <c r="N190" s="4">
        <f t="shared" si="19"/>
        <v>16.9693</v>
      </c>
      <c r="O190" s="4">
        <f t="shared" si="14"/>
        <v>10.5442309103</v>
      </c>
      <c r="P190" t="s">
        <v>511</v>
      </c>
      <c r="Q190" t="str">
        <f>VLOOKUP(P190,Key!$A$2:$C$160,2,FALSE)</f>
        <v>Home - Manhattan</v>
      </c>
      <c r="R190" t="str">
        <f>VLOOKUP(P190,Key!$A$2:$C$160,3,FALSE)</f>
        <v>Home - Manhattan</v>
      </c>
      <c r="S190" t="str">
        <f>VLOOKUP(P190,Key!$A$2:$D$160,4,FALSE)</f>
        <v>Home - Manhattan</v>
      </c>
      <c r="T190" t="b">
        <v>0</v>
      </c>
      <c r="U190" s="4">
        <f t="shared" si="20"/>
        <v>1202.4492062041943</v>
      </c>
    </row>
    <row r="191" spans="1:21" x14ac:dyDescent="0.2">
      <c r="A191">
        <v>1225193410</v>
      </c>
      <c r="E191" s="1">
        <v>43019.452997685185</v>
      </c>
      <c r="F191" s="7">
        <f t="shared" si="15"/>
        <v>43019</v>
      </c>
      <c r="G191" s="6">
        <f t="shared" si="16"/>
        <v>10</v>
      </c>
      <c r="H191" s="6">
        <f t="shared" si="17"/>
        <v>11</v>
      </c>
      <c r="I191" s="6">
        <f t="shared" si="18"/>
        <v>2017</v>
      </c>
      <c r="J191" t="s">
        <v>4</v>
      </c>
      <c r="K191" t="s">
        <v>5</v>
      </c>
      <c r="L191">
        <v>3741</v>
      </c>
      <c r="M191">
        <v>12096.4</v>
      </c>
      <c r="N191" s="4">
        <f t="shared" si="19"/>
        <v>12.096399999999999</v>
      </c>
      <c r="O191" s="4">
        <f t="shared" si="14"/>
        <v>7.5163521643999998</v>
      </c>
      <c r="P191" t="s">
        <v>511</v>
      </c>
      <c r="Q191" t="str">
        <f>VLOOKUP(P191,Key!$A$2:$C$160,2,FALSE)</f>
        <v>Home - Manhattan</v>
      </c>
      <c r="R191" t="str">
        <f>VLOOKUP(P191,Key!$A$2:$C$160,3,FALSE)</f>
        <v>Home - Manhattan</v>
      </c>
      <c r="S191" t="str">
        <f>VLOOKUP(P191,Key!$A$2:$D$160,4,FALSE)</f>
        <v>Home - Manhattan</v>
      </c>
      <c r="T191" t="b">
        <v>0</v>
      </c>
      <c r="U191" s="4">
        <f t="shared" si="20"/>
        <v>1209.9655583685942</v>
      </c>
    </row>
    <row r="192" spans="1:21" x14ac:dyDescent="0.2">
      <c r="A192">
        <v>1228078928</v>
      </c>
      <c r="E192" s="1">
        <v>43021.458101851851</v>
      </c>
      <c r="F192" s="7">
        <f t="shared" si="15"/>
        <v>43021</v>
      </c>
      <c r="G192" s="6">
        <f t="shared" si="16"/>
        <v>10</v>
      </c>
      <c r="H192" s="6">
        <f t="shared" si="17"/>
        <v>13</v>
      </c>
      <c r="I192" s="6">
        <f t="shared" si="18"/>
        <v>2017</v>
      </c>
      <c r="J192" t="s">
        <v>4</v>
      </c>
      <c r="K192" t="s">
        <v>5</v>
      </c>
      <c r="L192">
        <v>3013</v>
      </c>
      <c r="M192">
        <v>12071.3</v>
      </c>
      <c r="N192" s="4">
        <f t="shared" si="19"/>
        <v>12.071299999999999</v>
      </c>
      <c r="O192" s="4">
        <f t="shared" si="14"/>
        <v>7.5007557522999999</v>
      </c>
      <c r="P192" t="s">
        <v>511</v>
      </c>
      <c r="Q192" t="str">
        <f>VLOOKUP(P192,Key!$A$2:$C$160,2,FALSE)</f>
        <v>Home - Manhattan</v>
      </c>
      <c r="R192" t="str">
        <f>VLOOKUP(P192,Key!$A$2:$C$160,3,FALSE)</f>
        <v>Home - Manhattan</v>
      </c>
      <c r="S192" t="str">
        <f>VLOOKUP(P192,Key!$A$2:$D$160,4,FALSE)</f>
        <v>Home - Manhattan</v>
      </c>
      <c r="T192" t="b">
        <v>0</v>
      </c>
      <c r="U192" s="4">
        <f t="shared" si="20"/>
        <v>1217.4663141208941</v>
      </c>
    </row>
    <row r="193" spans="1:21" x14ac:dyDescent="0.2">
      <c r="A193">
        <v>1229826312</v>
      </c>
      <c r="E193" s="1">
        <v>43022.484976851854</v>
      </c>
      <c r="F193" s="7">
        <f t="shared" si="15"/>
        <v>43022</v>
      </c>
      <c r="G193" s="6">
        <f t="shared" si="16"/>
        <v>10</v>
      </c>
      <c r="H193" s="6">
        <f t="shared" si="17"/>
        <v>14</v>
      </c>
      <c r="I193" s="6">
        <f t="shared" si="18"/>
        <v>2017</v>
      </c>
      <c r="J193" t="s">
        <v>4</v>
      </c>
      <c r="K193" t="s">
        <v>5</v>
      </c>
      <c r="L193">
        <v>3000</v>
      </c>
      <c r="M193">
        <v>34565.199999999997</v>
      </c>
      <c r="N193" s="4">
        <f t="shared" si="19"/>
        <v>34.565199999999997</v>
      </c>
      <c r="O193" s="4">
        <f t="shared" si="14"/>
        <v>21.477812889199999</v>
      </c>
      <c r="P193" t="s">
        <v>56</v>
      </c>
      <c r="Q193" t="str">
        <f>VLOOKUP(P193,Key!$A$2:$C$160,2,FALSE)</f>
        <v>North Carolina</v>
      </c>
      <c r="R193" t="str">
        <f>VLOOKUP(P193,Key!$A$2:$C$160,3,FALSE)</f>
        <v>USA</v>
      </c>
      <c r="S193" t="str">
        <f>VLOOKUP(P193,Key!$A$2:$D$160,4,FALSE)</f>
        <v>DOM</v>
      </c>
      <c r="T193" t="b">
        <v>0</v>
      </c>
      <c r="U193" s="4">
        <f t="shared" si="20"/>
        <v>1238.9441270100942</v>
      </c>
    </row>
    <row r="194" spans="1:21" x14ac:dyDescent="0.2">
      <c r="A194">
        <v>1232913374</v>
      </c>
      <c r="E194" s="1">
        <v>43024.458958333336</v>
      </c>
      <c r="F194" s="7">
        <f t="shared" si="15"/>
        <v>43024</v>
      </c>
      <c r="G194" s="6">
        <f t="shared" si="16"/>
        <v>10</v>
      </c>
      <c r="H194" s="6">
        <f t="shared" si="17"/>
        <v>16</v>
      </c>
      <c r="I194" s="6">
        <f t="shared" si="18"/>
        <v>2017</v>
      </c>
      <c r="J194" t="s">
        <v>4</v>
      </c>
      <c r="K194" t="s">
        <v>5</v>
      </c>
      <c r="L194">
        <v>5124</v>
      </c>
      <c r="M194">
        <v>12349.2</v>
      </c>
      <c r="N194" s="4">
        <f t="shared" si="19"/>
        <v>12.349200000000002</v>
      </c>
      <c r="O194" s="4">
        <f t="shared" si="14"/>
        <v>7.6734347532000005</v>
      </c>
      <c r="P194" t="s">
        <v>511</v>
      </c>
      <c r="Q194" t="str">
        <f>VLOOKUP(P194,Key!$A$2:$C$160,2,FALSE)</f>
        <v>Home - Manhattan</v>
      </c>
      <c r="R194" t="str">
        <f>VLOOKUP(P194,Key!$A$2:$C$160,3,FALSE)</f>
        <v>Home - Manhattan</v>
      </c>
      <c r="S194" t="str">
        <f>VLOOKUP(P194,Key!$A$2:$D$160,4,FALSE)</f>
        <v>Home - Manhattan</v>
      </c>
      <c r="T194" t="b">
        <v>0</v>
      </c>
      <c r="U194" s="4">
        <f t="shared" si="20"/>
        <v>1246.6175617632941</v>
      </c>
    </row>
    <row r="195" spans="1:21" x14ac:dyDescent="0.2">
      <c r="A195">
        <v>1234360637</v>
      </c>
      <c r="E195" s="1">
        <v>43025.449675925927</v>
      </c>
      <c r="F195" s="7">
        <f t="shared" si="15"/>
        <v>43025</v>
      </c>
      <c r="G195" s="6">
        <f t="shared" si="16"/>
        <v>10</v>
      </c>
      <c r="H195" s="6">
        <f t="shared" si="17"/>
        <v>17</v>
      </c>
      <c r="I195" s="6">
        <f t="shared" si="18"/>
        <v>2017</v>
      </c>
      <c r="J195" t="s">
        <v>4</v>
      </c>
      <c r="K195" t="s">
        <v>5</v>
      </c>
      <c r="L195">
        <v>2404</v>
      </c>
      <c r="M195">
        <v>16346.3</v>
      </c>
      <c r="N195" s="4">
        <f t="shared" si="19"/>
        <v>16.346299999999999</v>
      </c>
      <c r="O195" s="4">
        <f t="shared" si="14"/>
        <v>10.157116777299999</v>
      </c>
      <c r="P195" t="s">
        <v>511</v>
      </c>
      <c r="Q195" t="str">
        <f>VLOOKUP(P195,Key!$A$2:$C$160,2,FALSE)</f>
        <v>Home - Manhattan</v>
      </c>
      <c r="R195" t="str">
        <f>VLOOKUP(P195,Key!$A$2:$C$160,3,FALSE)</f>
        <v>Home - Manhattan</v>
      </c>
      <c r="S195" t="str">
        <f>VLOOKUP(P195,Key!$A$2:$D$160,4,FALSE)</f>
        <v>Home - Manhattan</v>
      </c>
      <c r="T195" t="b">
        <v>0</v>
      </c>
      <c r="U195" s="4">
        <f t="shared" si="20"/>
        <v>1256.7746785405941</v>
      </c>
    </row>
    <row r="196" spans="1:21" x14ac:dyDescent="0.2">
      <c r="A196">
        <v>1235896735</v>
      </c>
      <c r="E196" s="1">
        <v>43026.447604166664</v>
      </c>
      <c r="F196" s="7">
        <f t="shared" si="15"/>
        <v>43026</v>
      </c>
      <c r="G196" s="6">
        <f t="shared" si="16"/>
        <v>10</v>
      </c>
      <c r="H196" s="6">
        <f t="shared" si="17"/>
        <v>18</v>
      </c>
      <c r="I196" s="6">
        <f t="shared" si="18"/>
        <v>2017</v>
      </c>
      <c r="J196" t="s">
        <v>4</v>
      </c>
      <c r="K196" t="s">
        <v>5</v>
      </c>
      <c r="L196">
        <v>1533</v>
      </c>
      <c r="M196">
        <v>12684.8</v>
      </c>
      <c r="N196" s="4">
        <f t="shared" si="19"/>
        <v>12.684799999999999</v>
      </c>
      <c r="O196" s="4">
        <f t="shared" si="14"/>
        <v>7.8819668607999995</v>
      </c>
      <c r="P196" t="s">
        <v>511</v>
      </c>
      <c r="Q196" t="str">
        <f>VLOOKUP(P196,Key!$A$2:$C$160,2,FALSE)</f>
        <v>Home - Manhattan</v>
      </c>
      <c r="R196" t="str">
        <f>VLOOKUP(P196,Key!$A$2:$C$160,3,FALSE)</f>
        <v>Home - Manhattan</v>
      </c>
      <c r="S196" t="str">
        <f>VLOOKUP(P196,Key!$A$2:$D$160,4,FALSE)</f>
        <v>Home - Manhattan</v>
      </c>
      <c r="T196" t="b">
        <v>0</v>
      </c>
      <c r="U196" s="4">
        <f t="shared" si="20"/>
        <v>1264.6566454013941</v>
      </c>
    </row>
    <row r="197" spans="1:21" x14ac:dyDescent="0.2">
      <c r="A197">
        <v>1238755598</v>
      </c>
      <c r="E197" s="1">
        <v>43028.449699074074</v>
      </c>
      <c r="F197" s="7">
        <f t="shared" si="15"/>
        <v>43028</v>
      </c>
      <c r="G197" s="6">
        <f t="shared" si="16"/>
        <v>10</v>
      </c>
      <c r="H197" s="6">
        <f t="shared" si="17"/>
        <v>20</v>
      </c>
      <c r="I197" s="6">
        <f t="shared" si="18"/>
        <v>2017</v>
      </c>
      <c r="J197" t="s">
        <v>4</v>
      </c>
      <c r="K197" t="s">
        <v>5</v>
      </c>
      <c r="L197">
        <v>2268</v>
      </c>
      <c r="M197">
        <v>10687.4</v>
      </c>
      <c r="N197" s="4">
        <f t="shared" si="19"/>
        <v>10.6874</v>
      </c>
      <c r="O197" s="4">
        <f t="shared" si="14"/>
        <v>6.6408404253999995</v>
      </c>
      <c r="P197" t="s">
        <v>511</v>
      </c>
      <c r="Q197" t="str">
        <f>VLOOKUP(P197,Key!$A$2:$C$160,2,FALSE)</f>
        <v>Home - Manhattan</v>
      </c>
      <c r="R197" t="str">
        <f>VLOOKUP(P197,Key!$A$2:$C$160,3,FALSE)</f>
        <v>Home - Manhattan</v>
      </c>
      <c r="S197" t="str">
        <f>VLOOKUP(P197,Key!$A$2:$D$160,4,FALSE)</f>
        <v>Home - Manhattan</v>
      </c>
      <c r="T197" t="b">
        <v>0</v>
      </c>
      <c r="U197" s="4">
        <f t="shared" si="20"/>
        <v>1271.2974858267942</v>
      </c>
    </row>
    <row r="198" spans="1:21" x14ac:dyDescent="0.2">
      <c r="A198">
        <v>1240331409</v>
      </c>
      <c r="E198" s="1">
        <v>43029.489236111112</v>
      </c>
      <c r="F198" s="7">
        <f t="shared" si="15"/>
        <v>43029</v>
      </c>
      <c r="G198" s="6">
        <f t="shared" si="16"/>
        <v>10</v>
      </c>
      <c r="H198" s="6">
        <f t="shared" si="17"/>
        <v>21</v>
      </c>
      <c r="I198" s="6">
        <f t="shared" si="18"/>
        <v>2017</v>
      </c>
      <c r="J198" t="s">
        <v>4</v>
      </c>
      <c r="K198" t="s">
        <v>5</v>
      </c>
      <c r="L198">
        <v>1630</v>
      </c>
      <c r="M198">
        <v>22787</v>
      </c>
      <c r="N198" s="4">
        <f t="shared" si="19"/>
        <v>22.786999999999999</v>
      </c>
      <c r="O198" s="4">
        <f t="shared" ref="O198:O261" si="21">M198*$J$2</f>
        <v>14.159180977</v>
      </c>
      <c r="P198" t="s">
        <v>511</v>
      </c>
      <c r="Q198" t="str">
        <f>VLOOKUP(P198,Key!$A$2:$C$160,2,FALSE)</f>
        <v>Home - Manhattan</v>
      </c>
      <c r="R198" t="str">
        <f>VLOOKUP(P198,Key!$A$2:$C$160,3,FALSE)</f>
        <v>Home - Manhattan</v>
      </c>
      <c r="S198" t="str">
        <f>VLOOKUP(P198,Key!$A$2:$D$160,4,FALSE)</f>
        <v>Home - Manhattan</v>
      </c>
      <c r="T198" t="b">
        <v>0</v>
      </c>
      <c r="U198" s="4">
        <f t="shared" si="20"/>
        <v>1285.4566668037942</v>
      </c>
    </row>
    <row r="199" spans="1:21" x14ac:dyDescent="0.2">
      <c r="A199">
        <v>1243238672</v>
      </c>
      <c r="E199" s="1">
        <v>43031.453217592592</v>
      </c>
      <c r="F199" s="7">
        <f t="shared" ref="F199:F262" si="22">DATE(I199,G199,H199)</f>
        <v>43031</v>
      </c>
      <c r="G199" s="6">
        <f t="shared" ref="G199:G262" si="23">MONTH(E199)</f>
        <v>10</v>
      </c>
      <c r="H199" s="6">
        <f t="shared" ref="H199:H262" si="24">DAY(E199)</f>
        <v>23</v>
      </c>
      <c r="I199" s="6">
        <f t="shared" ref="I199:I262" si="25">YEAR(E199:E199)</f>
        <v>2017</v>
      </c>
      <c r="J199" t="s">
        <v>4</v>
      </c>
      <c r="K199" t="s">
        <v>5</v>
      </c>
      <c r="L199">
        <v>1157</v>
      </c>
      <c r="M199">
        <v>10414.4</v>
      </c>
      <c r="N199" s="4">
        <f t="shared" ref="N199:N262" si="26">M199/1000</f>
        <v>10.414399999999999</v>
      </c>
      <c r="O199" s="4">
        <f t="shared" si="21"/>
        <v>6.4712061423999998</v>
      </c>
      <c r="P199" t="s">
        <v>511</v>
      </c>
      <c r="Q199" t="str">
        <f>VLOOKUP(P199,Key!$A$2:$C$160,2,FALSE)</f>
        <v>Home - Manhattan</v>
      </c>
      <c r="R199" t="str">
        <f>VLOOKUP(P199,Key!$A$2:$C$160,3,FALSE)</f>
        <v>Home - Manhattan</v>
      </c>
      <c r="S199" t="str">
        <f>VLOOKUP(P199,Key!$A$2:$D$160,4,FALSE)</f>
        <v>Home - Manhattan</v>
      </c>
      <c r="T199" t="b">
        <v>0</v>
      </c>
      <c r="U199" s="4">
        <f t="shared" si="20"/>
        <v>1291.9278729461942</v>
      </c>
    </row>
    <row r="200" spans="1:21" x14ac:dyDescent="0.2">
      <c r="A200">
        <v>1244557029</v>
      </c>
      <c r="E200" s="1">
        <v>43032.42664351852</v>
      </c>
      <c r="F200" s="7">
        <f t="shared" si="22"/>
        <v>43032</v>
      </c>
      <c r="G200" s="6">
        <f t="shared" si="23"/>
        <v>10</v>
      </c>
      <c r="H200" s="6">
        <f t="shared" si="24"/>
        <v>24</v>
      </c>
      <c r="I200" s="6">
        <f t="shared" si="25"/>
        <v>2017</v>
      </c>
      <c r="J200" t="s">
        <v>4</v>
      </c>
      <c r="K200" t="s">
        <v>5</v>
      </c>
      <c r="L200">
        <v>12746</v>
      </c>
      <c r="M200">
        <v>12276.9</v>
      </c>
      <c r="N200" s="4">
        <f t="shared" si="26"/>
        <v>12.276899999999999</v>
      </c>
      <c r="O200" s="4">
        <f t="shared" si="21"/>
        <v>7.6285096298999999</v>
      </c>
      <c r="P200" t="s">
        <v>511</v>
      </c>
      <c r="Q200" t="str">
        <f>VLOOKUP(P200,Key!$A$2:$C$160,2,FALSE)</f>
        <v>Home - Manhattan</v>
      </c>
      <c r="R200" t="str">
        <f>VLOOKUP(P200,Key!$A$2:$C$160,3,FALSE)</f>
        <v>Home - Manhattan</v>
      </c>
      <c r="S200" t="str">
        <f>VLOOKUP(P200,Key!$A$2:$D$160,4,FALSE)</f>
        <v>Home - Manhattan</v>
      </c>
      <c r="T200" t="b">
        <v>0</v>
      </c>
      <c r="U200" s="4">
        <f t="shared" ref="U200:U263" si="27">IF(K200="Run",O200,0)+U199</f>
        <v>1299.5563825760942</v>
      </c>
    </row>
    <row r="201" spans="1:21" x14ac:dyDescent="0.2">
      <c r="A201">
        <v>1246003975</v>
      </c>
      <c r="E201" s="1">
        <v>43033.415613425925</v>
      </c>
      <c r="F201" s="7">
        <f t="shared" si="22"/>
        <v>43033</v>
      </c>
      <c r="G201" s="6">
        <f t="shared" si="23"/>
        <v>10</v>
      </c>
      <c r="H201" s="6">
        <f t="shared" si="24"/>
        <v>25</v>
      </c>
      <c r="I201" s="6">
        <f t="shared" si="25"/>
        <v>2017</v>
      </c>
      <c r="J201" t="s">
        <v>4</v>
      </c>
      <c r="K201" t="s">
        <v>5</v>
      </c>
      <c r="L201">
        <v>5342</v>
      </c>
      <c r="M201">
        <v>10900.3</v>
      </c>
      <c r="N201" s="4">
        <f t="shared" si="26"/>
        <v>10.9003</v>
      </c>
      <c r="O201" s="4">
        <f t="shared" si="21"/>
        <v>6.7731303113000001</v>
      </c>
      <c r="P201" t="s">
        <v>511</v>
      </c>
      <c r="Q201" t="str">
        <f>VLOOKUP(P201,Key!$A$2:$C$160,2,FALSE)</f>
        <v>Home - Manhattan</v>
      </c>
      <c r="R201" t="str">
        <f>VLOOKUP(P201,Key!$A$2:$C$160,3,FALSE)</f>
        <v>Home - Manhattan</v>
      </c>
      <c r="S201" t="str">
        <f>VLOOKUP(P201,Key!$A$2:$D$160,4,FALSE)</f>
        <v>Home - Manhattan</v>
      </c>
      <c r="T201" t="b">
        <v>0</v>
      </c>
      <c r="U201" s="4">
        <f t="shared" si="27"/>
        <v>1306.3295128873942</v>
      </c>
    </row>
    <row r="202" spans="1:21" x14ac:dyDescent="0.2">
      <c r="A202">
        <v>1248897955</v>
      </c>
      <c r="E202" s="1">
        <v>43035.446331018517</v>
      </c>
      <c r="F202" s="7">
        <f t="shared" si="22"/>
        <v>43035</v>
      </c>
      <c r="G202" s="6">
        <f t="shared" si="23"/>
        <v>10</v>
      </c>
      <c r="H202" s="6">
        <f t="shared" si="24"/>
        <v>27</v>
      </c>
      <c r="I202" s="6">
        <f t="shared" si="25"/>
        <v>2017</v>
      </c>
      <c r="J202" t="s">
        <v>4</v>
      </c>
      <c r="K202" t="s">
        <v>5</v>
      </c>
      <c r="L202">
        <v>3773</v>
      </c>
      <c r="M202">
        <v>10207</v>
      </c>
      <c r="N202" s="4">
        <f t="shared" si="26"/>
        <v>10.207000000000001</v>
      </c>
      <c r="O202" s="4">
        <f t="shared" si="21"/>
        <v>6.3423337970000002</v>
      </c>
      <c r="P202" t="s">
        <v>511</v>
      </c>
      <c r="Q202" t="str">
        <f>VLOOKUP(P202,Key!$A$2:$C$160,2,FALSE)</f>
        <v>Home - Manhattan</v>
      </c>
      <c r="R202" t="str">
        <f>VLOOKUP(P202,Key!$A$2:$C$160,3,FALSE)</f>
        <v>Home - Manhattan</v>
      </c>
      <c r="S202" t="str">
        <f>VLOOKUP(P202,Key!$A$2:$D$160,4,FALSE)</f>
        <v>Home - Manhattan</v>
      </c>
      <c r="T202" t="b">
        <v>0</v>
      </c>
      <c r="U202" s="4">
        <f t="shared" si="27"/>
        <v>1312.6718466843943</v>
      </c>
    </row>
    <row r="203" spans="1:21" x14ac:dyDescent="0.2">
      <c r="A203">
        <v>1250480834</v>
      </c>
      <c r="E203" s="1">
        <v>43036.529016203705</v>
      </c>
      <c r="F203" s="7">
        <f t="shared" si="22"/>
        <v>43036</v>
      </c>
      <c r="G203" s="6">
        <f t="shared" si="23"/>
        <v>10</v>
      </c>
      <c r="H203" s="6">
        <f t="shared" si="24"/>
        <v>28</v>
      </c>
      <c r="I203" s="6">
        <f t="shared" si="25"/>
        <v>2017</v>
      </c>
      <c r="J203" t="s">
        <v>4</v>
      </c>
      <c r="K203" t="s">
        <v>5</v>
      </c>
      <c r="L203">
        <v>4261</v>
      </c>
      <c r="M203">
        <v>16537.8</v>
      </c>
      <c r="N203" s="4">
        <f t="shared" si="26"/>
        <v>16.537800000000001</v>
      </c>
      <c r="O203" s="4">
        <f t="shared" si="21"/>
        <v>10.2761093238</v>
      </c>
      <c r="P203" t="s">
        <v>511</v>
      </c>
      <c r="Q203" t="str">
        <f>VLOOKUP(P203,Key!$A$2:$C$160,2,FALSE)</f>
        <v>Home - Manhattan</v>
      </c>
      <c r="R203" t="str">
        <f>VLOOKUP(P203,Key!$A$2:$C$160,3,FALSE)</f>
        <v>Home - Manhattan</v>
      </c>
      <c r="S203" t="str">
        <f>VLOOKUP(P203,Key!$A$2:$D$160,4,FALSE)</f>
        <v>Home - Manhattan</v>
      </c>
      <c r="T203" t="b">
        <v>0</v>
      </c>
      <c r="U203" s="4">
        <f t="shared" si="27"/>
        <v>1322.9479560081943</v>
      </c>
    </row>
    <row r="204" spans="1:21" x14ac:dyDescent="0.2">
      <c r="A204">
        <v>1252169558</v>
      </c>
      <c r="E204" s="1">
        <v>43037.565671296295</v>
      </c>
      <c r="F204" s="7">
        <f t="shared" si="22"/>
        <v>43037</v>
      </c>
      <c r="G204" s="6">
        <f t="shared" si="23"/>
        <v>10</v>
      </c>
      <c r="H204" s="6">
        <f t="shared" si="24"/>
        <v>29</v>
      </c>
      <c r="I204" s="6">
        <f t="shared" si="25"/>
        <v>2017</v>
      </c>
      <c r="J204" t="s">
        <v>19</v>
      </c>
      <c r="K204" t="s">
        <v>20</v>
      </c>
      <c r="L204">
        <v>3338</v>
      </c>
      <c r="M204">
        <v>15449.7</v>
      </c>
      <c r="N204" s="4">
        <f t="shared" si="26"/>
        <v>15.4497</v>
      </c>
      <c r="O204" s="4">
        <f t="shared" si="21"/>
        <v>9.5999955387</v>
      </c>
      <c r="P204" t="s">
        <v>511</v>
      </c>
      <c r="Q204" t="str">
        <f>VLOOKUP(P204,Key!$A$2:$C$160,2,FALSE)</f>
        <v>Home - Manhattan</v>
      </c>
      <c r="R204" t="str">
        <f>VLOOKUP(P204,Key!$A$2:$C$160,3,FALSE)</f>
        <v>Home - Manhattan</v>
      </c>
      <c r="S204" t="str">
        <f>VLOOKUP(P204,Key!$A$2:$D$160,4,FALSE)</f>
        <v>Home - Manhattan</v>
      </c>
      <c r="T204" t="b">
        <v>1</v>
      </c>
      <c r="U204" s="4">
        <f t="shared" si="27"/>
        <v>1322.9479560081943</v>
      </c>
    </row>
    <row r="205" spans="1:21" x14ac:dyDescent="0.2">
      <c r="A205">
        <v>1253386404</v>
      </c>
      <c r="E205" s="1">
        <v>43038.478472222225</v>
      </c>
      <c r="F205" s="7">
        <f t="shared" si="22"/>
        <v>43038</v>
      </c>
      <c r="G205" s="6">
        <f t="shared" si="23"/>
        <v>10</v>
      </c>
      <c r="H205" s="6">
        <f t="shared" si="24"/>
        <v>30</v>
      </c>
      <c r="I205" s="6">
        <f t="shared" si="25"/>
        <v>2017</v>
      </c>
      <c r="J205" t="s">
        <v>21</v>
      </c>
      <c r="K205" t="s">
        <v>5</v>
      </c>
      <c r="L205">
        <v>4604</v>
      </c>
      <c r="M205">
        <v>5310.9</v>
      </c>
      <c r="N205" s="4">
        <f t="shared" si="26"/>
        <v>5.3108999999999993</v>
      </c>
      <c r="O205" s="4">
        <f t="shared" si="21"/>
        <v>3.3000392438999997</v>
      </c>
      <c r="P205" t="s">
        <v>511</v>
      </c>
      <c r="Q205" t="str">
        <f>VLOOKUP(P205,Key!$A$2:$C$160,2,FALSE)</f>
        <v>Home - Manhattan</v>
      </c>
      <c r="R205" t="str">
        <f>VLOOKUP(P205,Key!$A$2:$C$160,3,FALSE)</f>
        <v>Home - Manhattan</v>
      </c>
      <c r="S205" t="str">
        <f>VLOOKUP(P205,Key!$A$2:$D$160,4,FALSE)</f>
        <v>Home - Manhattan</v>
      </c>
      <c r="T205" t="b">
        <v>0</v>
      </c>
      <c r="U205" s="4">
        <f t="shared" si="27"/>
        <v>1326.2479952520944</v>
      </c>
    </row>
    <row r="206" spans="1:21" x14ac:dyDescent="0.2">
      <c r="A206">
        <v>1254691580</v>
      </c>
      <c r="E206" s="1">
        <v>43039.458067129628</v>
      </c>
      <c r="F206" s="7">
        <f t="shared" si="22"/>
        <v>43039</v>
      </c>
      <c r="G206" s="6">
        <f t="shared" si="23"/>
        <v>10</v>
      </c>
      <c r="H206" s="6">
        <f t="shared" si="24"/>
        <v>31</v>
      </c>
      <c r="I206" s="6">
        <f t="shared" si="25"/>
        <v>2017</v>
      </c>
      <c r="J206" t="s">
        <v>4</v>
      </c>
      <c r="K206" t="s">
        <v>5</v>
      </c>
      <c r="L206">
        <v>4629</v>
      </c>
      <c r="M206">
        <v>8395.7000000000007</v>
      </c>
      <c r="N206" s="4">
        <f t="shared" si="26"/>
        <v>8.3957000000000015</v>
      </c>
      <c r="O206" s="4">
        <f t="shared" si="21"/>
        <v>5.2168445047000009</v>
      </c>
      <c r="P206" t="s">
        <v>511</v>
      </c>
      <c r="Q206" t="str">
        <f>VLOOKUP(P206,Key!$A$2:$C$160,2,FALSE)</f>
        <v>Home - Manhattan</v>
      </c>
      <c r="R206" t="str">
        <f>VLOOKUP(P206,Key!$A$2:$C$160,3,FALSE)</f>
        <v>Home - Manhattan</v>
      </c>
      <c r="S206" t="str">
        <f>VLOOKUP(P206,Key!$A$2:$D$160,4,FALSE)</f>
        <v>Home - Manhattan</v>
      </c>
      <c r="T206" t="b">
        <v>0</v>
      </c>
      <c r="U206" s="4">
        <f t="shared" si="27"/>
        <v>1331.4648397567944</v>
      </c>
    </row>
    <row r="207" spans="1:21" x14ac:dyDescent="0.2">
      <c r="A207">
        <v>1256163372</v>
      </c>
      <c r="E207" s="1">
        <v>43040.456608796296</v>
      </c>
      <c r="F207" s="7">
        <f t="shared" si="22"/>
        <v>43040</v>
      </c>
      <c r="G207" s="6">
        <f t="shared" si="23"/>
        <v>11</v>
      </c>
      <c r="H207" s="6">
        <f t="shared" si="24"/>
        <v>1</v>
      </c>
      <c r="I207" s="6">
        <f t="shared" si="25"/>
        <v>2017</v>
      </c>
      <c r="J207" t="s">
        <v>4</v>
      </c>
      <c r="K207" t="s">
        <v>5</v>
      </c>
      <c r="L207">
        <v>3559</v>
      </c>
      <c r="M207">
        <v>5708.4</v>
      </c>
      <c r="N207" s="4">
        <f t="shared" si="26"/>
        <v>5.7083999999999993</v>
      </c>
      <c r="O207" s="4">
        <f t="shared" si="21"/>
        <v>3.5470342163999997</v>
      </c>
      <c r="P207" t="s">
        <v>511</v>
      </c>
      <c r="Q207" t="str">
        <f>VLOOKUP(P207,Key!$A$2:$C$160,2,FALSE)</f>
        <v>Home - Manhattan</v>
      </c>
      <c r="R207" t="str">
        <f>VLOOKUP(P207,Key!$A$2:$C$160,3,FALSE)</f>
        <v>Home - Manhattan</v>
      </c>
      <c r="S207" t="str">
        <f>VLOOKUP(P207,Key!$A$2:$D$160,4,FALSE)</f>
        <v>Home - Manhattan</v>
      </c>
      <c r="T207" t="b">
        <v>0</v>
      </c>
      <c r="U207" s="4">
        <f t="shared" si="27"/>
        <v>1335.0118739731945</v>
      </c>
    </row>
    <row r="208" spans="1:21" x14ac:dyDescent="0.2">
      <c r="A208">
        <v>1260736316</v>
      </c>
      <c r="E208" s="1">
        <v>43043.579189814816</v>
      </c>
      <c r="F208" s="7">
        <f t="shared" si="22"/>
        <v>43043</v>
      </c>
      <c r="G208" s="6">
        <f t="shared" si="23"/>
        <v>11</v>
      </c>
      <c r="H208" s="6">
        <f t="shared" si="24"/>
        <v>4</v>
      </c>
      <c r="I208" s="6">
        <f t="shared" si="25"/>
        <v>2017</v>
      </c>
      <c r="J208" t="s">
        <v>22</v>
      </c>
      <c r="K208" t="s">
        <v>5</v>
      </c>
      <c r="L208">
        <v>3669</v>
      </c>
      <c r="M208">
        <v>4018.3</v>
      </c>
      <c r="N208" s="4">
        <f t="shared" si="26"/>
        <v>4.0183</v>
      </c>
      <c r="O208" s="4">
        <f t="shared" si="21"/>
        <v>2.4968550893000003</v>
      </c>
      <c r="P208" t="s">
        <v>511</v>
      </c>
      <c r="Q208" t="str">
        <f>VLOOKUP(P208,Key!$A$2:$C$160,2,FALSE)</f>
        <v>Home - Manhattan</v>
      </c>
      <c r="R208" t="str">
        <f>VLOOKUP(P208,Key!$A$2:$C$160,3,FALSE)</f>
        <v>Home - Manhattan</v>
      </c>
      <c r="S208" t="str">
        <f>VLOOKUP(P208,Key!$A$2:$D$160,4,FALSE)</f>
        <v>Home - Manhattan</v>
      </c>
      <c r="T208" t="b">
        <v>0</v>
      </c>
      <c r="U208" s="4">
        <f t="shared" si="27"/>
        <v>1337.5087290624945</v>
      </c>
    </row>
    <row r="209" spans="1:21" x14ac:dyDescent="0.2">
      <c r="A209">
        <v>1262937055</v>
      </c>
      <c r="E209" s="1">
        <v>43044.638055555559</v>
      </c>
      <c r="F209" s="7">
        <f t="shared" si="22"/>
        <v>43044</v>
      </c>
      <c r="G209" s="6">
        <f t="shared" si="23"/>
        <v>11</v>
      </c>
      <c r="H209" s="6">
        <f t="shared" si="24"/>
        <v>5</v>
      </c>
      <c r="I209" s="6">
        <f t="shared" si="25"/>
        <v>2017</v>
      </c>
      <c r="J209" t="s">
        <v>4</v>
      </c>
      <c r="K209" t="s">
        <v>5</v>
      </c>
      <c r="L209">
        <v>4083</v>
      </c>
      <c r="M209">
        <v>43132.5</v>
      </c>
      <c r="N209" s="4">
        <f t="shared" si="26"/>
        <v>43.1325</v>
      </c>
      <c r="O209" s="4">
        <f t="shared" si="21"/>
        <v>26.801284657500002</v>
      </c>
      <c r="P209" t="s">
        <v>511</v>
      </c>
      <c r="Q209" t="str">
        <f>VLOOKUP(P209,Key!$A$2:$C$160,2,FALSE)</f>
        <v>Home - Manhattan</v>
      </c>
      <c r="R209" t="str">
        <f>VLOOKUP(P209,Key!$A$2:$C$160,3,FALSE)</f>
        <v>Home - Manhattan</v>
      </c>
      <c r="S209" t="str">
        <f>VLOOKUP(P209,Key!$A$2:$D$160,4,FALSE)</f>
        <v>Home - Manhattan</v>
      </c>
      <c r="T209" t="b">
        <v>0</v>
      </c>
      <c r="U209" s="4">
        <f t="shared" si="27"/>
        <v>1364.3100137199945</v>
      </c>
    </row>
    <row r="210" spans="1:21" x14ac:dyDescent="0.2">
      <c r="A210">
        <v>1268485914</v>
      </c>
      <c r="E210" s="1">
        <v>43048.818414351852</v>
      </c>
      <c r="F210" s="7">
        <f t="shared" si="22"/>
        <v>43048</v>
      </c>
      <c r="G210" s="6">
        <f t="shared" si="23"/>
        <v>11</v>
      </c>
      <c r="H210" s="6">
        <f t="shared" si="24"/>
        <v>9</v>
      </c>
      <c r="I210" s="6">
        <f t="shared" si="25"/>
        <v>2017</v>
      </c>
      <c r="J210" t="s">
        <v>6</v>
      </c>
      <c r="K210" t="s">
        <v>5</v>
      </c>
      <c r="L210">
        <v>2464</v>
      </c>
      <c r="M210">
        <v>16988.599999999999</v>
      </c>
      <c r="N210" s="4">
        <f t="shared" si="26"/>
        <v>16.988599999999998</v>
      </c>
      <c r="O210" s="4">
        <f t="shared" si="21"/>
        <v>10.5562233706</v>
      </c>
      <c r="P210" t="s">
        <v>511</v>
      </c>
      <c r="Q210" t="str">
        <f>VLOOKUP(P210,Key!$A$2:$C$160,2,FALSE)</f>
        <v>Home - Manhattan</v>
      </c>
      <c r="R210" t="str">
        <f>VLOOKUP(P210,Key!$A$2:$C$160,3,FALSE)</f>
        <v>Home - Manhattan</v>
      </c>
      <c r="S210" t="str">
        <f>VLOOKUP(P210,Key!$A$2:$D$160,4,FALSE)</f>
        <v>Home - Manhattan</v>
      </c>
      <c r="T210" t="b">
        <v>0</v>
      </c>
      <c r="U210" s="4">
        <f t="shared" si="27"/>
        <v>1374.8662370905945</v>
      </c>
    </row>
    <row r="211" spans="1:21" x14ac:dyDescent="0.2">
      <c r="A211">
        <v>1269405542</v>
      </c>
      <c r="E211" s="1">
        <v>43049.664398148147</v>
      </c>
      <c r="F211" s="7">
        <f t="shared" si="22"/>
        <v>43049</v>
      </c>
      <c r="G211" s="6">
        <f t="shared" si="23"/>
        <v>11</v>
      </c>
      <c r="H211" s="6">
        <f t="shared" si="24"/>
        <v>10</v>
      </c>
      <c r="I211" s="6">
        <f t="shared" si="25"/>
        <v>2017</v>
      </c>
      <c r="J211" t="s">
        <v>4</v>
      </c>
      <c r="K211" t="s">
        <v>5</v>
      </c>
      <c r="L211">
        <v>3293</v>
      </c>
      <c r="M211">
        <v>12071.5</v>
      </c>
      <c r="N211" s="4">
        <f t="shared" si="26"/>
        <v>12.0715</v>
      </c>
      <c r="O211" s="4">
        <f t="shared" si="21"/>
        <v>7.5008800265</v>
      </c>
      <c r="P211" t="s">
        <v>47</v>
      </c>
      <c r="Q211" t="str">
        <f>VLOOKUP(P211,Key!$A$2:$C$160,2,FALSE)</f>
        <v>California</v>
      </c>
      <c r="R211" t="str">
        <f>VLOOKUP(P211,Key!$A$2:$C$160,3,FALSE)</f>
        <v>USA</v>
      </c>
      <c r="S211" t="str">
        <f>VLOOKUP(P211,Key!$A$2:$D$160,4,FALSE)</f>
        <v>DOM</v>
      </c>
      <c r="T211" t="b">
        <v>0</v>
      </c>
      <c r="U211" s="4">
        <f t="shared" si="27"/>
        <v>1382.3671171170945</v>
      </c>
    </row>
    <row r="212" spans="1:21" x14ac:dyDescent="0.2">
      <c r="A212">
        <v>1270948498</v>
      </c>
      <c r="E212" s="1">
        <v>43050.71775462963</v>
      </c>
      <c r="F212" s="7">
        <f t="shared" si="22"/>
        <v>43050</v>
      </c>
      <c r="G212" s="6">
        <f t="shared" si="23"/>
        <v>11</v>
      </c>
      <c r="H212" s="6">
        <f t="shared" si="24"/>
        <v>11</v>
      </c>
      <c r="I212" s="6">
        <f t="shared" si="25"/>
        <v>2017</v>
      </c>
      <c r="J212" t="s">
        <v>4</v>
      </c>
      <c r="K212" t="s">
        <v>5</v>
      </c>
      <c r="L212">
        <v>3882</v>
      </c>
      <c r="M212">
        <v>12285</v>
      </c>
      <c r="N212" s="4">
        <f t="shared" si="26"/>
        <v>12.285</v>
      </c>
      <c r="O212" s="4">
        <f t="shared" si="21"/>
        <v>7.6335427349999998</v>
      </c>
      <c r="P212" t="s">
        <v>47</v>
      </c>
      <c r="Q212" t="str">
        <f>VLOOKUP(P212,Key!$A$2:$C$160,2,FALSE)</f>
        <v>California</v>
      </c>
      <c r="R212" t="str">
        <f>VLOOKUP(P212,Key!$A$2:$C$160,3,FALSE)</f>
        <v>USA</v>
      </c>
      <c r="S212" t="str">
        <f>VLOOKUP(P212,Key!$A$2:$D$160,4,FALSE)</f>
        <v>DOM</v>
      </c>
      <c r="T212" t="b">
        <v>0</v>
      </c>
      <c r="U212" s="4">
        <f t="shared" si="27"/>
        <v>1390.0006598520945</v>
      </c>
    </row>
    <row r="213" spans="1:21" x14ac:dyDescent="0.2">
      <c r="A213">
        <v>1274794317</v>
      </c>
      <c r="E213" s="1">
        <v>43053.482187499998</v>
      </c>
      <c r="F213" s="7">
        <f t="shared" si="22"/>
        <v>43053</v>
      </c>
      <c r="G213" s="6">
        <f t="shared" si="23"/>
        <v>11</v>
      </c>
      <c r="H213" s="6">
        <f t="shared" si="24"/>
        <v>14</v>
      </c>
      <c r="I213" s="6">
        <f t="shared" si="25"/>
        <v>2017</v>
      </c>
      <c r="J213" t="s">
        <v>4</v>
      </c>
      <c r="K213" t="s">
        <v>5</v>
      </c>
      <c r="L213">
        <v>1653</v>
      </c>
      <c r="M213">
        <v>11442.3</v>
      </c>
      <c r="N213" s="4">
        <f t="shared" si="26"/>
        <v>11.442299999999999</v>
      </c>
      <c r="O213" s="4">
        <f t="shared" si="21"/>
        <v>7.1099133932999994</v>
      </c>
      <c r="P213" t="s">
        <v>511</v>
      </c>
      <c r="Q213" t="str">
        <f>VLOOKUP(P213,Key!$A$2:$C$160,2,FALSE)</f>
        <v>Home - Manhattan</v>
      </c>
      <c r="R213" t="str">
        <f>VLOOKUP(P213,Key!$A$2:$C$160,3,FALSE)</f>
        <v>Home - Manhattan</v>
      </c>
      <c r="S213" t="str">
        <f>VLOOKUP(P213,Key!$A$2:$D$160,4,FALSE)</f>
        <v>Home - Manhattan</v>
      </c>
      <c r="T213" t="b">
        <v>0</v>
      </c>
      <c r="U213" s="4">
        <f t="shared" si="27"/>
        <v>1397.1105732453946</v>
      </c>
    </row>
    <row r="214" spans="1:21" x14ac:dyDescent="0.2">
      <c r="A214">
        <v>1278375887</v>
      </c>
      <c r="E214" s="1">
        <v>43055.914386574077</v>
      </c>
      <c r="F214" s="7">
        <f t="shared" si="22"/>
        <v>43055</v>
      </c>
      <c r="G214" s="6">
        <f t="shared" si="23"/>
        <v>11</v>
      </c>
      <c r="H214" s="6">
        <f t="shared" si="24"/>
        <v>16</v>
      </c>
      <c r="I214" s="6">
        <f t="shared" si="25"/>
        <v>2017</v>
      </c>
      <c r="J214" t="s">
        <v>6</v>
      </c>
      <c r="K214" t="s">
        <v>5</v>
      </c>
      <c r="L214">
        <v>2565</v>
      </c>
      <c r="M214">
        <v>15862.3</v>
      </c>
      <c r="N214" s="4">
        <f t="shared" si="26"/>
        <v>15.862299999999999</v>
      </c>
      <c r="O214" s="4">
        <f t="shared" si="21"/>
        <v>9.8563732132999995</v>
      </c>
      <c r="P214" t="s">
        <v>511</v>
      </c>
      <c r="Q214" t="str">
        <f>VLOOKUP(P214,Key!$A$2:$C$160,2,FALSE)</f>
        <v>Home - Manhattan</v>
      </c>
      <c r="R214" t="str">
        <f>VLOOKUP(P214,Key!$A$2:$C$160,3,FALSE)</f>
        <v>Home - Manhattan</v>
      </c>
      <c r="S214" t="str">
        <f>VLOOKUP(P214,Key!$A$2:$D$160,4,FALSE)</f>
        <v>Home - Manhattan</v>
      </c>
      <c r="T214" t="b">
        <v>0</v>
      </c>
      <c r="U214" s="4">
        <f t="shared" si="27"/>
        <v>1406.9669464586946</v>
      </c>
    </row>
    <row r="215" spans="1:21" x14ac:dyDescent="0.2">
      <c r="A215">
        <v>1280591823</v>
      </c>
      <c r="E215" s="1">
        <v>43057.645972222221</v>
      </c>
      <c r="F215" s="7">
        <f t="shared" si="22"/>
        <v>43057</v>
      </c>
      <c r="G215" s="6">
        <f t="shared" si="23"/>
        <v>11</v>
      </c>
      <c r="H215" s="6">
        <f t="shared" si="24"/>
        <v>18</v>
      </c>
      <c r="I215" s="6">
        <f t="shared" si="25"/>
        <v>2017</v>
      </c>
      <c r="J215" t="s">
        <v>4</v>
      </c>
      <c r="K215" t="s">
        <v>5</v>
      </c>
      <c r="L215">
        <v>6357</v>
      </c>
      <c r="M215">
        <v>14757.8</v>
      </c>
      <c r="N215" s="4">
        <f t="shared" si="26"/>
        <v>14.7578</v>
      </c>
      <c r="O215" s="4">
        <f t="shared" si="21"/>
        <v>9.1700689438000005</v>
      </c>
      <c r="P215" t="s">
        <v>511</v>
      </c>
      <c r="Q215" t="str">
        <f>VLOOKUP(P215,Key!$A$2:$C$160,2,FALSE)</f>
        <v>Home - Manhattan</v>
      </c>
      <c r="R215" t="str">
        <f>VLOOKUP(P215,Key!$A$2:$C$160,3,FALSE)</f>
        <v>Home - Manhattan</v>
      </c>
      <c r="S215" t="str">
        <f>VLOOKUP(P215,Key!$A$2:$D$160,4,FALSE)</f>
        <v>Home - Manhattan</v>
      </c>
      <c r="T215" t="b">
        <v>0</v>
      </c>
      <c r="U215" s="4">
        <f t="shared" si="27"/>
        <v>1416.1370154024946</v>
      </c>
    </row>
    <row r="216" spans="1:21" x14ac:dyDescent="0.2">
      <c r="A216">
        <v>1282636148</v>
      </c>
      <c r="E216" s="1">
        <v>43058.846087962964</v>
      </c>
      <c r="F216" s="7">
        <f t="shared" si="22"/>
        <v>43058</v>
      </c>
      <c r="G216" s="6">
        <f t="shared" si="23"/>
        <v>11</v>
      </c>
      <c r="H216" s="6">
        <f t="shared" si="24"/>
        <v>19</v>
      </c>
      <c r="I216" s="6">
        <f t="shared" si="25"/>
        <v>2017</v>
      </c>
      <c r="J216" t="s">
        <v>7</v>
      </c>
      <c r="K216" t="s">
        <v>5</v>
      </c>
      <c r="L216">
        <v>3233</v>
      </c>
      <c r="M216">
        <v>11434.1</v>
      </c>
      <c r="N216" s="4">
        <f t="shared" si="26"/>
        <v>11.434100000000001</v>
      </c>
      <c r="O216" s="4">
        <f t="shared" si="21"/>
        <v>7.1048181510999999</v>
      </c>
      <c r="P216" t="s">
        <v>42</v>
      </c>
      <c r="Q216" t="str">
        <f>VLOOKUP(P216,Key!$A$2:$C$160,2,FALSE)</f>
        <v>Home - MDR</v>
      </c>
      <c r="R216" t="str">
        <f>VLOOKUP(P216,Key!$A$2:$C$160,3,FALSE)</f>
        <v>Home - MDR</v>
      </c>
      <c r="S216" t="str">
        <f>VLOOKUP(P216,Key!$A$2:$D$160,4,FALSE)</f>
        <v>Home - MDR</v>
      </c>
      <c r="T216" t="b">
        <v>0</v>
      </c>
      <c r="U216" s="4">
        <f t="shared" si="27"/>
        <v>1423.2418335535947</v>
      </c>
    </row>
    <row r="217" spans="1:21" x14ac:dyDescent="0.2">
      <c r="A217">
        <v>1283613969</v>
      </c>
      <c r="E217" s="1">
        <v>43059.76703703704</v>
      </c>
      <c r="F217" s="7">
        <f t="shared" si="22"/>
        <v>43059</v>
      </c>
      <c r="G217" s="6">
        <f t="shared" si="23"/>
        <v>11</v>
      </c>
      <c r="H217" s="6">
        <f t="shared" si="24"/>
        <v>20</v>
      </c>
      <c r="I217" s="6">
        <f t="shared" si="25"/>
        <v>2017</v>
      </c>
      <c r="J217" t="s">
        <v>4</v>
      </c>
      <c r="K217" t="s">
        <v>5</v>
      </c>
      <c r="L217">
        <v>3035</v>
      </c>
      <c r="M217">
        <v>11972.2</v>
      </c>
      <c r="N217" s="4">
        <f t="shared" si="26"/>
        <v>11.972200000000001</v>
      </c>
      <c r="O217" s="4">
        <f t="shared" si="21"/>
        <v>7.4391778862000004</v>
      </c>
      <c r="P217" t="s">
        <v>42</v>
      </c>
      <c r="Q217" t="str">
        <f>VLOOKUP(P217,Key!$A$2:$C$160,2,FALSE)</f>
        <v>Home - MDR</v>
      </c>
      <c r="R217" t="str">
        <f>VLOOKUP(P217,Key!$A$2:$C$160,3,FALSE)</f>
        <v>Home - MDR</v>
      </c>
      <c r="S217" t="str">
        <f>VLOOKUP(P217,Key!$A$2:$D$160,4,FALSE)</f>
        <v>Home - MDR</v>
      </c>
      <c r="T217" t="b">
        <v>0</v>
      </c>
      <c r="U217" s="4">
        <f t="shared" si="27"/>
        <v>1430.6810114397947</v>
      </c>
    </row>
    <row r="218" spans="1:21" x14ac:dyDescent="0.2">
      <c r="A218">
        <v>1286328706</v>
      </c>
      <c r="E218" s="1">
        <v>43061.772488425922</v>
      </c>
      <c r="F218" s="7">
        <f t="shared" si="22"/>
        <v>43061</v>
      </c>
      <c r="G218" s="6">
        <f t="shared" si="23"/>
        <v>11</v>
      </c>
      <c r="H218" s="6">
        <f t="shared" si="24"/>
        <v>22</v>
      </c>
      <c r="I218" s="6">
        <f t="shared" si="25"/>
        <v>2017</v>
      </c>
      <c r="J218" t="s">
        <v>4</v>
      </c>
      <c r="K218" t="s">
        <v>5</v>
      </c>
      <c r="L218">
        <v>2679</v>
      </c>
      <c r="M218">
        <v>13226.6</v>
      </c>
      <c r="N218" s="4">
        <f t="shared" si="26"/>
        <v>13.226600000000001</v>
      </c>
      <c r="O218" s="4">
        <f t="shared" si="21"/>
        <v>8.2186256685999997</v>
      </c>
      <c r="P218" t="s">
        <v>42</v>
      </c>
      <c r="Q218" t="str">
        <f>VLOOKUP(P218,Key!$A$2:$C$160,2,FALSE)</f>
        <v>Home - MDR</v>
      </c>
      <c r="R218" t="str">
        <f>VLOOKUP(P218,Key!$A$2:$C$160,3,FALSE)</f>
        <v>Home - MDR</v>
      </c>
      <c r="S218" t="str">
        <f>VLOOKUP(P218,Key!$A$2:$D$160,4,FALSE)</f>
        <v>Home - MDR</v>
      </c>
      <c r="T218" t="b">
        <v>0</v>
      </c>
      <c r="U218" s="4">
        <f t="shared" si="27"/>
        <v>1438.8996371083947</v>
      </c>
    </row>
    <row r="219" spans="1:21" x14ac:dyDescent="0.2">
      <c r="A219">
        <v>1287359495</v>
      </c>
      <c r="E219" s="1">
        <v>43062.640324074076</v>
      </c>
      <c r="F219" s="7">
        <f t="shared" si="22"/>
        <v>43062</v>
      </c>
      <c r="G219" s="6">
        <f t="shared" si="23"/>
        <v>11</v>
      </c>
      <c r="H219" s="6">
        <f t="shared" si="24"/>
        <v>23</v>
      </c>
      <c r="I219" s="6">
        <f t="shared" si="25"/>
        <v>2017</v>
      </c>
      <c r="J219" t="s">
        <v>4</v>
      </c>
      <c r="K219" t="s">
        <v>5</v>
      </c>
      <c r="L219">
        <v>4215</v>
      </c>
      <c r="M219">
        <v>7572.2</v>
      </c>
      <c r="N219" s="4">
        <f t="shared" si="26"/>
        <v>7.5721999999999996</v>
      </c>
      <c r="O219" s="4">
        <f t="shared" si="21"/>
        <v>4.7051454862000002</v>
      </c>
      <c r="P219" t="s">
        <v>42</v>
      </c>
      <c r="Q219" t="str">
        <f>VLOOKUP(P219,Key!$A$2:$C$160,2,FALSE)</f>
        <v>Home - MDR</v>
      </c>
      <c r="R219" t="str">
        <f>VLOOKUP(P219,Key!$A$2:$C$160,3,FALSE)</f>
        <v>Home - MDR</v>
      </c>
      <c r="S219" t="str">
        <f>VLOOKUP(P219,Key!$A$2:$D$160,4,FALSE)</f>
        <v>Home - MDR</v>
      </c>
      <c r="T219" t="b">
        <v>0</v>
      </c>
      <c r="U219" s="4">
        <f t="shared" si="27"/>
        <v>1443.6047825945948</v>
      </c>
    </row>
    <row r="220" spans="1:21" x14ac:dyDescent="0.2">
      <c r="A220">
        <v>1288963197</v>
      </c>
      <c r="E220" s="1">
        <v>43063.824502314812</v>
      </c>
      <c r="F220" s="7">
        <f t="shared" si="22"/>
        <v>43063</v>
      </c>
      <c r="G220" s="6">
        <f t="shared" si="23"/>
        <v>11</v>
      </c>
      <c r="H220" s="6">
        <f t="shared" si="24"/>
        <v>24</v>
      </c>
      <c r="I220" s="6">
        <f t="shared" si="25"/>
        <v>2017</v>
      </c>
      <c r="J220" t="s">
        <v>7</v>
      </c>
      <c r="K220" t="s">
        <v>5</v>
      </c>
      <c r="L220">
        <v>2400</v>
      </c>
      <c r="M220">
        <v>10271.9</v>
      </c>
      <c r="N220" s="4">
        <f t="shared" si="26"/>
        <v>10.2719</v>
      </c>
      <c r="O220" s="4">
        <f t="shared" si="21"/>
        <v>6.3826607748999997</v>
      </c>
      <c r="P220" t="s">
        <v>42</v>
      </c>
      <c r="Q220" t="str">
        <f>VLOOKUP(P220,Key!$A$2:$C$160,2,FALSE)</f>
        <v>Home - MDR</v>
      </c>
      <c r="R220" t="str">
        <f>VLOOKUP(P220,Key!$A$2:$C$160,3,FALSE)</f>
        <v>Home - MDR</v>
      </c>
      <c r="S220" t="str">
        <f>VLOOKUP(P220,Key!$A$2:$D$160,4,FALSE)</f>
        <v>Home - MDR</v>
      </c>
      <c r="T220" t="b">
        <v>0</v>
      </c>
      <c r="U220" s="4">
        <f t="shared" si="27"/>
        <v>1449.9874433694947</v>
      </c>
    </row>
    <row r="221" spans="1:21" x14ac:dyDescent="0.2">
      <c r="A221">
        <v>1291653229</v>
      </c>
      <c r="E221" s="1">
        <v>43065.625972222224</v>
      </c>
      <c r="F221" s="7">
        <f t="shared" si="22"/>
        <v>43065</v>
      </c>
      <c r="G221" s="6">
        <f t="shared" si="23"/>
        <v>11</v>
      </c>
      <c r="H221" s="6">
        <f t="shared" si="24"/>
        <v>26</v>
      </c>
      <c r="I221" s="6">
        <f t="shared" si="25"/>
        <v>2017</v>
      </c>
      <c r="J221" t="s">
        <v>4</v>
      </c>
      <c r="K221" t="s">
        <v>5</v>
      </c>
      <c r="L221">
        <v>773</v>
      </c>
      <c r="M221">
        <v>12997.9</v>
      </c>
      <c r="N221" s="4">
        <f t="shared" si="26"/>
        <v>12.9979</v>
      </c>
      <c r="O221" s="4">
        <f t="shared" si="21"/>
        <v>8.0765181208999994</v>
      </c>
      <c r="P221" t="s">
        <v>511</v>
      </c>
      <c r="Q221" t="str">
        <f>VLOOKUP(P221,Key!$A$2:$C$160,2,FALSE)</f>
        <v>Home - Manhattan</v>
      </c>
      <c r="R221" t="str">
        <f>VLOOKUP(P221,Key!$A$2:$C$160,3,FALSE)</f>
        <v>Home - Manhattan</v>
      </c>
      <c r="S221" t="str">
        <f>VLOOKUP(P221,Key!$A$2:$D$160,4,FALSE)</f>
        <v>Home - Manhattan</v>
      </c>
      <c r="T221" t="b">
        <v>0</v>
      </c>
      <c r="U221" s="4">
        <f t="shared" si="27"/>
        <v>1458.0639614903946</v>
      </c>
    </row>
    <row r="222" spans="1:21" x14ac:dyDescent="0.2">
      <c r="A222">
        <v>1294767365</v>
      </c>
      <c r="E222" s="1">
        <v>43067.990694444445</v>
      </c>
      <c r="F222" s="7">
        <f t="shared" si="22"/>
        <v>43067</v>
      </c>
      <c r="G222" s="6">
        <f t="shared" si="23"/>
        <v>11</v>
      </c>
      <c r="H222" s="6">
        <f t="shared" si="24"/>
        <v>28</v>
      </c>
      <c r="I222" s="6">
        <f t="shared" si="25"/>
        <v>2017</v>
      </c>
      <c r="J222" t="s">
        <v>9</v>
      </c>
      <c r="K222" t="s">
        <v>5</v>
      </c>
      <c r="L222">
        <v>3580</v>
      </c>
      <c r="M222">
        <v>5955.3</v>
      </c>
      <c r="N222" s="4">
        <f t="shared" si="26"/>
        <v>5.9553000000000003</v>
      </c>
      <c r="O222" s="4">
        <f t="shared" si="21"/>
        <v>3.7004507163000002</v>
      </c>
      <c r="P222" t="s">
        <v>511</v>
      </c>
      <c r="Q222" t="str">
        <f>VLOOKUP(P222,Key!$A$2:$C$160,2,FALSE)</f>
        <v>Home - Manhattan</v>
      </c>
      <c r="R222" t="str">
        <f>VLOOKUP(P222,Key!$A$2:$C$160,3,FALSE)</f>
        <v>Home - Manhattan</v>
      </c>
      <c r="S222" t="str">
        <f>VLOOKUP(P222,Key!$A$2:$D$160,4,FALSE)</f>
        <v>Home - Manhattan</v>
      </c>
      <c r="T222" t="b">
        <v>0</v>
      </c>
      <c r="U222" s="4">
        <f t="shared" si="27"/>
        <v>1461.7644122066947</v>
      </c>
    </row>
    <row r="223" spans="1:21" x14ac:dyDescent="0.2">
      <c r="A223">
        <v>1297314337</v>
      </c>
      <c r="E223" s="1">
        <v>43070.015914351854</v>
      </c>
      <c r="F223" s="7">
        <f t="shared" si="22"/>
        <v>43070</v>
      </c>
      <c r="G223" s="6">
        <f t="shared" si="23"/>
        <v>12</v>
      </c>
      <c r="H223" s="6">
        <f t="shared" si="24"/>
        <v>1</v>
      </c>
      <c r="I223" s="6">
        <f t="shared" si="25"/>
        <v>2017</v>
      </c>
      <c r="J223" t="s">
        <v>9</v>
      </c>
      <c r="K223" t="s">
        <v>5</v>
      </c>
      <c r="L223">
        <v>3360</v>
      </c>
      <c r="M223">
        <v>8218.7000000000007</v>
      </c>
      <c r="N223" s="4">
        <f t="shared" si="26"/>
        <v>8.2187000000000001</v>
      </c>
      <c r="O223" s="4">
        <f t="shared" si="21"/>
        <v>5.1068618377000004</v>
      </c>
      <c r="P223" t="s">
        <v>511</v>
      </c>
      <c r="Q223" t="str">
        <f>VLOOKUP(P223,Key!$A$2:$C$160,2,FALSE)</f>
        <v>Home - Manhattan</v>
      </c>
      <c r="R223" t="str">
        <f>VLOOKUP(P223,Key!$A$2:$C$160,3,FALSE)</f>
        <v>Home - Manhattan</v>
      </c>
      <c r="S223" t="str">
        <f>VLOOKUP(P223,Key!$A$2:$D$160,4,FALSE)</f>
        <v>Home - Manhattan</v>
      </c>
      <c r="T223" t="b">
        <v>0</v>
      </c>
      <c r="U223" s="4">
        <f t="shared" si="27"/>
        <v>1466.8712740443948</v>
      </c>
    </row>
    <row r="224" spans="1:21" x14ac:dyDescent="0.2">
      <c r="A224">
        <v>1299301697</v>
      </c>
      <c r="E224" s="1">
        <v>43071.649872685186</v>
      </c>
      <c r="F224" s="7">
        <f t="shared" si="22"/>
        <v>43071</v>
      </c>
      <c r="G224" s="6">
        <f t="shared" si="23"/>
        <v>12</v>
      </c>
      <c r="H224" s="6">
        <f t="shared" si="24"/>
        <v>2</v>
      </c>
      <c r="I224" s="6">
        <f t="shared" si="25"/>
        <v>2017</v>
      </c>
      <c r="J224" t="s">
        <v>4</v>
      </c>
      <c r="K224" t="s">
        <v>5</v>
      </c>
      <c r="L224">
        <v>3057</v>
      </c>
      <c r="M224">
        <v>21462.799999999999</v>
      </c>
      <c r="N224" s="4">
        <f t="shared" si="26"/>
        <v>21.462799999999998</v>
      </c>
      <c r="O224" s="4">
        <f t="shared" si="21"/>
        <v>13.336361498800001</v>
      </c>
      <c r="P224" t="s">
        <v>511</v>
      </c>
      <c r="Q224" t="str">
        <f>VLOOKUP(P224,Key!$A$2:$C$160,2,FALSE)</f>
        <v>Home - Manhattan</v>
      </c>
      <c r="R224" t="str">
        <f>VLOOKUP(P224,Key!$A$2:$C$160,3,FALSE)</f>
        <v>Home - Manhattan</v>
      </c>
      <c r="S224" t="str">
        <f>VLOOKUP(P224,Key!$A$2:$D$160,4,FALSE)</f>
        <v>Home - Manhattan</v>
      </c>
      <c r="T224" t="b">
        <v>0</v>
      </c>
      <c r="U224" s="4">
        <f t="shared" si="27"/>
        <v>1480.2076355431948</v>
      </c>
    </row>
    <row r="225" spans="1:21" x14ac:dyDescent="0.2">
      <c r="A225">
        <v>1302489569</v>
      </c>
      <c r="E225" s="1">
        <v>43074.017083333332</v>
      </c>
      <c r="F225" s="7">
        <f t="shared" si="22"/>
        <v>43074</v>
      </c>
      <c r="G225" s="6">
        <f t="shared" si="23"/>
        <v>12</v>
      </c>
      <c r="H225" s="6">
        <f t="shared" si="24"/>
        <v>5</v>
      </c>
      <c r="I225" s="6">
        <f t="shared" si="25"/>
        <v>2017</v>
      </c>
      <c r="J225" t="s">
        <v>9</v>
      </c>
      <c r="K225" t="s">
        <v>5</v>
      </c>
      <c r="L225">
        <v>1620</v>
      </c>
      <c r="M225">
        <v>10321.1</v>
      </c>
      <c r="N225" s="4">
        <f t="shared" si="26"/>
        <v>10.321099999999999</v>
      </c>
      <c r="O225" s="4">
        <f t="shared" si="21"/>
        <v>6.4132322281</v>
      </c>
      <c r="P225" t="s">
        <v>511</v>
      </c>
      <c r="Q225" t="str">
        <f>VLOOKUP(P225,Key!$A$2:$C$160,2,FALSE)</f>
        <v>Home - Manhattan</v>
      </c>
      <c r="R225" t="str">
        <f>VLOOKUP(P225,Key!$A$2:$C$160,3,FALSE)</f>
        <v>Home - Manhattan</v>
      </c>
      <c r="S225" t="str">
        <f>VLOOKUP(P225,Key!$A$2:$D$160,4,FALSE)</f>
        <v>Home - Manhattan</v>
      </c>
      <c r="T225" t="b">
        <v>0</v>
      </c>
      <c r="U225" s="4">
        <f t="shared" si="27"/>
        <v>1486.6208677712948</v>
      </c>
    </row>
    <row r="226" spans="1:21" x14ac:dyDescent="0.2">
      <c r="A226">
        <v>1305105208</v>
      </c>
      <c r="E226" s="1">
        <v>43075.993206018517</v>
      </c>
      <c r="F226" s="7">
        <f t="shared" si="22"/>
        <v>43075</v>
      </c>
      <c r="G226" s="6">
        <f t="shared" si="23"/>
        <v>12</v>
      </c>
      <c r="H226" s="6">
        <f t="shared" si="24"/>
        <v>6</v>
      </c>
      <c r="I226" s="6">
        <f t="shared" si="25"/>
        <v>2017</v>
      </c>
      <c r="J226" t="s">
        <v>9</v>
      </c>
      <c r="K226" t="s">
        <v>5</v>
      </c>
      <c r="L226">
        <v>4020</v>
      </c>
      <c r="M226">
        <v>10299.799999999999</v>
      </c>
      <c r="N226" s="4">
        <f t="shared" si="26"/>
        <v>10.299799999999999</v>
      </c>
      <c r="O226" s="4">
        <f t="shared" si="21"/>
        <v>6.3999970257999994</v>
      </c>
      <c r="P226" t="s">
        <v>511</v>
      </c>
      <c r="Q226" t="str">
        <f>VLOOKUP(P226,Key!$A$2:$C$160,2,FALSE)</f>
        <v>Home - Manhattan</v>
      </c>
      <c r="R226" t="str">
        <f>VLOOKUP(P226,Key!$A$2:$C$160,3,FALSE)</f>
        <v>Home - Manhattan</v>
      </c>
      <c r="S226" t="str">
        <f>VLOOKUP(P226,Key!$A$2:$D$160,4,FALSE)</f>
        <v>Home - Manhattan</v>
      </c>
      <c r="T226" t="b">
        <v>1</v>
      </c>
      <c r="U226" s="4">
        <f t="shared" si="27"/>
        <v>1493.0208647970949</v>
      </c>
    </row>
    <row r="227" spans="1:21" x14ac:dyDescent="0.2">
      <c r="A227">
        <v>1306317569</v>
      </c>
      <c r="E227" s="1">
        <v>43077.1875</v>
      </c>
      <c r="F227" s="7">
        <f t="shared" si="22"/>
        <v>43077</v>
      </c>
      <c r="G227" s="6">
        <f t="shared" si="23"/>
        <v>12</v>
      </c>
      <c r="H227" s="6">
        <f t="shared" si="24"/>
        <v>8</v>
      </c>
      <c r="I227" s="6">
        <f t="shared" si="25"/>
        <v>2017</v>
      </c>
      <c r="J227" t="s">
        <v>23</v>
      </c>
      <c r="K227" t="s">
        <v>20</v>
      </c>
      <c r="L227">
        <v>2940</v>
      </c>
      <c r="M227">
        <v>28485.4</v>
      </c>
      <c r="N227" s="4">
        <f t="shared" si="26"/>
        <v>28.485400000000002</v>
      </c>
      <c r="O227" s="4">
        <f t="shared" si="21"/>
        <v>17.700001483400001</v>
      </c>
      <c r="P227" t="s">
        <v>511</v>
      </c>
      <c r="Q227" t="str">
        <f>VLOOKUP(P227,Key!$A$2:$C$160,2,FALSE)</f>
        <v>Home - Manhattan</v>
      </c>
      <c r="R227" t="str">
        <f>VLOOKUP(P227,Key!$A$2:$C$160,3,FALSE)</f>
        <v>Home - Manhattan</v>
      </c>
      <c r="S227" t="str">
        <f>VLOOKUP(P227,Key!$A$2:$D$160,4,FALSE)</f>
        <v>Home - Manhattan</v>
      </c>
      <c r="T227" t="b">
        <v>1</v>
      </c>
      <c r="U227" s="4">
        <f t="shared" si="27"/>
        <v>1493.0208647970949</v>
      </c>
    </row>
    <row r="228" spans="1:21" x14ac:dyDescent="0.2">
      <c r="A228">
        <v>1308210285</v>
      </c>
      <c r="E228" s="1">
        <v>43078.678599537037</v>
      </c>
      <c r="F228" s="7">
        <f t="shared" si="22"/>
        <v>43078</v>
      </c>
      <c r="G228" s="6">
        <f t="shared" si="23"/>
        <v>12</v>
      </c>
      <c r="H228" s="6">
        <f t="shared" si="24"/>
        <v>9</v>
      </c>
      <c r="I228" s="6">
        <f t="shared" si="25"/>
        <v>2017</v>
      </c>
      <c r="J228" t="s">
        <v>7</v>
      </c>
      <c r="K228" t="s">
        <v>5</v>
      </c>
      <c r="L228">
        <v>1947</v>
      </c>
      <c r="M228">
        <v>13357.6</v>
      </c>
      <c r="N228" s="4">
        <f t="shared" si="26"/>
        <v>13.3576</v>
      </c>
      <c r="O228" s="4">
        <f t="shared" si="21"/>
        <v>8.3000252696000008</v>
      </c>
      <c r="P228" t="s">
        <v>511</v>
      </c>
      <c r="Q228" t="str">
        <f>VLOOKUP(P228,Key!$A$2:$C$160,2,FALSE)</f>
        <v>Home - Manhattan</v>
      </c>
      <c r="R228" t="str">
        <f>VLOOKUP(P228,Key!$A$2:$C$160,3,FALSE)</f>
        <v>Home - Manhattan</v>
      </c>
      <c r="S228" t="str">
        <f>VLOOKUP(P228,Key!$A$2:$D$160,4,FALSE)</f>
        <v>Home - Manhattan</v>
      </c>
      <c r="T228" t="b">
        <v>1</v>
      </c>
      <c r="U228" s="4">
        <f t="shared" si="27"/>
        <v>1501.3208900666948</v>
      </c>
    </row>
    <row r="229" spans="1:21" x14ac:dyDescent="0.2">
      <c r="A229">
        <v>2054940205</v>
      </c>
      <c r="E229" s="1">
        <v>43093.764999999999</v>
      </c>
      <c r="F229" s="7">
        <f t="shared" si="22"/>
        <v>43093</v>
      </c>
      <c r="G229" s="6">
        <f t="shared" si="23"/>
        <v>12</v>
      </c>
      <c r="H229" s="6">
        <f t="shared" si="24"/>
        <v>24</v>
      </c>
      <c r="I229" s="6">
        <f t="shared" si="25"/>
        <v>2017</v>
      </c>
      <c r="J229" t="s">
        <v>82</v>
      </c>
      <c r="K229" t="s">
        <v>81</v>
      </c>
      <c r="L229">
        <v>3356</v>
      </c>
      <c r="M229">
        <v>27327.7</v>
      </c>
      <c r="N229" s="4">
        <f t="shared" si="26"/>
        <v>27.3277</v>
      </c>
      <c r="O229" s="4">
        <f t="shared" si="21"/>
        <v>16.980640276700001</v>
      </c>
      <c r="P229" s="5" t="s">
        <v>53</v>
      </c>
      <c r="Q229" t="str">
        <f>VLOOKUP(P229,Key!$A$2:$C$160,2,FALSE)</f>
        <v>Utah</v>
      </c>
      <c r="R229" t="str">
        <f>VLOOKUP(P229,Key!$A$2:$C$160,3,FALSE)</f>
        <v>USA</v>
      </c>
      <c r="S229" t="str">
        <f>VLOOKUP(P229,Key!$A$2:$D$160,4,FALSE)</f>
        <v>DOM</v>
      </c>
      <c r="T229">
        <v>0</v>
      </c>
      <c r="U229" s="4">
        <f t="shared" si="27"/>
        <v>1501.3208900666948</v>
      </c>
    </row>
    <row r="230" spans="1:21" x14ac:dyDescent="0.2">
      <c r="A230">
        <v>2054940018</v>
      </c>
      <c r="E230" s="1">
        <v>43095.726157407407</v>
      </c>
      <c r="F230" s="7">
        <f t="shared" si="22"/>
        <v>43095</v>
      </c>
      <c r="G230" s="6">
        <f t="shared" si="23"/>
        <v>12</v>
      </c>
      <c r="H230" s="6">
        <f t="shared" si="24"/>
        <v>26</v>
      </c>
      <c r="I230" s="6">
        <f t="shared" si="25"/>
        <v>2017</v>
      </c>
      <c r="J230" t="s">
        <v>82</v>
      </c>
      <c r="K230" t="s">
        <v>81</v>
      </c>
      <c r="L230">
        <v>5375</v>
      </c>
      <c r="M230">
        <v>37427.9</v>
      </c>
      <c r="N230" s="4">
        <f t="shared" si="26"/>
        <v>37.427900000000001</v>
      </c>
      <c r="O230" s="4">
        <f t="shared" si="21"/>
        <v>23.256611650900002</v>
      </c>
      <c r="P230" s="5" t="s">
        <v>53</v>
      </c>
      <c r="Q230" t="str">
        <f>VLOOKUP(P230,Key!$A$2:$C$160,2,FALSE)</f>
        <v>Utah</v>
      </c>
      <c r="R230" t="str">
        <f>VLOOKUP(P230,Key!$A$2:$C$160,3,FALSE)</f>
        <v>USA</v>
      </c>
      <c r="S230" t="str">
        <f>VLOOKUP(P230,Key!$A$2:$D$160,4,FALSE)</f>
        <v>DOM</v>
      </c>
      <c r="T230">
        <v>0</v>
      </c>
      <c r="U230" s="4">
        <f t="shared" si="27"/>
        <v>1501.3208900666948</v>
      </c>
    </row>
    <row r="231" spans="1:21" x14ac:dyDescent="0.2">
      <c r="A231">
        <v>2054939840</v>
      </c>
      <c r="E231" s="1">
        <v>43096.741400462961</v>
      </c>
      <c r="F231" s="7">
        <f t="shared" si="22"/>
        <v>43096</v>
      </c>
      <c r="G231" s="6">
        <f t="shared" si="23"/>
        <v>12</v>
      </c>
      <c r="H231" s="6">
        <f t="shared" si="24"/>
        <v>27</v>
      </c>
      <c r="I231" s="6">
        <f t="shared" si="25"/>
        <v>2017</v>
      </c>
      <c r="J231" t="s">
        <v>82</v>
      </c>
      <c r="K231" t="s">
        <v>81</v>
      </c>
      <c r="L231">
        <v>2096</v>
      </c>
      <c r="M231">
        <v>31531.8</v>
      </c>
      <c r="N231" s="4">
        <f t="shared" si="26"/>
        <v>31.5318</v>
      </c>
      <c r="O231" s="4">
        <f t="shared" si="21"/>
        <v>19.592946097799999</v>
      </c>
      <c r="P231" s="5" t="s">
        <v>53</v>
      </c>
      <c r="Q231" t="str">
        <f>VLOOKUP(P231,Key!$A$2:$C$160,2,FALSE)</f>
        <v>Utah</v>
      </c>
      <c r="R231" t="str">
        <f>VLOOKUP(P231,Key!$A$2:$C$160,3,FALSE)</f>
        <v>USA</v>
      </c>
      <c r="S231" t="str">
        <f>VLOOKUP(P231,Key!$A$2:$D$160,4,FALSE)</f>
        <v>DOM</v>
      </c>
      <c r="T231">
        <v>0</v>
      </c>
      <c r="U231" s="4">
        <f t="shared" si="27"/>
        <v>1501.3208900666948</v>
      </c>
    </row>
    <row r="232" spans="1:21" x14ac:dyDescent="0.2">
      <c r="A232">
        <v>1330853897</v>
      </c>
      <c r="E232" s="1">
        <v>43097.801030092596</v>
      </c>
      <c r="F232" s="7">
        <f t="shared" si="22"/>
        <v>43097</v>
      </c>
      <c r="G232" s="6">
        <f t="shared" si="23"/>
        <v>12</v>
      </c>
      <c r="H232" s="6">
        <f t="shared" si="24"/>
        <v>28</v>
      </c>
      <c r="I232" s="6">
        <f t="shared" si="25"/>
        <v>2017</v>
      </c>
      <c r="J232" t="s">
        <v>7</v>
      </c>
      <c r="K232" t="s">
        <v>5</v>
      </c>
      <c r="L232">
        <v>3054</v>
      </c>
      <c r="M232">
        <v>7403</v>
      </c>
      <c r="N232" s="4">
        <f t="shared" si="26"/>
        <v>7.4029999999999996</v>
      </c>
      <c r="O232" s="4">
        <f t="shared" si="21"/>
        <v>4.6000095129999998</v>
      </c>
      <c r="P232" t="s">
        <v>53</v>
      </c>
      <c r="Q232" t="str">
        <f>VLOOKUP(P232,Key!$A$2:$C$160,2,FALSE)</f>
        <v>Utah</v>
      </c>
      <c r="R232" t="str">
        <f>VLOOKUP(P232,Key!$A$2:$C$160,3,FALSE)</f>
        <v>USA</v>
      </c>
      <c r="S232" t="str">
        <f>VLOOKUP(P232,Key!$A$2:$D$160,4,FALSE)</f>
        <v>DOM</v>
      </c>
      <c r="T232" t="b">
        <v>1</v>
      </c>
      <c r="U232" s="4">
        <f t="shared" si="27"/>
        <v>1505.9208995796948</v>
      </c>
    </row>
    <row r="233" spans="1:21" x14ac:dyDescent="0.2">
      <c r="A233">
        <v>1330894389</v>
      </c>
      <c r="E233" s="1">
        <v>43097.842268518521</v>
      </c>
      <c r="F233" s="7">
        <f t="shared" si="22"/>
        <v>43097</v>
      </c>
      <c r="G233" s="6">
        <f t="shared" si="23"/>
        <v>12</v>
      </c>
      <c r="H233" s="6">
        <f t="shared" si="24"/>
        <v>28</v>
      </c>
      <c r="I233" s="6">
        <f t="shared" si="25"/>
        <v>2017</v>
      </c>
      <c r="J233" t="s">
        <v>6</v>
      </c>
      <c r="K233" t="s">
        <v>5</v>
      </c>
      <c r="L233">
        <v>2460</v>
      </c>
      <c r="M233">
        <v>2735.89</v>
      </c>
      <c r="N233" s="4">
        <f t="shared" si="26"/>
        <v>2.7358899999999999</v>
      </c>
      <c r="O233" s="4">
        <f t="shared" si="21"/>
        <v>1.70000270519</v>
      </c>
      <c r="P233" t="s">
        <v>53</v>
      </c>
      <c r="Q233" t="str">
        <f>VLOOKUP(P233,Key!$A$2:$C$160,2,FALSE)</f>
        <v>Utah</v>
      </c>
      <c r="R233" t="str">
        <f>VLOOKUP(P233,Key!$A$2:$C$160,3,FALSE)</f>
        <v>USA</v>
      </c>
      <c r="S233" t="str">
        <f>VLOOKUP(P233,Key!$A$2:$D$160,4,FALSE)</f>
        <v>DOM</v>
      </c>
      <c r="T233" t="b">
        <v>1</v>
      </c>
      <c r="U233" s="4">
        <f t="shared" si="27"/>
        <v>1507.6209022848848</v>
      </c>
    </row>
    <row r="234" spans="1:21" x14ac:dyDescent="0.2">
      <c r="A234">
        <v>2054939607</v>
      </c>
      <c r="E234" s="1">
        <v>43098.724293981482</v>
      </c>
      <c r="F234" s="7">
        <f t="shared" si="22"/>
        <v>43098</v>
      </c>
      <c r="G234" s="6">
        <f t="shared" si="23"/>
        <v>12</v>
      </c>
      <c r="H234" s="6">
        <f t="shared" si="24"/>
        <v>29</v>
      </c>
      <c r="I234" s="6">
        <f t="shared" si="25"/>
        <v>2017</v>
      </c>
      <c r="J234" t="s">
        <v>82</v>
      </c>
      <c r="K234" t="s">
        <v>81</v>
      </c>
      <c r="L234">
        <v>2841</v>
      </c>
      <c r="M234">
        <v>19234.5</v>
      </c>
      <c r="N234" s="4">
        <f t="shared" si="26"/>
        <v>19.234500000000001</v>
      </c>
      <c r="O234" s="4">
        <f t="shared" si="21"/>
        <v>11.951760499500001</v>
      </c>
      <c r="P234" s="5" t="s">
        <v>53</v>
      </c>
      <c r="Q234" t="str">
        <f>VLOOKUP(P234,Key!$A$2:$C$160,2,FALSE)</f>
        <v>Utah</v>
      </c>
      <c r="R234" t="str">
        <f>VLOOKUP(P234,Key!$A$2:$C$160,3,FALSE)</f>
        <v>USA</v>
      </c>
      <c r="S234" t="str">
        <f>VLOOKUP(P234,Key!$A$2:$D$160,4,FALSE)</f>
        <v>DOM</v>
      </c>
      <c r="T234">
        <v>0</v>
      </c>
      <c r="U234" s="4">
        <f t="shared" si="27"/>
        <v>1507.6209022848848</v>
      </c>
    </row>
    <row r="235" spans="1:21" x14ac:dyDescent="0.2">
      <c r="A235">
        <v>1335119058</v>
      </c>
      <c r="E235" s="1">
        <v>43100.762326388889</v>
      </c>
      <c r="F235" s="7">
        <f t="shared" si="22"/>
        <v>43100</v>
      </c>
      <c r="G235" s="6">
        <f t="shared" si="23"/>
        <v>12</v>
      </c>
      <c r="H235" s="6">
        <f t="shared" si="24"/>
        <v>31</v>
      </c>
      <c r="I235" s="6">
        <f t="shared" si="25"/>
        <v>2017</v>
      </c>
      <c r="J235" t="s">
        <v>7</v>
      </c>
      <c r="K235" t="s">
        <v>5</v>
      </c>
      <c r="L235">
        <v>2433</v>
      </c>
      <c r="M235">
        <v>11426.4</v>
      </c>
      <c r="N235" s="4">
        <f t="shared" si="26"/>
        <v>11.426399999999999</v>
      </c>
      <c r="O235" s="4">
        <f t="shared" si="21"/>
        <v>7.1000335944000001</v>
      </c>
      <c r="P235" t="s">
        <v>53</v>
      </c>
      <c r="Q235" t="str">
        <f>VLOOKUP(P235,Key!$A$2:$C$160,2,FALSE)</f>
        <v>Utah</v>
      </c>
      <c r="R235" t="str">
        <f>VLOOKUP(P235,Key!$A$2:$C$160,3,FALSE)</f>
        <v>USA</v>
      </c>
      <c r="S235" t="str">
        <f>VLOOKUP(P235,Key!$A$2:$D$160,4,FALSE)</f>
        <v>DOM</v>
      </c>
      <c r="T235" t="b">
        <v>1</v>
      </c>
      <c r="U235" s="4">
        <f t="shared" si="27"/>
        <v>1514.7209358792848</v>
      </c>
    </row>
    <row r="236" spans="1:21" x14ac:dyDescent="0.2">
      <c r="A236">
        <v>1338019551</v>
      </c>
      <c r="E236" s="1">
        <v>43102.874062499999</v>
      </c>
      <c r="F236" s="7">
        <f t="shared" si="22"/>
        <v>43102</v>
      </c>
      <c r="G236" s="6">
        <f t="shared" si="23"/>
        <v>1</v>
      </c>
      <c r="H236" s="6">
        <f t="shared" si="24"/>
        <v>2</v>
      </c>
      <c r="I236" s="6">
        <f t="shared" si="25"/>
        <v>2018</v>
      </c>
      <c r="J236" t="s">
        <v>6</v>
      </c>
      <c r="K236" t="s">
        <v>5</v>
      </c>
      <c r="L236">
        <v>3302</v>
      </c>
      <c r="M236">
        <v>11104.5</v>
      </c>
      <c r="N236" s="4">
        <f t="shared" si="26"/>
        <v>11.1045</v>
      </c>
      <c r="O236" s="4">
        <f t="shared" si="21"/>
        <v>6.9000142694999997</v>
      </c>
      <c r="P236" t="s">
        <v>511</v>
      </c>
      <c r="Q236" t="str">
        <f>VLOOKUP(P236,Key!$A$2:$C$160,2,FALSE)</f>
        <v>Home - Manhattan</v>
      </c>
      <c r="R236" t="str">
        <f>VLOOKUP(P236,Key!$A$2:$C$160,3,FALSE)</f>
        <v>Home - Manhattan</v>
      </c>
      <c r="S236" t="str">
        <f>VLOOKUP(P236,Key!$A$2:$D$160,4,FALSE)</f>
        <v>Home - Manhattan</v>
      </c>
      <c r="T236" t="b">
        <v>1</v>
      </c>
      <c r="U236" s="4">
        <f t="shared" si="27"/>
        <v>1521.6209501487847</v>
      </c>
    </row>
    <row r="237" spans="1:21" x14ac:dyDescent="0.2">
      <c r="A237">
        <v>1341063397</v>
      </c>
      <c r="E237" s="1">
        <v>43104.850439814814</v>
      </c>
      <c r="F237" s="7">
        <f t="shared" si="22"/>
        <v>43104</v>
      </c>
      <c r="G237" s="6">
        <f t="shared" si="23"/>
        <v>1</v>
      </c>
      <c r="H237" s="6">
        <f t="shared" si="24"/>
        <v>4</v>
      </c>
      <c r="I237" s="6">
        <f t="shared" si="25"/>
        <v>2018</v>
      </c>
      <c r="J237" t="s">
        <v>6</v>
      </c>
      <c r="K237" t="s">
        <v>5</v>
      </c>
      <c r="L237">
        <v>3133</v>
      </c>
      <c r="M237">
        <v>9977.9500000000007</v>
      </c>
      <c r="N237" s="4">
        <f t="shared" si="26"/>
        <v>9.9779499999999999</v>
      </c>
      <c r="O237" s="4">
        <f t="shared" si="21"/>
        <v>6.2000087694500001</v>
      </c>
      <c r="P237" t="s">
        <v>511</v>
      </c>
      <c r="Q237" t="str">
        <f>VLOOKUP(P237,Key!$A$2:$C$160,2,FALSE)</f>
        <v>Home - Manhattan</v>
      </c>
      <c r="R237" t="str">
        <f>VLOOKUP(P237,Key!$A$2:$C$160,3,FALSE)</f>
        <v>Home - Manhattan</v>
      </c>
      <c r="S237" t="str">
        <f>VLOOKUP(P237,Key!$A$2:$D$160,4,FALSE)</f>
        <v>Home - Manhattan</v>
      </c>
      <c r="T237" t="b">
        <v>1</v>
      </c>
      <c r="U237" s="4">
        <f t="shared" si="27"/>
        <v>1527.8209589182347</v>
      </c>
    </row>
    <row r="238" spans="1:21" x14ac:dyDescent="0.2">
      <c r="A238">
        <v>1342624184</v>
      </c>
      <c r="E238" s="1">
        <v>43105.963969907411</v>
      </c>
      <c r="F238" s="7">
        <f t="shared" si="22"/>
        <v>43105</v>
      </c>
      <c r="G238" s="6">
        <f t="shared" si="23"/>
        <v>1</v>
      </c>
      <c r="H238" s="6">
        <f t="shared" si="24"/>
        <v>5</v>
      </c>
      <c r="I238" s="6">
        <f t="shared" si="25"/>
        <v>2018</v>
      </c>
      <c r="J238" t="s">
        <v>9</v>
      </c>
      <c r="K238" t="s">
        <v>5</v>
      </c>
      <c r="L238">
        <v>3624</v>
      </c>
      <c r="M238">
        <v>5471.78</v>
      </c>
      <c r="N238" s="4">
        <f t="shared" si="26"/>
        <v>5.4717799999999999</v>
      </c>
      <c r="O238" s="4">
        <f t="shared" si="21"/>
        <v>3.4000054103799999</v>
      </c>
      <c r="P238" t="s">
        <v>511</v>
      </c>
      <c r="Q238" t="str">
        <f>VLOOKUP(P238,Key!$A$2:$C$160,2,FALSE)</f>
        <v>Home - Manhattan</v>
      </c>
      <c r="R238" t="str">
        <f>VLOOKUP(P238,Key!$A$2:$C$160,3,FALSE)</f>
        <v>Home - Manhattan</v>
      </c>
      <c r="S238" t="str">
        <f>VLOOKUP(P238,Key!$A$2:$D$160,4,FALSE)</f>
        <v>Home - Manhattan</v>
      </c>
      <c r="T238" t="b">
        <v>1</v>
      </c>
      <c r="U238" s="4">
        <f t="shared" si="27"/>
        <v>1531.2209643286146</v>
      </c>
    </row>
    <row r="239" spans="1:21" x14ac:dyDescent="0.2">
      <c r="A239">
        <v>1345666699</v>
      </c>
      <c r="E239" s="1">
        <v>43107.656261574077</v>
      </c>
      <c r="F239" s="7">
        <f t="shared" si="22"/>
        <v>43107</v>
      </c>
      <c r="G239" s="6">
        <f t="shared" si="23"/>
        <v>1</v>
      </c>
      <c r="H239" s="6">
        <f t="shared" si="24"/>
        <v>7</v>
      </c>
      <c r="I239" s="6">
        <f t="shared" si="25"/>
        <v>2018</v>
      </c>
      <c r="J239" t="s">
        <v>4</v>
      </c>
      <c r="K239" t="s">
        <v>5</v>
      </c>
      <c r="L239">
        <v>2683</v>
      </c>
      <c r="M239">
        <v>11104.5</v>
      </c>
      <c r="N239" s="4">
        <f t="shared" si="26"/>
        <v>11.1045</v>
      </c>
      <c r="O239" s="4">
        <f t="shared" si="21"/>
        <v>6.9000142694999997</v>
      </c>
      <c r="P239" t="s">
        <v>511</v>
      </c>
      <c r="Q239" t="str">
        <f>VLOOKUP(P239,Key!$A$2:$C$160,2,FALSE)</f>
        <v>Home - Manhattan</v>
      </c>
      <c r="R239" t="str">
        <f>VLOOKUP(P239,Key!$A$2:$C$160,3,FALSE)</f>
        <v>Home - Manhattan</v>
      </c>
      <c r="S239" t="str">
        <f>VLOOKUP(P239,Key!$A$2:$D$160,4,FALSE)</f>
        <v>Home - Manhattan</v>
      </c>
      <c r="T239" t="b">
        <v>1</v>
      </c>
      <c r="U239" s="4">
        <f t="shared" si="27"/>
        <v>1538.1209785981146</v>
      </c>
    </row>
    <row r="240" spans="1:21" x14ac:dyDescent="0.2">
      <c r="A240">
        <v>1347786179</v>
      </c>
      <c r="E240" s="1">
        <v>43109.02584490741</v>
      </c>
      <c r="F240" s="7">
        <f t="shared" si="22"/>
        <v>43109</v>
      </c>
      <c r="G240" s="6">
        <f t="shared" si="23"/>
        <v>1</v>
      </c>
      <c r="H240" s="6">
        <f t="shared" si="24"/>
        <v>9</v>
      </c>
      <c r="I240" s="6">
        <f t="shared" si="25"/>
        <v>2018</v>
      </c>
      <c r="J240" t="s">
        <v>9</v>
      </c>
      <c r="K240" t="s">
        <v>5</v>
      </c>
      <c r="L240">
        <v>1531</v>
      </c>
      <c r="M240">
        <v>9977.9500000000007</v>
      </c>
      <c r="N240" s="4">
        <f t="shared" si="26"/>
        <v>9.9779499999999999</v>
      </c>
      <c r="O240" s="4">
        <f t="shared" si="21"/>
        <v>6.2000087694500001</v>
      </c>
      <c r="P240" t="s">
        <v>511</v>
      </c>
      <c r="Q240" t="str">
        <f>VLOOKUP(P240,Key!$A$2:$C$160,2,FALSE)</f>
        <v>Home - Manhattan</v>
      </c>
      <c r="R240" t="str">
        <f>VLOOKUP(P240,Key!$A$2:$C$160,3,FALSE)</f>
        <v>Home - Manhattan</v>
      </c>
      <c r="S240" t="str">
        <f>VLOOKUP(P240,Key!$A$2:$D$160,4,FALSE)</f>
        <v>Home - Manhattan</v>
      </c>
      <c r="T240" t="b">
        <v>1</v>
      </c>
      <c r="U240" s="4">
        <f t="shared" si="27"/>
        <v>1544.3209873675646</v>
      </c>
    </row>
    <row r="241" spans="1:21" x14ac:dyDescent="0.2">
      <c r="A241">
        <v>1349395474</v>
      </c>
      <c r="E241" s="1">
        <v>43110.015706018516</v>
      </c>
      <c r="F241" s="7">
        <f t="shared" si="22"/>
        <v>43110</v>
      </c>
      <c r="G241" s="6">
        <f t="shared" si="23"/>
        <v>1</v>
      </c>
      <c r="H241" s="6">
        <f t="shared" si="24"/>
        <v>10</v>
      </c>
      <c r="I241" s="6">
        <f t="shared" si="25"/>
        <v>2018</v>
      </c>
      <c r="J241" t="s">
        <v>9</v>
      </c>
      <c r="K241" t="s">
        <v>5</v>
      </c>
      <c r="L241">
        <v>3826</v>
      </c>
      <c r="M241">
        <v>6759.26</v>
      </c>
      <c r="N241" s="4">
        <f t="shared" si="26"/>
        <v>6.7592600000000003</v>
      </c>
      <c r="O241" s="4">
        <f t="shared" si="21"/>
        <v>4.20000814546</v>
      </c>
      <c r="P241" t="s">
        <v>511</v>
      </c>
      <c r="Q241" t="str">
        <f>VLOOKUP(P241,Key!$A$2:$C$160,2,FALSE)</f>
        <v>Home - Manhattan</v>
      </c>
      <c r="R241" t="str">
        <f>VLOOKUP(P241,Key!$A$2:$C$160,3,FALSE)</f>
        <v>Home - Manhattan</v>
      </c>
      <c r="S241" t="str">
        <f>VLOOKUP(P241,Key!$A$2:$D$160,4,FALSE)</f>
        <v>Home - Manhattan</v>
      </c>
      <c r="T241" t="b">
        <v>1</v>
      </c>
      <c r="U241" s="4">
        <f t="shared" si="27"/>
        <v>1548.5209955130247</v>
      </c>
    </row>
    <row r="242" spans="1:21" x14ac:dyDescent="0.2">
      <c r="A242">
        <v>1351044348</v>
      </c>
      <c r="E242" s="1">
        <v>43111.012141203704</v>
      </c>
      <c r="F242" s="7">
        <f t="shared" si="22"/>
        <v>43111</v>
      </c>
      <c r="G242" s="6">
        <f t="shared" si="23"/>
        <v>1</v>
      </c>
      <c r="H242" s="6">
        <f t="shared" si="24"/>
        <v>11</v>
      </c>
      <c r="I242" s="6">
        <f t="shared" si="25"/>
        <v>2018</v>
      </c>
      <c r="J242" t="s">
        <v>9</v>
      </c>
      <c r="K242" t="s">
        <v>5</v>
      </c>
      <c r="L242">
        <v>3510</v>
      </c>
      <c r="M242">
        <v>10782.6</v>
      </c>
      <c r="N242" s="4">
        <f t="shared" si="26"/>
        <v>10.7826</v>
      </c>
      <c r="O242" s="4">
        <f t="shared" si="21"/>
        <v>6.6999949446000002</v>
      </c>
      <c r="P242" t="s">
        <v>511</v>
      </c>
      <c r="Q242" t="str">
        <f>VLOOKUP(P242,Key!$A$2:$C$160,2,FALSE)</f>
        <v>Home - Manhattan</v>
      </c>
      <c r="R242" t="str">
        <f>VLOOKUP(P242,Key!$A$2:$C$160,3,FALSE)</f>
        <v>Home - Manhattan</v>
      </c>
      <c r="S242" t="str">
        <f>VLOOKUP(P242,Key!$A$2:$D$160,4,FALSE)</f>
        <v>Home - Manhattan</v>
      </c>
      <c r="T242" t="b">
        <v>1</v>
      </c>
      <c r="U242" s="4">
        <f t="shared" si="27"/>
        <v>1555.2209904576246</v>
      </c>
    </row>
    <row r="243" spans="1:21" x14ac:dyDescent="0.2">
      <c r="A243">
        <v>1353934833</v>
      </c>
      <c r="E243" s="1">
        <v>43112.920740740738</v>
      </c>
      <c r="F243" s="7">
        <f t="shared" si="22"/>
        <v>43112</v>
      </c>
      <c r="G243" s="6">
        <f t="shared" si="23"/>
        <v>1</v>
      </c>
      <c r="H243" s="6">
        <f t="shared" si="24"/>
        <v>12</v>
      </c>
      <c r="I243" s="6">
        <f t="shared" si="25"/>
        <v>2018</v>
      </c>
      <c r="J243" t="s">
        <v>6</v>
      </c>
      <c r="K243" t="s">
        <v>5</v>
      </c>
      <c r="L243">
        <v>1835</v>
      </c>
      <c r="M243">
        <v>17933.8</v>
      </c>
      <c r="N243" s="4">
        <f t="shared" si="26"/>
        <v>17.933799999999998</v>
      </c>
      <c r="O243" s="4">
        <f t="shared" si="21"/>
        <v>11.1435432398</v>
      </c>
      <c r="P243" t="s">
        <v>511</v>
      </c>
      <c r="Q243" t="str">
        <f>VLOOKUP(P243,Key!$A$2:$C$160,2,FALSE)</f>
        <v>Home - Manhattan</v>
      </c>
      <c r="R243" t="str">
        <f>VLOOKUP(P243,Key!$A$2:$C$160,3,FALSE)</f>
        <v>Home - Manhattan</v>
      </c>
      <c r="S243" t="str">
        <f>VLOOKUP(P243,Key!$A$2:$D$160,4,FALSE)</f>
        <v>Home - Manhattan</v>
      </c>
      <c r="T243" t="b">
        <v>0</v>
      </c>
      <c r="U243" s="4">
        <f t="shared" si="27"/>
        <v>1566.3645336974246</v>
      </c>
    </row>
    <row r="244" spans="1:21" x14ac:dyDescent="0.2">
      <c r="A244">
        <v>1357100101</v>
      </c>
      <c r="E244" s="1">
        <v>43114.634606481479</v>
      </c>
      <c r="F244" s="7">
        <f t="shared" si="22"/>
        <v>43114</v>
      </c>
      <c r="G244" s="6">
        <f t="shared" si="23"/>
        <v>1</v>
      </c>
      <c r="H244" s="6">
        <f t="shared" si="24"/>
        <v>14</v>
      </c>
      <c r="I244" s="6">
        <f t="shared" si="25"/>
        <v>2018</v>
      </c>
      <c r="J244" t="s">
        <v>4</v>
      </c>
      <c r="K244" t="s">
        <v>5</v>
      </c>
      <c r="L244">
        <v>3065</v>
      </c>
      <c r="M244">
        <v>6920.19</v>
      </c>
      <c r="N244" s="4">
        <f t="shared" si="26"/>
        <v>6.9201899999999998</v>
      </c>
      <c r="O244" s="4">
        <f t="shared" si="21"/>
        <v>4.30000538049</v>
      </c>
      <c r="P244" t="s">
        <v>511</v>
      </c>
      <c r="Q244" t="str">
        <f>VLOOKUP(P244,Key!$A$2:$C$160,2,FALSE)</f>
        <v>Home - Manhattan</v>
      </c>
      <c r="R244" t="str">
        <f>VLOOKUP(P244,Key!$A$2:$C$160,3,FALSE)</f>
        <v>Home - Manhattan</v>
      </c>
      <c r="S244" t="str">
        <f>VLOOKUP(P244,Key!$A$2:$D$160,4,FALSE)</f>
        <v>Home - Manhattan</v>
      </c>
      <c r="T244" t="b">
        <v>1</v>
      </c>
      <c r="U244" s="4">
        <f t="shared" si="27"/>
        <v>1570.6645390779145</v>
      </c>
    </row>
    <row r="245" spans="1:21" x14ac:dyDescent="0.2">
      <c r="A245">
        <v>1365370910</v>
      </c>
      <c r="E245" s="1">
        <v>43120.013043981482</v>
      </c>
      <c r="F245" s="7">
        <f t="shared" si="22"/>
        <v>43120</v>
      </c>
      <c r="G245" s="6">
        <f t="shared" si="23"/>
        <v>1</v>
      </c>
      <c r="H245" s="6">
        <f t="shared" si="24"/>
        <v>20</v>
      </c>
      <c r="I245" s="6">
        <f t="shared" si="25"/>
        <v>2018</v>
      </c>
      <c r="J245" t="s">
        <v>9</v>
      </c>
      <c r="K245" t="s">
        <v>5</v>
      </c>
      <c r="L245">
        <v>2433</v>
      </c>
      <c r="M245">
        <v>10719.9</v>
      </c>
      <c r="N245" s="4">
        <f t="shared" si="26"/>
        <v>10.719899999999999</v>
      </c>
      <c r="O245" s="4">
        <f t="shared" si="21"/>
        <v>6.6610349828999995</v>
      </c>
      <c r="P245" t="s">
        <v>57</v>
      </c>
      <c r="Q245" t="str">
        <f>VLOOKUP(P245,Key!$A$2:$C$160,2,FALSE)</f>
        <v>Louisiana</v>
      </c>
      <c r="R245" t="str">
        <f>VLOOKUP(P245,Key!$A$2:$C$160,3,FALSE)</f>
        <v>USA</v>
      </c>
      <c r="S245" t="str">
        <f>VLOOKUP(P245,Key!$A$2:$D$160,4,FALSE)</f>
        <v>DOM</v>
      </c>
      <c r="T245" t="b">
        <v>0</v>
      </c>
      <c r="U245" s="4">
        <f t="shared" si="27"/>
        <v>1577.3255740608145</v>
      </c>
    </row>
    <row r="246" spans="1:21" x14ac:dyDescent="0.2">
      <c r="A246">
        <v>1367105504</v>
      </c>
      <c r="E246" s="1">
        <v>43120.977858796294</v>
      </c>
      <c r="F246" s="7">
        <f t="shared" si="22"/>
        <v>43120</v>
      </c>
      <c r="G246" s="6">
        <f t="shared" si="23"/>
        <v>1</v>
      </c>
      <c r="H246" s="6">
        <f t="shared" si="24"/>
        <v>20</v>
      </c>
      <c r="I246" s="6">
        <f t="shared" si="25"/>
        <v>2018</v>
      </c>
      <c r="J246" t="s">
        <v>24</v>
      </c>
      <c r="K246" t="s">
        <v>20</v>
      </c>
      <c r="L246">
        <v>2173</v>
      </c>
      <c r="M246">
        <v>21404.3</v>
      </c>
      <c r="N246" s="4">
        <f t="shared" si="26"/>
        <v>21.404299999999999</v>
      </c>
      <c r="O246" s="4">
        <f t="shared" si="21"/>
        <v>13.300011295299999</v>
      </c>
      <c r="P246" t="s">
        <v>57</v>
      </c>
      <c r="Q246" t="str">
        <f>VLOOKUP(P246,Key!$A$2:$C$160,2,FALSE)</f>
        <v>Louisiana</v>
      </c>
      <c r="R246" t="str">
        <f>VLOOKUP(P246,Key!$A$2:$C$160,3,FALSE)</f>
        <v>USA</v>
      </c>
      <c r="S246" t="str">
        <f>VLOOKUP(P246,Key!$A$2:$D$160,4,FALSE)</f>
        <v>DOM</v>
      </c>
      <c r="T246" t="b">
        <v>1</v>
      </c>
      <c r="U246" s="4">
        <f t="shared" si="27"/>
        <v>1577.3255740608145</v>
      </c>
    </row>
    <row r="247" spans="1:21" x14ac:dyDescent="0.2">
      <c r="A247">
        <v>1368397571</v>
      </c>
      <c r="E247" s="1">
        <v>43121.650277777779</v>
      </c>
      <c r="F247" s="7">
        <f t="shared" si="22"/>
        <v>43121</v>
      </c>
      <c r="G247" s="6">
        <f t="shared" si="23"/>
        <v>1</v>
      </c>
      <c r="H247" s="6">
        <f t="shared" si="24"/>
        <v>21</v>
      </c>
      <c r="I247" s="6">
        <f t="shared" si="25"/>
        <v>2018</v>
      </c>
      <c r="J247" t="s">
        <v>4</v>
      </c>
      <c r="K247" t="s">
        <v>5</v>
      </c>
      <c r="L247">
        <v>3006</v>
      </c>
      <c r="M247">
        <v>8398.4</v>
      </c>
      <c r="N247" s="4">
        <f t="shared" si="26"/>
        <v>8.3983999999999988</v>
      </c>
      <c r="O247" s="4">
        <f t="shared" si="21"/>
        <v>5.2185222064000003</v>
      </c>
      <c r="P247" t="s">
        <v>57</v>
      </c>
      <c r="Q247" t="str">
        <f>VLOOKUP(P247,Key!$A$2:$C$160,2,FALSE)</f>
        <v>Louisiana</v>
      </c>
      <c r="R247" t="str">
        <f>VLOOKUP(P247,Key!$A$2:$C$160,3,FALSE)</f>
        <v>USA</v>
      </c>
      <c r="S247" t="str">
        <f>VLOOKUP(P247,Key!$A$2:$D$160,4,FALSE)</f>
        <v>DOM</v>
      </c>
      <c r="T247" t="b">
        <v>0</v>
      </c>
      <c r="U247" s="4">
        <f t="shared" si="27"/>
        <v>1582.5440962672144</v>
      </c>
    </row>
    <row r="248" spans="1:21" x14ac:dyDescent="0.2">
      <c r="A248">
        <v>1370696211</v>
      </c>
      <c r="E248" s="1">
        <v>43123.170532407406</v>
      </c>
      <c r="F248" s="7">
        <f t="shared" si="22"/>
        <v>43123</v>
      </c>
      <c r="G248" s="6">
        <f t="shared" si="23"/>
        <v>1</v>
      </c>
      <c r="H248" s="6">
        <f t="shared" si="24"/>
        <v>23</v>
      </c>
      <c r="I248" s="6">
        <f t="shared" si="25"/>
        <v>2018</v>
      </c>
      <c r="J248" t="s">
        <v>25</v>
      </c>
      <c r="K248" t="s">
        <v>5</v>
      </c>
      <c r="L248">
        <v>3944</v>
      </c>
      <c r="M248">
        <v>7724.87</v>
      </c>
      <c r="N248" s="4">
        <f t="shared" si="26"/>
        <v>7.7248700000000001</v>
      </c>
      <c r="O248" s="4">
        <f t="shared" si="21"/>
        <v>4.8000101967699997</v>
      </c>
      <c r="P248" t="s">
        <v>57</v>
      </c>
      <c r="Q248" t="str">
        <f>VLOOKUP(P248,Key!$A$2:$C$160,2,FALSE)</f>
        <v>Louisiana</v>
      </c>
      <c r="R248" t="str">
        <f>VLOOKUP(P248,Key!$A$2:$C$160,3,FALSE)</f>
        <v>USA</v>
      </c>
      <c r="S248" t="str">
        <f>VLOOKUP(P248,Key!$A$2:$D$160,4,FALSE)</f>
        <v>DOM</v>
      </c>
      <c r="T248" t="b">
        <v>1</v>
      </c>
      <c r="U248" s="4">
        <f t="shared" si="27"/>
        <v>1587.3441064639844</v>
      </c>
    </row>
    <row r="249" spans="1:21" x14ac:dyDescent="0.2">
      <c r="A249">
        <v>1371930598</v>
      </c>
      <c r="E249" s="1">
        <v>43123.830891203703</v>
      </c>
      <c r="F249" s="7">
        <f t="shared" si="22"/>
        <v>43123</v>
      </c>
      <c r="G249" s="6">
        <f t="shared" si="23"/>
        <v>1</v>
      </c>
      <c r="H249" s="6">
        <f t="shared" si="24"/>
        <v>23</v>
      </c>
      <c r="I249" s="6">
        <f t="shared" si="25"/>
        <v>2018</v>
      </c>
      <c r="J249" t="s">
        <v>6</v>
      </c>
      <c r="K249" t="s">
        <v>5</v>
      </c>
      <c r="L249">
        <v>2576</v>
      </c>
      <c r="M249">
        <v>10342.200000000001</v>
      </c>
      <c r="N249" s="4">
        <f t="shared" si="26"/>
        <v>10.3422</v>
      </c>
      <c r="O249" s="4">
        <f t="shared" si="21"/>
        <v>6.4263431562000006</v>
      </c>
      <c r="P249" t="s">
        <v>57</v>
      </c>
      <c r="Q249" t="str">
        <f>VLOOKUP(P249,Key!$A$2:$C$160,2,FALSE)</f>
        <v>Louisiana</v>
      </c>
      <c r="R249" t="str">
        <f>VLOOKUP(P249,Key!$A$2:$C$160,3,FALSE)</f>
        <v>USA</v>
      </c>
      <c r="S249" t="str">
        <f>VLOOKUP(P249,Key!$A$2:$D$160,4,FALSE)</f>
        <v>DOM</v>
      </c>
      <c r="T249" t="b">
        <v>0</v>
      </c>
      <c r="U249" s="4">
        <f t="shared" si="27"/>
        <v>1593.7704496201843</v>
      </c>
    </row>
    <row r="250" spans="1:21" x14ac:dyDescent="0.2">
      <c r="A250">
        <v>1374515177</v>
      </c>
      <c r="E250" s="1">
        <v>43125.538124999999</v>
      </c>
      <c r="F250" s="7">
        <f t="shared" si="22"/>
        <v>43125</v>
      </c>
      <c r="G250" s="6">
        <f t="shared" si="23"/>
        <v>1</v>
      </c>
      <c r="H250" s="6">
        <f t="shared" si="24"/>
        <v>25</v>
      </c>
      <c r="I250" s="6">
        <f t="shared" si="25"/>
        <v>2018</v>
      </c>
      <c r="J250" t="s">
        <v>4</v>
      </c>
      <c r="K250" t="s">
        <v>5</v>
      </c>
      <c r="L250">
        <v>2462</v>
      </c>
      <c r="M250">
        <v>10138.9</v>
      </c>
      <c r="N250" s="4">
        <f t="shared" si="26"/>
        <v>10.1389</v>
      </c>
      <c r="O250" s="4">
        <f t="shared" si="21"/>
        <v>6.3000184318999999</v>
      </c>
      <c r="P250" t="s">
        <v>511</v>
      </c>
      <c r="Q250" t="str">
        <f>VLOOKUP(P250,Key!$A$2:$C$160,2,FALSE)</f>
        <v>Home - Manhattan</v>
      </c>
      <c r="R250" t="str">
        <f>VLOOKUP(P250,Key!$A$2:$C$160,3,FALSE)</f>
        <v>Home - Manhattan</v>
      </c>
      <c r="S250" t="str">
        <f>VLOOKUP(P250,Key!$A$2:$D$160,4,FALSE)</f>
        <v>Home - Manhattan</v>
      </c>
      <c r="T250" t="b">
        <v>1</v>
      </c>
      <c r="U250" s="4">
        <f t="shared" si="27"/>
        <v>1600.0704680520844</v>
      </c>
    </row>
    <row r="251" spans="1:21" x14ac:dyDescent="0.2">
      <c r="A251">
        <v>1377849929</v>
      </c>
      <c r="E251" s="1">
        <v>43127.722222222219</v>
      </c>
      <c r="F251" s="7">
        <f t="shared" si="22"/>
        <v>43127</v>
      </c>
      <c r="G251" s="6">
        <f t="shared" si="23"/>
        <v>1</v>
      </c>
      <c r="H251" s="6">
        <f t="shared" si="24"/>
        <v>27</v>
      </c>
      <c r="I251" s="6">
        <f t="shared" si="25"/>
        <v>2018</v>
      </c>
      <c r="J251" t="s">
        <v>4</v>
      </c>
      <c r="K251" t="s">
        <v>5</v>
      </c>
      <c r="L251">
        <v>2764</v>
      </c>
      <c r="M251">
        <v>10782.6</v>
      </c>
      <c r="N251" s="4">
        <f t="shared" si="26"/>
        <v>10.7826</v>
      </c>
      <c r="O251" s="4">
        <f t="shared" si="21"/>
        <v>6.6999949446000002</v>
      </c>
      <c r="P251" t="s">
        <v>511</v>
      </c>
      <c r="Q251" t="str">
        <f>VLOOKUP(P251,Key!$A$2:$C$160,2,FALSE)</f>
        <v>Home - Manhattan</v>
      </c>
      <c r="R251" t="str">
        <f>VLOOKUP(P251,Key!$A$2:$C$160,3,FALSE)</f>
        <v>Home - Manhattan</v>
      </c>
      <c r="S251" t="str">
        <f>VLOOKUP(P251,Key!$A$2:$D$160,4,FALSE)</f>
        <v>Home - Manhattan</v>
      </c>
      <c r="T251" t="b">
        <v>1</v>
      </c>
      <c r="U251" s="4">
        <f t="shared" si="27"/>
        <v>1606.7704629966843</v>
      </c>
    </row>
    <row r="252" spans="1:21" x14ac:dyDescent="0.2">
      <c r="A252">
        <v>1380124827</v>
      </c>
      <c r="E252" s="1">
        <v>43128.70385416667</v>
      </c>
      <c r="F252" s="7">
        <f t="shared" si="22"/>
        <v>43128</v>
      </c>
      <c r="G252" s="6">
        <f t="shared" si="23"/>
        <v>1</v>
      </c>
      <c r="H252" s="6">
        <f t="shared" si="24"/>
        <v>28</v>
      </c>
      <c r="I252" s="6">
        <f t="shared" si="25"/>
        <v>2018</v>
      </c>
      <c r="J252" t="s">
        <v>7</v>
      </c>
      <c r="K252" t="s">
        <v>5</v>
      </c>
      <c r="L252">
        <v>2092</v>
      </c>
      <c r="M252">
        <v>8283.2999999999993</v>
      </c>
      <c r="N252" s="4">
        <f t="shared" si="26"/>
        <v>8.2832999999999988</v>
      </c>
      <c r="O252" s="4">
        <f t="shared" si="21"/>
        <v>5.1470024042999993</v>
      </c>
      <c r="P252" t="s">
        <v>511</v>
      </c>
      <c r="Q252" t="str">
        <f>VLOOKUP(P252,Key!$A$2:$C$160,2,FALSE)</f>
        <v>Home - Manhattan</v>
      </c>
      <c r="R252" t="str">
        <f>VLOOKUP(P252,Key!$A$2:$C$160,3,FALSE)</f>
        <v>Home - Manhattan</v>
      </c>
      <c r="S252" t="str">
        <f>VLOOKUP(P252,Key!$A$2:$D$160,4,FALSE)</f>
        <v>Home - Manhattan</v>
      </c>
      <c r="T252" t="b">
        <v>0</v>
      </c>
      <c r="U252" s="4">
        <f t="shared" si="27"/>
        <v>1611.9174654009844</v>
      </c>
    </row>
    <row r="253" spans="1:21" x14ac:dyDescent="0.2">
      <c r="A253">
        <v>1382147124</v>
      </c>
      <c r="E253" s="1">
        <v>43130.008159722223</v>
      </c>
      <c r="F253" s="7">
        <f t="shared" si="22"/>
        <v>43130</v>
      </c>
      <c r="G253" s="6">
        <f t="shared" si="23"/>
        <v>1</v>
      </c>
      <c r="H253" s="6">
        <f t="shared" si="24"/>
        <v>30</v>
      </c>
      <c r="I253" s="6">
        <f t="shared" si="25"/>
        <v>2018</v>
      </c>
      <c r="J253" t="s">
        <v>9</v>
      </c>
      <c r="K253" t="s">
        <v>5</v>
      </c>
      <c r="L253">
        <v>2400</v>
      </c>
      <c r="M253">
        <v>5310.85</v>
      </c>
      <c r="N253" s="4">
        <f t="shared" si="26"/>
        <v>5.3108500000000003</v>
      </c>
      <c r="O253" s="4">
        <f t="shared" si="21"/>
        <v>3.3000081753500004</v>
      </c>
      <c r="P253" t="s">
        <v>511</v>
      </c>
      <c r="Q253" t="str">
        <f>VLOOKUP(P253,Key!$A$2:$C$160,2,FALSE)</f>
        <v>Home - Manhattan</v>
      </c>
      <c r="R253" t="str">
        <f>VLOOKUP(P253,Key!$A$2:$C$160,3,FALSE)</f>
        <v>Home - Manhattan</v>
      </c>
      <c r="S253" t="str">
        <f>VLOOKUP(P253,Key!$A$2:$D$160,4,FALSE)</f>
        <v>Home - Manhattan</v>
      </c>
      <c r="T253" t="b">
        <v>1</v>
      </c>
      <c r="U253" s="4">
        <f t="shared" si="27"/>
        <v>1615.2174735763344</v>
      </c>
    </row>
    <row r="254" spans="1:21" x14ac:dyDescent="0.2">
      <c r="A254">
        <v>1387194565</v>
      </c>
      <c r="E254" s="1">
        <v>43133.008298611108</v>
      </c>
      <c r="F254" s="7">
        <f t="shared" si="22"/>
        <v>43133</v>
      </c>
      <c r="G254" s="6">
        <f t="shared" si="23"/>
        <v>2</v>
      </c>
      <c r="H254" s="6">
        <f t="shared" si="24"/>
        <v>2</v>
      </c>
      <c r="I254" s="6">
        <f t="shared" si="25"/>
        <v>2018</v>
      </c>
      <c r="J254" t="s">
        <v>9</v>
      </c>
      <c r="K254" t="s">
        <v>5</v>
      </c>
      <c r="L254">
        <v>4505</v>
      </c>
      <c r="M254">
        <v>11909.2</v>
      </c>
      <c r="N254" s="4">
        <f t="shared" si="26"/>
        <v>11.9092</v>
      </c>
      <c r="O254" s="4">
        <f t="shared" si="21"/>
        <v>7.400031513200001</v>
      </c>
      <c r="P254" t="s">
        <v>511</v>
      </c>
      <c r="Q254" t="str">
        <f>VLOOKUP(P254,Key!$A$2:$C$160,2,FALSE)</f>
        <v>Home - Manhattan</v>
      </c>
      <c r="R254" t="str">
        <f>VLOOKUP(P254,Key!$A$2:$C$160,3,FALSE)</f>
        <v>Home - Manhattan</v>
      </c>
      <c r="S254" t="str">
        <f>VLOOKUP(P254,Key!$A$2:$D$160,4,FALSE)</f>
        <v>Home - Manhattan</v>
      </c>
      <c r="T254" t="b">
        <v>1</v>
      </c>
      <c r="U254" s="4">
        <f t="shared" si="27"/>
        <v>1622.6175050895345</v>
      </c>
    </row>
    <row r="255" spans="1:21" x14ac:dyDescent="0.2">
      <c r="A255">
        <v>1388580173</v>
      </c>
      <c r="E255" s="1">
        <v>43134.138888888891</v>
      </c>
      <c r="F255" s="7">
        <f t="shared" si="22"/>
        <v>43134</v>
      </c>
      <c r="G255" s="6">
        <f t="shared" si="23"/>
        <v>2</v>
      </c>
      <c r="H255" s="6">
        <f t="shared" si="24"/>
        <v>3</v>
      </c>
      <c r="I255" s="6">
        <f t="shared" si="25"/>
        <v>2018</v>
      </c>
      <c r="J255" t="s">
        <v>9</v>
      </c>
      <c r="K255" t="s">
        <v>5</v>
      </c>
      <c r="L255">
        <v>2653</v>
      </c>
      <c r="M255">
        <v>10460.700000000001</v>
      </c>
      <c r="N255" s="4">
        <f t="shared" si="26"/>
        <v>10.460700000000001</v>
      </c>
      <c r="O255" s="4">
        <f t="shared" si="21"/>
        <v>6.4999756197000007</v>
      </c>
      <c r="P255" t="s">
        <v>511</v>
      </c>
      <c r="Q255" t="str">
        <f>VLOOKUP(P255,Key!$A$2:$C$160,2,FALSE)</f>
        <v>Home - Manhattan</v>
      </c>
      <c r="R255" t="str">
        <f>VLOOKUP(P255,Key!$A$2:$C$160,3,FALSE)</f>
        <v>Home - Manhattan</v>
      </c>
      <c r="S255" t="str">
        <f>VLOOKUP(P255,Key!$A$2:$D$160,4,FALSE)</f>
        <v>Home - Manhattan</v>
      </c>
      <c r="T255" t="b">
        <v>1</v>
      </c>
      <c r="U255" s="4">
        <f t="shared" si="27"/>
        <v>1629.1174807092345</v>
      </c>
    </row>
    <row r="256" spans="1:21" x14ac:dyDescent="0.2">
      <c r="A256">
        <v>1389395228</v>
      </c>
      <c r="E256" s="1">
        <v>43134.570324074077</v>
      </c>
      <c r="F256" s="7">
        <f t="shared" si="22"/>
        <v>43134</v>
      </c>
      <c r="G256" s="6">
        <f t="shared" si="23"/>
        <v>2</v>
      </c>
      <c r="H256" s="6">
        <f t="shared" si="24"/>
        <v>3</v>
      </c>
      <c r="I256" s="6">
        <f t="shared" si="25"/>
        <v>2018</v>
      </c>
      <c r="J256" t="s">
        <v>4</v>
      </c>
      <c r="K256" t="s">
        <v>5</v>
      </c>
      <c r="L256">
        <v>2709</v>
      </c>
      <c r="M256">
        <v>5310.85</v>
      </c>
      <c r="N256" s="4">
        <f t="shared" si="26"/>
        <v>5.3108500000000003</v>
      </c>
      <c r="O256" s="4">
        <f t="shared" si="21"/>
        <v>3.3000081753500004</v>
      </c>
      <c r="P256" t="s">
        <v>511</v>
      </c>
      <c r="Q256" t="str">
        <f>VLOOKUP(P256,Key!$A$2:$C$160,2,FALSE)</f>
        <v>Home - Manhattan</v>
      </c>
      <c r="R256" t="str">
        <f>VLOOKUP(P256,Key!$A$2:$C$160,3,FALSE)</f>
        <v>Home - Manhattan</v>
      </c>
      <c r="S256" t="str">
        <f>VLOOKUP(P256,Key!$A$2:$D$160,4,FALSE)</f>
        <v>Home - Manhattan</v>
      </c>
      <c r="T256" t="b">
        <v>1</v>
      </c>
      <c r="U256" s="4">
        <f t="shared" si="27"/>
        <v>1632.4174888845846</v>
      </c>
    </row>
    <row r="257" spans="1:21" x14ac:dyDescent="0.2">
      <c r="A257">
        <v>1392059220</v>
      </c>
      <c r="E257" s="1">
        <v>43135.824270833335</v>
      </c>
      <c r="F257" s="7">
        <f t="shared" si="22"/>
        <v>43135</v>
      </c>
      <c r="G257" s="6">
        <f t="shared" si="23"/>
        <v>2</v>
      </c>
      <c r="H257" s="6">
        <f t="shared" si="24"/>
        <v>4</v>
      </c>
      <c r="I257" s="6">
        <f t="shared" si="25"/>
        <v>2018</v>
      </c>
      <c r="J257" t="s">
        <v>6</v>
      </c>
      <c r="K257" t="s">
        <v>5</v>
      </c>
      <c r="L257">
        <v>2495</v>
      </c>
      <c r="M257">
        <v>9651</v>
      </c>
      <c r="N257" s="4">
        <f t="shared" si="26"/>
        <v>9.6509999999999998</v>
      </c>
      <c r="O257" s="4">
        <f t="shared" si="21"/>
        <v>5.996851521</v>
      </c>
      <c r="P257" t="s">
        <v>511</v>
      </c>
      <c r="Q257" t="str">
        <f>VLOOKUP(P257,Key!$A$2:$C$160,2,FALSE)</f>
        <v>Home - Manhattan</v>
      </c>
      <c r="R257" t="str">
        <f>VLOOKUP(P257,Key!$A$2:$C$160,3,FALSE)</f>
        <v>Home - Manhattan</v>
      </c>
      <c r="S257" t="str">
        <f>VLOOKUP(P257,Key!$A$2:$D$160,4,FALSE)</f>
        <v>Home - Manhattan</v>
      </c>
      <c r="T257" t="b">
        <v>0</v>
      </c>
      <c r="U257" s="4">
        <f t="shared" si="27"/>
        <v>1638.4143404055847</v>
      </c>
    </row>
    <row r="258" spans="1:21" x14ac:dyDescent="0.2">
      <c r="A258">
        <v>1393648439</v>
      </c>
      <c r="E258" s="1">
        <v>43137.011724537035</v>
      </c>
      <c r="F258" s="7">
        <f t="shared" si="22"/>
        <v>43137</v>
      </c>
      <c r="G258" s="6">
        <f t="shared" si="23"/>
        <v>2</v>
      </c>
      <c r="H258" s="6">
        <f t="shared" si="24"/>
        <v>6</v>
      </c>
      <c r="I258" s="6">
        <f t="shared" si="25"/>
        <v>2018</v>
      </c>
      <c r="J258" t="s">
        <v>9</v>
      </c>
      <c r="K258" t="s">
        <v>5</v>
      </c>
      <c r="L258">
        <v>3192</v>
      </c>
      <c r="M258">
        <v>7242.06</v>
      </c>
      <c r="N258" s="4">
        <f t="shared" si="26"/>
        <v>7.2420600000000004</v>
      </c>
      <c r="O258" s="4">
        <f t="shared" si="21"/>
        <v>4.5000060642599999</v>
      </c>
      <c r="P258" t="s">
        <v>511</v>
      </c>
      <c r="Q258" t="str">
        <f>VLOOKUP(P258,Key!$A$2:$C$160,2,FALSE)</f>
        <v>Home - Manhattan</v>
      </c>
      <c r="R258" t="str">
        <f>VLOOKUP(P258,Key!$A$2:$C$160,3,FALSE)</f>
        <v>Home - Manhattan</v>
      </c>
      <c r="S258" t="str">
        <f>VLOOKUP(P258,Key!$A$2:$D$160,4,FALSE)</f>
        <v>Home - Manhattan</v>
      </c>
      <c r="T258" t="b">
        <v>1</v>
      </c>
      <c r="U258" s="4">
        <f t="shared" si="27"/>
        <v>1642.9143464698448</v>
      </c>
    </row>
    <row r="259" spans="1:21" x14ac:dyDescent="0.2">
      <c r="A259">
        <v>1397010067</v>
      </c>
      <c r="E259" s="1">
        <v>43139.105949074074</v>
      </c>
      <c r="F259" s="7">
        <f t="shared" si="22"/>
        <v>43139</v>
      </c>
      <c r="G259" s="6">
        <f t="shared" si="23"/>
        <v>2</v>
      </c>
      <c r="H259" s="6">
        <f t="shared" si="24"/>
        <v>8</v>
      </c>
      <c r="I259" s="6">
        <f t="shared" si="25"/>
        <v>2018</v>
      </c>
      <c r="J259" t="s">
        <v>26</v>
      </c>
      <c r="K259" t="s">
        <v>20</v>
      </c>
      <c r="L259">
        <v>3853</v>
      </c>
      <c r="M259">
        <v>17059.099999999999</v>
      </c>
      <c r="N259" s="4">
        <f t="shared" si="26"/>
        <v>17.059099999999997</v>
      </c>
      <c r="O259" s="4">
        <f t="shared" si="21"/>
        <v>10.600030026099999</v>
      </c>
      <c r="P259" t="s">
        <v>511</v>
      </c>
      <c r="Q259" t="str">
        <f>VLOOKUP(P259,Key!$A$2:$C$160,2,FALSE)</f>
        <v>Home - Manhattan</v>
      </c>
      <c r="R259" t="str">
        <f>VLOOKUP(P259,Key!$A$2:$C$160,3,FALSE)</f>
        <v>Home - Manhattan</v>
      </c>
      <c r="S259" t="str">
        <f>VLOOKUP(P259,Key!$A$2:$D$160,4,FALSE)</f>
        <v>Home - Manhattan</v>
      </c>
      <c r="T259" t="b">
        <v>1</v>
      </c>
      <c r="U259" s="4">
        <f t="shared" si="27"/>
        <v>1642.9143464698448</v>
      </c>
    </row>
    <row r="260" spans="1:21" x14ac:dyDescent="0.2">
      <c r="A260">
        <v>1398401855</v>
      </c>
      <c r="E260" s="1">
        <v>43139.972534722219</v>
      </c>
      <c r="F260" s="7">
        <f t="shared" si="22"/>
        <v>43139</v>
      </c>
      <c r="G260" s="6">
        <f t="shared" si="23"/>
        <v>2</v>
      </c>
      <c r="H260" s="6">
        <f t="shared" si="24"/>
        <v>8</v>
      </c>
      <c r="I260" s="6">
        <f t="shared" si="25"/>
        <v>2018</v>
      </c>
      <c r="J260" t="s">
        <v>23</v>
      </c>
      <c r="K260" t="s">
        <v>20</v>
      </c>
      <c r="L260">
        <v>1760</v>
      </c>
      <c r="M260">
        <v>21887.1</v>
      </c>
      <c r="N260" s="4">
        <f t="shared" si="26"/>
        <v>21.8871</v>
      </c>
      <c r="O260" s="4">
        <f t="shared" si="21"/>
        <v>13.6000092141</v>
      </c>
      <c r="P260" t="s">
        <v>511</v>
      </c>
      <c r="Q260" t="str">
        <f>VLOOKUP(P260,Key!$A$2:$C$160,2,FALSE)</f>
        <v>Home - Manhattan</v>
      </c>
      <c r="R260" t="str">
        <f>VLOOKUP(P260,Key!$A$2:$C$160,3,FALSE)</f>
        <v>Home - Manhattan</v>
      </c>
      <c r="S260" t="str">
        <f>VLOOKUP(P260,Key!$A$2:$D$160,4,FALSE)</f>
        <v>Home - Manhattan</v>
      </c>
      <c r="T260" t="b">
        <v>1</v>
      </c>
      <c r="U260" s="4">
        <f t="shared" si="27"/>
        <v>1642.9143464698448</v>
      </c>
    </row>
    <row r="261" spans="1:21" x14ac:dyDescent="0.2">
      <c r="A261">
        <v>1401007843</v>
      </c>
      <c r="E261" s="1">
        <v>43141.66064814815</v>
      </c>
      <c r="F261" s="7">
        <f t="shared" si="22"/>
        <v>43141</v>
      </c>
      <c r="G261" s="6">
        <f t="shared" si="23"/>
        <v>2</v>
      </c>
      <c r="H261" s="6">
        <f t="shared" si="24"/>
        <v>10</v>
      </c>
      <c r="I261" s="6">
        <f t="shared" si="25"/>
        <v>2018</v>
      </c>
      <c r="J261" t="s">
        <v>19</v>
      </c>
      <c r="K261" t="s">
        <v>20</v>
      </c>
      <c r="L261">
        <v>3545</v>
      </c>
      <c r="M261">
        <v>30255.7</v>
      </c>
      <c r="N261" s="4">
        <f t="shared" si="26"/>
        <v>30.255700000000001</v>
      </c>
      <c r="O261" s="4">
        <f t="shared" si="21"/>
        <v>18.8000145647</v>
      </c>
      <c r="P261" t="s">
        <v>511</v>
      </c>
      <c r="Q261" t="str">
        <f>VLOOKUP(P261,Key!$A$2:$C$160,2,FALSE)</f>
        <v>Home - Manhattan</v>
      </c>
      <c r="R261" t="str">
        <f>VLOOKUP(P261,Key!$A$2:$C$160,3,FALSE)</f>
        <v>Home - Manhattan</v>
      </c>
      <c r="S261" t="str">
        <f>VLOOKUP(P261,Key!$A$2:$D$160,4,FALSE)</f>
        <v>Home - Manhattan</v>
      </c>
      <c r="T261" t="b">
        <v>1</v>
      </c>
      <c r="U261" s="4">
        <f t="shared" si="27"/>
        <v>1642.9143464698448</v>
      </c>
    </row>
    <row r="262" spans="1:21" x14ac:dyDescent="0.2">
      <c r="A262">
        <v>1402700344</v>
      </c>
      <c r="E262" s="1">
        <v>43142.610115740739</v>
      </c>
      <c r="F262" s="7">
        <f t="shared" si="22"/>
        <v>43142</v>
      </c>
      <c r="G262" s="6">
        <f t="shared" si="23"/>
        <v>2</v>
      </c>
      <c r="H262" s="6">
        <f t="shared" si="24"/>
        <v>11</v>
      </c>
      <c r="I262" s="6">
        <f t="shared" si="25"/>
        <v>2018</v>
      </c>
      <c r="J262" t="s">
        <v>19</v>
      </c>
      <c r="K262" t="s">
        <v>20</v>
      </c>
      <c r="L262">
        <v>4079</v>
      </c>
      <c r="M262">
        <v>19955.900000000001</v>
      </c>
      <c r="N262" s="4">
        <f t="shared" si="26"/>
        <v>19.9559</v>
      </c>
      <c r="O262" s="4">
        <f t="shared" ref="O262:O325" si="28">M262*$J$2</f>
        <v>12.4000175389</v>
      </c>
      <c r="P262" t="s">
        <v>511</v>
      </c>
      <c r="Q262" t="str">
        <f>VLOOKUP(P262,Key!$A$2:$C$160,2,FALSE)</f>
        <v>Home - Manhattan</v>
      </c>
      <c r="R262" t="str">
        <f>VLOOKUP(P262,Key!$A$2:$C$160,3,FALSE)</f>
        <v>Home - Manhattan</v>
      </c>
      <c r="S262" t="str">
        <f>VLOOKUP(P262,Key!$A$2:$D$160,4,FALSE)</f>
        <v>Home - Manhattan</v>
      </c>
      <c r="T262" t="b">
        <v>1</v>
      </c>
      <c r="U262" s="4">
        <f t="shared" si="27"/>
        <v>1642.9143464698448</v>
      </c>
    </row>
    <row r="263" spans="1:21" x14ac:dyDescent="0.2">
      <c r="A263">
        <v>1404928575</v>
      </c>
      <c r="E263" s="1">
        <v>43144.033888888887</v>
      </c>
      <c r="F263" s="7">
        <f t="shared" ref="F263:F326" si="29">DATE(I263,G263,H263)</f>
        <v>43144</v>
      </c>
      <c r="G263" s="6">
        <f t="shared" ref="G263:G326" si="30">MONTH(E263)</f>
        <v>2</v>
      </c>
      <c r="H263" s="6">
        <f t="shared" ref="H263:H326" si="31">DAY(E263)</f>
        <v>13</v>
      </c>
      <c r="I263" s="6">
        <f t="shared" ref="I263:I326" si="32">YEAR(E263:E263)</f>
        <v>2018</v>
      </c>
      <c r="J263" t="s">
        <v>23</v>
      </c>
      <c r="K263" t="s">
        <v>20</v>
      </c>
      <c r="L263">
        <v>3887</v>
      </c>
      <c r="M263">
        <v>20116.8</v>
      </c>
      <c r="N263" s="4">
        <f t="shared" ref="N263:N326" si="33">M263/1000</f>
        <v>20.116799999999998</v>
      </c>
      <c r="O263" s="4">
        <f t="shared" si="28"/>
        <v>12.4999961328</v>
      </c>
      <c r="P263" t="s">
        <v>511</v>
      </c>
      <c r="Q263" t="str">
        <f>VLOOKUP(P263,Key!$A$2:$C$160,2,FALSE)</f>
        <v>Home - Manhattan</v>
      </c>
      <c r="R263" t="str">
        <f>VLOOKUP(P263,Key!$A$2:$C$160,3,FALSE)</f>
        <v>Home - Manhattan</v>
      </c>
      <c r="S263" t="str">
        <f>VLOOKUP(P263,Key!$A$2:$D$160,4,FALSE)</f>
        <v>Home - Manhattan</v>
      </c>
      <c r="T263" t="b">
        <v>1</v>
      </c>
      <c r="U263" s="4">
        <f t="shared" si="27"/>
        <v>1642.9143464698448</v>
      </c>
    </row>
    <row r="264" spans="1:21" x14ac:dyDescent="0.2">
      <c r="A264">
        <v>1406550694</v>
      </c>
      <c r="E264" s="1">
        <v>43145.020497685182</v>
      </c>
      <c r="F264" s="7">
        <f t="shared" si="29"/>
        <v>43145</v>
      </c>
      <c r="G264" s="6">
        <f t="shared" si="30"/>
        <v>2</v>
      </c>
      <c r="H264" s="6">
        <f t="shared" si="31"/>
        <v>14</v>
      </c>
      <c r="I264" s="6">
        <f t="shared" si="32"/>
        <v>2018</v>
      </c>
      <c r="J264" t="s">
        <v>23</v>
      </c>
      <c r="K264" t="s">
        <v>20</v>
      </c>
      <c r="L264">
        <v>2515</v>
      </c>
      <c r="M264">
        <v>21243.4</v>
      </c>
      <c r="N264" s="4">
        <f t="shared" si="33"/>
        <v>21.243400000000001</v>
      </c>
      <c r="O264" s="4">
        <f t="shared" si="28"/>
        <v>13.200032701400001</v>
      </c>
      <c r="P264" t="s">
        <v>511</v>
      </c>
      <c r="Q264" t="str">
        <f>VLOOKUP(P264,Key!$A$2:$C$160,2,FALSE)</f>
        <v>Home - Manhattan</v>
      </c>
      <c r="R264" t="str">
        <f>VLOOKUP(P264,Key!$A$2:$C$160,3,FALSE)</f>
        <v>Home - Manhattan</v>
      </c>
      <c r="S264" t="str">
        <f>VLOOKUP(P264,Key!$A$2:$D$160,4,FALSE)</f>
        <v>Home - Manhattan</v>
      </c>
      <c r="T264" t="b">
        <v>1</v>
      </c>
      <c r="U264" s="4">
        <f t="shared" ref="U264:U327" si="34">IF(K264="Run",O264,0)+U263</f>
        <v>1642.9143464698448</v>
      </c>
    </row>
    <row r="265" spans="1:21" x14ac:dyDescent="0.2">
      <c r="A265">
        <v>1408005418</v>
      </c>
      <c r="E265" s="1">
        <v>43146.041030092594</v>
      </c>
      <c r="F265" s="7">
        <f t="shared" si="29"/>
        <v>43146</v>
      </c>
      <c r="G265" s="6">
        <f t="shared" si="30"/>
        <v>2</v>
      </c>
      <c r="H265" s="6">
        <f t="shared" si="31"/>
        <v>15</v>
      </c>
      <c r="I265" s="6">
        <f t="shared" si="32"/>
        <v>2018</v>
      </c>
      <c r="J265" t="s">
        <v>23</v>
      </c>
      <c r="K265" t="s">
        <v>20</v>
      </c>
      <c r="L265">
        <v>3780</v>
      </c>
      <c r="M265">
        <v>15288.8</v>
      </c>
      <c r="N265" s="4">
        <f t="shared" si="33"/>
        <v>15.288799999999998</v>
      </c>
      <c r="O265" s="4">
        <f t="shared" si="28"/>
        <v>9.5000169448000005</v>
      </c>
      <c r="P265" t="s">
        <v>511</v>
      </c>
      <c r="Q265" t="str">
        <f>VLOOKUP(P265,Key!$A$2:$C$160,2,FALSE)</f>
        <v>Home - Manhattan</v>
      </c>
      <c r="R265" t="str">
        <f>VLOOKUP(P265,Key!$A$2:$C$160,3,FALSE)</f>
        <v>Home - Manhattan</v>
      </c>
      <c r="S265" t="str">
        <f>VLOOKUP(P265,Key!$A$2:$D$160,4,FALSE)</f>
        <v>Home - Manhattan</v>
      </c>
      <c r="T265" t="b">
        <v>1</v>
      </c>
      <c r="U265" s="4">
        <f t="shared" si="34"/>
        <v>1642.9143464698448</v>
      </c>
    </row>
    <row r="266" spans="1:21" x14ac:dyDescent="0.2">
      <c r="A266">
        <v>1409567529</v>
      </c>
      <c r="E266" s="1">
        <v>43147.023287037038</v>
      </c>
      <c r="F266" s="7">
        <f t="shared" si="29"/>
        <v>43147</v>
      </c>
      <c r="G266" s="6">
        <f t="shared" si="30"/>
        <v>2</v>
      </c>
      <c r="H266" s="6">
        <f t="shared" si="31"/>
        <v>16</v>
      </c>
      <c r="I266" s="6">
        <f t="shared" si="32"/>
        <v>2018</v>
      </c>
      <c r="J266" t="s">
        <v>23</v>
      </c>
      <c r="K266" t="s">
        <v>20</v>
      </c>
      <c r="L266">
        <v>1740</v>
      </c>
      <c r="M266">
        <v>17863.8</v>
      </c>
      <c r="N266" s="4">
        <f t="shared" si="33"/>
        <v>17.863799999999998</v>
      </c>
      <c r="O266" s="4">
        <f t="shared" si="28"/>
        <v>11.100047269799999</v>
      </c>
      <c r="P266" t="s">
        <v>511</v>
      </c>
      <c r="Q266" t="str">
        <f>VLOOKUP(P266,Key!$A$2:$C$160,2,FALSE)</f>
        <v>Home - Manhattan</v>
      </c>
      <c r="R266" t="str">
        <f>VLOOKUP(P266,Key!$A$2:$C$160,3,FALSE)</f>
        <v>Home - Manhattan</v>
      </c>
      <c r="S266" t="str">
        <f>VLOOKUP(P266,Key!$A$2:$D$160,4,FALSE)</f>
        <v>Home - Manhattan</v>
      </c>
      <c r="T266" t="b">
        <v>1</v>
      </c>
      <c r="U266" s="4">
        <f t="shared" si="34"/>
        <v>1642.9143464698448</v>
      </c>
    </row>
    <row r="267" spans="1:21" x14ac:dyDescent="0.2">
      <c r="A267">
        <v>1411991700</v>
      </c>
      <c r="E267" s="1">
        <v>43148.575972222221</v>
      </c>
      <c r="F267" s="7">
        <f t="shared" si="29"/>
        <v>43148</v>
      </c>
      <c r="G267" s="6">
        <f t="shared" si="30"/>
        <v>2</v>
      </c>
      <c r="H267" s="6">
        <f t="shared" si="31"/>
        <v>17</v>
      </c>
      <c r="I267" s="6">
        <f t="shared" si="32"/>
        <v>2018</v>
      </c>
      <c r="J267" t="s">
        <v>19</v>
      </c>
      <c r="K267" t="s">
        <v>20</v>
      </c>
      <c r="L267">
        <v>3450</v>
      </c>
      <c r="M267">
        <v>34601</v>
      </c>
      <c r="N267" s="4">
        <f t="shared" si="33"/>
        <v>34.600999999999999</v>
      </c>
      <c r="O267" s="4">
        <f t="shared" si="28"/>
        <v>21.500057971</v>
      </c>
      <c r="P267" t="s">
        <v>511</v>
      </c>
      <c r="Q267" t="str">
        <f>VLOOKUP(P267,Key!$A$2:$C$160,2,FALSE)</f>
        <v>Home - Manhattan</v>
      </c>
      <c r="R267" t="str">
        <f>VLOOKUP(P267,Key!$A$2:$C$160,3,FALSE)</f>
        <v>Home - Manhattan</v>
      </c>
      <c r="S267" t="str">
        <f>VLOOKUP(P267,Key!$A$2:$D$160,4,FALSE)</f>
        <v>Home - Manhattan</v>
      </c>
      <c r="T267" t="b">
        <v>1</v>
      </c>
      <c r="U267" s="4">
        <f t="shared" si="34"/>
        <v>1642.9143464698448</v>
      </c>
    </row>
    <row r="268" spans="1:21" x14ac:dyDescent="0.2">
      <c r="A268">
        <v>1414294227</v>
      </c>
      <c r="E268" s="1">
        <v>43149.676030092596</v>
      </c>
      <c r="F268" s="7">
        <f t="shared" si="29"/>
        <v>43149</v>
      </c>
      <c r="G268" s="6">
        <f t="shared" si="30"/>
        <v>2</v>
      </c>
      <c r="H268" s="6">
        <f t="shared" si="31"/>
        <v>18</v>
      </c>
      <c r="I268" s="6">
        <f t="shared" si="32"/>
        <v>2018</v>
      </c>
      <c r="J268" t="s">
        <v>27</v>
      </c>
      <c r="K268" t="s">
        <v>20</v>
      </c>
      <c r="L268">
        <v>2697</v>
      </c>
      <c r="M268">
        <v>20116.8</v>
      </c>
      <c r="N268" s="4">
        <f t="shared" si="33"/>
        <v>20.116799999999998</v>
      </c>
      <c r="O268" s="4">
        <f t="shared" si="28"/>
        <v>12.4999961328</v>
      </c>
      <c r="P268" t="s">
        <v>511</v>
      </c>
      <c r="Q268" t="str">
        <f>VLOOKUP(P268,Key!$A$2:$C$160,2,FALSE)</f>
        <v>Home - Manhattan</v>
      </c>
      <c r="R268" t="str">
        <f>VLOOKUP(P268,Key!$A$2:$C$160,3,FALSE)</f>
        <v>Home - Manhattan</v>
      </c>
      <c r="S268" t="str">
        <f>VLOOKUP(P268,Key!$A$2:$D$160,4,FALSE)</f>
        <v>Home - Manhattan</v>
      </c>
      <c r="T268" t="b">
        <v>1</v>
      </c>
      <c r="U268" s="4">
        <f t="shared" si="34"/>
        <v>1642.9143464698448</v>
      </c>
    </row>
    <row r="269" spans="1:21" x14ac:dyDescent="0.2">
      <c r="A269">
        <v>1416289032</v>
      </c>
      <c r="E269" s="1">
        <v>43150.925694444442</v>
      </c>
      <c r="F269" s="7">
        <f t="shared" si="29"/>
        <v>43150</v>
      </c>
      <c r="G269" s="6">
        <f t="shared" si="30"/>
        <v>2</v>
      </c>
      <c r="H269" s="6">
        <f t="shared" si="31"/>
        <v>19</v>
      </c>
      <c r="I269" s="6">
        <f t="shared" si="32"/>
        <v>2018</v>
      </c>
      <c r="J269" t="s">
        <v>24</v>
      </c>
      <c r="K269" t="s">
        <v>20</v>
      </c>
      <c r="L269">
        <v>3347</v>
      </c>
      <c r="M269">
        <v>19795</v>
      </c>
      <c r="N269" s="4">
        <f t="shared" si="33"/>
        <v>19.795000000000002</v>
      </c>
      <c r="O269" s="4">
        <f t="shared" si="28"/>
        <v>12.300038945000001</v>
      </c>
      <c r="P269" t="s">
        <v>511</v>
      </c>
      <c r="Q269" t="str">
        <f>VLOOKUP(P269,Key!$A$2:$C$160,2,FALSE)</f>
        <v>Home - Manhattan</v>
      </c>
      <c r="R269" t="str">
        <f>VLOOKUP(P269,Key!$A$2:$C$160,3,FALSE)</f>
        <v>Home - Manhattan</v>
      </c>
      <c r="S269" t="str">
        <f>VLOOKUP(P269,Key!$A$2:$D$160,4,FALSE)</f>
        <v>Home - Manhattan</v>
      </c>
      <c r="T269" t="b">
        <v>1</v>
      </c>
      <c r="U269" s="4">
        <f t="shared" si="34"/>
        <v>1642.9143464698448</v>
      </c>
    </row>
    <row r="270" spans="1:21" x14ac:dyDescent="0.2">
      <c r="A270">
        <v>1418070646</v>
      </c>
      <c r="E270" s="1">
        <v>43151.994166666664</v>
      </c>
      <c r="F270" s="7">
        <f t="shared" si="29"/>
        <v>43151</v>
      </c>
      <c r="G270" s="6">
        <f t="shared" si="30"/>
        <v>2</v>
      </c>
      <c r="H270" s="6">
        <f t="shared" si="31"/>
        <v>20</v>
      </c>
      <c r="I270" s="6">
        <f t="shared" si="32"/>
        <v>2018</v>
      </c>
      <c r="J270" t="s">
        <v>23</v>
      </c>
      <c r="K270" t="s">
        <v>20</v>
      </c>
      <c r="L270">
        <v>2203</v>
      </c>
      <c r="M270">
        <v>18829.400000000001</v>
      </c>
      <c r="N270" s="4">
        <f t="shared" si="33"/>
        <v>18.8294</v>
      </c>
      <c r="O270" s="4">
        <f t="shared" si="28"/>
        <v>11.700043107400001</v>
      </c>
      <c r="P270" t="s">
        <v>511</v>
      </c>
      <c r="Q270" t="str">
        <f>VLOOKUP(P270,Key!$A$2:$C$160,2,FALSE)</f>
        <v>Home - Manhattan</v>
      </c>
      <c r="R270" t="str">
        <f>VLOOKUP(P270,Key!$A$2:$C$160,3,FALSE)</f>
        <v>Home - Manhattan</v>
      </c>
      <c r="S270" t="str">
        <f>VLOOKUP(P270,Key!$A$2:$D$160,4,FALSE)</f>
        <v>Home - Manhattan</v>
      </c>
      <c r="T270" t="b">
        <v>1</v>
      </c>
      <c r="U270" s="4">
        <f t="shared" si="34"/>
        <v>1642.9143464698448</v>
      </c>
    </row>
    <row r="271" spans="1:21" x14ac:dyDescent="0.2">
      <c r="A271">
        <v>1421301636</v>
      </c>
      <c r="E271" s="1">
        <v>43154.0080787037</v>
      </c>
      <c r="F271" s="7">
        <f t="shared" si="29"/>
        <v>43154</v>
      </c>
      <c r="G271" s="6">
        <f t="shared" si="30"/>
        <v>2</v>
      </c>
      <c r="H271" s="6">
        <f t="shared" si="31"/>
        <v>23</v>
      </c>
      <c r="I271" s="6">
        <f t="shared" si="32"/>
        <v>2018</v>
      </c>
      <c r="J271" t="s">
        <v>23</v>
      </c>
      <c r="K271" t="s">
        <v>20</v>
      </c>
      <c r="L271">
        <v>3751</v>
      </c>
      <c r="M271">
        <v>24623</v>
      </c>
      <c r="N271" s="4">
        <f t="shared" si="33"/>
        <v>24.623000000000001</v>
      </c>
      <c r="O271" s="4">
        <f t="shared" si="28"/>
        <v>15.300018133</v>
      </c>
      <c r="P271" t="s">
        <v>511</v>
      </c>
      <c r="Q271" t="str">
        <f>VLOOKUP(P271,Key!$A$2:$C$160,2,FALSE)</f>
        <v>Home - Manhattan</v>
      </c>
      <c r="R271" t="str">
        <f>VLOOKUP(P271,Key!$A$2:$C$160,3,FALSE)</f>
        <v>Home - Manhattan</v>
      </c>
      <c r="S271" t="str">
        <f>VLOOKUP(P271,Key!$A$2:$D$160,4,FALSE)</f>
        <v>Home - Manhattan</v>
      </c>
      <c r="T271" t="b">
        <v>1</v>
      </c>
      <c r="U271" s="4">
        <f t="shared" si="34"/>
        <v>1642.9143464698448</v>
      </c>
    </row>
    <row r="272" spans="1:21" x14ac:dyDescent="0.2">
      <c r="A272">
        <v>1422239575</v>
      </c>
      <c r="E272" s="1">
        <v>43154.725810185184</v>
      </c>
      <c r="F272" s="7">
        <f t="shared" si="29"/>
        <v>43154</v>
      </c>
      <c r="G272" s="6">
        <f t="shared" si="30"/>
        <v>2</v>
      </c>
      <c r="H272" s="6">
        <f t="shared" si="31"/>
        <v>23</v>
      </c>
      <c r="I272" s="6">
        <f t="shared" si="32"/>
        <v>2018</v>
      </c>
      <c r="J272" t="s">
        <v>27</v>
      </c>
      <c r="K272" t="s">
        <v>20</v>
      </c>
      <c r="L272">
        <v>4541</v>
      </c>
      <c r="M272">
        <v>31221.3</v>
      </c>
      <c r="N272" s="4">
        <f t="shared" si="33"/>
        <v>31.221299999999999</v>
      </c>
      <c r="O272" s="4">
        <f t="shared" si="28"/>
        <v>19.400010402300001</v>
      </c>
      <c r="P272" t="s">
        <v>511</v>
      </c>
      <c r="Q272" t="str">
        <f>VLOOKUP(P272,Key!$A$2:$C$160,2,FALSE)</f>
        <v>Home - Manhattan</v>
      </c>
      <c r="R272" t="str">
        <f>VLOOKUP(P272,Key!$A$2:$C$160,3,FALSE)</f>
        <v>Home - Manhattan</v>
      </c>
      <c r="S272" t="str">
        <f>VLOOKUP(P272,Key!$A$2:$D$160,4,FALSE)</f>
        <v>Home - Manhattan</v>
      </c>
      <c r="T272" t="b">
        <v>1</v>
      </c>
      <c r="U272" s="4">
        <f t="shared" si="34"/>
        <v>1642.9143464698448</v>
      </c>
    </row>
    <row r="273" spans="1:21" x14ac:dyDescent="0.2">
      <c r="A273">
        <v>1424568834</v>
      </c>
      <c r="E273" s="1">
        <v>43156.146956018521</v>
      </c>
      <c r="F273" s="7">
        <f t="shared" si="29"/>
        <v>43156</v>
      </c>
      <c r="G273" s="6">
        <f t="shared" si="30"/>
        <v>2</v>
      </c>
      <c r="H273" s="6">
        <f t="shared" si="31"/>
        <v>25</v>
      </c>
      <c r="I273" s="6">
        <f t="shared" si="32"/>
        <v>2018</v>
      </c>
      <c r="J273" t="s">
        <v>6</v>
      </c>
      <c r="K273" t="s">
        <v>5</v>
      </c>
      <c r="L273">
        <v>1878</v>
      </c>
      <c r="M273">
        <v>5375.5</v>
      </c>
      <c r="N273" s="4">
        <f t="shared" si="33"/>
        <v>5.3754999999999997</v>
      </c>
      <c r="O273" s="4">
        <f t="shared" si="28"/>
        <v>3.3401798105</v>
      </c>
      <c r="P273" t="s">
        <v>58</v>
      </c>
      <c r="Q273">
        <f>VLOOKUP(P273,Key!$A$2:$C$160,2,FALSE)</f>
        <v>0</v>
      </c>
      <c r="R273" t="str">
        <f>VLOOKUP(P273,Key!$A$2:$C$160,3,FALSE)</f>
        <v>Australia</v>
      </c>
      <c r="S273" t="str">
        <f>VLOOKUP(P273,Key!$A$2:$D$160,4,FALSE)</f>
        <v>INT</v>
      </c>
      <c r="T273" t="b">
        <v>0</v>
      </c>
      <c r="U273" s="4">
        <f t="shared" si="34"/>
        <v>1646.2545262803449</v>
      </c>
    </row>
    <row r="274" spans="1:21" x14ac:dyDescent="0.2">
      <c r="A274">
        <v>1426523716</v>
      </c>
      <c r="E274" s="1">
        <v>43157.13548611111</v>
      </c>
      <c r="F274" s="7">
        <f t="shared" si="29"/>
        <v>43157</v>
      </c>
      <c r="G274" s="6">
        <f t="shared" si="30"/>
        <v>2</v>
      </c>
      <c r="H274" s="6">
        <f t="shared" si="31"/>
        <v>26</v>
      </c>
      <c r="I274" s="6">
        <f t="shared" si="32"/>
        <v>2018</v>
      </c>
      <c r="J274" t="s">
        <v>6</v>
      </c>
      <c r="K274" t="s">
        <v>5</v>
      </c>
      <c r="L274">
        <v>3780</v>
      </c>
      <c r="M274">
        <v>11032.1</v>
      </c>
      <c r="N274" s="4">
        <f t="shared" si="33"/>
        <v>11.0321</v>
      </c>
      <c r="O274" s="4">
        <f t="shared" si="28"/>
        <v>6.8550270091000005</v>
      </c>
      <c r="P274" t="s">
        <v>58</v>
      </c>
      <c r="Q274">
        <f>VLOOKUP(P274,Key!$A$2:$C$160,2,FALSE)</f>
        <v>0</v>
      </c>
      <c r="R274" t="str">
        <f>VLOOKUP(P274,Key!$A$2:$C$160,3,FALSE)</f>
        <v>Australia</v>
      </c>
      <c r="S274" t="str">
        <f>VLOOKUP(P274,Key!$A$2:$D$160,4,FALSE)</f>
        <v>INT</v>
      </c>
      <c r="T274" t="b">
        <v>0</v>
      </c>
      <c r="U274" s="4">
        <f t="shared" si="34"/>
        <v>1653.1095532894449</v>
      </c>
    </row>
    <row r="275" spans="1:21" x14ac:dyDescent="0.2">
      <c r="A275">
        <v>1427608225</v>
      </c>
      <c r="E275" s="1">
        <v>43157.866747685184</v>
      </c>
      <c r="F275" s="7">
        <f t="shared" si="29"/>
        <v>43157</v>
      </c>
      <c r="G275" s="6">
        <f t="shared" si="30"/>
        <v>2</v>
      </c>
      <c r="H275" s="6">
        <f t="shared" si="31"/>
        <v>26</v>
      </c>
      <c r="I275" s="6">
        <f t="shared" si="32"/>
        <v>2018</v>
      </c>
      <c r="J275" t="s">
        <v>4</v>
      </c>
      <c r="K275" t="s">
        <v>5</v>
      </c>
      <c r="L275">
        <v>3420</v>
      </c>
      <c r="M275">
        <v>12491.2</v>
      </c>
      <c r="N275" s="4">
        <f t="shared" si="33"/>
        <v>12.491200000000001</v>
      </c>
      <c r="O275" s="4">
        <f t="shared" si="28"/>
        <v>7.7616694352000009</v>
      </c>
      <c r="P275" t="s">
        <v>58</v>
      </c>
      <c r="Q275">
        <f>VLOOKUP(P275,Key!$A$2:$C$160,2,FALSE)</f>
        <v>0</v>
      </c>
      <c r="R275" t="str">
        <f>VLOOKUP(P275,Key!$A$2:$C$160,3,FALSE)</f>
        <v>Australia</v>
      </c>
      <c r="S275" t="str">
        <f>VLOOKUP(P275,Key!$A$2:$D$160,4,FALSE)</f>
        <v>INT</v>
      </c>
      <c r="T275" t="b">
        <v>0</v>
      </c>
      <c r="U275" s="4">
        <f t="shared" si="34"/>
        <v>1660.8712227246449</v>
      </c>
    </row>
    <row r="276" spans="1:21" x14ac:dyDescent="0.2">
      <c r="A276">
        <v>1430736245</v>
      </c>
      <c r="E276" s="1">
        <v>43159.985358796293</v>
      </c>
      <c r="F276" s="7">
        <f t="shared" si="29"/>
        <v>43159</v>
      </c>
      <c r="G276" s="6">
        <f t="shared" si="30"/>
        <v>2</v>
      </c>
      <c r="H276" s="6">
        <f t="shared" si="31"/>
        <v>28</v>
      </c>
      <c r="I276" s="6">
        <f t="shared" si="32"/>
        <v>2018</v>
      </c>
      <c r="J276" t="s">
        <v>4</v>
      </c>
      <c r="K276" t="s">
        <v>5</v>
      </c>
      <c r="L276">
        <v>3379</v>
      </c>
      <c r="M276">
        <v>11547.4</v>
      </c>
      <c r="N276" s="4">
        <f t="shared" si="33"/>
        <v>11.5474</v>
      </c>
      <c r="O276" s="4">
        <f t="shared" si="28"/>
        <v>7.1752194853999995</v>
      </c>
      <c r="P276" t="s">
        <v>59</v>
      </c>
      <c r="Q276">
        <f>VLOOKUP(P276,Key!$A$2:$C$160,2,FALSE)</f>
        <v>0</v>
      </c>
      <c r="R276" t="str">
        <f>VLOOKUP(P276,Key!$A$2:$C$160,3,FALSE)</f>
        <v>China</v>
      </c>
      <c r="S276" t="str">
        <f>VLOOKUP(P276,Key!$A$2:$D$160,4,FALSE)</f>
        <v>INT</v>
      </c>
      <c r="T276" t="b">
        <v>0</v>
      </c>
      <c r="U276" s="4">
        <f t="shared" si="34"/>
        <v>1668.0464422100449</v>
      </c>
    </row>
    <row r="277" spans="1:21" x14ac:dyDescent="0.2">
      <c r="A277">
        <v>1432015471</v>
      </c>
      <c r="E277" s="1">
        <v>43160.974953703706</v>
      </c>
      <c r="F277" s="7">
        <f t="shared" si="29"/>
        <v>43160</v>
      </c>
      <c r="G277" s="6">
        <f t="shared" si="30"/>
        <v>3</v>
      </c>
      <c r="H277" s="6">
        <f t="shared" si="31"/>
        <v>1</v>
      </c>
      <c r="I277" s="6">
        <f t="shared" si="32"/>
        <v>2018</v>
      </c>
      <c r="J277" t="s">
        <v>4</v>
      </c>
      <c r="K277" t="s">
        <v>5</v>
      </c>
      <c r="L277">
        <v>3200</v>
      </c>
      <c r="M277">
        <v>7772.2</v>
      </c>
      <c r="N277" s="4">
        <f t="shared" si="33"/>
        <v>7.7721999999999998</v>
      </c>
      <c r="O277" s="4">
        <f t="shared" si="28"/>
        <v>4.8294196861999996</v>
      </c>
      <c r="P277" t="s">
        <v>59</v>
      </c>
      <c r="Q277">
        <f>VLOOKUP(P277,Key!$A$2:$C$160,2,FALSE)</f>
        <v>0</v>
      </c>
      <c r="R277" t="str">
        <f>VLOOKUP(P277,Key!$A$2:$C$160,3,FALSE)</f>
        <v>China</v>
      </c>
      <c r="S277" t="str">
        <f>VLOOKUP(P277,Key!$A$2:$D$160,4,FALSE)</f>
        <v>INT</v>
      </c>
      <c r="T277" t="b">
        <v>0</v>
      </c>
      <c r="U277" s="4">
        <f t="shared" si="34"/>
        <v>1672.8758618962449</v>
      </c>
    </row>
    <row r="278" spans="1:21" x14ac:dyDescent="0.2">
      <c r="A278">
        <v>1433250418</v>
      </c>
      <c r="E278" s="1">
        <v>43161.989756944444</v>
      </c>
      <c r="F278" s="7">
        <f t="shared" si="29"/>
        <v>43161</v>
      </c>
      <c r="G278" s="6">
        <f t="shared" si="30"/>
        <v>3</v>
      </c>
      <c r="H278" s="6">
        <f t="shared" si="31"/>
        <v>2</v>
      </c>
      <c r="I278" s="6">
        <f t="shared" si="32"/>
        <v>2018</v>
      </c>
      <c r="J278" t="s">
        <v>16</v>
      </c>
      <c r="K278" t="s">
        <v>17</v>
      </c>
      <c r="L278">
        <v>3420</v>
      </c>
      <c r="M278">
        <v>1828.8</v>
      </c>
      <c r="N278" s="4">
        <f t="shared" si="33"/>
        <v>1.8288</v>
      </c>
      <c r="O278" s="4">
        <f t="shared" si="28"/>
        <v>1.1363632848</v>
      </c>
      <c r="P278" t="s">
        <v>59</v>
      </c>
      <c r="Q278">
        <f>VLOOKUP(P278,Key!$A$2:$C$160,2,FALSE)</f>
        <v>0</v>
      </c>
      <c r="R278" t="str">
        <f>VLOOKUP(P278,Key!$A$2:$C$160,3,FALSE)</f>
        <v>China</v>
      </c>
      <c r="S278" t="str">
        <f>VLOOKUP(P278,Key!$A$2:$D$160,4,FALSE)</f>
        <v>INT</v>
      </c>
      <c r="T278" t="b">
        <v>1</v>
      </c>
      <c r="U278" s="4">
        <f t="shared" si="34"/>
        <v>1672.8758618962449</v>
      </c>
    </row>
    <row r="279" spans="1:21" x14ac:dyDescent="0.2">
      <c r="A279">
        <v>1435589511</v>
      </c>
      <c r="E279" s="1">
        <v>43164.125</v>
      </c>
      <c r="F279" s="7">
        <f t="shared" si="29"/>
        <v>43164</v>
      </c>
      <c r="G279" s="6">
        <f t="shared" si="30"/>
        <v>3</v>
      </c>
      <c r="H279" s="6">
        <f t="shared" si="31"/>
        <v>5</v>
      </c>
      <c r="I279" s="6">
        <f t="shared" si="32"/>
        <v>2018</v>
      </c>
      <c r="J279" t="s">
        <v>9</v>
      </c>
      <c r="K279" t="s">
        <v>5</v>
      </c>
      <c r="L279">
        <v>2520</v>
      </c>
      <c r="M279">
        <v>5149.8999999999996</v>
      </c>
      <c r="N279" s="4">
        <f t="shared" si="33"/>
        <v>5.1498999999999997</v>
      </c>
      <c r="O279" s="4">
        <f t="shared" si="28"/>
        <v>3.1999985128999997</v>
      </c>
      <c r="P279" t="s">
        <v>60</v>
      </c>
      <c r="Q279">
        <f>VLOOKUP(P279,Key!$A$2:$C$160,2,FALSE)</f>
        <v>0</v>
      </c>
      <c r="R279" t="str">
        <f>VLOOKUP(P279,Key!$A$2:$C$160,3,FALSE)</f>
        <v>China</v>
      </c>
      <c r="S279" t="str">
        <f>VLOOKUP(P279,Key!$A$2:$D$160,4,FALSE)</f>
        <v>INT</v>
      </c>
      <c r="T279" t="b">
        <v>1</v>
      </c>
      <c r="U279" s="4">
        <f t="shared" si="34"/>
        <v>1676.075860409145</v>
      </c>
    </row>
    <row r="280" spans="1:21" x14ac:dyDescent="0.2">
      <c r="A280">
        <v>1437601980</v>
      </c>
      <c r="E280" s="1">
        <v>43164.491574074076</v>
      </c>
      <c r="F280" s="7">
        <f t="shared" si="29"/>
        <v>43164</v>
      </c>
      <c r="G280" s="6">
        <f t="shared" si="30"/>
        <v>3</v>
      </c>
      <c r="H280" s="6">
        <f t="shared" si="31"/>
        <v>5</v>
      </c>
      <c r="I280" s="6">
        <f t="shared" si="32"/>
        <v>2018</v>
      </c>
      <c r="J280" t="s">
        <v>28</v>
      </c>
      <c r="K280" t="s">
        <v>17</v>
      </c>
      <c r="L280">
        <v>3735</v>
      </c>
      <c r="M280">
        <v>1828.8</v>
      </c>
      <c r="N280" s="4">
        <f t="shared" si="33"/>
        <v>1.8288</v>
      </c>
      <c r="O280" s="4">
        <f t="shared" si="28"/>
        <v>1.1363632848</v>
      </c>
      <c r="P280" t="s">
        <v>60</v>
      </c>
      <c r="Q280">
        <f>VLOOKUP(P280,Key!$A$2:$C$160,2,FALSE)</f>
        <v>0</v>
      </c>
      <c r="R280" t="str">
        <f>VLOOKUP(P280,Key!$A$2:$C$160,3,FALSE)</f>
        <v>China</v>
      </c>
      <c r="S280" t="str">
        <f>VLOOKUP(P280,Key!$A$2:$D$160,4,FALSE)</f>
        <v>INT</v>
      </c>
      <c r="T280" t="b">
        <v>1</v>
      </c>
      <c r="U280" s="4">
        <f t="shared" si="34"/>
        <v>1676.075860409145</v>
      </c>
    </row>
    <row r="281" spans="1:21" x14ac:dyDescent="0.2">
      <c r="A281">
        <v>1438348849</v>
      </c>
      <c r="E281" s="1">
        <v>43164.995243055557</v>
      </c>
      <c r="F281" s="7">
        <f t="shared" si="29"/>
        <v>43164</v>
      </c>
      <c r="G281" s="6">
        <f t="shared" si="30"/>
        <v>3</v>
      </c>
      <c r="H281" s="6">
        <f t="shared" si="31"/>
        <v>5</v>
      </c>
      <c r="I281" s="6">
        <f t="shared" si="32"/>
        <v>2018</v>
      </c>
      <c r="J281" t="s">
        <v>4</v>
      </c>
      <c r="K281" t="s">
        <v>5</v>
      </c>
      <c r="L281">
        <v>3568</v>
      </c>
      <c r="M281">
        <v>8779.9</v>
      </c>
      <c r="N281" s="4">
        <f t="shared" si="33"/>
        <v>8.7798999999999996</v>
      </c>
      <c r="O281" s="4">
        <f t="shared" si="28"/>
        <v>5.4555752429000002</v>
      </c>
      <c r="P281" t="s">
        <v>60</v>
      </c>
      <c r="Q281">
        <f>VLOOKUP(P281,Key!$A$2:$C$160,2,FALSE)</f>
        <v>0</v>
      </c>
      <c r="R281" t="str">
        <f>VLOOKUP(P281,Key!$A$2:$C$160,3,FALSE)</f>
        <v>China</v>
      </c>
      <c r="S281" t="str">
        <f>VLOOKUP(P281,Key!$A$2:$D$160,4,FALSE)</f>
        <v>INT</v>
      </c>
      <c r="T281" t="b">
        <v>0</v>
      </c>
      <c r="U281" s="4">
        <f t="shared" si="34"/>
        <v>1681.531435652045</v>
      </c>
    </row>
    <row r="282" spans="1:21" x14ac:dyDescent="0.2">
      <c r="A282">
        <v>1439916618</v>
      </c>
      <c r="E282" s="1">
        <v>43165.939930555556</v>
      </c>
      <c r="F282" s="7">
        <f t="shared" si="29"/>
        <v>43165</v>
      </c>
      <c r="G282" s="6">
        <f t="shared" si="30"/>
        <v>3</v>
      </c>
      <c r="H282" s="6">
        <f t="shared" si="31"/>
        <v>6</v>
      </c>
      <c r="I282" s="6">
        <f t="shared" si="32"/>
        <v>2018</v>
      </c>
      <c r="J282" t="s">
        <v>4</v>
      </c>
      <c r="K282" t="s">
        <v>5</v>
      </c>
      <c r="L282">
        <v>3205</v>
      </c>
      <c r="M282">
        <v>10652.1</v>
      </c>
      <c r="N282" s="4">
        <f t="shared" si="33"/>
        <v>10.652100000000001</v>
      </c>
      <c r="O282" s="4">
        <f t="shared" si="28"/>
        <v>6.6189060291000006</v>
      </c>
      <c r="P282" t="s">
        <v>60</v>
      </c>
      <c r="Q282">
        <f>VLOOKUP(P282,Key!$A$2:$C$160,2,FALSE)</f>
        <v>0</v>
      </c>
      <c r="R282" t="str">
        <f>VLOOKUP(P282,Key!$A$2:$C$160,3,FALSE)</f>
        <v>China</v>
      </c>
      <c r="S282" t="str">
        <f>VLOOKUP(P282,Key!$A$2:$D$160,4,FALSE)</f>
        <v>INT</v>
      </c>
      <c r="T282" t="b">
        <v>0</v>
      </c>
      <c r="U282" s="4">
        <f t="shared" si="34"/>
        <v>1688.1503416811449</v>
      </c>
    </row>
    <row r="283" spans="1:21" x14ac:dyDescent="0.2">
      <c r="A283">
        <v>1441599952</v>
      </c>
      <c r="E283" s="1">
        <v>43166.954513888886</v>
      </c>
      <c r="F283" s="7">
        <f t="shared" si="29"/>
        <v>43166</v>
      </c>
      <c r="G283" s="6">
        <f t="shared" si="30"/>
        <v>3</v>
      </c>
      <c r="H283" s="6">
        <f t="shared" si="31"/>
        <v>7</v>
      </c>
      <c r="I283" s="6">
        <f t="shared" si="32"/>
        <v>2018</v>
      </c>
      <c r="J283" t="s">
        <v>4</v>
      </c>
      <c r="K283" t="s">
        <v>5</v>
      </c>
      <c r="L283">
        <v>3497</v>
      </c>
      <c r="M283">
        <v>7004</v>
      </c>
      <c r="N283" s="4">
        <f t="shared" si="33"/>
        <v>7.0039999999999996</v>
      </c>
      <c r="O283" s="4">
        <f t="shared" si="28"/>
        <v>4.3520824840000003</v>
      </c>
      <c r="P283" t="s">
        <v>61</v>
      </c>
      <c r="Q283">
        <f>VLOOKUP(P283,Key!$A$2:$C$160,2,FALSE)</f>
        <v>0</v>
      </c>
      <c r="R283" t="str">
        <f>VLOOKUP(P283,Key!$A$2:$C$160,3,FALSE)</f>
        <v>China</v>
      </c>
      <c r="S283" t="str">
        <f>VLOOKUP(P283,Key!$A$2:$D$160,4,FALSE)</f>
        <v>INT</v>
      </c>
      <c r="T283" t="b">
        <v>0</v>
      </c>
      <c r="U283" s="4">
        <f t="shared" si="34"/>
        <v>1692.5024241651449</v>
      </c>
    </row>
    <row r="284" spans="1:21" x14ac:dyDescent="0.2">
      <c r="A284">
        <v>1443204727</v>
      </c>
      <c r="E284" s="1">
        <v>43167.955370370371</v>
      </c>
      <c r="F284" s="7">
        <f t="shared" si="29"/>
        <v>43167</v>
      </c>
      <c r="G284" s="6">
        <f t="shared" si="30"/>
        <v>3</v>
      </c>
      <c r="H284" s="6">
        <f t="shared" si="31"/>
        <v>8</v>
      </c>
      <c r="I284" s="6">
        <f t="shared" si="32"/>
        <v>2018</v>
      </c>
      <c r="J284" t="s">
        <v>4</v>
      </c>
      <c r="K284" t="s">
        <v>5</v>
      </c>
      <c r="L284">
        <v>3636</v>
      </c>
      <c r="M284">
        <v>12179.3</v>
      </c>
      <c r="N284" s="4">
        <f t="shared" si="33"/>
        <v>12.1793</v>
      </c>
      <c r="O284" s="4">
        <f t="shared" si="28"/>
        <v>7.5678638202999995</v>
      </c>
      <c r="P284" t="s">
        <v>62</v>
      </c>
      <c r="Q284">
        <f>VLOOKUP(P284,Key!$A$2:$C$160,2,FALSE)</f>
        <v>0</v>
      </c>
      <c r="R284" t="str">
        <f>VLOOKUP(P284,Key!$A$2:$C$160,3,FALSE)</f>
        <v>China</v>
      </c>
      <c r="S284" t="str">
        <f>VLOOKUP(P284,Key!$A$2:$D$160,4,FALSE)</f>
        <v>INT</v>
      </c>
      <c r="T284" t="b">
        <v>0</v>
      </c>
      <c r="U284" s="4">
        <f t="shared" si="34"/>
        <v>1700.070287985445</v>
      </c>
    </row>
    <row r="285" spans="1:21" x14ac:dyDescent="0.2">
      <c r="A285">
        <v>1447681796</v>
      </c>
      <c r="E285" s="1">
        <v>43170.556701388887</v>
      </c>
      <c r="F285" s="7">
        <f t="shared" si="29"/>
        <v>43170</v>
      </c>
      <c r="G285" s="6">
        <f t="shared" si="30"/>
        <v>3</v>
      </c>
      <c r="H285" s="6">
        <f t="shared" si="31"/>
        <v>11</v>
      </c>
      <c r="I285" s="6">
        <f t="shared" si="32"/>
        <v>2018</v>
      </c>
      <c r="J285" t="s">
        <v>19</v>
      </c>
      <c r="K285" t="s">
        <v>20</v>
      </c>
      <c r="L285">
        <v>3620</v>
      </c>
      <c r="M285">
        <v>36210.300000000003</v>
      </c>
      <c r="N285" s="4">
        <f t="shared" si="33"/>
        <v>36.210300000000004</v>
      </c>
      <c r="O285" s="4">
        <f t="shared" si="28"/>
        <v>22.500030321300002</v>
      </c>
      <c r="P285" t="s">
        <v>511</v>
      </c>
      <c r="Q285" t="str">
        <f>VLOOKUP(P285,Key!$A$2:$C$160,2,FALSE)</f>
        <v>Home - Manhattan</v>
      </c>
      <c r="R285" t="str">
        <f>VLOOKUP(P285,Key!$A$2:$C$160,3,FALSE)</f>
        <v>Home - Manhattan</v>
      </c>
      <c r="S285" t="str">
        <f>VLOOKUP(P285,Key!$A$2:$D$160,4,FALSE)</f>
        <v>Home - Manhattan</v>
      </c>
      <c r="T285" t="b">
        <v>1</v>
      </c>
      <c r="U285" s="4">
        <f t="shared" si="34"/>
        <v>1700.070287985445</v>
      </c>
    </row>
    <row r="286" spans="1:21" x14ac:dyDescent="0.2">
      <c r="A286">
        <v>1449055405</v>
      </c>
      <c r="E286" s="1">
        <v>43171.436493055553</v>
      </c>
      <c r="F286" s="7">
        <f t="shared" si="29"/>
        <v>43171</v>
      </c>
      <c r="G286" s="6">
        <f t="shared" si="30"/>
        <v>3</v>
      </c>
      <c r="H286" s="6">
        <f t="shared" si="31"/>
        <v>12</v>
      </c>
      <c r="I286" s="6">
        <f t="shared" si="32"/>
        <v>2018</v>
      </c>
      <c r="J286" t="s">
        <v>19</v>
      </c>
      <c r="K286" t="s">
        <v>20</v>
      </c>
      <c r="L286">
        <v>1932</v>
      </c>
      <c r="M286">
        <v>15127.9</v>
      </c>
      <c r="N286" s="4">
        <f t="shared" si="33"/>
        <v>15.1279</v>
      </c>
      <c r="O286" s="4">
        <f t="shared" si="28"/>
        <v>9.4000383508999992</v>
      </c>
      <c r="P286" t="s">
        <v>511</v>
      </c>
      <c r="Q286" t="str">
        <f>VLOOKUP(P286,Key!$A$2:$C$160,2,FALSE)</f>
        <v>Home - Manhattan</v>
      </c>
      <c r="R286" t="str">
        <f>VLOOKUP(P286,Key!$A$2:$C$160,3,FALSE)</f>
        <v>Home - Manhattan</v>
      </c>
      <c r="S286" t="str">
        <f>VLOOKUP(P286,Key!$A$2:$D$160,4,FALSE)</f>
        <v>Home - Manhattan</v>
      </c>
      <c r="T286" t="b">
        <v>1</v>
      </c>
      <c r="U286" s="4">
        <f t="shared" si="34"/>
        <v>1700.070287985445</v>
      </c>
    </row>
    <row r="287" spans="1:21" x14ac:dyDescent="0.2">
      <c r="A287">
        <v>1450615005</v>
      </c>
      <c r="E287" s="1">
        <v>43172.413368055553</v>
      </c>
      <c r="F287" s="7">
        <f t="shared" si="29"/>
        <v>43172</v>
      </c>
      <c r="G287" s="6">
        <f t="shared" si="30"/>
        <v>3</v>
      </c>
      <c r="H287" s="6">
        <f t="shared" si="31"/>
        <v>13</v>
      </c>
      <c r="I287" s="6">
        <f t="shared" si="32"/>
        <v>2018</v>
      </c>
      <c r="J287" t="s">
        <v>4</v>
      </c>
      <c r="K287" t="s">
        <v>5</v>
      </c>
      <c r="L287">
        <v>2289</v>
      </c>
      <c r="M287">
        <v>11587.3</v>
      </c>
      <c r="N287" s="4">
        <f t="shared" si="33"/>
        <v>11.587299999999999</v>
      </c>
      <c r="O287" s="4">
        <f t="shared" si="28"/>
        <v>7.2000121882999997</v>
      </c>
      <c r="P287" t="s">
        <v>511</v>
      </c>
      <c r="Q287" t="str">
        <f>VLOOKUP(P287,Key!$A$2:$C$160,2,FALSE)</f>
        <v>Home - Manhattan</v>
      </c>
      <c r="R287" t="str">
        <f>VLOOKUP(P287,Key!$A$2:$C$160,3,FALSE)</f>
        <v>Home - Manhattan</v>
      </c>
      <c r="S287" t="str">
        <f>VLOOKUP(P287,Key!$A$2:$D$160,4,FALSE)</f>
        <v>Home - Manhattan</v>
      </c>
      <c r="T287" t="b">
        <v>1</v>
      </c>
      <c r="U287" s="4">
        <f t="shared" si="34"/>
        <v>1707.270300173745</v>
      </c>
    </row>
    <row r="288" spans="1:21" x14ac:dyDescent="0.2">
      <c r="A288">
        <v>1452393258</v>
      </c>
      <c r="E288" s="1">
        <v>43173.412789351853</v>
      </c>
      <c r="F288" s="7">
        <f t="shared" si="29"/>
        <v>43173</v>
      </c>
      <c r="G288" s="6">
        <f t="shared" si="30"/>
        <v>3</v>
      </c>
      <c r="H288" s="6">
        <f t="shared" si="31"/>
        <v>14</v>
      </c>
      <c r="I288" s="6">
        <f t="shared" si="32"/>
        <v>2018</v>
      </c>
      <c r="J288" t="s">
        <v>4</v>
      </c>
      <c r="K288" t="s">
        <v>5</v>
      </c>
      <c r="L288">
        <v>3620</v>
      </c>
      <c r="M288">
        <v>10782.6</v>
      </c>
      <c r="N288" s="4">
        <f t="shared" si="33"/>
        <v>10.7826</v>
      </c>
      <c r="O288" s="4">
        <f t="shared" si="28"/>
        <v>6.6999949446000002</v>
      </c>
      <c r="P288" t="s">
        <v>511</v>
      </c>
      <c r="Q288" t="str">
        <f>VLOOKUP(P288,Key!$A$2:$C$160,2,FALSE)</f>
        <v>Home - Manhattan</v>
      </c>
      <c r="R288" t="str">
        <f>VLOOKUP(P288,Key!$A$2:$C$160,3,FALSE)</f>
        <v>Home - Manhattan</v>
      </c>
      <c r="S288" t="str">
        <f>VLOOKUP(P288,Key!$A$2:$D$160,4,FALSE)</f>
        <v>Home - Manhattan</v>
      </c>
      <c r="T288" t="b">
        <v>1</v>
      </c>
      <c r="U288" s="4">
        <f t="shared" si="34"/>
        <v>1713.9702951183449</v>
      </c>
    </row>
    <row r="289" spans="1:21" x14ac:dyDescent="0.2">
      <c r="A289">
        <v>1454066154</v>
      </c>
      <c r="E289" s="1">
        <v>43174.393182870372</v>
      </c>
      <c r="F289" s="7">
        <f t="shared" si="29"/>
        <v>43174</v>
      </c>
      <c r="G289" s="6">
        <f t="shared" si="30"/>
        <v>3</v>
      </c>
      <c r="H289" s="6">
        <f t="shared" si="31"/>
        <v>15</v>
      </c>
      <c r="I289" s="6">
        <f t="shared" si="32"/>
        <v>2018</v>
      </c>
      <c r="J289" t="s">
        <v>4</v>
      </c>
      <c r="K289" t="s">
        <v>5</v>
      </c>
      <c r="L289">
        <v>2410</v>
      </c>
      <c r="M289">
        <v>10621.7</v>
      </c>
      <c r="N289" s="4">
        <f t="shared" si="33"/>
        <v>10.621700000000001</v>
      </c>
      <c r="O289" s="4">
        <f t="shared" si="28"/>
        <v>6.6000163507000007</v>
      </c>
      <c r="P289" t="s">
        <v>511</v>
      </c>
      <c r="Q289" t="str">
        <f>VLOOKUP(P289,Key!$A$2:$C$160,2,FALSE)</f>
        <v>Home - Manhattan</v>
      </c>
      <c r="R289" t="str">
        <f>VLOOKUP(P289,Key!$A$2:$C$160,3,FALSE)</f>
        <v>Home - Manhattan</v>
      </c>
      <c r="S289" t="str">
        <f>VLOOKUP(P289,Key!$A$2:$D$160,4,FALSE)</f>
        <v>Home - Manhattan</v>
      </c>
      <c r="T289" t="b">
        <v>1</v>
      </c>
      <c r="U289" s="4">
        <f t="shared" si="34"/>
        <v>1720.5703114690448</v>
      </c>
    </row>
    <row r="290" spans="1:21" x14ac:dyDescent="0.2">
      <c r="A290">
        <v>1455621213</v>
      </c>
      <c r="E290" s="1">
        <v>43175.407025462962</v>
      </c>
      <c r="F290" s="7">
        <f t="shared" si="29"/>
        <v>43175</v>
      </c>
      <c r="G290" s="6">
        <f t="shared" si="30"/>
        <v>3</v>
      </c>
      <c r="H290" s="6">
        <f t="shared" si="31"/>
        <v>16</v>
      </c>
      <c r="I290" s="6">
        <f t="shared" si="32"/>
        <v>2018</v>
      </c>
      <c r="J290" t="s">
        <v>19</v>
      </c>
      <c r="K290" t="s">
        <v>20</v>
      </c>
      <c r="L290">
        <v>3971</v>
      </c>
      <c r="M290">
        <v>25105.8</v>
      </c>
      <c r="N290" s="4">
        <f t="shared" si="33"/>
        <v>25.105799999999999</v>
      </c>
      <c r="O290" s="4">
        <f t="shared" si="28"/>
        <v>15.600016051799999</v>
      </c>
      <c r="P290" t="s">
        <v>511</v>
      </c>
      <c r="Q290" t="str">
        <f>VLOOKUP(P290,Key!$A$2:$C$160,2,FALSE)</f>
        <v>Home - Manhattan</v>
      </c>
      <c r="R290" t="str">
        <f>VLOOKUP(P290,Key!$A$2:$C$160,3,FALSE)</f>
        <v>Home - Manhattan</v>
      </c>
      <c r="S290" t="str">
        <f>VLOOKUP(P290,Key!$A$2:$D$160,4,FALSE)</f>
        <v>Home - Manhattan</v>
      </c>
      <c r="T290" t="b">
        <v>1</v>
      </c>
      <c r="U290" s="4">
        <f t="shared" si="34"/>
        <v>1720.5703114690448</v>
      </c>
    </row>
    <row r="291" spans="1:21" x14ac:dyDescent="0.2">
      <c r="A291">
        <v>1457434641</v>
      </c>
      <c r="E291" s="1">
        <v>43176.534930555557</v>
      </c>
      <c r="F291" s="7">
        <f t="shared" si="29"/>
        <v>43176</v>
      </c>
      <c r="G291" s="6">
        <f t="shared" si="30"/>
        <v>3</v>
      </c>
      <c r="H291" s="6">
        <f t="shared" si="31"/>
        <v>17</v>
      </c>
      <c r="I291" s="6">
        <f t="shared" si="32"/>
        <v>2018</v>
      </c>
      <c r="J291" t="s">
        <v>4</v>
      </c>
      <c r="K291" t="s">
        <v>5</v>
      </c>
      <c r="L291">
        <v>2413</v>
      </c>
      <c r="M291">
        <v>10138.9</v>
      </c>
      <c r="N291" s="4">
        <f t="shared" si="33"/>
        <v>10.1389</v>
      </c>
      <c r="O291" s="4">
        <f t="shared" si="28"/>
        <v>6.3000184318999999</v>
      </c>
      <c r="P291" t="s">
        <v>511</v>
      </c>
      <c r="Q291" t="str">
        <f>VLOOKUP(P291,Key!$A$2:$C$160,2,FALSE)</f>
        <v>Home - Manhattan</v>
      </c>
      <c r="R291" t="str">
        <f>VLOOKUP(P291,Key!$A$2:$C$160,3,FALSE)</f>
        <v>Home - Manhattan</v>
      </c>
      <c r="S291" t="str">
        <f>VLOOKUP(P291,Key!$A$2:$D$160,4,FALSE)</f>
        <v>Home - Manhattan</v>
      </c>
      <c r="T291" t="b">
        <v>1</v>
      </c>
      <c r="U291" s="4">
        <f t="shared" si="34"/>
        <v>1726.8703299009449</v>
      </c>
    </row>
    <row r="292" spans="1:21" x14ac:dyDescent="0.2">
      <c r="A292">
        <v>1459282891</v>
      </c>
      <c r="E292" s="1">
        <v>43177.558067129627</v>
      </c>
      <c r="F292" s="7">
        <f t="shared" si="29"/>
        <v>43177</v>
      </c>
      <c r="G292" s="6">
        <f t="shared" si="30"/>
        <v>3</v>
      </c>
      <c r="H292" s="6">
        <f t="shared" si="31"/>
        <v>18</v>
      </c>
      <c r="I292" s="6">
        <f t="shared" si="32"/>
        <v>2018</v>
      </c>
      <c r="J292" t="s">
        <v>4</v>
      </c>
      <c r="K292" t="s">
        <v>5</v>
      </c>
      <c r="L292">
        <v>2460</v>
      </c>
      <c r="M292">
        <v>6920.19</v>
      </c>
      <c r="N292" s="4">
        <f t="shared" si="33"/>
        <v>6.9201899999999998</v>
      </c>
      <c r="O292" s="4">
        <f t="shared" si="28"/>
        <v>4.30000538049</v>
      </c>
      <c r="P292" t="s">
        <v>511</v>
      </c>
      <c r="Q292" t="str">
        <f>VLOOKUP(P292,Key!$A$2:$C$160,2,FALSE)</f>
        <v>Home - Manhattan</v>
      </c>
      <c r="R292" t="str">
        <f>VLOOKUP(P292,Key!$A$2:$C$160,3,FALSE)</f>
        <v>Home - Manhattan</v>
      </c>
      <c r="S292" t="str">
        <f>VLOOKUP(P292,Key!$A$2:$D$160,4,FALSE)</f>
        <v>Home - Manhattan</v>
      </c>
      <c r="T292" t="b">
        <v>1</v>
      </c>
      <c r="U292" s="4">
        <f t="shared" si="34"/>
        <v>1731.1703352814347</v>
      </c>
    </row>
    <row r="293" spans="1:21" x14ac:dyDescent="0.2">
      <c r="A293">
        <v>1462226422</v>
      </c>
      <c r="E293" s="1">
        <v>43179.443055555559</v>
      </c>
      <c r="F293" s="7">
        <f t="shared" si="29"/>
        <v>43179</v>
      </c>
      <c r="G293" s="6">
        <f t="shared" si="30"/>
        <v>3</v>
      </c>
      <c r="H293" s="6">
        <f t="shared" si="31"/>
        <v>20</v>
      </c>
      <c r="I293" s="6">
        <f t="shared" si="32"/>
        <v>2018</v>
      </c>
      <c r="J293" t="s">
        <v>4</v>
      </c>
      <c r="K293" t="s">
        <v>5</v>
      </c>
      <c r="L293">
        <v>3602</v>
      </c>
      <c r="M293">
        <v>11581.7</v>
      </c>
      <c r="N293" s="4">
        <f t="shared" si="33"/>
        <v>11.581700000000001</v>
      </c>
      <c r="O293" s="4">
        <f t="shared" si="28"/>
        <v>7.1965325107000009</v>
      </c>
      <c r="P293" t="s">
        <v>511</v>
      </c>
      <c r="Q293" t="str">
        <f>VLOOKUP(P293,Key!$A$2:$C$160,2,FALSE)</f>
        <v>Home - Manhattan</v>
      </c>
      <c r="R293" t="str">
        <f>VLOOKUP(P293,Key!$A$2:$C$160,3,FALSE)</f>
        <v>Home - Manhattan</v>
      </c>
      <c r="S293" t="str">
        <f>VLOOKUP(P293,Key!$A$2:$D$160,4,FALSE)</f>
        <v>Home - Manhattan</v>
      </c>
      <c r="T293" t="b">
        <v>1</v>
      </c>
      <c r="U293" s="4">
        <f t="shared" si="34"/>
        <v>1738.3668677921348</v>
      </c>
    </row>
    <row r="294" spans="1:21" x14ac:dyDescent="0.2">
      <c r="A294">
        <v>1463955784</v>
      </c>
      <c r="E294" s="1">
        <v>43180.477418981478</v>
      </c>
      <c r="F294" s="7">
        <f t="shared" si="29"/>
        <v>43180</v>
      </c>
      <c r="G294" s="6">
        <f t="shared" si="30"/>
        <v>3</v>
      </c>
      <c r="H294" s="6">
        <f t="shared" si="31"/>
        <v>21</v>
      </c>
      <c r="I294" s="6">
        <f t="shared" si="32"/>
        <v>2018</v>
      </c>
      <c r="J294" t="s">
        <v>4</v>
      </c>
      <c r="K294" t="s">
        <v>5</v>
      </c>
      <c r="L294">
        <v>3638</v>
      </c>
      <c r="M294">
        <v>10621.7</v>
      </c>
      <c r="N294" s="4">
        <f t="shared" si="33"/>
        <v>10.621700000000001</v>
      </c>
      <c r="O294" s="4">
        <f t="shared" si="28"/>
        <v>6.6000163507000007</v>
      </c>
      <c r="P294" t="s">
        <v>511</v>
      </c>
      <c r="Q294" t="str">
        <f>VLOOKUP(P294,Key!$A$2:$C$160,2,FALSE)</f>
        <v>Home - Manhattan</v>
      </c>
      <c r="R294" t="str">
        <f>VLOOKUP(P294,Key!$A$2:$C$160,3,FALSE)</f>
        <v>Home - Manhattan</v>
      </c>
      <c r="S294" t="str">
        <f>VLOOKUP(P294,Key!$A$2:$D$160,4,FALSE)</f>
        <v>Home - Manhattan</v>
      </c>
      <c r="T294" t="b">
        <v>1</v>
      </c>
      <c r="U294" s="4">
        <f t="shared" si="34"/>
        <v>1744.9668841428347</v>
      </c>
    </row>
    <row r="295" spans="1:21" x14ac:dyDescent="0.2">
      <c r="A295">
        <v>1465547221</v>
      </c>
      <c r="E295" s="1">
        <v>43181.454826388886</v>
      </c>
      <c r="F295" s="7">
        <f t="shared" si="29"/>
        <v>43181</v>
      </c>
      <c r="G295" s="6">
        <f t="shared" si="30"/>
        <v>3</v>
      </c>
      <c r="H295" s="6">
        <f t="shared" si="31"/>
        <v>22</v>
      </c>
      <c r="I295" s="6">
        <f t="shared" si="32"/>
        <v>2018</v>
      </c>
      <c r="J295" t="s">
        <v>19</v>
      </c>
      <c r="K295" t="s">
        <v>20</v>
      </c>
      <c r="L295">
        <v>3865</v>
      </c>
      <c r="M295">
        <v>26232.400000000001</v>
      </c>
      <c r="N295" s="4">
        <f t="shared" si="33"/>
        <v>26.232400000000002</v>
      </c>
      <c r="O295" s="4">
        <f t="shared" si="28"/>
        <v>16.300052620400002</v>
      </c>
      <c r="P295" t="s">
        <v>511</v>
      </c>
      <c r="Q295" t="str">
        <f>VLOOKUP(P295,Key!$A$2:$C$160,2,FALSE)</f>
        <v>Home - Manhattan</v>
      </c>
      <c r="R295" t="str">
        <f>VLOOKUP(P295,Key!$A$2:$C$160,3,FALSE)</f>
        <v>Home - Manhattan</v>
      </c>
      <c r="S295" t="str">
        <f>VLOOKUP(P295,Key!$A$2:$D$160,4,FALSE)</f>
        <v>Home - Manhattan</v>
      </c>
      <c r="T295" t="b">
        <v>1</v>
      </c>
      <c r="U295" s="4">
        <f t="shared" si="34"/>
        <v>1744.9668841428347</v>
      </c>
    </row>
    <row r="296" spans="1:21" x14ac:dyDescent="0.2">
      <c r="A296">
        <v>1467136497</v>
      </c>
      <c r="E296" s="1">
        <v>43182.449247685188</v>
      </c>
      <c r="F296" s="7">
        <f t="shared" si="29"/>
        <v>43182</v>
      </c>
      <c r="G296" s="6">
        <f t="shared" si="30"/>
        <v>3</v>
      </c>
      <c r="H296" s="6">
        <f t="shared" si="31"/>
        <v>23</v>
      </c>
      <c r="I296" s="6">
        <f t="shared" si="32"/>
        <v>2018</v>
      </c>
      <c r="J296" t="s">
        <v>4</v>
      </c>
      <c r="K296" t="s">
        <v>5</v>
      </c>
      <c r="L296">
        <v>3708</v>
      </c>
      <c r="M296">
        <v>10782.6</v>
      </c>
      <c r="N296" s="4">
        <f t="shared" si="33"/>
        <v>10.7826</v>
      </c>
      <c r="O296" s="4">
        <f t="shared" si="28"/>
        <v>6.6999949446000002</v>
      </c>
      <c r="P296" t="s">
        <v>511</v>
      </c>
      <c r="Q296" t="str">
        <f>VLOOKUP(P296,Key!$A$2:$C$160,2,FALSE)</f>
        <v>Home - Manhattan</v>
      </c>
      <c r="R296" t="str">
        <f>VLOOKUP(P296,Key!$A$2:$C$160,3,FALSE)</f>
        <v>Home - Manhattan</v>
      </c>
      <c r="S296" t="str">
        <f>VLOOKUP(P296,Key!$A$2:$D$160,4,FALSE)</f>
        <v>Home - Manhattan</v>
      </c>
      <c r="T296" t="b">
        <v>1</v>
      </c>
      <c r="U296" s="4">
        <f t="shared" si="34"/>
        <v>1751.6668790874346</v>
      </c>
    </row>
    <row r="297" spans="1:21" x14ac:dyDescent="0.2">
      <c r="A297">
        <v>1469026635</v>
      </c>
      <c r="E297" s="1">
        <v>43183.547696759262</v>
      </c>
      <c r="F297" s="7">
        <f t="shared" si="29"/>
        <v>43183</v>
      </c>
      <c r="G297" s="6">
        <f t="shared" si="30"/>
        <v>3</v>
      </c>
      <c r="H297" s="6">
        <f t="shared" si="31"/>
        <v>24</v>
      </c>
      <c r="I297" s="6">
        <f t="shared" si="32"/>
        <v>2018</v>
      </c>
      <c r="J297" t="s">
        <v>4</v>
      </c>
      <c r="K297" t="s">
        <v>5</v>
      </c>
      <c r="L297">
        <v>1785</v>
      </c>
      <c r="M297">
        <v>10373.299999999999</v>
      </c>
      <c r="N297" s="4">
        <f t="shared" si="33"/>
        <v>10.373299999999999</v>
      </c>
      <c r="O297" s="4">
        <f t="shared" si="28"/>
        <v>6.4456677942999994</v>
      </c>
      <c r="P297" t="s">
        <v>511</v>
      </c>
      <c r="Q297" t="str">
        <f>VLOOKUP(P297,Key!$A$2:$C$160,2,FALSE)</f>
        <v>Home - Manhattan</v>
      </c>
      <c r="R297" t="str">
        <f>VLOOKUP(P297,Key!$A$2:$C$160,3,FALSE)</f>
        <v>Home - Manhattan</v>
      </c>
      <c r="S297" t="str">
        <f>VLOOKUP(P297,Key!$A$2:$D$160,4,FALSE)</f>
        <v>Home - Manhattan</v>
      </c>
      <c r="T297" t="b">
        <v>0</v>
      </c>
      <c r="U297" s="4">
        <f t="shared" si="34"/>
        <v>1758.1125468817347</v>
      </c>
    </row>
    <row r="298" spans="1:21" x14ac:dyDescent="0.2">
      <c r="A298">
        <v>1471204255</v>
      </c>
      <c r="E298" s="1">
        <v>43184.544085648151</v>
      </c>
      <c r="F298" s="7">
        <f t="shared" si="29"/>
        <v>43184</v>
      </c>
      <c r="G298" s="6">
        <f t="shared" si="30"/>
        <v>3</v>
      </c>
      <c r="H298" s="6">
        <f t="shared" si="31"/>
        <v>25</v>
      </c>
      <c r="I298" s="6">
        <f t="shared" si="32"/>
        <v>2018</v>
      </c>
      <c r="J298" t="s">
        <v>4</v>
      </c>
      <c r="K298" t="s">
        <v>5</v>
      </c>
      <c r="L298">
        <v>3256</v>
      </c>
      <c r="M298">
        <v>10329</v>
      </c>
      <c r="N298" s="4">
        <f t="shared" si="33"/>
        <v>10.329000000000001</v>
      </c>
      <c r="O298" s="4">
        <f t="shared" si="28"/>
        <v>6.4181410589999999</v>
      </c>
      <c r="P298" t="s">
        <v>511</v>
      </c>
      <c r="Q298" t="str">
        <f>VLOOKUP(P298,Key!$A$2:$C$160,2,FALSE)</f>
        <v>Home - Manhattan</v>
      </c>
      <c r="R298" t="str">
        <f>VLOOKUP(P298,Key!$A$2:$C$160,3,FALSE)</f>
        <v>Home - Manhattan</v>
      </c>
      <c r="S298" t="str">
        <f>VLOOKUP(P298,Key!$A$2:$D$160,4,FALSE)</f>
        <v>Home - Manhattan</v>
      </c>
      <c r="T298" t="b">
        <v>0</v>
      </c>
      <c r="U298" s="4">
        <f t="shared" si="34"/>
        <v>1764.5306879407347</v>
      </c>
    </row>
    <row r="299" spans="1:21" x14ac:dyDescent="0.2">
      <c r="A299">
        <v>1473827982</v>
      </c>
      <c r="E299" s="1">
        <v>43185.956412037034</v>
      </c>
      <c r="F299" s="7">
        <f t="shared" si="29"/>
        <v>43185</v>
      </c>
      <c r="G299" s="6">
        <f t="shared" si="30"/>
        <v>3</v>
      </c>
      <c r="H299" s="6">
        <f t="shared" si="31"/>
        <v>26</v>
      </c>
      <c r="I299" s="6">
        <f t="shared" si="32"/>
        <v>2018</v>
      </c>
      <c r="J299" t="s">
        <v>9</v>
      </c>
      <c r="K299" t="s">
        <v>5</v>
      </c>
      <c r="L299">
        <v>3901</v>
      </c>
      <c r="M299">
        <v>6181</v>
      </c>
      <c r="N299" s="4">
        <f t="shared" si="33"/>
        <v>6.181</v>
      </c>
      <c r="O299" s="4">
        <f t="shared" si="28"/>
        <v>3.8406941510000001</v>
      </c>
      <c r="P299" t="s">
        <v>511</v>
      </c>
      <c r="Q299" t="str">
        <f>VLOOKUP(P299,Key!$A$2:$C$160,2,FALSE)</f>
        <v>Home - Manhattan</v>
      </c>
      <c r="R299" t="str">
        <f>VLOOKUP(P299,Key!$A$2:$C$160,3,FALSE)</f>
        <v>Home - Manhattan</v>
      </c>
      <c r="S299" t="str">
        <f>VLOOKUP(P299,Key!$A$2:$D$160,4,FALSE)</f>
        <v>Home - Manhattan</v>
      </c>
      <c r="T299" t="b">
        <v>0</v>
      </c>
      <c r="U299" s="4">
        <f t="shared" si="34"/>
        <v>1768.3713820917346</v>
      </c>
    </row>
    <row r="300" spans="1:21" x14ac:dyDescent="0.2">
      <c r="A300">
        <v>1474399234</v>
      </c>
      <c r="E300" s="1">
        <v>43186.450995370367</v>
      </c>
      <c r="F300" s="7">
        <f t="shared" si="29"/>
        <v>43186</v>
      </c>
      <c r="G300" s="6">
        <f t="shared" si="30"/>
        <v>3</v>
      </c>
      <c r="H300" s="6">
        <f t="shared" si="31"/>
        <v>27</v>
      </c>
      <c r="I300" s="6">
        <f t="shared" si="32"/>
        <v>2018</v>
      </c>
      <c r="J300" t="s">
        <v>4</v>
      </c>
      <c r="K300" t="s">
        <v>5</v>
      </c>
      <c r="L300">
        <v>3485</v>
      </c>
      <c r="M300">
        <v>7601.8</v>
      </c>
      <c r="N300" s="4">
        <f t="shared" si="33"/>
        <v>7.6017999999999999</v>
      </c>
      <c r="O300" s="4">
        <f t="shared" si="28"/>
        <v>4.7235380677999999</v>
      </c>
      <c r="P300" t="s">
        <v>511</v>
      </c>
      <c r="Q300" t="str">
        <f>VLOOKUP(P300,Key!$A$2:$C$160,2,FALSE)</f>
        <v>Home - Manhattan</v>
      </c>
      <c r="R300" t="str">
        <f>VLOOKUP(P300,Key!$A$2:$C$160,3,FALSE)</f>
        <v>Home - Manhattan</v>
      </c>
      <c r="S300" t="str">
        <f>VLOOKUP(P300,Key!$A$2:$D$160,4,FALSE)</f>
        <v>Home - Manhattan</v>
      </c>
      <c r="T300" t="b">
        <v>0</v>
      </c>
      <c r="U300" s="4">
        <f t="shared" si="34"/>
        <v>1773.0949201595347</v>
      </c>
    </row>
    <row r="301" spans="1:21" x14ac:dyDescent="0.2">
      <c r="A301">
        <v>1477326699</v>
      </c>
      <c r="E301" s="1">
        <v>43188.025601851848</v>
      </c>
      <c r="F301" s="7">
        <f t="shared" si="29"/>
        <v>43188</v>
      </c>
      <c r="G301" s="6">
        <f t="shared" si="30"/>
        <v>3</v>
      </c>
      <c r="H301" s="6">
        <f t="shared" si="31"/>
        <v>29</v>
      </c>
      <c r="I301" s="6">
        <f t="shared" si="32"/>
        <v>2018</v>
      </c>
      <c r="J301" t="s">
        <v>9</v>
      </c>
      <c r="K301" t="s">
        <v>5</v>
      </c>
      <c r="L301">
        <v>3218</v>
      </c>
      <c r="M301">
        <v>11290.4</v>
      </c>
      <c r="N301" s="4">
        <f t="shared" si="33"/>
        <v>11.2904</v>
      </c>
      <c r="O301" s="4">
        <f t="shared" si="28"/>
        <v>7.0155271383999995</v>
      </c>
      <c r="P301" t="s">
        <v>511</v>
      </c>
      <c r="Q301" t="str">
        <f>VLOOKUP(P301,Key!$A$2:$C$160,2,FALSE)</f>
        <v>Home - Manhattan</v>
      </c>
      <c r="R301" t="str">
        <f>VLOOKUP(P301,Key!$A$2:$C$160,3,FALSE)</f>
        <v>Home - Manhattan</v>
      </c>
      <c r="S301" t="str">
        <f>VLOOKUP(P301,Key!$A$2:$D$160,4,FALSE)</f>
        <v>Home - Manhattan</v>
      </c>
      <c r="T301" t="b">
        <v>1</v>
      </c>
      <c r="U301" s="4">
        <f t="shared" si="34"/>
        <v>1780.1104472979348</v>
      </c>
    </row>
    <row r="302" spans="1:21" x14ac:dyDescent="0.2">
      <c r="A302">
        <v>1477812759</v>
      </c>
      <c r="E302" s="1">
        <v>43188.451770833337</v>
      </c>
      <c r="F302" s="7">
        <f t="shared" si="29"/>
        <v>43188</v>
      </c>
      <c r="G302" s="6">
        <f t="shared" si="30"/>
        <v>3</v>
      </c>
      <c r="H302" s="6">
        <f t="shared" si="31"/>
        <v>29</v>
      </c>
      <c r="I302" s="6">
        <f t="shared" si="32"/>
        <v>2018</v>
      </c>
      <c r="J302" t="s">
        <v>4</v>
      </c>
      <c r="K302" t="s">
        <v>5</v>
      </c>
      <c r="L302">
        <v>3126</v>
      </c>
      <c r="M302">
        <v>7403</v>
      </c>
      <c r="N302" s="4">
        <f t="shared" si="33"/>
        <v>7.4029999999999996</v>
      </c>
      <c r="O302" s="4">
        <f t="shared" si="28"/>
        <v>4.6000095129999998</v>
      </c>
      <c r="P302" t="s">
        <v>511</v>
      </c>
      <c r="Q302" t="str">
        <f>VLOOKUP(P302,Key!$A$2:$C$160,2,FALSE)</f>
        <v>Home - Manhattan</v>
      </c>
      <c r="R302" t="str">
        <f>VLOOKUP(P302,Key!$A$2:$C$160,3,FALSE)</f>
        <v>Home - Manhattan</v>
      </c>
      <c r="S302" t="str">
        <f>VLOOKUP(P302,Key!$A$2:$D$160,4,FALSE)</f>
        <v>Home - Manhattan</v>
      </c>
      <c r="T302" t="b">
        <v>1</v>
      </c>
      <c r="U302" s="4">
        <f t="shared" si="34"/>
        <v>1784.7104568109348</v>
      </c>
    </row>
    <row r="303" spans="1:21" x14ac:dyDescent="0.2">
      <c r="A303">
        <v>1480121266</v>
      </c>
      <c r="E303" s="1">
        <v>43189.642557870371</v>
      </c>
      <c r="F303" s="7">
        <f t="shared" si="29"/>
        <v>43189</v>
      </c>
      <c r="G303" s="6">
        <f t="shared" si="30"/>
        <v>3</v>
      </c>
      <c r="H303" s="6">
        <f t="shared" si="31"/>
        <v>30</v>
      </c>
      <c r="I303" s="6">
        <f t="shared" si="32"/>
        <v>2018</v>
      </c>
      <c r="J303" t="s">
        <v>4</v>
      </c>
      <c r="K303" t="s">
        <v>5</v>
      </c>
      <c r="L303">
        <v>3545</v>
      </c>
      <c r="M303">
        <v>11418.4</v>
      </c>
      <c r="N303" s="4">
        <f t="shared" si="33"/>
        <v>11.4184</v>
      </c>
      <c r="O303" s="4">
        <f t="shared" si="28"/>
        <v>7.0950626263999998</v>
      </c>
      <c r="P303" t="s">
        <v>63</v>
      </c>
      <c r="Q303" t="str">
        <f>VLOOKUP(P303,Key!$A$2:$C$160,2,FALSE)</f>
        <v>Washington</v>
      </c>
      <c r="R303" t="str">
        <f>VLOOKUP(P303,Key!$A$2:$C$160,3,FALSE)</f>
        <v>USA</v>
      </c>
      <c r="S303" t="str">
        <f>VLOOKUP(P303,Key!$A$2:$D$160,4,FALSE)</f>
        <v>DOM</v>
      </c>
      <c r="T303" t="b">
        <v>0</v>
      </c>
      <c r="U303" s="4">
        <f t="shared" si="34"/>
        <v>1791.8055194373349</v>
      </c>
    </row>
    <row r="304" spans="1:21" x14ac:dyDescent="0.2">
      <c r="A304">
        <v>1482051478</v>
      </c>
      <c r="E304" s="1">
        <v>43190.672094907408</v>
      </c>
      <c r="F304" s="7">
        <f t="shared" si="29"/>
        <v>43190</v>
      </c>
      <c r="G304" s="6">
        <f t="shared" si="30"/>
        <v>3</v>
      </c>
      <c r="H304" s="6">
        <f t="shared" si="31"/>
        <v>31</v>
      </c>
      <c r="I304" s="6">
        <f t="shared" si="32"/>
        <v>2018</v>
      </c>
      <c r="J304" t="s">
        <v>4</v>
      </c>
      <c r="K304" t="s">
        <v>5</v>
      </c>
      <c r="L304">
        <v>3071</v>
      </c>
      <c r="M304">
        <v>7595.3</v>
      </c>
      <c r="N304" s="4">
        <f t="shared" si="33"/>
        <v>7.5952999999999999</v>
      </c>
      <c r="O304" s="4">
        <f t="shared" si="28"/>
        <v>4.7194991563000004</v>
      </c>
      <c r="P304" t="s">
        <v>63</v>
      </c>
      <c r="Q304" t="str">
        <f>VLOOKUP(P304,Key!$A$2:$C$160,2,FALSE)</f>
        <v>Washington</v>
      </c>
      <c r="R304" t="str">
        <f>VLOOKUP(P304,Key!$A$2:$C$160,3,FALSE)</f>
        <v>USA</v>
      </c>
      <c r="S304" t="str">
        <f>VLOOKUP(P304,Key!$A$2:$D$160,4,FALSE)</f>
        <v>DOM</v>
      </c>
      <c r="T304" t="b">
        <v>0</v>
      </c>
      <c r="U304" s="4">
        <f t="shared" si="34"/>
        <v>1796.5250185936347</v>
      </c>
    </row>
    <row r="305" spans="1:21" x14ac:dyDescent="0.2">
      <c r="A305">
        <v>1486321604</v>
      </c>
      <c r="E305" s="1">
        <v>43192.956134259257</v>
      </c>
      <c r="F305" s="7">
        <f t="shared" si="29"/>
        <v>43192</v>
      </c>
      <c r="G305" s="6">
        <f t="shared" si="30"/>
        <v>4</v>
      </c>
      <c r="H305" s="6">
        <f t="shared" si="31"/>
        <v>2</v>
      </c>
      <c r="I305" s="6">
        <f t="shared" si="32"/>
        <v>2018</v>
      </c>
      <c r="J305" t="s">
        <v>9</v>
      </c>
      <c r="K305" t="s">
        <v>5</v>
      </c>
      <c r="L305">
        <v>3150</v>
      </c>
      <c r="M305">
        <v>7512.29</v>
      </c>
      <c r="N305" s="4">
        <f t="shared" si="33"/>
        <v>7.5122900000000001</v>
      </c>
      <c r="O305" s="4">
        <f t="shared" si="28"/>
        <v>4.6679191495900003</v>
      </c>
      <c r="P305" t="s">
        <v>511</v>
      </c>
      <c r="Q305" t="str">
        <f>VLOOKUP(P305,Key!$A$2:$C$160,2,FALSE)</f>
        <v>Home - Manhattan</v>
      </c>
      <c r="R305" t="str">
        <f>VLOOKUP(P305,Key!$A$2:$C$160,3,FALSE)</f>
        <v>Home - Manhattan</v>
      </c>
      <c r="S305" t="str">
        <f>VLOOKUP(P305,Key!$A$2:$D$160,4,FALSE)</f>
        <v>Home - Manhattan</v>
      </c>
      <c r="T305" t="b">
        <v>1</v>
      </c>
      <c r="U305" s="4">
        <f t="shared" si="34"/>
        <v>1801.1929377432248</v>
      </c>
    </row>
    <row r="306" spans="1:21" x14ac:dyDescent="0.2">
      <c r="A306">
        <v>1486976971</v>
      </c>
      <c r="E306" s="1">
        <v>43193.445868055554</v>
      </c>
      <c r="F306" s="7">
        <f t="shared" si="29"/>
        <v>43193</v>
      </c>
      <c r="G306" s="6">
        <f t="shared" si="30"/>
        <v>4</v>
      </c>
      <c r="H306" s="6">
        <f t="shared" si="31"/>
        <v>3</v>
      </c>
      <c r="I306" s="6">
        <f t="shared" si="32"/>
        <v>2018</v>
      </c>
      <c r="J306" t="s">
        <v>4</v>
      </c>
      <c r="K306" t="s">
        <v>5</v>
      </c>
      <c r="L306">
        <v>3900</v>
      </c>
      <c r="M306">
        <v>11020.6</v>
      </c>
      <c r="N306" s="4">
        <f t="shared" si="33"/>
        <v>11.0206</v>
      </c>
      <c r="O306" s="4">
        <f t="shared" si="28"/>
        <v>6.8478812426000006</v>
      </c>
      <c r="P306" t="s">
        <v>511</v>
      </c>
      <c r="Q306" t="str">
        <f>VLOOKUP(P306,Key!$A$2:$C$160,2,FALSE)</f>
        <v>Home - Manhattan</v>
      </c>
      <c r="R306" t="str">
        <f>VLOOKUP(P306,Key!$A$2:$C$160,3,FALSE)</f>
        <v>Home - Manhattan</v>
      </c>
      <c r="S306" t="str">
        <f>VLOOKUP(P306,Key!$A$2:$D$160,4,FALSE)</f>
        <v>Home - Manhattan</v>
      </c>
      <c r="T306" t="b">
        <v>1</v>
      </c>
      <c r="U306" s="4">
        <f t="shared" si="34"/>
        <v>1808.0408189858247</v>
      </c>
    </row>
    <row r="307" spans="1:21" x14ac:dyDescent="0.2">
      <c r="A307">
        <v>1488775966</v>
      </c>
      <c r="E307" s="1">
        <v>43194.428136574075</v>
      </c>
      <c r="F307" s="7">
        <f t="shared" si="29"/>
        <v>43194</v>
      </c>
      <c r="G307" s="6">
        <f t="shared" si="30"/>
        <v>4</v>
      </c>
      <c r="H307" s="6">
        <f t="shared" si="31"/>
        <v>4</v>
      </c>
      <c r="I307" s="6">
        <f t="shared" si="32"/>
        <v>2018</v>
      </c>
      <c r="J307" t="s">
        <v>4</v>
      </c>
      <c r="K307" t="s">
        <v>5</v>
      </c>
      <c r="L307">
        <v>3644</v>
      </c>
      <c r="M307">
        <v>11067.6</v>
      </c>
      <c r="N307" s="4">
        <f t="shared" si="33"/>
        <v>11.067600000000001</v>
      </c>
      <c r="O307" s="4">
        <f t="shared" si="28"/>
        <v>6.8770856796000004</v>
      </c>
      <c r="P307" t="s">
        <v>511</v>
      </c>
      <c r="Q307" t="str">
        <f>VLOOKUP(P307,Key!$A$2:$C$160,2,FALSE)</f>
        <v>Home - Manhattan</v>
      </c>
      <c r="R307" t="str">
        <f>VLOOKUP(P307,Key!$A$2:$C$160,3,FALSE)</f>
        <v>Home - Manhattan</v>
      </c>
      <c r="S307" t="str">
        <f>VLOOKUP(P307,Key!$A$2:$D$160,4,FALSE)</f>
        <v>Home - Manhattan</v>
      </c>
      <c r="T307" t="b">
        <v>1</v>
      </c>
      <c r="U307" s="4">
        <f t="shared" si="34"/>
        <v>1814.9179046654247</v>
      </c>
    </row>
    <row r="308" spans="1:21" x14ac:dyDescent="0.2">
      <c r="A308">
        <v>1490572676</v>
      </c>
      <c r="E308" s="1">
        <v>43195.441701388889</v>
      </c>
      <c r="F308" s="7">
        <f t="shared" si="29"/>
        <v>43195</v>
      </c>
      <c r="G308" s="6">
        <f t="shared" si="30"/>
        <v>4</v>
      </c>
      <c r="H308" s="6">
        <f t="shared" si="31"/>
        <v>5</v>
      </c>
      <c r="I308" s="6">
        <f t="shared" si="32"/>
        <v>2018</v>
      </c>
      <c r="J308" t="s">
        <v>4</v>
      </c>
      <c r="K308" t="s">
        <v>5</v>
      </c>
      <c r="L308">
        <v>3785</v>
      </c>
      <c r="M308">
        <v>11909.2</v>
      </c>
      <c r="N308" s="4">
        <f t="shared" si="33"/>
        <v>11.9092</v>
      </c>
      <c r="O308" s="4">
        <f t="shared" si="28"/>
        <v>7.400031513200001</v>
      </c>
      <c r="P308" t="s">
        <v>511</v>
      </c>
      <c r="Q308" t="str">
        <f>VLOOKUP(P308,Key!$A$2:$C$160,2,FALSE)</f>
        <v>Home - Manhattan</v>
      </c>
      <c r="R308" t="str">
        <f>VLOOKUP(P308,Key!$A$2:$C$160,3,FALSE)</f>
        <v>Home - Manhattan</v>
      </c>
      <c r="S308" t="str">
        <f>VLOOKUP(P308,Key!$A$2:$D$160,4,FALSE)</f>
        <v>Home - Manhattan</v>
      </c>
      <c r="T308" t="b">
        <v>1</v>
      </c>
      <c r="U308" s="4">
        <f t="shared" si="34"/>
        <v>1822.3179361786247</v>
      </c>
    </row>
    <row r="309" spans="1:21" x14ac:dyDescent="0.2">
      <c r="A309">
        <v>1494559678</v>
      </c>
      <c r="E309" s="1">
        <v>43197.573634259257</v>
      </c>
      <c r="F309" s="7">
        <f t="shared" si="29"/>
        <v>43197</v>
      </c>
      <c r="G309" s="6">
        <f t="shared" si="30"/>
        <v>4</v>
      </c>
      <c r="H309" s="6">
        <f t="shared" si="31"/>
        <v>7</v>
      </c>
      <c r="I309" s="6">
        <f t="shared" si="32"/>
        <v>2018</v>
      </c>
      <c r="J309" t="s">
        <v>4</v>
      </c>
      <c r="K309" t="s">
        <v>5</v>
      </c>
      <c r="L309">
        <v>3538</v>
      </c>
      <c r="M309">
        <v>11104.5</v>
      </c>
      <c r="N309" s="4">
        <f t="shared" si="33"/>
        <v>11.1045</v>
      </c>
      <c r="O309" s="4">
        <f t="shared" si="28"/>
        <v>6.9000142694999997</v>
      </c>
      <c r="P309" t="s">
        <v>511</v>
      </c>
      <c r="Q309" t="str">
        <f>VLOOKUP(P309,Key!$A$2:$C$160,2,FALSE)</f>
        <v>Home - Manhattan</v>
      </c>
      <c r="R309" t="str">
        <f>VLOOKUP(P309,Key!$A$2:$C$160,3,FALSE)</f>
        <v>Home - Manhattan</v>
      </c>
      <c r="S309" t="str">
        <f>VLOOKUP(P309,Key!$A$2:$D$160,4,FALSE)</f>
        <v>Home - Manhattan</v>
      </c>
      <c r="T309" t="b">
        <v>1</v>
      </c>
      <c r="U309" s="4">
        <f t="shared" si="34"/>
        <v>1829.2179504481246</v>
      </c>
    </row>
    <row r="310" spans="1:21" x14ac:dyDescent="0.2">
      <c r="A310">
        <v>1496753451</v>
      </c>
      <c r="E310" s="1">
        <v>43198.566400462965</v>
      </c>
      <c r="F310" s="7">
        <f t="shared" si="29"/>
        <v>43198</v>
      </c>
      <c r="G310" s="6">
        <f t="shared" si="30"/>
        <v>4</v>
      </c>
      <c r="H310" s="6">
        <f t="shared" si="31"/>
        <v>8</v>
      </c>
      <c r="I310" s="6">
        <f t="shared" si="32"/>
        <v>2018</v>
      </c>
      <c r="J310" t="s">
        <v>4</v>
      </c>
      <c r="K310" t="s">
        <v>5</v>
      </c>
      <c r="L310">
        <v>3444</v>
      </c>
      <c r="M310">
        <v>5632.72</v>
      </c>
      <c r="N310" s="4">
        <f t="shared" si="33"/>
        <v>5.6327199999999999</v>
      </c>
      <c r="O310" s="4">
        <f t="shared" si="28"/>
        <v>3.5000088591200003</v>
      </c>
      <c r="P310" t="s">
        <v>511</v>
      </c>
      <c r="Q310" t="str">
        <f>VLOOKUP(P310,Key!$A$2:$C$160,2,FALSE)</f>
        <v>Home - Manhattan</v>
      </c>
      <c r="R310" t="str">
        <f>VLOOKUP(P310,Key!$A$2:$C$160,3,FALSE)</f>
        <v>Home - Manhattan</v>
      </c>
      <c r="S310" t="str">
        <f>VLOOKUP(P310,Key!$A$2:$D$160,4,FALSE)</f>
        <v>Home - Manhattan</v>
      </c>
      <c r="T310" t="b">
        <v>1</v>
      </c>
      <c r="U310" s="4">
        <f t="shared" si="34"/>
        <v>1832.7179593072447</v>
      </c>
    </row>
    <row r="311" spans="1:21" x14ac:dyDescent="0.2">
      <c r="A311">
        <v>1498487851</v>
      </c>
      <c r="E311" s="1">
        <v>43199.491284722222</v>
      </c>
      <c r="F311" s="7">
        <f t="shared" si="29"/>
        <v>43199</v>
      </c>
      <c r="G311" s="6">
        <f t="shared" si="30"/>
        <v>4</v>
      </c>
      <c r="H311" s="6">
        <f t="shared" si="31"/>
        <v>9</v>
      </c>
      <c r="I311" s="6">
        <f t="shared" si="32"/>
        <v>2018</v>
      </c>
      <c r="J311" t="s">
        <v>4</v>
      </c>
      <c r="K311" t="s">
        <v>5</v>
      </c>
      <c r="L311">
        <v>3600</v>
      </c>
      <c r="M311">
        <v>10234.4</v>
      </c>
      <c r="N311" s="4">
        <f t="shared" si="33"/>
        <v>10.234399999999999</v>
      </c>
      <c r="O311" s="4">
        <f t="shared" si="28"/>
        <v>6.3593593624000002</v>
      </c>
      <c r="P311" t="s">
        <v>511</v>
      </c>
      <c r="Q311" t="str">
        <f>VLOOKUP(P311,Key!$A$2:$C$160,2,FALSE)</f>
        <v>Home - Manhattan</v>
      </c>
      <c r="R311" t="str">
        <f>VLOOKUP(P311,Key!$A$2:$C$160,3,FALSE)</f>
        <v>Home - Manhattan</v>
      </c>
      <c r="S311" t="str">
        <f>VLOOKUP(P311,Key!$A$2:$D$160,4,FALSE)</f>
        <v>Home - Manhattan</v>
      </c>
      <c r="T311" t="b">
        <v>1</v>
      </c>
      <c r="U311" s="4">
        <f t="shared" si="34"/>
        <v>1839.0773186696447</v>
      </c>
    </row>
    <row r="312" spans="1:21" x14ac:dyDescent="0.2">
      <c r="A312">
        <v>1500270243</v>
      </c>
      <c r="E312" s="1">
        <v>43200.488634259258</v>
      </c>
      <c r="F312" s="7">
        <f t="shared" si="29"/>
        <v>43200</v>
      </c>
      <c r="G312" s="6">
        <f t="shared" si="30"/>
        <v>4</v>
      </c>
      <c r="H312" s="6">
        <f t="shared" si="31"/>
        <v>10</v>
      </c>
      <c r="I312" s="6">
        <f t="shared" si="32"/>
        <v>2018</v>
      </c>
      <c r="J312" t="s">
        <v>4</v>
      </c>
      <c r="K312" t="s">
        <v>5</v>
      </c>
      <c r="L312">
        <v>3705</v>
      </c>
      <c r="M312">
        <v>10918.3</v>
      </c>
      <c r="N312" s="4">
        <f t="shared" si="33"/>
        <v>10.918299999999999</v>
      </c>
      <c r="O312" s="4">
        <f t="shared" si="28"/>
        <v>6.7843149892999994</v>
      </c>
      <c r="P312" t="s">
        <v>511</v>
      </c>
      <c r="Q312" t="str">
        <f>VLOOKUP(P312,Key!$A$2:$C$160,2,FALSE)</f>
        <v>Home - Manhattan</v>
      </c>
      <c r="R312" t="str">
        <f>VLOOKUP(P312,Key!$A$2:$C$160,3,FALSE)</f>
        <v>Home - Manhattan</v>
      </c>
      <c r="S312" t="str">
        <f>VLOOKUP(P312,Key!$A$2:$D$160,4,FALSE)</f>
        <v>Home - Manhattan</v>
      </c>
      <c r="T312" t="b">
        <v>1</v>
      </c>
      <c r="U312" s="4">
        <f t="shared" si="34"/>
        <v>1845.8616336589446</v>
      </c>
    </row>
    <row r="313" spans="1:21" x14ac:dyDescent="0.2">
      <c r="A313">
        <v>1502205301</v>
      </c>
      <c r="E313" s="1">
        <v>43201.507847222223</v>
      </c>
      <c r="F313" s="7">
        <f t="shared" si="29"/>
        <v>43201</v>
      </c>
      <c r="G313" s="6">
        <f t="shared" si="30"/>
        <v>4</v>
      </c>
      <c r="H313" s="6">
        <f t="shared" si="31"/>
        <v>11</v>
      </c>
      <c r="I313" s="6">
        <f t="shared" si="32"/>
        <v>2018</v>
      </c>
      <c r="J313" t="s">
        <v>4</v>
      </c>
      <c r="K313" t="s">
        <v>5</v>
      </c>
      <c r="L313">
        <v>4088</v>
      </c>
      <c r="M313">
        <v>10621.7</v>
      </c>
      <c r="N313" s="4">
        <f t="shared" si="33"/>
        <v>10.621700000000001</v>
      </c>
      <c r="O313" s="4">
        <f t="shared" si="28"/>
        <v>6.6000163507000007</v>
      </c>
      <c r="P313" t="s">
        <v>511</v>
      </c>
      <c r="Q313" t="str">
        <f>VLOOKUP(P313,Key!$A$2:$C$160,2,FALSE)</f>
        <v>Home - Manhattan</v>
      </c>
      <c r="R313" t="str">
        <f>VLOOKUP(P313,Key!$A$2:$C$160,3,FALSE)</f>
        <v>Home - Manhattan</v>
      </c>
      <c r="S313" t="str">
        <f>VLOOKUP(P313,Key!$A$2:$D$160,4,FALSE)</f>
        <v>Home - Manhattan</v>
      </c>
      <c r="T313" t="b">
        <v>1</v>
      </c>
      <c r="U313" s="4">
        <f t="shared" si="34"/>
        <v>1852.4616500096445</v>
      </c>
    </row>
    <row r="314" spans="1:21" x14ac:dyDescent="0.2">
      <c r="A314">
        <v>1505062424</v>
      </c>
      <c r="E314" s="1">
        <v>43202.908761574072</v>
      </c>
      <c r="F314" s="7">
        <f t="shared" si="29"/>
        <v>43202</v>
      </c>
      <c r="G314" s="6">
        <f t="shared" si="30"/>
        <v>4</v>
      </c>
      <c r="H314" s="6">
        <f t="shared" si="31"/>
        <v>12</v>
      </c>
      <c r="I314" s="6">
        <f t="shared" si="32"/>
        <v>2018</v>
      </c>
      <c r="J314" t="s">
        <v>6</v>
      </c>
      <c r="K314" t="s">
        <v>5</v>
      </c>
      <c r="L314">
        <v>3684</v>
      </c>
      <c r="M314">
        <v>10467.6</v>
      </c>
      <c r="N314" s="4">
        <f t="shared" si="33"/>
        <v>10.467600000000001</v>
      </c>
      <c r="O314" s="4">
        <f t="shared" si="28"/>
        <v>6.5042630796000003</v>
      </c>
      <c r="P314" t="s">
        <v>511</v>
      </c>
      <c r="Q314" t="str">
        <f>VLOOKUP(P314,Key!$A$2:$C$160,2,FALSE)</f>
        <v>Home - Manhattan</v>
      </c>
      <c r="R314" t="str">
        <f>VLOOKUP(P314,Key!$A$2:$C$160,3,FALSE)</f>
        <v>Home - Manhattan</v>
      </c>
      <c r="S314" t="str">
        <f>VLOOKUP(P314,Key!$A$2:$D$160,4,FALSE)</f>
        <v>Home - Manhattan</v>
      </c>
      <c r="T314" t="b">
        <v>0</v>
      </c>
      <c r="U314" s="4">
        <f t="shared" si="34"/>
        <v>1858.9659130892444</v>
      </c>
    </row>
    <row r="315" spans="1:21" x14ac:dyDescent="0.2">
      <c r="A315">
        <v>1508500392</v>
      </c>
      <c r="E315" s="1">
        <v>43204.71497685185</v>
      </c>
      <c r="F315" s="7">
        <f t="shared" si="29"/>
        <v>43204</v>
      </c>
      <c r="G315" s="6">
        <f t="shared" si="30"/>
        <v>4</v>
      </c>
      <c r="H315" s="6">
        <f t="shared" si="31"/>
        <v>14</v>
      </c>
      <c r="I315" s="6">
        <f t="shared" si="32"/>
        <v>2018</v>
      </c>
      <c r="J315" t="s">
        <v>4</v>
      </c>
      <c r="K315" t="s">
        <v>5</v>
      </c>
      <c r="L315">
        <v>2307</v>
      </c>
      <c r="M315">
        <v>9969.1</v>
      </c>
      <c r="N315" s="4">
        <f t="shared" si="33"/>
        <v>9.969100000000001</v>
      </c>
      <c r="O315" s="4">
        <f t="shared" si="28"/>
        <v>6.1945096361000003</v>
      </c>
      <c r="P315" t="s">
        <v>64</v>
      </c>
      <c r="Q315" t="str">
        <f>VLOOKUP(P315,Key!$A$2:$C$160,2,FALSE)</f>
        <v>California</v>
      </c>
      <c r="R315" t="str">
        <f>VLOOKUP(P315,Key!$A$2:$C$160,3,FALSE)</f>
        <v>USA</v>
      </c>
      <c r="S315" t="str">
        <f>VLOOKUP(P315,Key!$A$2:$D$160,4,FALSE)</f>
        <v>DOM</v>
      </c>
      <c r="T315" t="b">
        <v>0</v>
      </c>
      <c r="U315" s="4">
        <f t="shared" si="34"/>
        <v>1865.1604227253445</v>
      </c>
    </row>
    <row r="316" spans="1:21" x14ac:dyDescent="0.2">
      <c r="A316">
        <v>1510454827</v>
      </c>
      <c r="E316" s="1">
        <v>43205.605682870373</v>
      </c>
      <c r="F316" s="7">
        <f t="shared" si="29"/>
        <v>43205</v>
      </c>
      <c r="G316" s="6">
        <f t="shared" si="30"/>
        <v>4</v>
      </c>
      <c r="H316" s="6">
        <f t="shared" si="31"/>
        <v>15</v>
      </c>
      <c r="I316" s="6">
        <f t="shared" si="32"/>
        <v>2018</v>
      </c>
      <c r="J316" t="s">
        <v>4</v>
      </c>
      <c r="K316" t="s">
        <v>5</v>
      </c>
      <c r="L316">
        <v>3729</v>
      </c>
      <c r="M316">
        <v>10582.6</v>
      </c>
      <c r="N316" s="4">
        <f t="shared" si="33"/>
        <v>10.582600000000001</v>
      </c>
      <c r="O316" s="4">
        <f t="shared" si="28"/>
        <v>6.5757207446000008</v>
      </c>
      <c r="P316" t="s">
        <v>64</v>
      </c>
      <c r="Q316" t="str">
        <f>VLOOKUP(P316,Key!$A$2:$C$160,2,FALSE)</f>
        <v>California</v>
      </c>
      <c r="R316" t="str">
        <f>VLOOKUP(P316,Key!$A$2:$C$160,3,FALSE)</f>
        <v>USA</v>
      </c>
      <c r="S316" t="str">
        <f>VLOOKUP(P316,Key!$A$2:$D$160,4,FALSE)</f>
        <v>DOM</v>
      </c>
      <c r="T316" t="b">
        <v>0</v>
      </c>
      <c r="U316" s="4">
        <f t="shared" si="34"/>
        <v>1871.7361434699444</v>
      </c>
    </row>
    <row r="317" spans="1:21" x14ac:dyDescent="0.2">
      <c r="A317">
        <v>1512827036</v>
      </c>
      <c r="E317" s="1">
        <v>43206.898912037039</v>
      </c>
      <c r="F317" s="7">
        <f t="shared" si="29"/>
        <v>43206</v>
      </c>
      <c r="G317" s="6">
        <f t="shared" si="30"/>
        <v>4</v>
      </c>
      <c r="H317" s="6">
        <f t="shared" si="31"/>
        <v>16</v>
      </c>
      <c r="I317" s="6">
        <f t="shared" si="32"/>
        <v>2018</v>
      </c>
      <c r="J317" t="s">
        <v>6</v>
      </c>
      <c r="K317" t="s">
        <v>5</v>
      </c>
      <c r="L317">
        <v>3540</v>
      </c>
      <c r="M317">
        <v>9002.34</v>
      </c>
      <c r="N317" s="4">
        <f t="shared" si="33"/>
        <v>9.0023400000000002</v>
      </c>
      <c r="O317" s="4">
        <f t="shared" si="28"/>
        <v>5.5937930081400005</v>
      </c>
      <c r="P317" t="s">
        <v>511</v>
      </c>
      <c r="Q317" t="str">
        <f>VLOOKUP(P317,Key!$A$2:$C$160,2,FALSE)</f>
        <v>Home - Manhattan</v>
      </c>
      <c r="R317" t="str">
        <f>VLOOKUP(P317,Key!$A$2:$C$160,3,FALSE)</f>
        <v>Home - Manhattan</v>
      </c>
      <c r="S317" t="str">
        <f>VLOOKUP(P317,Key!$A$2:$D$160,4,FALSE)</f>
        <v>Home - Manhattan</v>
      </c>
      <c r="T317" t="b">
        <v>1</v>
      </c>
      <c r="U317" s="4">
        <f t="shared" si="34"/>
        <v>1877.3299364780844</v>
      </c>
    </row>
    <row r="318" spans="1:21" x14ac:dyDescent="0.2">
      <c r="A318">
        <v>1513576239</v>
      </c>
      <c r="E318" s="1">
        <v>43207.443564814814</v>
      </c>
      <c r="F318" s="7">
        <f t="shared" si="29"/>
        <v>43207</v>
      </c>
      <c r="G318" s="6">
        <f t="shared" si="30"/>
        <v>4</v>
      </c>
      <c r="H318" s="6">
        <f t="shared" si="31"/>
        <v>17</v>
      </c>
      <c r="I318" s="6">
        <f t="shared" si="32"/>
        <v>2018</v>
      </c>
      <c r="J318" t="s">
        <v>4</v>
      </c>
      <c r="K318" t="s">
        <v>5</v>
      </c>
      <c r="L318">
        <v>2725</v>
      </c>
      <c r="M318">
        <v>9012.34</v>
      </c>
      <c r="N318" s="4">
        <f t="shared" si="33"/>
        <v>9.01234</v>
      </c>
      <c r="O318" s="4">
        <f t="shared" si="28"/>
        <v>5.6000067181400004</v>
      </c>
      <c r="P318" t="s">
        <v>511</v>
      </c>
      <c r="Q318" t="str">
        <f>VLOOKUP(P318,Key!$A$2:$C$160,2,FALSE)</f>
        <v>Home - Manhattan</v>
      </c>
      <c r="R318" t="str">
        <f>VLOOKUP(P318,Key!$A$2:$C$160,3,FALSE)</f>
        <v>Home - Manhattan</v>
      </c>
      <c r="S318" t="str">
        <f>VLOOKUP(P318,Key!$A$2:$D$160,4,FALSE)</f>
        <v>Home - Manhattan</v>
      </c>
      <c r="T318" t="b">
        <v>1</v>
      </c>
      <c r="U318" s="4">
        <f t="shared" si="34"/>
        <v>1882.9299431962245</v>
      </c>
    </row>
    <row r="319" spans="1:21" x14ac:dyDescent="0.2">
      <c r="A319">
        <v>1515706226</v>
      </c>
      <c r="E319" s="1">
        <v>43208.439733796295</v>
      </c>
      <c r="F319" s="7">
        <f t="shared" si="29"/>
        <v>43208</v>
      </c>
      <c r="G319" s="6">
        <f t="shared" si="30"/>
        <v>4</v>
      </c>
      <c r="H319" s="6">
        <f t="shared" si="31"/>
        <v>18</v>
      </c>
      <c r="I319" s="6">
        <f t="shared" si="32"/>
        <v>2018</v>
      </c>
      <c r="J319" t="s">
        <v>19</v>
      </c>
      <c r="K319" t="s">
        <v>20</v>
      </c>
      <c r="L319">
        <v>943</v>
      </c>
      <c r="M319">
        <v>34440</v>
      </c>
      <c r="N319" s="4">
        <f t="shared" si="33"/>
        <v>34.44</v>
      </c>
      <c r="O319" s="4">
        <f t="shared" si="28"/>
        <v>21.40001724</v>
      </c>
      <c r="P319" t="s">
        <v>511</v>
      </c>
      <c r="Q319" t="str">
        <f>VLOOKUP(P319,Key!$A$2:$C$160,2,FALSE)</f>
        <v>Home - Manhattan</v>
      </c>
      <c r="R319" t="str">
        <f>VLOOKUP(P319,Key!$A$2:$C$160,3,FALSE)</f>
        <v>Home - Manhattan</v>
      </c>
      <c r="S319" t="str">
        <f>VLOOKUP(P319,Key!$A$2:$D$160,4,FALSE)</f>
        <v>Home - Manhattan</v>
      </c>
      <c r="T319" t="b">
        <v>1</v>
      </c>
      <c r="U319" s="4">
        <f t="shared" si="34"/>
        <v>1882.9299431962245</v>
      </c>
    </row>
    <row r="320" spans="1:21" x14ac:dyDescent="0.2">
      <c r="A320">
        <v>1517897458</v>
      </c>
      <c r="E320" s="1">
        <v>43209.445659722223</v>
      </c>
      <c r="F320" s="7">
        <f t="shared" si="29"/>
        <v>43209</v>
      </c>
      <c r="G320" s="6">
        <f t="shared" si="30"/>
        <v>4</v>
      </c>
      <c r="H320" s="6">
        <f t="shared" si="31"/>
        <v>19</v>
      </c>
      <c r="I320" s="6">
        <f t="shared" si="32"/>
        <v>2018</v>
      </c>
      <c r="J320" t="s">
        <v>4</v>
      </c>
      <c r="K320" t="s">
        <v>5</v>
      </c>
      <c r="L320">
        <v>3749</v>
      </c>
      <c r="M320">
        <v>10782.6</v>
      </c>
      <c r="N320" s="4">
        <f t="shared" si="33"/>
        <v>10.7826</v>
      </c>
      <c r="O320" s="4">
        <f t="shared" si="28"/>
        <v>6.6999949446000002</v>
      </c>
      <c r="P320" t="s">
        <v>511</v>
      </c>
      <c r="Q320" t="str">
        <f>VLOOKUP(P320,Key!$A$2:$C$160,2,FALSE)</f>
        <v>Home - Manhattan</v>
      </c>
      <c r="R320" t="str">
        <f>VLOOKUP(P320,Key!$A$2:$C$160,3,FALSE)</f>
        <v>Home - Manhattan</v>
      </c>
      <c r="S320" t="str">
        <f>VLOOKUP(P320,Key!$A$2:$D$160,4,FALSE)</f>
        <v>Home - Manhattan</v>
      </c>
      <c r="T320" t="b">
        <v>1</v>
      </c>
      <c r="U320" s="4">
        <f t="shared" si="34"/>
        <v>1889.6299381408244</v>
      </c>
    </row>
    <row r="321" spans="1:21" x14ac:dyDescent="0.2">
      <c r="A321">
        <v>1521043171</v>
      </c>
      <c r="E321" s="1">
        <v>43210.927442129629</v>
      </c>
      <c r="F321" s="7">
        <f t="shared" si="29"/>
        <v>43210</v>
      </c>
      <c r="G321" s="6">
        <f t="shared" si="30"/>
        <v>4</v>
      </c>
      <c r="H321" s="6">
        <f t="shared" si="31"/>
        <v>20</v>
      </c>
      <c r="I321" s="6">
        <f t="shared" si="32"/>
        <v>2018</v>
      </c>
      <c r="J321" t="s">
        <v>9</v>
      </c>
      <c r="K321" t="s">
        <v>5</v>
      </c>
      <c r="L321">
        <v>3364</v>
      </c>
      <c r="M321">
        <v>10782.6</v>
      </c>
      <c r="N321" s="4">
        <f t="shared" si="33"/>
        <v>10.7826</v>
      </c>
      <c r="O321" s="4">
        <f t="shared" si="28"/>
        <v>6.6999949446000002</v>
      </c>
      <c r="P321" t="s">
        <v>511</v>
      </c>
      <c r="Q321" t="str">
        <f>VLOOKUP(P321,Key!$A$2:$C$160,2,FALSE)</f>
        <v>Home - Manhattan</v>
      </c>
      <c r="R321" t="str">
        <f>VLOOKUP(P321,Key!$A$2:$C$160,3,FALSE)</f>
        <v>Home - Manhattan</v>
      </c>
      <c r="S321" t="str">
        <f>VLOOKUP(P321,Key!$A$2:$D$160,4,FALSE)</f>
        <v>Home - Manhattan</v>
      </c>
      <c r="T321" t="b">
        <v>1</v>
      </c>
      <c r="U321" s="4">
        <f t="shared" si="34"/>
        <v>1896.3299330854243</v>
      </c>
    </row>
    <row r="322" spans="1:21" x14ac:dyDescent="0.2">
      <c r="A322">
        <v>1522328036</v>
      </c>
      <c r="E322" s="1">
        <v>43211.550023148149</v>
      </c>
      <c r="F322" s="7">
        <f t="shared" si="29"/>
        <v>43211</v>
      </c>
      <c r="G322" s="6">
        <f t="shared" si="30"/>
        <v>4</v>
      </c>
      <c r="H322" s="6">
        <f t="shared" si="31"/>
        <v>21</v>
      </c>
      <c r="I322" s="6">
        <f t="shared" si="32"/>
        <v>2018</v>
      </c>
      <c r="J322" t="s">
        <v>19</v>
      </c>
      <c r="K322" t="s">
        <v>20</v>
      </c>
      <c r="L322">
        <v>3602</v>
      </c>
      <c r="M322">
        <v>26554.2</v>
      </c>
      <c r="N322" s="4">
        <f t="shared" si="33"/>
        <v>26.554200000000002</v>
      </c>
      <c r="O322" s="4">
        <f t="shared" si="28"/>
        <v>16.500009808200002</v>
      </c>
      <c r="P322" t="s">
        <v>511</v>
      </c>
      <c r="Q322" t="str">
        <f>VLOOKUP(P322,Key!$A$2:$C$160,2,FALSE)</f>
        <v>Home - Manhattan</v>
      </c>
      <c r="R322" t="str">
        <f>VLOOKUP(P322,Key!$A$2:$C$160,3,FALSE)</f>
        <v>Home - Manhattan</v>
      </c>
      <c r="S322" t="str">
        <f>VLOOKUP(P322,Key!$A$2:$D$160,4,FALSE)</f>
        <v>Home - Manhattan</v>
      </c>
      <c r="T322" t="b">
        <v>1</v>
      </c>
      <c r="U322" s="4">
        <f t="shared" si="34"/>
        <v>1896.3299330854243</v>
      </c>
    </row>
    <row r="323" spans="1:21" x14ac:dyDescent="0.2">
      <c r="A323">
        <v>1524811300</v>
      </c>
      <c r="E323" s="1">
        <v>43212.540046296293</v>
      </c>
      <c r="F323" s="7">
        <f t="shared" si="29"/>
        <v>43212</v>
      </c>
      <c r="G323" s="6">
        <f t="shared" si="30"/>
        <v>4</v>
      </c>
      <c r="H323" s="6">
        <f t="shared" si="31"/>
        <v>22</v>
      </c>
      <c r="I323" s="6">
        <f t="shared" si="32"/>
        <v>2018</v>
      </c>
      <c r="J323" t="s">
        <v>4</v>
      </c>
      <c r="K323" t="s">
        <v>5</v>
      </c>
      <c r="L323">
        <v>3751</v>
      </c>
      <c r="M323">
        <v>10782.6</v>
      </c>
      <c r="N323" s="4">
        <f t="shared" si="33"/>
        <v>10.7826</v>
      </c>
      <c r="O323" s="4">
        <f t="shared" si="28"/>
        <v>6.6999949446000002</v>
      </c>
      <c r="P323" t="s">
        <v>511</v>
      </c>
      <c r="Q323" t="str">
        <f>VLOOKUP(P323,Key!$A$2:$C$160,2,FALSE)</f>
        <v>Home - Manhattan</v>
      </c>
      <c r="R323" t="str">
        <f>VLOOKUP(P323,Key!$A$2:$C$160,3,FALSE)</f>
        <v>Home - Manhattan</v>
      </c>
      <c r="S323" t="str">
        <f>VLOOKUP(P323,Key!$A$2:$D$160,4,FALSE)</f>
        <v>Home - Manhattan</v>
      </c>
      <c r="T323" t="b">
        <v>1</v>
      </c>
      <c r="U323" s="4">
        <f t="shared" si="34"/>
        <v>1903.0299280300242</v>
      </c>
    </row>
    <row r="324" spans="1:21" x14ac:dyDescent="0.2">
      <c r="A324">
        <v>1526675764</v>
      </c>
      <c r="E324" s="1">
        <v>43213.44809027778</v>
      </c>
      <c r="F324" s="7">
        <f t="shared" si="29"/>
        <v>43213</v>
      </c>
      <c r="G324" s="6">
        <f t="shared" si="30"/>
        <v>4</v>
      </c>
      <c r="H324" s="6">
        <f t="shared" si="31"/>
        <v>23</v>
      </c>
      <c r="I324" s="6">
        <f t="shared" si="32"/>
        <v>2018</v>
      </c>
      <c r="J324" t="s">
        <v>4</v>
      </c>
      <c r="K324" t="s">
        <v>5</v>
      </c>
      <c r="L324">
        <v>1954</v>
      </c>
      <c r="M324">
        <v>11104.5</v>
      </c>
      <c r="N324" s="4">
        <f t="shared" si="33"/>
        <v>11.1045</v>
      </c>
      <c r="O324" s="4">
        <f t="shared" si="28"/>
        <v>6.9000142694999997</v>
      </c>
      <c r="P324" t="s">
        <v>511</v>
      </c>
      <c r="Q324" t="str">
        <f>VLOOKUP(P324,Key!$A$2:$C$160,2,FALSE)</f>
        <v>Home - Manhattan</v>
      </c>
      <c r="R324" t="str">
        <f>VLOOKUP(P324,Key!$A$2:$C$160,3,FALSE)</f>
        <v>Home - Manhattan</v>
      </c>
      <c r="S324" t="str">
        <f>VLOOKUP(P324,Key!$A$2:$D$160,4,FALSE)</f>
        <v>Home - Manhattan</v>
      </c>
      <c r="T324" t="b">
        <v>1</v>
      </c>
      <c r="U324" s="4">
        <f t="shared" si="34"/>
        <v>1909.9299422995241</v>
      </c>
    </row>
    <row r="325" spans="1:21" x14ac:dyDescent="0.2">
      <c r="A325">
        <v>1528569681</v>
      </c>
      <c r="E325" s="1">
        <v>43214.440555555557</v>
      </c>
      <c r="F325" s="7">
        <f t="shared" si="29"/>
        <v>43214</v>
      </c>
      <c r="G325" s="6">
        <f t="shared" si="30"/>
        <v>4</v>
      </c>
      <c r="H325" s="6">
        <f t="shared" si="31"/>
        <v>24</v>
      </c>
      <c r="I325" s="6">
        <f t="shared" si="32"/>
        <v>2018</v>
      </c>
      <c r="J325" t="s">
        <v>4</v>
      </c>
      <c r="K325" t="s">
        <v>5</v>
      </c>
      <c r="L325">
        <v>1998</v>
      </c>
      <c r="M325">
        <v>10782.6</v>
      </c>
      <c r="N325" s="4">
        <f t="shared" si="33"/>
        <v>10.7826</v>
      </c>
      <c r="O325" s="4">
        <f t="shared" si="28"/>
        <v>6.6999949446000002</v>
      </c>
      <c r="P325" t="s">
        <v>511</v>
      </c>
      <c r="Q325" t="str">
        <f>VLOOKUP(P325,Key!$A$2:$C$160,2,FALSE)</f>
        <v>Home - Manhattan</v>
      </c>
      <c r="R325" t="str">
        <f>VLOOKUP(P325,Key!$A$2:$C$160,3,FALSE)</f>
        <v>Home - Manhattan</v>
      </c>
      <c r="S325" t="str">
        <f>VLOOKUP(P325,Key!$A$2:$D$160,4,FALSE)</f>
        <v>Home - Manhattan</v>
      </c>
      <c r="T325" t="b">
        <v>1</v>
      </c>
      <c r="U325" s="4">
        <f t="shared" si="34"/>
        <v>1916.629937244124</v>
      </c>
    </row>
    <row r="326" spans="1:21" x14ac:dyDescent="0.2">
      <c r="A326">
        <v>1532713553</v>
      </c>
      <c r="E326" s="1">
        <v>43216.453460648147</v>
      </c>
      <c r="F326" s="7">
        <f t="shared" si="29"/>
        <v>43216</v>
      </c>
      <c r="G326" s="6">
        <f t="shared" si="30"/>
        <v>4</v>
      </c>
      <c r="H326" s="6">
        <f t="shared" si="31"/>
        <v>26</v>
      </c>
      <c r="I326" s="6">
        <f t="shared" si="32"/>
        <v>2018</v>
      </c>
      <c r="J326" t="s">
        <v>4</v>
      </c>
      <c r="K326" t="s">
        <v>5</v>
      </c>
      <c r="L326">
        <v>2179</v>
      </c>
      <c r="M326">
        <v>12231</v>
      </c>
      <c r="N326" s="4">
        <f t="shared" si="33"/>
        <v>12.231</v>
      </c>
      <c r="O326" s="4">
        <f t="shared" ref="O326:O389" si="35">M326*$J$2</f>
        <v>7.599988701</v>
      </c>
      <c r="P326" t="s">
        <v>511</v>
      </c>
      <c r="Q326" t="str">
        <f>VLOOKUP(P326,Key!$A$2:$C$160,2,FALSE)</f>
        <v>Home - Manhattan</v>
      </c>
      <c r="R326" t="str">
        <f>VLOOKUP(P326,Key!$A$2:$C$160,3,FALSE)</f>
        <v>Home - Manhattan</v>
      </c>
      <c r="S326" t="str">
        <f>VLOOKUP(P326,Key!$A$2:$D$160,4,FALSE)</f>
        <v>Home - Manhattan</v>
      </c>
      <c r="T326" t="b">
        <v>1</v>
      </c>
      <c r="U326" s="4">
        <f t="shared" si="34"/>
        <v>1924.229925945124</v>
      </c>
    </row>
    <row r="327" spans="1:21" x14ac:dyDescent="0.2">
      <c r="A327">
        <v>1534579123</v>
      </c>
      <c r="E327" s="1">
        <v>43217.442175925928</v>
      </c>
      <c r="F327" s="7">
        <f t="shared" ref="F327:F390" si="36">DATE(I327,G327,H327)</f>
        <v>43217</v>
      </c>
      <c r="G327" s="6">
        <f t="shared" ref="G327:G390" si="37">MONTH(E327)</f>
        <v>4</v>
      </c>
      <c r="H327" s="6">
        <f t="shared" ref="H327:H390" si="38">DAY(E327)</f>
        <v>27</v>
      </c>
      <c r="I327" s="6">
        <f t="shared" ref="I327:I390" si="39">YEAR(E327:E327)</f>
        <v>2018</v>
      </c>
      <c r="J327" t="s">
        <v>4</v>
      </c>
      <c r="K327" t="s">
        <v>5</v>
      </c>
      <c r="L327">
        <v>3449</v>
      </c>
      <c r="M327">
        <v>10782.6</v>
      </c>
      <c r="N327" s="4">
        <f t="shared" ref="N327:N390" si="40">M327/1000</f>
        <v>10.7826</v>
      </c>
      <c r="O327" s="4">
        <f t="shared" si="35"/>
        <v>6.6999949446000002</v>
      </c>
      <c r="P327" t="s">
        <v>511</v>
      </c>
      <c r="Q327" t="str">
        <f>VLOOKUP(P327,Key!$A$2:$C$160,2,FALSE)</f>
        <v>Home - Manhattan</v>
      </c>
      <c r="R327" t="str">
        <f>VLOOKUP(P327,Key!$A$2:$C$160,3,FALSE)</f>
        <v>Home - Manhattan</v>
      </c>
      <c r="S327" t="str">
        <f>VLOOKUP(P327,Key!$A$2:$D$160,4,FALSE)</f>
        <v>Home - Manhattan</v>
      </c>
      <c r="T327" t="b">
        <v>1</v>
      </c>
      <c r="U327" s="4">
        <f t="shared" si="34"/>
        <v>1930.9299208897239</v>
      </c>
    </row>
    <row r="328" spans="1:21" x14ac:dyDescent="0.2">
      <c r="A328">
        <v>1536671765</v>
      </c>
      <c r="E328" s="1">
        <v>43218.538182870368</v>
      </c>
      <c r="F328" s="7">
        <f t="shared" si="36"/>
        <v>43218</v>
      </c>
      <c r="G328" s="6">
        <f t="shared" si="37"/>
        <v>4</v>
      </c>
      <c r="H328" s="6">
        <f t="shared" si="38"/>
        <v>28</v>
      </c>
      <c r="I328" s="6">
        <f t="shared" si="39"/>
        <v>2018</v>
      </c>
      <c r="J328" t="s">
        <v>4</v>
      </c>
      <c r="K328" t="s">
        <v>5</v>
      </c>
      <c r="L328">
        <v>3508</v>
      </c>
      <c r="M328">
        <v>7151.9</v>
      </c>
      <c r="N328" s="4">
        <f t="shared" si="40"/>
        <v>7.1518999999999995</v>
      </c>
      <c r="O328" s="4">
        <f t="shared" si="35"/>
        <v>4.4439832549</v>
      </c>
      <c r="P328" t="s">
        <v>511</v>
      </c>
      <c r="Q328" t="str">
        <f>VLOOKUP(P328,Key!$A$2:$C$160,2,FALSE)</f>
        <v>Home - Manhattan</v>
      </c>
      <c r="R328" t="str">
        <f>VLOOKUP(P328,Key!$A$2:$C$160,3,FALSE)</f>
        <v>Home - Manhattan</v>
      </c>
      <c r="S328" t="str">
        <f>VLOOKUP(P328,Key!$A$2:$D$160,4,FALSE)</f>
        <v>Home - Manhattan</v>
      </c>
      <c r="T328" t="b">
        <v>1</v>
      </c>
      <c r="U328" s="4">
        <f t="shared" ref="U328:U391" si="41">IF(K328="Run",O328,0)+U327</f>
        <v>1935.373904144624</v>
      </c>
    </row>
    <row r="329" spans="1:21" x14ac:dyDescent="0.2">
      <c r="A329">
        <v>1538964012</v>
      </c>
      <c r="E329" s="1">
        <v>43219.523009259261</v>
      </c>
      <c r="F329" s="7">
        <f t="shared" si="36"/>
        <v>43219</v>
      </c>
      <c r="G329" s="6">
        <f t="shared" si="37"/>
        <v>4</v>
      </c>
      <c r="H329" s="6">
        <f t="shared" si="38"/>
        <v>29</v>
      </c>
      <c r="I329" s="6">
        <f t="shared" si="39"/>
        <v>2018</v>
      </c>
      <c r="J329" t="s">
        <v>4</v>
      </c>
      <c r="K329" t="s">
        <v>5</v>
      </c>
      <c r="L329">
        <v>2355</v>
      </c>
      <c r="M329">
        <v>10782.6</v>
      </c>
      <c r="N329" s="4">
        <f t="shared" si="40"/>
        <v>10.7826</v>
      </c>
      <c r="O329" s="4">
        <f t="shared" si="35"/>
        <v>6.6999949446000002</v>
      </c>
      <c r="P329" t="s">
        <v>511</v>
      </c>
      <c r="Q329" t="str">
        <f>VLOOKUP(P329,Key!$A$2:$C$160,2,FALSE)</f>
        <v>Home - Manhattan</v>
      </c>
      <c r="R329" t="str">
        <f>VLOOKUP(P329,Key!$A$2:$C$160,3,FALSE)</f>
        <v>Home - Manhattan</v>
      </c>
      <c r="S329" t="str">
        <f>VLOOKUP(P329,Key!$A$2:$D$160,4,FALSE)</f>
        <v>Home - Manhattan</v>
      </c>
      <c r="T329" t="b">
        <v>1</v>
      </c>
      <c r="U329" s="4">
        <f t="shared" si="41"/>
        <v>1942.0738990892239</v>
      </c>
    </row>
    <row r="330" spans="1:21" x14ac:dyDescent="0.2">
      <c r="A330">
        <v>1541853932</v>
      </c>
      <c r="E330" s="1">
        <v>43220.991990740738</v>
      </c>
      <c r="F330" s="7">
        <f t="shared" si="36"/>
        <v>43220</v>
      </c>
      <c r="G330" s="6">
        <f t="shared" si="37"/>
        <v>4</v>
      </c>
      <c r="H330" s="6">
        <f t="shared" si="38"/>
        <v>30</v>
      </c>
      <c r="I330" s="6">
        <f t="shared" si="39"/>
        <v>2018</v>
      </c>
      <c r="J330" t="s">
        <v>9</v>
      </c>
      <c r="K330" t="s">
        <v>5</v>
      </c>
      <c r="L330">
        <v>2415</v>
      </c>
      <c r="M330">
        <v>10460.799999999999</v>
      </c>
      <c r="N330" s="4">
        <f t="shared" si="40"/>
        <v>10.460799999999999</v>
      </c>
      <c r="O330" s="4">
        <f t="shared" si="35"/>
        <v>6.5000377567999994</v>
      </c>
      <c r="P330" t="s">
        <v>511</v>
      </c>
      <c r="Q330" t="str">
        <f>VLOOKUP(P330,Key!$A$2:$C$160,2,FALSE)</f>
        <v>Home - Manhattan</v>
      </c>
      <c r="R330" t="str">
        <f>VLOOKUP(P330,Key!$A$2:$C$160,3,FALSE)</f>
        <v>Home - Manhattan</v>
      </c>
      <c r="S330" t="str">
        <f>VLOOKUP(P330,Key!$A$2:$D$160,4,FALSE)</f>
        <v>Home - Manhattan</v>
      </c>
      <c r="T330" t="b">
        <v>1</v>
      </c>
      <c r="U330" s="4">
        <f t="shared" si="41"/>
        <v>1948.573936846024</v>
      </c>
    </row>
    <row r="331" spans="1:21" x14ac:dyDescent="0.2">
      <c r="A331">
        <v>1544197367</v>
      </c>
      <c r="E331" s="1">
        <v>43221.92459490741</v>
      </c>
      <c r="F331" s="7">
        <f t="shared" si="36"/>
        <v>43221</v>
      </c>
      <c r="G331" s="6">
        <f t="shared" si="37"/>
        <v>5</v>
      </c>
      <c r="H331" s="6">
        <f t="shared" si="38"/>
        <v>1</v>
      </c>
      <c r="I331" s="6">
        <f t="shared" si="39"/>
        <v>2018</v>
      </c>
      <c r="J331" t="s">
        <v>9</v>
      </c>
      <c r="K331" t="s">
        <v>5</v>
      </c>
      <c r="L331">
        <v>2400</v>
      </c>
      <c r="M331">
        <v>8363.6</v>
      </c>
      <c r="N331" s="4">
        <f t="shared" si="40"/>
        <v>8.3635999999999999</v>
      </c>
      <c r="O331" s="4">
        <f t="shared" si="35"/>
        <v>5.1968984956000002</v>
      </c>
      <c r="P331" t="s">
        <v>511</v>
      </c>
      <c r="Q331" t="str">
        <f>VLOOKUP(P331,Key!$A$2:$C$160,2,FALSE)</f>
        <v>Home - Manhattan</v>
      </c>
      <c r="R331" t="str">
        <f>VLOOKUP(P331,Key!$A$2:$C$160,3,FALSE)</f>
        <v>Home - Manhattan</v>
      </c>
      <c r="S331" t="str">
        <f>VLOOKUP(P331,Key!$A$2:$D$160,4,FALSE)</f>
        <v>Home - Manhattan</v>
      </c>
      <c r="T331" t="b">
        <v>0</v>
      </c>
      <c r="U331" s="4">
        <f t="shared" si="41"/>
        <v>1953.770835341624</v>
      </c>
    </row>
    <row r="332" spans="1:21" x14ac:dyDescent="0.2">
      <c r="A332">
        <v>1544201526</v>
      </c>
      <c r="E332" s="1">
        <v>43221.978564814817</v>
      </c>
      <c r="F332" s="7">
        <f t="shared" si="36"/>
        <v>43221</v>
      </c>
      <c r="G332" s="6">
        <f t="shared" si="37"/>
        <v>5</v>
      </c>
      <c r="H332" s="6">
        <f t="shared" si="38"/>
        <v>1</v>
      </c>
      <c r="I332" s="6">
        <f t="shared" si="39"/>
        <v>2018</v>
      </c>
      <c r="J332" t="s">
        <v>13</v>
      </c>
      <c r="K332" t="s">
        <v>5</v>
      </c>
      <c r="L332">
        <v>2428</v>
      </c>
      <c r="M332">
        <v>2896.82</v>
      </c>
      <c r="N332" s="4">
        <f t="shared" si="40"/>
        <v>2.89682</v>
      </c>
      <c r="O332" s="4">
        <f t="shared" si="35"/>
        <v>1.7999999402200002</v>
      </c>
      <c r="P332" t="s">
        <v>511</v>
      </c>
      <c r="Q332" t="str">
        <f>VLOOKUP(P332,Key!$A$2:$C$160,2,FALSE)</f>
        <v>Home - Manhattan</v>
      </c>
      <c r="R332" t="str">
        <f>VLOOKUP(P332,Key!$A$2:$C$160,3,FALSE)</f>
        <v>Home - Manhattan</v>
      </c>
      <c r="S332" t="str">
        <f>VLOOKUP(P332,Key!$A$2:$D$160,4,FALSE)</f>
        <v>Home - Manhattan</v>
      </c>
      <c r="T332" t="b">
        <v>0</v>
      </c>
      <c r="U332" s="4">
        <f t="shared" si="41"/>
        <v>1955.570835281844</v>
      </c>
    </row>
    <row r="333" spans="1:21" x14ac:dyDescent="0.2">
      <c r="A333">
        <v>1546012253</v>
      </c>
      <c r="E333" s="1">
        <v>43222.880069444444</v>
      </c>
      <c r="F333" s="7">
        <f t="shared" si="36"/>
        <v>43222</v>
      </c>
      <c r="G333" s="6">
        <f t="shared" si="37"/>
        <v>5</v>
      </c>
      <c r="H333" s="6">
        <f t="shared" si="38"/>
        <v>2</v>
      </c>
      <c r="I333" s="6">
        <f t="shared" si="39"/>
        <v>2018</v>
      </c>
      <c r="J333" t="s">
        <v>6</v>
      </c>
      <c r="K333" t="s">
        <v>5</v>
      </c>
      <c r="L333">
        <v>1818</v>
      </c>
      <c r="M333">
        <v>11581.2</v>
      </c>
      <c r="N333" s="4">
        <f t="shared" si="40"/>
        <v>11.581200000000001</v>
      </c>
      <c r="O333" s="4">
        <f t="shared" si="35"/>
        <v>7.1962218252000003</v>
      </c>
      <c r="P333" t="s">
        <v>511</v>
      </c>
      <c r="Q333" t="str">
        <f>VLOOKUP(P333,Key!$A$2:$C$160,2,FALSE)</f>
        <v>Home - Manhattan</v>
      </c>
      <c r="R333" t="str">
        <f>VLOOKUP(P333,Key!$A$2:$C$160,3,FALSE)</f>
        <v>Home - Manhattan</v>
      </c>
      <c r="S333" t="str">
        <f>VLOOKUP(P333,Key!$A$2:$D$160,4,FALSE)</f>
        <v>Home - Manhattan</v>
      </c>
      <c r="T333" t="b">
        <v>0</v>
      </c>
      <c r="U333" s="4">
        <f t="shared" si="41"/>
        <v>1962.7670571070439</v>
      </c>
    </row>
    <row r="334" spans="1:21" x14ac:dyDescent="0.2">
      <c r="A334">
        <v>1547028969</v>
      </c>
      <c r="E334" s="1">
        <v>43223.528310185182</v>
      </c>
      <c r="F334" s="7">
        <f t="shared" si="36"/>
        <v>43223</v>
      </c>
      <c r="G334" s="6">
        <f t="shared" si="37"/>
        <v>5</v>
      </c>
      <c r="H334" s="6">
        <f t="shared" si="38"/>
        <v>3</v>
      </c>
      <c r="I334" s="6">
        <f t="shared" si="39"/>
        <v>2018</v>
      </c>
      <c r="J334" t="s">
        <v>4</v>
      </c>
      <c r="K334" t="s">
        <v>5</v>
      </c>
      <c r="L334">
        <v>3388</v>
      </c>
      <c r="M334">
        <v>10364.9</v>
      </c>
      <c r="N334" s="4">
        <f t="shared" si="40"/>
        <v>10.3649</v>
      </c>
      <c r="O334" s="4">
        <f t="shared" si="35"/>
        <v>6.4404482778999999</v>
      </c>
      <c r="P334" t="s">
        <v>511</v>
      </c>
      <c r="Q334" t="str">
        <f>VLOOKUP(P334,Key!$A$2:$C$160,2,FALSE)</f>
        <v>Home - Manhattan</v>
      </c>
      <c r="R334" t="str">
        <f>VLOOKUP(P334,Key!$A$2:$C$160,3,FALSE)</f>
        <v>Home - Manhattan</v>
      </c>
      <c r="S334" t="str">
        <f>VLOOKUP(P334,Key!$A$2:$D$160,4,FALSE)</f>
        <v>Home - Manhattan</v>
      </c>
      <c r="T334" t="b">
        <v>0</v>
      </c>
      <c r="U334" s="4">
        <f t="shared" si="41"/>
        <v>1969.2075053849439</v>
      </c>
    </row>
    <row r="335" spans="1:21" x14ac:dyDescent="0.2">
      <c r="A335">
        <v>1549813041</v>
      </c>
      <c r="E335" s="1">
        <v>43224.907268518517</v>
      </c>
      <c r="F335" s="7">
        <f t="shared" si="36"/>
        <v>43224</v>
      </c>
      <c r="G335" s="6">
        <f t="shared" si="37"/>
        <v>5</v>
      </c>
      <c r="H335" s="6">
        <f t="shared" si="38"/>
        <v>4</v>
      </c>
      <c r="I335" s="6">
        <f t="shared" si="39"/>
        <v>2018</v>
      </c>
      <c r="J335" t="s">
        <v>6</v>
      </c>
      <c r="K335" t="s">
        <v>5</v>
      </c>
      <c r="L335">
        <v>2648</v>
      </c>
      <c r="M335">
        <v>10623.8</v>
      </c>
      <c r="N335" s="4">
        <f t="shared" si="40"/>
        <v>10.623799999999999</v>
      </c>
      <c r="O335" s="4">
        <f t="shared" si="35"/>
        <v>6.6013212297999999</v>
      </c>
      <c r="P335" t="s">
        <v>511</v>
      </c>
      <c r="Q335" t="str">
        <f>VLOOKUP(P335,Key!$A$2:$C$160,2,FALSE)</f>
        <v>Home - Manhattan</v>
      </c>
      <c r="R335" t="str">
        <f>VLOOKUP(P335,Key!$A$2:$C$160,3,FALSE)</f>
        <v>Home - Manhattan</v>
      </c>
      <c r="S335" t="str">
        <f>VLOOKUP(P335,Key!$A$2:$D$160,4,FALSE)</f>
        <v>Home - Manhattan</v>
      </c>
      <c r="T335" t="b">
        <v>0</v>
      </c>
      <c r="U335" s="4">
        <f t="shared" si="41"/>
        <v>1975.808826614744</v>
      </c>
    </row>
    <row r="336" spans="1:21" x14ac:dyDescent="0.2">
      <c r="A336">
        <v>1551241214</v>
      </c>
      <c r="E336" s="1">
        <v>43225.569490740738</v>
      </c>
      <c r="F336" s="7">
        <f t="shared" si="36"/>
        <v>43225</v>
      </c>
      <c r="G336" s="6">
        <f t="shared" si="37"/>
        <v>5</v>
      </c>
      <c r="H336" s="6">
        <f t="shared" si="38"/>
        <v>5</v>
      </c>
      <c r="I336" s="6">
        <f t="shared" si="39"/>
        <v>2018</v>
      </c>
      <c r="J336" t="s">
        <v>4</v>
      </c>
      <c r="K336" t="s">
        <v>5</v>
      </c>
      <c r="L336">
        <v>2890</v>
      </c>
      <c r="M336">
        <v>10808</v>
      </c>
      <c r="N336" s="4">
        <f t="shared" si="40"/>
        <v>10.808</v>
      </c>
      <c r="O336" s="4">
        <f t="shared" si="35"/>
        <v>6.7157777679999997</v>
      </c>
      <c r="P336" t="s">
        <v>511</v>
      </c>
      <c r="Q336" t="str">
        <f>VLOOKUP(P336,Key!$A$2:$C$160,2,FALSE)</f>
        <v>Home - Manhattan</v>
      </c>
      <c r="R336" t="str">
        <f>VLOOKUP(P336,Key!$A$2:$C$160,3,FALSE)</f>
        <v>Home - Manhattan</v>
      </c>
      <c r="S336" t="str">
        <f>VLOOKUP(P336,Key!$A$2:$D$160,4,FALSE)</f>
        <v>Home - Manhattan</v>
      </c>
      <c r="T336" t="b">
        <v>0</v>
      </c>
      <c r="U336" s="4">
        <f t="shared" si="41"/>
        <v>1982.524604382744</v>
      </c>
    </row>
    <row r="337" spans="1:21" x14ac:dyDescent="0.2">
      <c r="A337">
        <v>1554121322</v>
      </c>
      <c r="E337" s="1">
        <v>43226.681944444441</v>
      </c>
      <c r="F337" s="7">
        <f t="shared" si="36"/>
        <v>43226</v>
      </c>
      <c r="G337" s="6">
        <f t="shared" si="37"/>
        <v>5</v>
      </c>
      <c r="H337" s="6">
        <f t="shared" si="38"/>
        <v>6</v>
      </c>
      <c r="I337" s="6">
        <f t="shared" si="39"/>
        <v>2018</v>
      </c>
      <c r="J337" t="s">
        <v>7</v>
      </c>
      <c r="K337" t="s">
        <v>5</v>
      </c>
      <c r="L337">
        <v>3456</v>
      </c>
      <c r="M337">
        <v>5445.2</v>
      </c>
      <c r="N337" s="4">
        <f t="shared" si="40"/>
        <v>5.4451999999999998</v>
      </c>
      <c r="O337" s="4">
        <f t="shared" si="35"/>
        <v>3.3834893691999999</v>
      </c>
      <c r="P337" t="s">
        <v>511</v>
      </c>
      <c r="Q337" t="str">
        <f>VLOOKUP(P337,Key!$A$2:$C$160,2,FALSE)</f>
        <v>Home - Manhattan</v>
      </c>
      <c r="R337" t="str">
        <f>VLOOKUP(P337,Key!$A$2:$C$160,3,FALSE)</f>
        <v>Home - Manhattan</v>
      </c>
      <c r="S337" t="str">
        <f>VLOOKUP(P337,Key!$A$2:$D$160,4,FALSE)</f>
        <v>Home - Manhattan</v>
      </c>
      <c r="T337" t="b">
        <v>0</v>
      </c>
      <c r="U337" s="4">
        <f t="shared" si="41"/>
        <v>1985.9080937519441</v>
      </c>
    </row>
    <row r="338" spans="1:21" x14ac:dyDescent="0.2">
      <c r="A338">
        <v>1558268283</v>
      </c>
      <c r="E338" s="1">
        <v>43228.713379629633</v>
      </c>
      <c r="F338" s="7">
        <f t="shared" si="36"/>
        <v>43228</v>
      </c>
      <c r="G338" s="6">
        <f t="shared" si="37"/>
        <v>5</v>
      </c>
      <c r="H338" s="6">
        <f t="shared" si="38"/>
        <v>8</v>
      </c>
      <c r="I338" s="6">
        <f t="shared" si="39"/>
        <v>2018</v>
      </c>
      <c r="J338" t="s">
        <v>6</v>
      </c>
      <c r="K338" t="s">
        <v>5</v>
      </c>
      <c r="L338">
        <v>2688</v>
      </c>
      <c r="M338">
        <v>6167.3</v>
      </c>
      <c r="N338" s="4">
        <f t="shared" si="40"/>
        <v>6.1673</v>
      </c>
      <c r="O338" s="4">
        <f t="shared" si="35"/>
        <v>3.8321813683000001</v>
      </c>
      <c r="P338" t="s">
        <v>511</v>
      </c>
      <c r="Q338" t="str">
        <f>VLOOKUP(P338,Key!$A$2:$C$160,2,FALSE)</f>
        <v>Home - Manhattan</v>
      </c>
      <c r="R338" t="str">
        <f>VLOOKUP(P338,Key!$A$2:$C$160,3,FALSE)</f>
        <v>Home - Manhattan</v>
      </c>
      <c r="S338" t="str">
        <f>VLOOKUP(P338,Key!$A$2:$D$160,4,FALSE)</f>
        <v>Home - Manhattan</v>
      </c>
      <c r="T338" t="b">
        <v>0</v>
      </c>
      <c r="U338" s="4">
        <f t="shared" si="41"/>
        <v>1989.7402751202442</v>
      </c>
    </row>
    <row r="339" spans="1:21" x14ac:dyDescent="0.2">
      <c r="A339">
        <v>1561050762</v>
      </c>
      <c r="E339" s="1">
        <v>43229.923391203702</v>
      </c>
      <c r="F339" s="7">
        <f t="shared" si="36"/>
        <v>43229</v>
      </c>
      <c r="G339" s="6">
        <f t="shared" si="37"/>
        <v>5</v>
      </c>
      <c r="H339" s="6">
        <f t="shared" si="38"/>
        <v>9</v>
      </c>
      <c r="I339" s="6">
        <f t="shared" si="39"/>
        <v>2018</v>
      </c>
      <c r="J339" t="s">
        <v>9</v>
      </c>
      <c r="K339" t="s">
        <v>5</v>
      </c>
      <c r="L339">
        <v>3614</v>
      </c>
      <c r="M339">
        <v>6033.5</v>
      </c>
      <c r="N339" s="4">
        <f t="shared" si="40"/>
        <v>6.0335000000000001</v>
      </c>
      <c r="O339" s="4">
        <f t="shared" si="35"/>
        <v>3.7490419285000001</v>
      </c>
      <c r="P339" t="s">
        <v>511</v>
      </c>
      <c r="Q339" t="str">
        <f>VLOOKUP(P339,Key!$A$2:$C$160,2,FALSE)</f>
        <v>Home - Manhattan</v>
      </c>
      <c r="R339" t="str">
        <f>VLOOKUP(P339,Key!$A$2:$C$160,3,FALSE)</f>
        <v>Home - Manhattan</v>
      </c>
      <c r="S339" t="str">
        <f>VLOOKUP(P339,Key!$A$2:$D$160,4,FALSE)</f>
        <v>Home - Manhattan</v>
      </c>
      <c r="T339" t="b">
        <v>0</v>
      </c>
      <c r="U339" s="4">
        <f t="shared" si="41"/>
        <v>1993.4893170487442</v>
      </c>
    </row>
    <row r="340" spans="1:21" x14ac:dyDescent="0.2">
      <c r="A340">
        <v>1563164696</v>
      </c>
      <c r="E340" s="1">
        <v>43230.887685185182</v>
      </c>
      <c r="F340" s="7">
        <f t="shared" si="36"/>
        <v>43230</v>
      </c>
      <c r="G340" s="6">
        <f t="shared" si="37"/>
        <v>5</v>
      </c>
      <c r="H340" s="6">
        <f t="shared" si="38"/>
        <v>10</v>
      </c>
      <c r="I340" s="6">
        <f t="shared" si="39"/>
        <v>2018</v>
      </c>
      <c r="J340" t="s">
        <v>24</v>
      </c>
      <c r="K340" t="s">
        <v>20</v>
      </c>
      <c r="L340">
        <v>3868</v>
      </c>
      <c r="M340">
        <v>25749.599999999999</v>
      </c>
      <c r="N340" s="4">
        <f t="shared" si="40"/>
        <v>25.749599999999997</v>
      </c>
      <c r="O340" s="4">
        <f t="shared" si="35"/>
        <v>16.0000547016</v>
      </c>
      <c r="P340" t="s">
        <v>511</v>
      </c>
      <c r="Q340" t="str">
        <f>VLOOKUP(P340,Key!$A$2:$C$160,2,FALSE)</f>
        <v>Home - Manhattan</v>
      </c>
      <c r="R340" t="str">
        <f>VLOOKUP(P340,Key!$A$2:$C$160,3,FALSE)</f>
        <v>Home - Manhattan</v>
      </c>
      <c r="S340" t="str">
        <f>VLOOKUP(P340,Key!$A$2:$D$160,4,FALSE)</f>
        <v>Home - Manhattan</v>
      </c>
      <c r="T340" t="b">
        <v>1</v>
      </c>
      <c r="U340" s="4">
        <f t="shared" si="41"/>
        <v>1993.4893170487442</v>
      </c>
    </row>
    <row r="341" spans="1:21" x14ac:dyDescent="0.2">
      <c r="A341">
        <v>1567721481</v>
      </c>
      <c r="E341" s="1">
        <v>43232.703020833331</v>
      </c>
      <c r="F341" s="7">
        <f t="shared" si="36"/>
        <v>43232</v>
      </c>
      <c r="G341" s="6">
        <f t="shared" si="37"/>
        <v>5</v>
      </c>
      <c r="H341" s="6">
        <f t="shared" si="38"/>
        <v>12</v>
      </c>
      <c r="I341" s="6">
        <f t="shared" si="39"/>
        <v>2018</v>
      </c>
      <c r="J341" t="s">
        <v>27</v>
      </c>
      <c r="K341" t="s">
        <v>20</v>
      </c>
      <c r="L341">
        <v>1749</v>
      </c>
      <c r="M341">
        <v>26232.400000000001</v>
      </c>
      <c r="N341" s="4">
        <f t="shared" si="40"/>
        <v>26.232400000000002</v>
      </c>
      <c r="O341" s="4">
        <f t="shared" si="35"/>
        <v>16.300052620400002</v>
      </c>
      <c r="P341" t="s">
        <v>511</v>
      </c>
      <c r="Q341" t="str">
        <f>VLOOKUP(P341,Key!$A$2:$C$160,2,FALSE)</f>
        <v>Home - Manhattan</v>
      </c>
      <c r="R341" t="str">
        <f>VLOOKUP(P341,Key!$A$2:$C$160,3,FALSE)</f>
        <v>Home - Manhattan</v>
      </c>
      <c r="S341" t="str">
        <f>VLOOKUP(P341,Key!$A$2:$D$160,4,FALSE)</f>
        <v>Home - Manhattan</v>
      </c>
      <c r="T341" t="b">
        <v>1</v>
      </c>
      <c r="U341" s="4">
        <f t="shared" si="41"/>
        <v>1993.4893170487442</v>
      </c>
    </row>
    <row r="342" spans="1:21" x14ac:dyDescent="0.2">
      <c r="A342">
        <v>1574750729</v>
      </c>
      <c r="E342" s="1">
        <v>43235.943391203706</v>
      </c>
      <c r="F342" s="7">
        <f t="shared" si="36"/>
        <v>43235</v>
      </c>
      <c r="G342" s="6">
        <f t="shared" si="37"/>
        <v>5</v>
      </c>
      <c r="H342" s="6">
        <f t="shared" si="38"/>
        <v>15</v>
      </c>
      <c r="I342" s="6">
        <f t="shared" si="39"/>
        <v>2018</v>
      </c>
      <c r="J342" t="s">
        <v>6</v>
      </c>
      <c r="K342" t="s">
        <v>5</v>
      </c>
      <c r="L342">
        <v>4916</v>
      </c>
      <c r="M342">
        <v>7570.8</v>
      </c>
      <c r="N342" s="4">
        <f t="shared" si="40"/>
        <v>7.5708000000000002</v>
      </c>
      <c r="O342" s="4">
        <f t="shared" si="35"/>
        <v>4.7042755667999998</v>
      </c>
      <c r="P342" t="s">
        <v>55</v>
      </c>
      <c r="Q342" t="str">
        <f>VLOOKUP(P342,Key!$A$2:$C$160,2,FALSE)</f>
        <v>Illinois</v>
      </c>
      <c r="R342" t="str">
        <f>VLOOKUP(P342,Key!$A$2:$C$160,3,FALSE)</f>
        <v>USA</v>
      </c>
      <c r="S342" t="str">
        <f>VLOOKUP(P342,Key!$A$2:$D$160,4,FALSE)</f>
        <v>DOM</v>
      </c>
      <c r="T342" t="b">
        <v>0</v>
      </c>
      <c r="U342" s="4">
        <f t="shared" si="41"/>
        <v>1998.1935926155443</v>
      </c>
    </row>
    <row r="343" spans="1:21" x14ac:dyDescent="0.2">
      <c r="A343">
        <v>1580646724</v>
      </c>
      <c r="E343" s="1">
        <v>43238.880729166667</v>
      </c>
      <c r="F343" s="7">
        <f t="shared" si="36"/>
        <v>43238</v>
      </c>
      <c r="G343" s="6">
        <f t="shared" si="37"/>
        <v>5</v>
      </c>
      <c r="H343" s="6">
        <f t="shared" si="38"/>
        <v>18</v>
      </c>
      <c r="I343" s="6">
        <f t="shared" si="39"/>
        <v>2018</v>
      </c>
      <c r="J343" t="s">
        <v>6</v>
      </c>
      <c r="K343" t="s">
        <v>5</v>
      </c>
      <c r="L343">
        <v>1985</v>
      </c>
      <c r="M343">
        <v>7403.6</v>
      </c>
      <c r="N343" s="4">
        <f t="shared" si="40"/>
        <v>7.4036</v>
      </c>
      <c r="O343" s="4">
        <f t="shared" si="35"/>
        <v>4.6003823356</v>
      </c>
      <c r="P343" t="s">
        <v>65</v>
      </c>
      <c r="Q343">
        <f>VLOOKUP(P343,Key!$A$2:$C$160,2,FALSE)</f>
        <v>0</v>
      </c>
      <c r="R343" t="str">
        <f>VLOOKUP(P343,Key!$A$2:$C$160,3,FALSE)</f>
        <v>Mexico</v>
      </c>
      <c r="S343" t="str">
        <f>VLOOKUP(P343,Key!$A$2:$D$160,4,FALSE)</f>
        <v>INT</v>
      </c>
      <c r="T343" t="b">
        <v>0</v>
      </c>
      <c r="U343" s="4">
        <f t="shared" si="41"/>
        <v>2002.7939749511443</v>
      </c>
    </row>
    <row r="344" spans="1:21" x14ac:dyDescent="0.2">
      <c r="A344">
        <v>1582703621</v>
      </c>
      <c r="E344" s="1">
        <v>43239.794444444444</v>
      </c>
      <c r="F344" s="7">
        <f t="shared" si="36"/>
        <v>43239</v>
      </c>
      <c r="G344" s="6">
        <f t="shared" si="37"/>
        <v>5</v>
      </c>
      <c r="H344" s="6">
        <f t="shared" si="38"/>
        <v>19</v>
      </c>
      <c r="I344" s="6">
        <f t="shared" si="39"/>
        <v>2018</v>
      </c>
      <c r="J344" t="s">
        <v>29</v>
      </c>
      <c r="K344" t="s">
        <v>17</v>
      </c>
      <c r="L344">
        <v>3240</v>
      </c>
      <c r="M344">
        <v>822.96</v>
      </c>
      <c r="N344" s="4">
        <f t="shared" si="40"/>
        <v>0.82296000000000002</v>
      </c>
      <c r="O344" s="4">
        <f t="shared" si="35"/>
        <v>0.51136347816000005</v>
      </c>
      <c r="P344" t="s">
        <v>65</v>
      </c>
      <c r="Q344">
        <f>VLOOKUP(P344,Key!$A$2:$C$160,2,FALSE)</f>
        <v>0</v>
      </c>
      <c r="R344" t="str">
        <f>VLOOKUP(P344,Key!$A$2:$C$160,3,FALSE)</f>
        <v>Mexico</v>
      </c>
      <c r="S344" t="str">
        <f>VLOOKUP(P344,Key!$A$2:$D$160,4,FALSE)</f>
        <v>INT</v>
      </c>
      <c r="T344" t="b">
        <v>0</v>
      </c>
      <c r="U344" s="4">
        <f t="shared" si="41"/>
        <v>2002.7939749511443</v>
      </c>
    </row>
    <row r="345" spans="1:21" x14ac:dyDescent="0.2">
      <c r="A345">
        <v>1585342343</v>
      </c>
      <c r="E345" s="1">
        <v>43240.823877314811</v>
      </c>
      <c r="F345" s="7">
        <f t="shared" si="36"/>
        <v>43240</v>
      </c>
      <c r="G345" s="6">
        <f t="shared" si="37"/>
        <v>5</v>
      </c>
      <c r="H345" s="6">
        <f t="shared" si="38"/>
        <v>20</v>
      </c>
      <c r="I345" s="6">
        <f t="shared" si="39"/>
        <v>2018</v>
      </c>
      <c r="J345" t="s">
        <v>6</v>
      </c>
      <c r="K345" t="s">
        <v>5</v>
      </c>
      <c r="L345">
        <v>3130</v>
      </c>
      <c r="M345">
        <v>7386.4</v>
      </c>
      <c r="N345" s="4">
        <f t="shared" si="40"/>
        <v>7.3864000000000001</v>
      </c>
      <c r="O345" s="4">
        <f t="shared" si="35"/>
        <v>4.5896947544</v>
      </c>
      <c r="P345" t="s">
        <v>511</v>
      </c>
      <c r="Q345" t="str">
        <f>VLOOKUP(P345,Key!$A$2:$C$160,2,FALSE)</f>
        <v>Home - Manhattan</v>
      </c>
      <c r="R345" t="str">
        <f>VLOOKUP(P345,Key!$A$2:$C$160,3,FALSE)</f>
        <v>Home - Manhattan</v>
      </c>
      <c r="S345" t="str">
        <f>VLOOKUP(P345,Key!$A$2:$D$160,4,FALSE)</f>
        <v>Home - Manhattan</v>
      </c>
      <c r="T345" t="b">
        <v>0</v>
      </c>
      <c r="U345" s="4">
        <f t="shared" si="41"/>
        <v>2007.3836697055442</v>
      </c>
    </row>
    <row r="346" spans="1:21" x14ac:dyDescent="0.2">
      <c r="A346">
        <v>1587780127</v>
      </c>
      <c r="E346" s="1">
        <v>43242.011041666665</v>
      </c>
      <c r="F346" s="7">
        <f t="shared" si="36"/>
        <v>43242</v>
      </c>
      <c r="G346" s="6">
        <f t="shared" si="37"/>
        <v>5</v>
      </c>
      <c r="H346" s="6">
        <f t="shared" si="38"/>
        <v>22</v>
      </c>
      <c r="I346" s="6">
        <f t="shared" si="39"/>
        <v>2018</v>
      </c>
      <c r="J346" t="s">
        <v>9</v>
      </c>
      <c r="K346" t="s">
        <v>5</v>
      </c>
      <c r="L346">
        <v>3453</v>
      </c>
      <c r="M346">
        <v>5793.65</v>
      </c>
      <c r="N346" s="4">
        <f t="shared" si="40"/>
        <v>5.7936499999999995</v>
      </c>
      <c r="O346" s="4">
        <f t="shared" si="35"/>
        <v>3.6000060941499998</v>
      </c>
      <c r="P346" t="s">
        <v>511</v>
      </c>
      <c r="Q346" t="str">
        <f>VLOOKUP(P346,Key!$A$2:$C$160,2,FALSE)</f>
        <v>Home - Manhattan</v>
      </c>
      <c r="R346" t="str">
        <f>VLOOKUP(P346,Key!$A$2:$C$160,3,FALSE)</f>
        <v>Home - Manhattan</v>
      </c>
      <c r="S346" t="str">
        <f>VLOOKUP(P346,Key!$A$2:$D$160,4,FALSE)</f>
        <v>Home - Manhattan</v>
      </c>
      <c r="T346" t="b">
        <v>1</v>
      </c>
      <c r="U346" s="4">
        <f t="shared" si="41"/>
        <v>2010.9836757996943</v>
      </c>
    </row>
    <row r="347" spans="1:21" x14ac:dyDescent="0.2">
      <c r="A347">
        <v>1594071242</v>
      </c>
      <c r="E347" s="1">
        <v>43244.920335648145</v>
      </c>
      <c r="F347" s="7">
        <f t="shared" si="36"/>
        <v>43244</v>
      </c>
      <c r="G347" s="6">
        <f t="shared" si="37"/>
        <v>5</v>
      </c>
      <c r="H347" s="6">
        <f t="shared" si="38"/>
        <v>24</v>
      </c>
      <c r="I347" s="6">
        <f t="shared" si="39"/>
        <v>2018</v>
      </c>
      <c r="J347" t="s">
        <v>9</v>
      </c>
      <c r="K347" t="s">
        <v>5</v>
      </c>
      <c r="L347">
        <v>3683</v>
      </c>
      <c r="M347">
        <v>10181.200000000001</v>
      </c>
      <c r="N347" s="4">
        <f t="shared" si="40"/>
        <v>10.1812</v>
      </c>
      <c r="O347" s="4">
        <f t="shared" si="35"/>
        <v>6.3263024252000006</v>
      </c>
      <c r="P347" t="s">
        <v>511</v>
      </c>
      <c r="Q347" t="str">
        <f>VLOOKUP(P347,Key!$A$2:$C$160,2,FALSE)</f>
        <v>Home - Manhattan</v>
      </c>
      <c r="R347" t="str">
        <f>VLOOKUP(P347,Key!$A$2:$C$160,3,FALSE)</f>
        <v>Home - Manhattan</v>
      </c>
      <c r="S347" t="str">
        <f>VLOOKUP(P347,Key!$A$2:$D$160,4,FALSE)</f>
        <v>Home - Manhattan</v>
      </c>
      <c r="T347" t="b">
        <v>0</v>
      </c>
      <c r="U347" s="4">
        <f t="shared" si="41"/>
        <v>2017.3099782248944</v>
      </c>
    </row>
    <row r="348" spans="1:21" x14ac:dyDescent="0.2">
      <c r="A348">
        <v>1597307716</v>
      </c>
      <c r="E348" s="1">
        <v>43246.59574074074</v>
      </c>
      <c r="F348" s="7">
        <f t="shared" si="36"/>
        <v>43246</v>
      </c>
      <c r="G348" s="6">
        <f t="shared" si="37"/>
        <v>5</v>
      </c>
      <c r="H348" s="6">
        <f t="shared" si="38"/>
        <v>26</v>
      </c>
      <c r="I348" s="6">
        <f t="shared" si="39"/>
        <v>2018</v>
      </c>
      <c r="J348" t="s">
        <v>4</v>
      </c>
      <c r="K348" t="s">
        <v>5</v>
      </c>
      <c r="L348">
        <v>3300</v>
      </c>
      <c r="M348">
        <v>8184.4</v>
      </c>
      <c r="N348" s="4">
        <f t="shared" si="40"/>
        <v>8.1844000000000001</v>
      </c>
      <c r="O348" s="4">
        <f t="shared" si="35"/>
        <v>5.0855488123999999</v>
      </c>
      <c r="P348" t="s">
        <v>508</v>
      </c>
      <c r="Q348" t="str">
        <f>VLOOKUP(P348,Key!$A$2:$C$160,2,FALSE)</f>
        <v>Home - PP</v>
      </c>
      <c r="R348" t="str">
        <f>VLOOKUP(P348,Key!$A$2:$C$160,3,FALSE)</f>
        <v>Home - PP</v>
      </c>
      <c r="S348" t="str">
        <f>VLOOKUP(P348,Key!$A$2:$D$160,4,FALSE)</f>
        <v>Home - PP</v>
      </c>
      <c r="T348" t="b">
        <v>0</v>
      </c>
      <c r="U348" s="4">
        <f t="shared" si="41"/>
        <v>2022.3955270372944</v>
      </c>
    </row>
    <row r="349" spans="1:21" x14ac:dyDescent="0.2">
      <c r="A349">
        <v>1599843907</v>
      </c>
      <c r="E349" s="1">
        <v>43247.627268518518</v>
      </c>
      <c r="F349" s="7">
        <f t="shared" si="36"/>
        <v>43247</v>
      </c>
      <c r="G349" s="6">
        <f t="shared" si="37"/>
        <v>5</v>
      </c>
      <c r="H349" s="6">
        <f t="shared" si="38"/>
        <v>27</v>
      </c>
      <c r="I349" s="6">
        <f t="shared" si="39"/>
        <v>2018</v>
      </c>
      <c r="J349" t="s">
        <v>4</v>
      </c>
      <c r="K349" t="s">
        <v>5</v>
      </c>
      <c r="L349">
        <v>2786</v>
      </c>
      <c r="M349">
        <v>8267.9</v>
      </c>
      <c r="N349" s="4">
        <f t="shared" si="40"/>
        <v>8.2678999999999991</v>
      </c>
      <c r="O349" s="4">
        <f t="shared" si="35"/>
        <v>5.1374332908999998</v>
      </c>
      <c r="P349" t="s">
        <v>508</v>
      </c>
      <c r="Q349" t="str">
        <f>VLOOKUP(P349,Key!$A$2:$C$160,2,FALSE)</f>
        <v>Home - PP</v>
      </c>
      <c r="R349" t="str">
        <f>VLOOKUP(P349,Key!$A$2:$C$160,3,FALSE)</f>
        <v>Home - PP</v>
      </c>
      <c r="S349" t="str">
        <f>VLOOKUP(P349,Key!$A$2:$D$160,4,FALSE)</f>
        <v>Home - PP</v>
      </c>
      <c r="T349" t="b">
        <v>0</v>
      </c>
      <c r="U349" s="4">
        <f t="shared" si="41"/>
        <v>2027.5329603281943</v>
      </c>
    </row>
    <row r="350" spans="1:21" x14ac:dyDescent="0.2">
      <c r="A350">
        <v>1602552014</v>
      </c>
      <c r="E350" s="1">
        <v>43248.851851851854</v>
      </c>
      <c r="F350" s="7">
        <f t="shared" si="36"/>
        <v>43248</v>
      </c>
      <c r="G350" s="6">
        <f t="shared" si="37"/>
        <v>5</v>
      </c>
      <c r="H350" s="6">
        <f t="shared" si="38"/>
        <v>28</v>
      </c>
      <c r="I350" s="6">
        <f t="shared" si="39"/>
        <v>2018</v>
      </c>
      <c r="J350" t="s">
        <v>6</v>
      </c>
      <c r="K350" t="s">
        <v>5</v>
      </c>
      <c r="L350">
        <v>3828</v>
      </c>
      <c r="M350">
        <v>10309.200000000001</v>
      </c>
      <c r="N350" s="4">
        <f t="shared" si="40"/>
        <v>10.309200000000001</v>
      </c>
      <c r="O350" s="4">
        <f t="shared" si="35"/>
        <v>6.405837913200001</v>
      </c>
      <c r="P350" t="s">
        <v>511</v>
      </c>
      <c r="Q350" t="str">
        <f>VLOOKUP(P350,Key!$A$2:$C$160,2,FALSE)</f>
        <v>Home - Manhattan</v>
      </c>
      <c r="R350" t="str">
        <f>VLOOKUP(P350,Key!$A$2:$C$160,3,FALSE)</f>
        <v>Home - Manhattan</v>
      </c>
      <c r="S350" t="str">
        <f>VLOOKUP(P350,Key!$A$2:$D$160,4,FALSE)</f>
        <v>Home - Manhattan</v>
      </c>
      <c r="T350" t="b">
        <v>0</v>
      </c>
      <c r="U350" s="4">
        <f t="shared" si="41"/>
        <v>2033.9387982413944</v>
      </c>
    </row>
    <row r="351" spans="1:21" x14ac:dyDescent="0.2">
      <c r="A351">
        <v>1607108001</v>
      </c>
      <c r="E351" s="1">
        <v>43251.075312499997</v>
      </c>
      <c r="F351" s="7">
        <f t="shared" si="36"/>
        <v>43251</v>
      </c>
      <c r="G351" s="6">
        <f t="shared" si="37"/>
        <v>5</v>
      </c>
      <c r="H351" s="6">
        <f t="shared" si="38"/>
        <v>31</v>
      </c>
      <c r="I351" s="6">
        <f t="shared" si="39"/>
        <v>2018</v>
      </c>
      <c r="J351" t="s">
        <v>25</v>
      </c>
      <c r="K351" t="s">
        <v>5</v>
      </c>
      <c r="L351">
        <v>3600</v>
      </c>
      <c r="M351">
        <v>8368.61</v>
      </c>
      <c r="N351" s="4">
        <f t="shared" si="40"/>
        <v>8.3686100000000003</v>
      </c>
      <c r="O351" s="4">
        <f t="shared" si="35"/>
        <v>5.2000115643100004</v>
      </c>
      <c r="P351" t="s">
        <v>511</v>
      </c>
      <c r="Q351" t="str">
        <f>VLOOKUP(P351,Key!$A$2:$C$160,2,FALSE)</f>
        <v>Home - Manhattan</v>
      </c>
      <c r="R351" t="str">
        <f>VLOOKUP(P351,Key!$A$2:$C$160,3,FALSE)</f>
        <v>Home - Manhattan</v>
      </c>
      <c r="S351" t="str">
        <f>VLOOKUP(P351,Key!$A$2:$D$160,4,FALSE)</f>
        <v>Home - Manhattan</v>
      </c>
      <c r="T351" t="b">
        <v>1</v>
      </c>
      <c r="U351" s="4">
        <f t="shared" si="41"/>
        <v>2039.1388098057043</v>
      </c>
    </row>
    <row r="352" spans="1:21" x14ac:dyDescent="0.2">
      <c r="A352">
        <v>1610924920</v>
      </c>
      <c r="E352" s="1">
        <v>43252.978414351855</v>
      </c>
      <c r="F352" s="7">
        <f t="shared" si="36"/>
        <v>43252</v>
      </c>
      <c r="G352" s="6">
        <f t="shared" si="37"/>
        <v>6</v>
      </c>
      <c r="H352" s="6">
        <f t="shared" si="38"/>
        <v>1</v>
      </c>
      <c r="I352" s="6">
        <f t="shared" si="39"/>
        <v>2018</v>
      </c>
      <c r="J352" t="s">
        <v>9</v>
      </c>
      <c r="K352" t="s">
        <v>5</v>
      </c>
      <c r="L352">
        <v>3698</v>
      </c>
      <c r="M352">
        <v>11515.4</v>
      </c>
      <c r="N352" s="4">
        <f t="shared" si="40"/>
        <v>11.5154</v>
      </c>
      <c r="O352" s="4">
        <f t="shared" si="35"/>
        <v>7.1553356134000001</v>
      </c>
      <c r="P352" t="s">
        <v>511</v>
      </c>
      <c r="Q352" t="str">
        <f>VLOOKUP(P352,Key!$A$2:$C$160,2,FALSE)</f>
        <v>Home - Manhattan</v>
      </c>
      <c r="R352" t="str">
        <f>VLOOKUP(P352,Key!$A$2:$C$160,3,FALSE)</f>
        <v>Home - Manhattan</v>
      </c>
      <c r="S352" t="str">
        <f>VLOOKUP(P352,Key!$A$2:$D$160,4,FALSE)</f>
        <v>Home - Manhattan</v>
      </c>
      <c r="T352" t="b">
        <v>0</v>
      </c>
      <c r="U352" s="4">
        <f t="shared" si="41"/>
        <v>2046.2941454191043</v>
      </c>
    </row>
    <row r="353" spans="1:21" x14ac:dyDescent="0.2">
      <c r="A353">
        <v>1615007110</v>
      </c>
      <c r="E353" s="1">
        <v>43254.63244212963</v>
      </c>
      <c r="F353" s="7">
        <f t="shared" si="36"/>
        <v>43254</v>
      </c>
      <c r="G353" s="6">
        <f t="shared" si="37"/>
        <v>6</v>
      </c>
      <c r="H353" s="6">
        <f t="shared" si="38"/>
        <v>3</v>
      </c>
      <c r="I353" s="6">
        <f t="shared" si="39"/>
        <v>2018</v>
      </c>
      <c r="J353" t="s">
        <v>7</v>
      </c>
      <c r="K353" t="s">
        <v>5</v>
      </c>
      <c r="L353">
        <v>3821</v>
      </c>
      <c r="M353">
        <v>11610.5</v>
      </c>
      <c r="N353" s="4">
        <f t="shared" si="40"/>
        <v>11.6105</v>
      </c>
      <c r="O353" s="4">
        <f t="shared" si="35"/>
        <v>7.2144279955000004</v>
      </c>
      <c r="P353" t="s">
        <v>511</v>
      </c>
      <c r="Q353" t="str">
        <f>VLOOKUP(P353,Key!$A$2:$C$160,2,FALSE)</f>
        <v>Home - Manhattan</v>
      </c>
      <c r="R353" t="str">
        <f>VLOOKUP(P353,Key!$A$2:$C$160,3,FALSE)</f>
        <v>Home - Manhattan</v>
      </c>
      <c r="S353" t="str">
        <f>VLOOKUP(P353,Key!$A$2:$D$160,4,FALSE)</f>
        <v>Home - Manhattan</v>
      </c>
      <c r="T353" t="b">
        <v>0</v>
      </c>
      <c r="U353" s="4">
        <f t="shared" si="41"/>
        <v>2053.5085734146041</v>
      </c>
    </row>
    <row r="354" spans="1:21" x14ac:dyDescent="0.2">
      <c r="A354">
        <v>1617682023</v>
      </c>
      <c r="E354" s="1">
        <v>43255.950775462959</v>
      </c>
      <c r="F354" s="7">
        <f t="shared" si="36"/>
        <v>43255</v>
      </c>
      <c r="G354" s="6">
        <f t="shared" si="37"/>
        <v>6</v>
      </c>
      <c r="H354" s="6">
        <f t="shared" si="38"/>
        <v>4</v>
      </c>
      <c r="I354" s="6">
        <f t="shared" si="39"/>
        <v>2018</v>
      </c>
      <c r="J354" t="s">
        <v>9</v>
      </c>
      <c r="K354" t="s">
        <v>5</v>
      </c>
      <c r="L354">
        <v>2169</v>
      </c>
      <c r="M354">
        <v>5290.9</v>
      </c>
      <c r="N354" s="4">
        <f t="shared" si="40"/>
        <v>5.2908999999999997</v>
      </c>
      <c r="O354" s="4">
        <f t="shared" si="35"/>
        <v>3.2876118238999998</v>
      </c>
      <c r="P354" t="s">
        <v>511</v>
      </c>
      <c r="Q354" t="str">
        <f>VLOOKUP(P354,Key!$A$2:$C$160,2,FALSE)</f>
        <v>Home - Manhattan</v>
      </c>
      <c r="R354" t="str">
        <f>VLOOKUP(P354,Key!$A$2:$C$160,3,FALSE)</f>
        <v>Home - Manhattan</v>
      </c>
      <c r="S354" t="str">
        <f>VLOOKUP(P354,Key!$A$2:$D$160,4,FALSE)</f>
        <v>Home - Manhattan</v>
      </c>
      <c r="T354" t="b">
        <v>0</v>
      </c>
      <c r="U354" s="4">
        <f t="shared" si="41"/>
        <v>2056.7961852385042</v>
      </c>
    </row>
    <row r="355" spans="1:21" x14ac:dyDescent="0.2">
      <c r="A355">
        <v>1621361176</v>
      </c>
      <c r="E355" s="1">
        <v>43257.679108796299</v>
      </c>
      <c r="F355" s="7">
        <f t="shared" si="36"/>
        <v>43257</v>
      </c>
      <c r="G355" s="6">
        <f t="shared" si="37"/>
        <v>6</v>
      </c>
      <c r="H355" s="6">
        <f t="shared" si="38"/>
        <v>6</v>
      </c>
      <c r="I355" s="6">
        <f t="shared" si="39"/>
        <v>2018</v>
      </c>
      <c r="J355" t="s">
        <v>7</v>
      </c>
      <c r="K355" t="s">
        <v>5</v>
      </c>
      <c r="L355">
        <v>2702</v>
      </c>
      <c r="M355">
        <v>14731.1</v>
      </c>
      <c r="N355" s="4">
        <f t="shared" si="40"/>
        <v>14.7311</v>
      </c>
      <c r="O355" s="4">
        <f t="shared" si="35"/>
        <v>9.1534783381000011</v>
      </c>
      <c r="P355" t="s">
        <v>511</v>
      </c>
      <c r="Q355" t="str">
        <f>VLOOKUP(P355,Key!$A$2:$C$160,2,FALSE)</f>
        <v>Home - Manhattan</v>
      </c>
      <c r="R355" t="str">
        <f>VLOOKUP(P355,Key!$A$2:$C$160,3,FALSE)</f>
        <v>Home - Manhattan</v>
      </c>
      <c r="S355" t="str">
        <f>VLOOKUP(P355,Key!$A$2:$D$160,4,FALSE)</f>
        <v>Home - Manhattan</v>
      </c>
      <c r="T355" t="b">
        <v>0</v>
      </c>
      <c r="U355" s="4">
        <f t="shared" si="41"/>
        <v>2065.9496635766041</v>
      </c>
    </row>
    <row r="356" spans="1:21" x14ac:dyDescent="0.2">
      <c r="A356">
        <v>1628076828</v>
      </c>
      <c r="E356" s="1">
        <v>43260.855775462966</v>
      </c>
      <c r="F356" s="7">
        <f t="shared" si="36"/>
        <v>43260</v>
      </c>
      <c r="G356" s="6">
        <f t="shared" si="37"/>
        <v>6</v>
      </c>
      <c r="H356" s="6">
        <f t="shared" si="38"/>
        <v>9</v>
      </c>
      <c r="I356" s="6">
        <f t="shared" si="39"/>
        <v>2018</v>
      </c>
      <c r="J356" t="s">
        <v>6</v>
      </c>
      <c r="K356" t="s">
        <v>5</v>
      </c>
      <c r="L356">
        <v>2786</v>
      </c>
      <c r="M356">
        <v>5788</v>
      </c>
      <c r="N356" s="4">
        <f t="shared" si="40"/>
        <v>5.7880000000000003</v>
      </c>
      <c r="O356" s="4">
        <f t="shared" si="35"/>
        <v>3.5964953479999999</v>
      </c>
      <c r="P356" t="s">
        <v>511</v>
      </c>
      <c r="Q356" t="str">
        <f>VLOOKUP(P356,Key!$A$2:$C$160,2,FALSE)</f>
        <v>Home - Manhattan</v>
      </c>
      <c r="R356" t="str">
        <f>VLOOKUP(P356,Key!$A$2:$C$160,3,FALSE)</f>
        <v>Home - Manhattan</v>
      </c>
      <c r="S356" t="str">
        <f>VLOOKUP(P356,Key!$A$2:$D$160,4,FALSE)</f>
        <v>Home - Manhattan</v>
      </c>
      <c r="T356" t="b">
        <v>0</v>
      </c>
      <c r="U356" s="4">
        <f t="shared" si="41"/>
        <v>2069.5461589246042</v>
      </c>
    </row>
    <row r="357" spans="1:21" x14ac:dyDescent="0.2">
      <c r="A357">
        <v>1630372481</v>
      </c>
      <c r="E357" s="1">
        <v>43261.732488425929</v>
      </c>
      <c r="F357" s="7">
        <f t="shared" si="36"/>
        <v>43261</v>
      </c>
      <c r="G357" s="6">
        <f t="shared" si="37"/>
        <v>6</v>
      </c>
      <c r="H357" s="6">
        <f t="shared" si="38"/>
        <v>10</v>
      </c>
      <c r="I357" s="6">
        <f t="shared" si="39"/>
        <v>2018</v>
      </c>
      <c r="J357" t="s">
        <v>29</v>
      </c>
      <c r="K357" t="s">
        <v>17</v>
      </c>
      <c r="L357">
        <v>3644</v>
      </c>
      <c r="M357">
        <v>1737.36</v>
      </c>
      <c r="N357" s="4">
        <f t="shared" si="40"/>
        <v>1.7373599999999998</v>
      </c>
      <c r="O357" s="4">
        <f t="shared" si="35"/>
        <v>1.07954512056</v>
      </c>
      <c r="P357" t="s">
        <v>66</v>
      </c>
      <c r="Q357" t="str">
        <f>VLOOKUP(P357,Key!$A$2:$C$160,2,FALSE)</f>
        <v>Connecticut</v>
      </c>
      <c r="R357" t="str">
        <f>VLOOKUP(P357,Key!$A$2:$C$160,3,FALSE)</f>
        <v>USA</v>
      </c>
      <c r="S357" t="str">
        <f>VLOOKUP(P357,Key!$A$2:$D$160,4,FALSE)</f>
        <v>DOM</v>
      </c>
      <c r="T357" t="b">
        <v>1</v>
      </c>
      <c r="U357" s="4">
        <f t="shared" si="41"/>
        <v>2069.5461589246042</v>
      </c>
    </row>
    <row r="358" spans="1:21" x14ac:dyDescent="0.2">
      <c r="A358">
        <v>1631596589</v>
      </c>
      <c r="E358" s="1">
        <v>43262.491400462961</v>
      </c>
      <c r="F358" s="7">
        <f t="shared" si="36"/>
        <v>43262</v>
      </c>
      <c r="G358" s="6">
        <f t="shared" si="37"/>
        <v>6</v>
      </c>
      <c r="H358" s="6">
        <f t="shared" si="38"/>
        <v>11</v>
      </c>
      <c r="I358" s="6">
        <f t="shared" si="39"/>
        <v>2018</v>
      </c>
      <c r="J358" t="s">
        <v>4</v>
      </c>
      <c r="K358" t="s">
        <v>5</v>
      </c>
      <c r="L358">
        <v>3761</v>
      </c>
      <c r="M358">
        <v>9078.7999999999993</v>
      </c>
      <c r="N358" s="4">
        <f t="shared" si="40"/>
        <v>9.0787999999999993</v>
      </c>
      <c r="O358" s="4">
        <f t="shared" si="35"/>
        <v>5.6413030347999999</v>
      </c>
      <c r="P358" t="s">
        <v>66</v>
      </c>
      <c r="Q358" t="str">
        <f>VLOOKUP(P358,Key!$A$2:$C$160,2,FALSE)</f>
        <v>Connecticut</v>
      </c>
      <c r="R358" t="str">
        <f>VLOOKUP(P358,Key!$A$2:$C$160,3,FALSE)</f>
        <v>USA</v>
      </c>
      <c r="S358" t="str">
        <f>VLOOKUP(P358,Key!$A$2:$D$160,4,FALSE)</f>
        <v>DOM</v>
      </c>
      <c r="T358" t="b">
        <v>0</v>
      </c>
      <c r="U358" s="4">
        <f t="shared" si="41"/>
        <v>2075.1874619594041</v>
      </c>
    </row>
    <row r="359" spans="1:21" x14ac:dyDescent="0.2">
      <c r="A359">
        <v>1637126937</v>
      </c>
      <c r="E359" s="1">
        <v>43264.982141203705</v>
      </c>
      <c r="F359" s="7">
        <f t="shared" si="36"/>
        <v>43264</v>
      </c>
      <c r="G359" s="6">
        <f t="shared" si="37"/>
        <v>6</v>
      </c>
      <c r="H359" s="6">
        <f t="shared" si="38"/>
        <v>13</v>
      </c>
      <c r="I359" s="6">
        <f t="shared" si="39"/>
        <v>2018</v>
      </c>
      <c r="J359" t="s">
        <v>6</v>
      </c>
      <c r="K359" t="s">
        <v>5</v>
      </c>
      <c r="L359">
        <v>2645</v>
      </c>
      <c r="M359">
        <v>10421.200000000001</v>
      </c>
      <c r="N359" s="4">
        <f t="shared" si="40"/>
        <v>10.421200000000001</v>
      </c>
      <c r="O359" s="4">
        <f t="shared" si="35"/>
        <v>6.4754314652000007</v>
      </c>
      <c r="P359" t="s">
        <v>67</v>
      </c>
      <c r="Q359" t="str">
        <f>VLOOKUP(P359,Key!$A$2:$C$160,2,FALSE)</f>
        <v>Alaska</v>
      </c>
      <c r="R359" t="str">
        <f>VLOOKUP(P359,Key!$A$2:$C$160,3,FALSE)</f>
        <v>USA</v>
      </c>
      <c r="S359" t="str">
        <f>VLOOKUP(P359,Key!$A$2:$D$160,4,FALSE)</f>
        <v>DOM</v>
      </c>
      <c r="T359" t="b">
        <v>0</v>
      </c>
      <c r="U359" s="4">
        <f t="shared" si="41"/>
        <v>2081.6628934246041</v>
      </c>
    </row>
    <row r="360" spans="1:21" x14ac:dyDescent="0.2">
      <c r="A360">
        <v>1638302835</v>
      </c>
      <c r="E360" s="1">
        <v>43265.659224537034</v>
      </c>
      <c r="F360" s="7">
        <f t="shared" si="36"/>
        <v>43265</v>
      </c>
      <c r="G360" s="6">
        <f t="shared" si="37"/>
        <v>6</v>
      </c>
      <c r="H360" s="6">
        <f t="shared" si="38"/>
        <v>14</v>
      </c>
      <c r="I360" s="6">
        <f t="shared" si="39"/>
        <v>2018</v>
      </c>
      <c r="J360" t="s">
        <v>4</v>
      </c>
      <c r="K360" t="s">
        <v>5</v>
      </c>
      <c r="L360">
        <v>3386</v>
      </c>
      <c r="M360">
        <v>10683.1</v>
      </c>
      <c r="N360" s="4">
        <f t="shared" si="40"/>
        <v>10.6831</v>
      </c>
      <c r="O360" s="4">
        <f t="shared" si="35"/>
        <v>6.6381685301000006</v>
      </c>
      <c r="P360" t="s">
        <v>67</v>
      </c>
      <c r="Q360" t="str">
        <f>VLOOKUP(P360,Key!$A$2:$C$160,2,FALSE)</f>
        <v>Alaska</v>
      </c>
      <c r="R360" t="str">
        <f>VLOOKUP(P360,Key!$A$2:$C$160,3,FALSE)</f>
        <v>USA</v>
      </c>
      <c r="S360" t="str">
        <f>VLOOKUP(P360,Key!$A$2:$D$160,4,FALSE)</f>
        <v>DOM</v>
      </c>
      <c r="T360" t="b">
        <v>0</v>
      </c>
      <c r="U360" s="4">
        <f t="shared" si="41"/>
        <v>2088.301061954704</v>
      </c>
    </row>
    <row r="361" spans="1:21" x14ac:dyDescent="0.2">
      <c r="A361">
        <v>1640630411</v>
      </c>
      <c r="E361" s="1">
        <v>43266.793692129628</v>
      </c>
      <c r="F361" s="7">
        <f t="shared" si="36"/>
        <v>43266</v>
      </c>
      <c r="G361" s="6">
        <f t="shared" si="37"/>
        <v>6</v>
      </c>
      <c r="H361" s="6">
        <f t="shared" si="38"/>
        <v>15</v>
      </c>
      <c r="I361" s="6">
        <f t="shared" si="39"/>
        <v>2018</v>
      </c>
      <c r="J361" t="s">
        <v>30</v>
      </c>
      <c r="K361" t="s">
        <v>17</v>
      </c>
      <c r="L361">
        <v>3651</v>
      </c>
      <c r="M361">
        <v>1371.6</v>
      </c>
      <c r="N361" s="4">
        <f t="shared" si="40"/>
        <v>1.3715999999999999</v>
      </c>
      <c r="O361" s="4">
        <f t="shared" si="35"/>
        <v>0.85227246359999997</v>
      </c>
      <c r="P361" t="s">
        <v>67</v>
      </c>
      <c r="Q361" t="str">
        <f>VLOOKUP(P361,Key!$A$2:$C$160,2,FALSE)</f>
        <v>Alaska</v>
      </c>
      <c r="R361" t="str">
        <f>VLOOKUP(P361,Key!$A$2:$C$160,3,FALSE)</f>
        <v>USA</v>
      </c>
      <c r="S361" t="str">
        <f>VLOOKUP(P361,Key!$A$2:$D$160,4,FALSE)</f>
        <v>DOM</v>
      </c>
      <c r="T361" t="b">
        <v>1</v>
      </c>
      <c r="U361" s="4">
        <f t="shared" si="41"/>
        <v>2088.301061954704</v>
      </c>
    </row>
    <row r="362" spans="1:21" x14ac:dyDescent="0.2">
      <c r="A362">
        <v>1643329464</v>
      </c>
      <c r="E362" s="1">
        <v>43268.122210648151</v>
      </c>
      <c r="F362" s="7">
        <f t="shared" si="36"/>
        <v>43268</v>
      </c>
      <c r="G362" s="6">
        <f t="shared" si="37"/>
        <v>6</v>
      </c>
      <c r="H362" s="6">
        <f t="shared" si="38"/>
        <v>17</v>
      </c>
      <c r="I362" s="6">
        <f t="shared" si="39"/>
        <v>2018</v>
      </c>
      <c r="J362" t="s">
        <v>9</v>
      </c>
      <c r="K362" t="s">
        <v>5</v>
      </c>
      <c r="L362">
        <v>3141</v>
      </c>
      <c r="M362">
        <v>8368.61</v>
      </c>
      <c r="N362" s="4">
        <f t="shared" si="40"/>
        <v>8.3686100000000003</v>
      </c>
      <c r="O362" s="4">
        <f t="shared" si="35"/>
        <v>5.2000115643100004</v>
      </c>
      <c r="P362" t="s">
        <v>67</v>
      </c>
      <c r="Q362" t="str">
        <f>VLOOKUP(P362,Key!$A$2:$C$160,2,FALSE)</f>
        <v>Alaska</v>
      </c>
      <c r="R362" t="str">
        <f>VLOOKUP(P362,Key!$A$2:$C$160,3,FALSE)</f>
        <v>USA</v>
      </c>
      <c r="S362" t="str">
        <f>VLOOKUP(P362,Key!$A$2:$D$160,4,FALSE)</f>
        <v>DOM</v>
      </c>
      <c r="T362" t="b">
        <v>1</v>
      </c>
      <c r="U362" s="4">
        <f t="shared" si="41"/>
        <v>2093.501073519014</v>
      </c>
    </row>
    <row r="363" spans="1:21" x14ac:dyDescent="0.2">
      <c r="A363">
        <v>1645579774</v>
      </c>
      <c r="E363" s="1">
        <v>43268.920138888891</v>
      </c>
      <c r="F363" s="7">
        <f t="shared" si="36"/>
        <v>43268</v>
      </c>
      <c r="G363" s="6">
        <f t="shared" si="37"/>
        <v>6</v>
      </c>
      <c r="H363" s="6">
        <f t="shared" si="38"/>
        <v>17</v>
      </c>
      <c r="I363" s="6">
        <f t="shared" si="39"/>
        <v>2018</v>
      </c>
      <c r="J363" t="s">
        <v>29</v>
      </c>
      <c r="K363" t="s">
        <v>17</v>
      </c>
      <c r="L363">
        <v>3656</v>
      </c>
      <c r="M363">
        <v>1691.64</v>
      </c>
      <c r="N363" s="4">
        <f t="shared" si="40"/>
        <v>1.69164</v>
      </c>
      <c r="O363" s="4">
        <f t="shared" si="35"/>
        <v>1.0511360384400001</v>
      </c>
      <c r="P363" t="s">
        <v>67</v>
      </c>
      <c r="Q363" t="str">
        <f>VLOOKUP(P363,Key!$A$2:$C$160,2,FALSE)</f>
        <v>Alaska</v>
      </c>
      <c r="R363" t="str">
        <f>VLOOKUP(P363,Key!$A$2:$C$160,3,FALSE)</f>
        <v>USA</v>
      </c>
      <c r="S363" t="str">
        <f>VLOOKUP(P363,Key!$A$2:$D$160,4,FALSE)</f>
        <v>DOM</v>
      </c>
      <c r="T363" t="b">
        <v>0</v>
      </c>
      <c r="U363" s="4">
        <f t="shared" si="41"/>
        <v>2093.501073519014</v>
      </c>
    </row>
    <row r="364" spans="1:21" x14ac:dyDescent="0.2">
      <c r="A364">
        <v>1647126829</v>
      </c>
      <c r="E364" s="1">
        <v>43269.804710648146</v>
      </c>
      <c r="F364" s="7">
        <f t="shared" si="36"/>
        <v>43269</v>
      </c>
      <c r="G364" s="6">
        <f t="shared" si="37"/>
        <v>6</v>
      </c>
      <c r="H364" s="6">
        <f t="shared" si="38"/>
        <v>18</v>
      </c>
      <c r="I364" s="6">
        <f t="shared" si="39"/>
        <v>2018</v>
      </c>
      <c r="J364" t="s">
        <v>7</v>
      </c>
      <c r="K364" t="s">
        <v>5</v>
      </c>
      <c r="L364">
        <v>1738</v>
      </c>
      <c r="M364">
        <v>10943.6</v>
      </c>
      <c r="N364" s="4">
        <f t="shared" si="40"/>
        <v>10.9436</v>
      </c>
      <c r="O364" s="4">
        <f t="shared" si="35"/>
        <v>6.8000356756000002</v>
      </c>
      <c r="P364" t="s">
        <v>67</v>
      </c>
      <c r="Q364" t="str">
        <f>VLOOKUP(P364,Key!$A$2:$C$160,2,FALSE)</f>
        <v>Alaska</v>
      </c>
      <c r="R364" t="str">
        <f>VLOOKUP(P364,Key!$A$2:$C$160,3,FALSE)</f>
        <v>USA</v>
      </c>
      <c r="S364" t="str">
        <f>VLOOKUP(P364,Key!$A$2:$D$160,4,FALSE)</f>
        <v>DOM</v>
      </c>
      <c r="T364" t="b">
        <v>1</v>
      </c>
      <c r="U364" s="4">
        <f t="shared" si="41"/>
        <v>2100.3011091946141</v>
      </c>
    </row>
    <row r="365" spans="1:21" x14ac:dyDescent="0.2">
      <c r="A365">
        <v>1651295870</v>
      </c>
      <c r="E365" s="1">
        <v>43271.74</v>
      </c>
      <c r="F365" s="7">
        <f t="shared" si="36"/>
        <v>43271</v>
      </c>
      <c r="G365" s="6">
        <f t="shared" si="37"/>
        <v>6</v>
      </c>
      <c r="H365" s="6">
        <f t="shared" si="38"/>
        <v>20</v>
      </c>
      <c r="I365" s="6">
        <f t="shared" si="39"/>
        <v>2018</v>
      </c>
      <c r="J365" t="s">
        <v>6</v>
      </c>
      <c r="K365" t="s">
        <v>5</v>
      </c>
      <c r="L365">
        <v>3074</v>
      </c>
      <c r="M365">
        <v>11615.7</v>
      </c>
      <c r="N365" s="4">
        <f t="shared" si="40"/>
        <v>11.6157</v>
      </c>
      <c r="O365" s="4">
        <f t="shared" si="35"/>
        <v>7.2176591247000008</v>
      </c>
      <c r="P365" t="s">
        <v>511</v>
      </c>
      <c r="Q365" t="str">
        <f>VLOOKUP(P365,Key!$A$2:$C$160,2,FALSE)</f>
        <v>Home - Manhattan</v>
      </c>
      <c r="R365" t="str">
        <f>VLOOKUP(P365,Key!$A$2:$C$160,3,FALSE)</f>
        <v>Home - Manhattan</v>
      </c>
      <c r="S365" t="str">
        <f>VLOOKUP(P365,Key!$A$2:$D$160,4,FALSE)</f>
        <v>Home - Manhattan</v>
      </c>
      <c r="T365" t="b">
        <v>0</v>
      </c>
      <c r="U365" s="4">
        <f t="shared" si="41"/>
        <v>2107.5187683193139</v>
      </c>
    </row>
    <row r="366" spans="1:21" x14ac:dyDescent="0.2">
      <c r="A366">
        <v>1653555097</v>
      </c>
      <c r="E366" s="1">
        <v>43272.788402777776</v>
      </c>
      <c r="F366" s="7">
        <f t="shared" si="36"/>
        <v>43272</v>
      </c>
      <c r="G366" s="6">
        <f t="shared" si="37"/>
        <v>6</v>
      </c>
      <c r="H366" s="6">
        <f t="shared" si="38"/>
        <v>21</v>
      </c>
      <c r="I366" s="6">
        <f t="shared" si="39"/>
        <v>2018</v>
      </c>
      <c r="J366" t="s">
        <v>6</v>
      </c>
      <c r="K366" t="s">
        <v>5</v>
      </c>
      <c r="L366">
        <v>6785</v>
      </c>
      <c r="M366">
        <v>10871.9</v>
      </c>
      <c r="N366" s="4">
        <f t="shared" si="40"/>
        <v>10.8719</v>
      </c>
      <c r="O366" s="4">
        <f t="shared" si="35"/>
        <v>6.7554833748999998</v>
      </c>
      <c r="P366" t="s">
        <v>511</v>
      </c>
      <c r="Q366" t="str">
        <f>VLOOKUP(P366,Key!$A$2:$C$160,2,FALSE)</f>
        <v>Home - Manhattan</v>
      </c>
      <c r="R366" t="str">
        <f>VLOOKUP(P366,Key!$A$2:$C$160,3,FALSE)</f>
        <v>Home - Manhattan</v>
      </c>
      <c r="S366" t="str">
        <f>VLOOKUP(P366,Key!$A$2:$D$160,4,FALSE)</f>
        <v>Home - Manhattan</v>
      </c>
      <c r="T366" t="b">
        <v>0</v>
      </c>
      <c r="U366" s="4">
        <f t="shared" si="41"/>
        <v>2114.2742516942139</v>
      </c>
    </row>
    <row r="367" spans="1:21" x14ac:dyDescent="0.2">
      <c r="A367">
        <v>1654917741</v>
      </c>
      <c r="E367" s="1">
        <v>43273.610173611109</v>
      </c>
      <c r="F367" s="7">
        <f t="shared" si="36"/>
        <v>43273</v>
      </c>
      <c r="G367" s="6">
        <f t="shared" si="37"/>
        <v>6</v>
      </c>
      <c r="H367" s="6">
        <f t="shared" si="38"/>
        <v>22</v>
      </c>
      <c r="I367" s="6">
        <f t="shared" si="39"/>
        <v>2018</v>
      </c>
      <c r="J367" t="s">
        <v>4</v>
      </c>
      <c r="K367" t="s">
        <v>5</v>
      </c>
      <c r="L367">
        <v>4874</v>
      </c>
      <c r="M367">
        <v>6899.8</v>
      </c>
      <c r="N367" s="4">
        <f t="shared" si="40"/>
        <v>6.8997999999999999</v>
      </c>
      <c r="O367" s="4">
        <f t="shared" si="35"/>
        <v>4.2873356257999999</v>
      </c>
      <c r="P367" t="s">
        <v>511</v>
      </c>
      <c r="Q367" t="str">
        <f>VLOOKUP(P367,Key!$A$2:$C$160,2,FALSE)</f>
        <v>Home - Manhattan</v>
      </c>
      <c r="R367" t="str">
        <f>VLOOKUP(P367,Key!$A$2:$C$160,3,FALSE)</f>
        <v>Home - Manhattan</v>
      </c>
      <c r="S367" t="str">
        <f>VLOOKUP(P367,Key!$A$2:$D$160,4,FALSE)</f>
        <v>Home - Manhattan</v>
      </c>
      <c r="T367" t="b">
        <v>0</v>
      </c>
      <c r="U367" s="4">
        <f t="shared" si="41"/>
        <v>2118.561587320014</v>
      </c>
    </row>
    <row r="368" spans="1:21" x14ac:dyDescent="0.2">
      <c r="A368">
        <v>1657482186</v>
      </c>
      <c r="E368" s="1">
        <v>43274.754629629628</v>
      </c>
      <c r="F368" s="7">
        <f t="shared" si="36"/>
        <v>43274</v>
      </c>
      <c r="G368" s="6">
        <f t="shared" si="37"/>
        <v>6</v>
      </c>
      <c r="H368" s="6">
        <f t="shared" si="38"/>
        <v>23</v>
      </c>
      <c r="I368" s="6">
        <f t="shared" si="39"/>
        <v>2018</v>
      </c>
      <c r="J368" t="s">
        <v>6</v>
      </c>
      <c r="K368" t="s">
        <v>5</v>
      </c>
      <c r="L368">
        <v>2576</v>
      </c>
      <c r="M368">
        <v>8368.61</v>
      </c>
      <c r="N368" s="4">
        <f t="shared" si="40"/>
        <v>8.3686100000000003</v>
      </c>
      <c r="O368" s="4">
        <f t="shared" si="35"/>
        <v>5.2000115643100004</v>
      </c>
      <c r="P368" t="s">
        <v>511</v>
      </c>
      <c r="Q368" t="str">
        <f>VLOOKUP(P368,Key!$A$2:$C$160,2,FALSE)</f>
        <v>Home - Manhattan</v>
      </c>
      <c r="R368" t="str">
        <f>VLOOKUP(P368,Key!$A$2:$C$160,3,FALSE)</f>
        <v>Home - Manhattan</v>
      </c>
      <c r="S368" t="str">
        <f>VLOOKUP(P368,Key!$A$2:$D$160,4,FALSE)</f>
        <v>Home - Manhattan</v>
      </c>
      <c r="T368" t="b">
        <v>1</v>
      </c>
      <c r="U368" s="4">
        <f t="shared" si="41"/>
        <v>2123.761598884324</v>
      </c>
    </row>
    <row r="369" spans="1:21" x14ac:dyDescent="0.2">
      <c r="A369">
        <v>1661893056</v>
      </c>
      <c r="E369" s="1">
        <v>43276.778807870367</v>
      </c>
      <c r="F369" s="7">
        <f t="shared" si="36"/>
        <v>43276</v>
      </c>
      <c r="G369" s="6">
        <f t="shared" si="37"/>
        <v>6</v>
      </c>
      <c r="H369" s="6">
        <f t="shared" si="38"/>
        <v>25</v>
      </c>
      <c r="I369" s="6">
        <f t="shared" si="39"/>
        <v>2018</v>
      </c>
      <c r="J369" t="s">
        <v>6</v>
      </c>
      <c r="K369" t="s">
        <v>5</v>
      </c>
      <c r="L369">
        <v>2768</v>
      </c>
      <c r="M369">
        <v>7633.1</v>
      </c>
      <c r="N369" s="4">
        <f t="shared" si="40"/>
        <v>7.6331000000000007</v>
      </c>
      <c r="O369" s="4">
        <f t="shared" si="35"/>
        <v>4.7429869801000004</v>
      </c>
      <c r="P369" t="s">
        <v>511</v>
      </c>
      <c r="Q369" t="str">
        <f>VLOOKUP(P369,Key!$A$2:$C$160,2,FALSE)</f>
        <v>Home - Manhattan</v>
      </c>
      <c r="R369" t="str">
        <f>VLOOKUP(P369,Key!$A$2:$C$160,3,FALSE)</f>
        <v>Home - Manhattan</v>
      </c>
      <c r="S369" t="str">
        <f>VLOOKUP(P369,Key!$A$2:$D$160,4,FALSE)</f>
        <v>Home - Manhattan</v>
      </c>
      <c r="T369" t="b">
        <v>0</v>
      </c>
      <c r="U369" s="4">
        <f t="shared" si="41"/>
        <v>2128.5045858644239</v>
      </c>
    </row>
    <row r="370" spans="1:21" x14ac:dyDescent="0.2">
      <c r="A370">
        <v>1663159822</v>
      </c>
      <c r="E370" s="1">
        <v>43277.474560185183</v>
      </c>
      <c r="F370" s="7">
        <f t="shared" si="36"/>
        <v>43277</v>
      </c>
      <c r="G370" s="6">
        <f t="shared" si="37"/>
        <v>6</v>
      </c>
      <c r="H370" s="6">
        <f t="shared" si="38"/>
        <v>26</v>
      </c>
      <c r="I370" s="6">
        <f t="shared" si="39"/>
        <v>2018</v>
      </c>
      <c r="J370" t="s">
        <v>4</v>
      </c>
      <c r="K370" t="s">
        <v>5</v>
      </c>
      <c r="L370">
        <v>3885</v>
      </c>
      <c r="M370">
        <v>10943.6</v>
      </c>
      <c r="N370" s="4">
        <f t="shared" si="40"/>
        <v>10.9436</v>
      </c>
      <c r="O370" s="4">
        <f t="shared" si="35"/>
        <v>6.8000356756000002</v>
      </c>
      <c r="P370" t="s">
        <v>511</v>
      </c>
      <c r="Q370" t="str">
        <f>VLOOKUP(P370,Key!$A$2:$C$160,2,FALSE)</f>
        <v>Home - Manhattan</v>
      </c>
      <c r="R370" t="str">
        <f>VLOOKUP(P370,Key!$A$2:$C$160,3,FALSE)</f>
        <v>Home - Manhattan</v>
      </c>
      <c r="S370" t="str">
        <f>VLOOKUP(P370,Key!$A$2:$D$160,4,FALSE)</f>
        <v>Home - Manhattan</v>
      </c>
      <c r="T370" t="b">
        <v>1</v>
      </c>
      <c r="U370" s="4">
        <f t="shared" si="41"/>
        <v>2135.3046215400241</v>
      </c>
    </row>
    <row r="371" spans="1:21" x14ac:dyDescent="0.2">
      <c r="A371">
        <v>1665558108</v>
      </c>
      <c r="E371" s="1">
        <v>43278.513113425928</v>
      </c>
      <c r="F371" s="7">
        <f t="shared" si="36"/>
        <v>43278</v>
      </c>
      <c r="G371" s="6">
        <f t="shared" si="37"/>
        <v>6</v>
      </c>
      <c r="H371" s="6">
        <f t="shared" si="38"/>
        <v>27</v>
      </c>
      <c r="I371" s="6">
        <f t="shared" si="39"/>
        <v>2018</v>
      </c>
      <c r="J371" t="s">
        <v>4</v>
      </c>
      <c r="K371" t="s">
        <v>5</v>
      </c>
      <c r="L371">
        <v>3374</v>
      </c>
      <c r="M371">
        <v>11248.7</v>
      </c>
      <c r="N371" s="4">
        <f t="shared" si="40"/>
        <v>11.248700000000001</v>
      </c>
      <c r="O371" s="4">
        <f t="shared" si="35"/>
        <v>6.9896159677000007</v>
      </c>
      <c r="P371" t="s">
        <v>68</v>
      </c>
      <c r="Q371" t="str">
        <f>VLOOKUP(P371,Key!$A$2:$C$160,2,FALSE)</f>
        <v>New York</v>
      </c>
      <c r="R371" t="str">
        <f>VLOOKUP(P371,Key!$A$2:$C$160,3,FALSE)</f>
        <v>USA</v>
      </c>
      <c r="S371" t="str">
        <f>VLOOKUP(P371,Key!$A$2:$D$160,4,FALSE)</f>
        <v>DOM</v>
      </c>
      <c r="T371" t="b">
        <v>0</v>
      </c>
      <c r="U371" s="4">
        <f t="shared" si="41"/>
        <v>2142.2942375077241</v>
      </c>
    </row>
    <row r="372" spans="1:21" x14ac:dyDescent="0.2">
      <c r="A372">
        <v>1667632040</v>
      </c>
      <c r="E372" s="1">
        <v>43279.524178240739</v>
      </c>
      <c r="F372" s="7">
        <f t="shared" si="36"/>
        <v>43279</v>
      </c>
      <c r="G372" s="6">
        <f t="shared" si="37"/>
        <v>6</v>
      </c>
      <c r="H372" s="6">
        <f t="shared" si="38"/>
        <v>28</v>
      </c>
      <c r="I372" s="6">
        <f t="shared" si="39"/>
        <v>2018</v>
      </c>
      <c r="J372" t="s">
        <v>4</v>
      </c>
      <c r="K372" t="s">
        <v>5</v>
      </c>
      <c r="L372">
        <v>3467</v>
      </c>
      <c r="M372">
        <v>8154.2</v>
      </c>
      <c r="N372" s="4">
        <f t="shared" si="40"/>
        <v>8.1541999999999994</v>
      </c>
      <c r="O372" s="4">
        <f t="shared" si="35"/>
        <v>5.0667834082000001</v>
      </c>
      <c r="P372" t="s">
        <v>69</v>
      </c>
      <c r="Q372">
        <f>VLOOKUP(P372,Key!$A$2:$C$160,2,FALSE)</f>
        <v>0</v>
      </c>
      <c r="R372" t="str">
        <f>VLOOKUP(P372,Key!$A$2:$C$160,3,FALSE)</f>
        <v>Canada</v>
      </c>
      <c r="S372" t="str">
        <f>VLOOKUP(P372,Key!$A$2:$D$160,4,FALSE)</f>
        <v>INT</v>
      </c>
      <c r="T372" t="b">
        <v>0</v>
      </c>
      <c r="U372" s="4">
        <f t="shared" si="41"/>
        <v>2147.3610209159242</v>
      </c>
    </row>
    <row r="373" spans="1:21" x14ac:dyDescent="0.2">
      <c r="A373">
        <v>1669593390</v>
      </c>
      <c r="E373" s="1">
        <v>43280.512696759259</v>
      </c>
      <c r="F373" s="7">
        <f t="shared" si="36"/>
        <v>43280</v>
      </c>
      <c r="G373" s="6">
        <f t="shared" si="37"/>
        <v>6</v>
      </c>
      <c r="H373" s="6">
        <f t="shared" si="38"/>
        <v>29</v>
      </c>
      <c r="I373" s="6">
        <f t="shared" si="39"/>
        <v>2018</v>
      </c>
      <c r="J373" t="s">
        <v>16</v>
      </c>
      <c r="K373" t="s">
        <v>17</v>
      </c>
      <c r="L373">
        <v>2507</v>
      </c>
      <c r="M373">
        <v>1691.64</v>
      </c>
      <c r="N373" s="4">
        <f t="shared" si="40"/>
        <v>1.69164</v>
      </c>
      <c r="O373" s="4">
        <f t="shared" si="35"/>
        <v>1.0511360384400001</v>
      </c>
      <c r="P373" t="s">
        <v>69</v>
      </c>
      <c r="Q373">
        <f>VLOOKUP(P373,Key!$A$2:$C$160,2,FALSE)</f>
        <v>0</v>
      </c>
      <c r="R373" t="str">
        <f>VLOOKUP(P373,Key!$A$2:$C$160,3,FALSE)</f>
        <v>Canada</v>
      </c>
      <c r="S373" t="str">
        <f>VLOOKUP(P373,Key!$A$2:$D$160,4,FALSE)</f>
        <v>INT</v>
      </c>
      <c r="T373" t="b">
        <v>0</v>
      </c>
      <c r="U373" s="4">
        <f t="shared" si="41"/>
        <v>2147.3610209159242</v>
      </c>
    </row>
    <row r="374" spans="1:21" x14ac:dyDescent="0.2">
      <c r="A374">
        <v>1672204257</v>
      </c>
      <c r="E374" s="1">
        <v>43281.659039351849</v>
      </c>
      <c r="F374" s="7">
        <f t="shared" si="36"/>
        <v>43281</v>
      </c>
      <c r="G374" s="6">
        <f t="shared" si="37"/>
        <v>6</v>
      </c>
      <c r="H374" s="6">
        <f t="shared" si="38"/>
        <v>30</v>
      </c>
      <c r="I374" s="6">
        <f t="shared" si="39"/>
        <v>2018</v>
      </c>
      <c r="J374" t="s">
        <v>7</v>
      </c>
      <c r="K374" t="s">
        <v>5</v>
      </c>
      <c r="L374">
        <v>3171</v>
      </c>
      <c r="M374">
        <v>11426.6</v>
      </c>
      <c r="N374" s="4">
        <f t="shared" si="40"/>
        <v>11.426600000000001</v>
      </c>
      <c r="O374" s="4">
        <f t="shared" si="35"/>
        <v>7.1001578686000002</v>
      </c>
      <c r="P374" t="s">
        <v>511</v>
      </c>
      <c r="Q374" t="str">
        <f>VLOOKUP(P374,Key!$A$2:$C$160,2,FALSE)</f>
        <v>Home - Manhattan</v>
      </c>
      <c r="R374" t="str">
        <f>VLOOKUP(P374,Key!$A$2:$C$160,3,FALSE)</f>
        <v>Home - Manhattan</v>
      </c>
      <c r="S374" t="str">
        <f>VLOOKUP(P374,Key!$A$2:$D$160,4,FALSE)</f>
        <v>Home - Manhattan</v>
      </c>
      <c r="T374" t="b">
        <v>0</v>
      </c>
      <c r="U374" s="4">
        <f t="shared" si="41"/>
        <v>2154.4611787845242</v>
      </c>
    </row>
    <row r="375" spans="1:21" x14ac:dyDescent="0.2">
      <c r="A375">
        <v>1675180165</v>
      </c>
      <c r="E375" s="1">
        <v>43282.946770833332</v>
      </c>
      <c r="F375" s="7">
        <f t="shared" si="36"/>
        <v>43282</v>
      </c>
      <c r="G375" s="6">
        <f t="shared" si="37"/>
        <v>7</v>
      </c>
      <c r="H375" s="6">
        <f t="shared" si="38"/>
        <v>1</v>
      </c>
      <c r="I375" s="6">
        <f t="shared" si="39"/>
        <v>2018</v>
      </c>
      <c r="J375" t="s">
        <v>23</v>
      </c>
      <c r="K375" t="s">
        <v>20</v>
      </c>
      <c r="L375">
        <v>3696</v>
      </c>
      <c r="M375">
        <v>25427.7</v>
      </c>
      <c r="N375" s="4">
        <f t="shared" si="40"/>
        <v>25.427700000000002</v>
      </c>
      <c r="O375" s="4">
        <f t="shared" si="35"/>
        <v>15.8000353767</v>
      </c>
      <c r="P375" t="s">
        <v>511</v>
      </c>
      <c r="Q375" t="str">
        <f>VLOOKUP(P375,Key!$A$2:$C$160,2,FALSE)</f>
        <v>Home - Manhattan</v>
      </c>
      <c r="R375" t="str">
        <f>VLOOKUP(P375,Key!$A$2:$C$160,3,FALSE)</f>
        <v>Home - Manhattan</v>
      </c>
      <c r="S375" t="str">
        <f>VLOOKUP(P375,Key!$A$2:$D$160,4,FALSE)</f>
        <v>Home - Manhattan</v>
      </c>
      <c r="T375" t="b">
        <v>1</v>
      </c>
      <c r="U375" s="4">
        <f t="shared" si="41"/>
        <v>2154.4611787845242</v>
      </c>
    </row>
    <row r="376" spans="1:21" x14ac:dyDescent="0.2">
      <c r="A376">
        <v>1676143527</v>
      </c>
      <c r="E376" s="1">
        <v>43283.583692129629</v>
      </c>
      <c r="F376" s="7">
        <f t="shared" si="36"/>
        <v>43283</v>
      </c>
      <c r="G376" s="6">
        <f t="shared" si="37"/>
        <v>7</v>
      </c>
      <c r="H376" s="6">
        <f t="shared" si="38"/>
        <v>2</v>
      </c>
      <c r="I376" s="6">
        <f t="shared" si="39"/>
        <v>2018</v>
      </c>
      <c r="J376" t="s">
        <v>4</v>
      </c>
      <c r="K376" t="s">
        <v>5</v>
      </c>
      <c r="L376">
        <v>4525</v>
      </c>
      <c r="M376">
        <v>11104.5</v>
      </c>
      <c r="N376" s="4">
        <f t="shared" si="40"/>
        <v>11.1045</v>
      </c>
      <c r="O376" s="4">
        <f t="shared" si="35"/>
        <v>6.9000142694999997</v>
      </c>
      <c r="P376" t="s">
        <v>511</v>
      </c>
      <c r="Q376" t="str">
        <f>VLOOKUP(P376,Key!$A$2:$C$160,2,FALSE)</f>
        <v>Home - Manhattan</v>
      </c>
      <c r="R376" t="str">
        <f>VLOOKUP(P376,Key!$A$2:$C$160,3,FALSE)</f>
        <v>Home - Manhattan</v>
      </c>
      <c r="S376" t="str">
        <f>VLOOKUP(P376,Key!$A$2:$D$160,4,FALSE)</f>
        <v>Home - Manhattan</v>
      </c>
      <c r="T376" t="b">
        <v>1</v>
      </c>
      <c r="U376" s="4">
        <f t="shared" si="41"/>
        <v>2161.3611930540242</v>
      </c>
    </row>
    <row r="377" spans="1:21" x14ac:dyDescent="0.2">
      <c r="A377">
        <v>1683451943</v>
      </c>
      <c r="E377" s="1">
        <v>43286.867766203701</v>
      </c>
      <c r="F377" s="7">
        <f t="shared" si="36"/>
        <v>43286</v>
      </c>
      <c r="G377" s="6">
        <f t="shared" si="37"/>
        <v>7</v>
      </c>
      <c r="H377" s="6">
        <f t="shared" si="38"/>
        <v>5</v>
      </c>
      <c r="I377" s="6">
        <f t="shared" si="39"/>
        <v>2018</v>
      </c>
      <c r="J377" t="s">
        <v>6</v>
      </c>
      <c r="K377" t="s">
        <v>5</v>
      </c>
      <c r="L377">
        <v>4035</v>
      </c>
      <c r="M377">
        <v>5233</v>
      </c>
      <c r="N377" s="4">
        <f t="shared" si="40"/>
        <v>5.2329999999999997</v>
      </c>
      <c r="O377" s="4">
        <f t="shared" si="35"/>
        <v>3.2516344429999999</v>
      </c>
      <c r="P377" t="s">
        <v>49</v>
      </c>
      <c r="Q377" t="str">
        <f>VLOOKUP(P377,Key!$A$2:$C$160,2,FALSE)</f>
        <v>California</v>
      </c>
      <c r="R377" t="str">
        <f>VLOOKUP(P377,Key!$A$2:$C$160,3,FALSE)</f>
        <v>USA</v>
      </c>
      <c r="S377" t="str">
        <f>VLOOKUP(P377,Key!$A$2:$D$160,4,FALSE)</f>
        <v>DOM</v>
      </c>
      <c r="T377" t="b">
        <v>0</v>
      </c>
      <c r="U377" s="4">
        <f t="shared" si="41"/>
        <v>2164.6128274970242</v>
      </c>
    </row>
    <row r="378" spans="1:21" x14ac:dyDescent="0.2">
      <c r="A378">
        <v>1704634918</v>
      </c>
      <c r="E378" s="1">
        <v>43296.6</v>
      </c>
      <c r="F378" s="7">
        <f t="shared" si="36"/>
        <v>43296</v>
      </c>
      <c r="G378" s="6">
        <f t="shared" si="37"/>
        <v>7</v>
      </c>
      <c r="H378" s="6">
        <f t="shared" si="38"/>
        <v>15</v>
      </c>
      <c r="I378" s="6">
        <f t="shared" si="39"/>
        <v>2018</v>
      </c>
      <c r="J378" t="s">
        <v>31</v>
      </c>
      <c r="K378" t="s">
        <v>5</v>
      </c>
      <c r="L378">
        <v>3405</v>
      </c>
      <c r="M378">
        <v>6794</v>
      </c>
      <c r="N378" s="4">
        <f t="shared" si="40"/>
        <v>6.7939999999999996</v>
      </c>
      <c r="O378" s="4">
        <f t="shared" si="35"/>
        <v>4.221594574</v>
      </c>
      <c r="P378" t="s">
        <v>70</v>
      </c>
      <c r="Q378">
        <f>VLOOKUP(P378,Key!$A$2:$C$160,2,FALSE)</f>
        <v>0</v>
      </c>
      <c r="R378" t="str">
        <f>VLOOKUP(P378,Key!$A$2:$C$160,3,FALSE)</f>
        <v>Peru</v>
      </c>
      <c r="S378" t="str">
        <f>VLOOKUP(P378,Key!$A$2:$D$160,4,FALSE)</f>
        <v>INT</v>
      </c>
      <c r="T378" t="b">
        <v>0</v>
      </c>
      <c r="U378" s="4">
        <f t="shared" si="41"/>
        <v>2168.8344220710242</v>
      </c>
    </row>
    <row r="379" spans="1:21" x14ac:dyDescent="0.2">
      <c r="A379">
        <v>1706760013</v>
      </c>
      <c r="E379" s="1">
        <v>43297.638379629629</v>
      </c>
      <c r="F379" s="7">
        <f t="shared" si="36"/>
        <v>43297</v>
      </c>
      <c r="G379" s="6">
        <f t="shared" si="37"/>
        <v>7</v>
      </c>
      <c r="H379" s="6">
        <f t="shared" si="38"/>
        <v>16</v>
      </c>
      <c r="I379" s="6">
        <f t="shared" si="39"/>
        <v>2018</v>
      </c>
      <c r="J379" t="s">
        <v>7</v>
      </c>
      <c r="K379" t="s">
        <v>5</v>
      </c>
      <c r="L379">
        <v>2562</v>
      </c>
      <c r="M379">
        <v>21535.200000000001</v>
      </c>
      <c r="N379" s="4">
        <f t="shared" si="40"/>
        <v>21.5352</v>
      </c>
      <c r="O379" s="4">
        <f t="shared" si="35"/>
        <v>13.381348759200002</v>
      </c>
      <c r="P379" t="s">
        <v>71</v>
      </c>
      <c r="Q379">
        <f>VLOOKUP(P379,Key!$A$2:$C$160,2,FALSE)</f>
        <v>0</v>
      </c>
      <c r="R379" t="str">
        <f>VLOOKUP(P379,Key!$A$2:$C$160,3,FALSE)</f>
        <v>Argentina</v>
      </c>
      <c r="S379" t="str">
        <f>VLOOKUP(P379,Key!$A$2:$D$160,4,FALSE)</f>
        <v>INT</v>
      </c>
      <c r="T379" t="b">
        <v>0</v>
      </c>
      <c r="U379" s="4">
        <f t="shared" si="41"/>
        <v>2182.2157708302243</v>
      </c>
    </row>
    <row r="380" spans="1:21" x14ac:dyDescent="0.2">
      <c r="A380">
        <v>1710878769</v>
      </c>
      <c r="E380" s="1">
        <v>43299.537719907406</v>
      </c>
      <c r="F380" s="7">
        <f t="shared" si="36"/>
        <v>43299</v>
      </c>
      <c r="G380" s="6">
        <f t="shared" si="37"/>
        <v>7</v>
      </c>
      <c r="H380" s="6">
        <f t="shared" si="38"/>
        <v>18</v>
      </c>
      <c r="I380" s="6">
        <f t="shared" si="39"/>
        <v>2018</v>
      </c>
      <c r="J380" t="s">
        <v>4</v>
      </c>
      <c r="K380" t="s">
        <v>5</v>
      </c>
      <c r="L380">
        <v>1957</v>
      </c>
      <c r="M380">
        <v>14697.6</v>
      </c>
      <c r="N380" s="4">
        <f t="shared" si="40"/>
        <v>14.6976</v>
      </c>
      <c r="O380" s="4">
        <f t="shared" si="35"/>
        <v>9.1326624096</v>
      </c>
      <c r="P380" t="s">
        <v>71</v>
      </c>
      <c r="Q380">
        <f>VLOOKUP(P380,Key!$A$2:$C$160,2,FALSE)</f>
        <v>0</v>
      </c>
      <c r="R380" t="str">
        <f>VLOOKUP(P380,Key!$A$2:$C$160,3,FALSE)</f>
        <v>Argentina</v>
      </c>
      <c r="S380" t="str">
        <f>VLOOKUP(P380,Key!$A$2:$D$160,4,FALSE)</f>
        <v>INT</v>
      </c>
      <c r="T380" t="b">
        <v>0</v>
      </c>
      <c r="U380" s="4">
        <f t="shared" si="41"/>
        <v>2191.3484332398243</v>
      </c>
    </row>
    <row r="381" spans="1:21" x14ac:dyDescent="0.2">
      <c r="A381">
        <v>1715223417</v>
      </c>
      <c r="E381" s="1">
        <v>43301.526192129626</v>
      </c>
      <c r="F381" s="7">
        <f t="shared" si="36"/>
        <v>43301</v>
      </c>
      <c r="G381" s="6">
        <f t="shared" si="37"/>
        <v>7</v>
      </c>
      <c r="H381" s="6">
        <f t="shared" si="38"/>
        <v>20</v>
      </c>
      <c r="I381" s="6">
        <f t="shared" si="39"/>
        <v>2018</v>
      </c>
      <c r="J381" t="s">
        <v>4</v>
      </c>
      <c r="K381" t="s">
        <v>5</v>
      </c>
      <c r="L381">
        <v>2294</v>
      </c>
      <c r="M381">
        <v>8109.8</v>
      </c>
      <c r="N381" s="4">
        <f t="shared" si="40"/>
        <v>8.1097999999999999</v>
      </c>
      <c r="O381" s="4">
        <f t="shared" si="35"/>
        <v>5.0391945358000001</v>
      </c>
      <c r="P381" t="s">
        <v>71</v>
      </c>
      <c r="Q381">
        <f>VLOOKUP(P381,Key!$A$2:$C$160,2,FALSE)</f>
        <v>0</v>
      </c>
      <c r="R381" t="str">
        <f>VLOOKUP(P381,Key!$A$2:$C$160,3,FALSE)</f>
        <v>Argentina</v>
      </c>
      <c r="S381" t="str">
        <f>VLOOKUP(P381,Key!$A$2:$D$160,4,FALSE)</f>
        <v>INT</v>
      </c>
      <c r="T381" t="b">
        <v>0</v>
      </c>
      <c r="U381" s="4">
        <f t="shared" si="41"/>
        <v>2196.3876277756244</v>
      </c>
    </row>
    <row r="382" spans="1:21" x14ac:dyDescent="0.2">
      <c r="A382">
        <v>1720334941</v>
      </c>
      <c r="E382" s="1">
        <v>43303.572280092594</v>
      </c>
      <c r="F382" s="7">
        <f t="shared" si="36"/>
        <v>43303</v>
      </c>
      <c r="G382" s="6">
        <f t="shared" si="37"/>
        <v>7</v>
      </c>
      <c r="H382" s="6">
        <f t="shared" si="38"/>
        <v>22</v>
      </c>
      <c r="I382" s="6">
        <f t="shared" si="39"/>
        <v>2018</v>
      </c>
      <c r="J382" t="s">
        <v>4</v>
      </c>
      <c r="K382" t="s">
        <v>5</v>
      </c>
      <c r="L382">
        <v>510</v>
      </c>
      <c r="M382">
        <v>8636.2000000000007</v>
      </c>
      <c r="N382" s="4">
        <f t="shared" si="40"/>
        <v>8.6362000000000005</v>
      </c>
      <c r="O382" s="4">
        <f t="shared" si="35"/>
        <v>5.3662842302000007</v>
      </c>
      <c r="P382" t="s">
        <v>72</v>
      </c>
      <c r="Q382" t="str">
        <f>VLOOKUP(P382,Key!$A$2:$C$160,2,FALSE)</f>
        <v>Oregon</v>
      </c>
      <c r="R382" t="str">
        <f>VLOOKUP(P382,Key!$A$2:$C$160,3,FALSE)</f>
        <v>USA</v>
      </c>
      <c r="S382" t="str">
        <f>VLOOKUP(P382,Key!$A$2:$D$160,4,FALSE)</f>
        <v>DOM</v>
      </c>
      <c r="T382" t="b">
        <v>0</v>
      </c>
      <c r="U382" s="4">
        <f t="shared" si="41"/>
        <v>2201.7539120058245</v>
      </c>
    </row>
    <row r="383" spans="1:21" x14ac:dyDescent="0.2">
      <c r="A383">
        <v>1722579316</v>
      </c>
      <c r="E383" s="1">
        <v>43304.635057870371</v>
      </c>
      <c r="F383" s="7">
        <f t="shared" si="36"/>
        <v>43304</v>
      </c>
      <c r="G383" s="6">
        <f t="shared" si="37"/>
        <v>7</v>
      </c>
      <c r="H383" s="6">
        <f t="shared" si="38"/>
        <v>23</v>
      </c>
      <c r="I383" s="6">
        <f t="shared" si="39"/>
        <v>2018</v>
      </c>
      <c r="J383" t="s">
        <v>4</v>
      </c>
      <c r="K383" t="s">
        <v>5</v>
      </c>
      <c r="L383">
        <v>3855</v>
      </c>
      <c r="M383">
        <v>11790</v>
      </c>
      <c r="N383" s="4">
        <f t="shared" si="40"/>
        <v>11.79</v>
      </c>
      <c r="O383" s="4">
        <f t="shared" si="35"/>
        <v>7.3259640900000003</v>
      </c>
      <c r="P383" t="s">
        <v>72</v>
      </c>
      <c r="Q383" t="str">
        <f>VLOOKUP(P383,Key!$A$2:$C$160,2,FALSE)</f>
        <v>Oregon</v>
      </c>
      <c r="R383" t="str">
        <f>VLOOKUP(P383,Key!$A$2:$C$160,3,FALSE)</f>
        <v>USA</v>
      </c>
      <c r="S383" t="str">
        <f>VLOOKUP(P383,Key!$A$2:$D$160,4,FALSE)</f>
        <v>DOM</v>
      </c>
      <c r="T383" t="b">
        <v>0</v>
      </c>
      <c r="U383" s="4">
        <f t="shared" si="41"/>
        <v>2209.0798760958246</v>
      </c>
    </row>
    <row r="384" spans="1:21" x14ac:dyDescent="0.2">
      <c r="A384">
        <v>1724762370</v>
      </c>
      <c r="E384" s="1">
        <v>43305.623819444445</v>
      </c>
      <c r="F384" s="7">
        <f t="shared" si="36"/>
        <v>43305</v>
      </c>
      <c r="G384" s="6">
        <f t="shared" si="37"/>
        <v>7</v>
      </c>
      <c r="H384" s="6">
        <f t="shared" si="38"/>
        <v>24</v>
      </c>
      <c r="I384" s="6">
        <f t="shared" si="39"/>
        <v>2018</v>
      </c>
      <c r="J384" t="s">
        <v>4</v>
      </c>
      <c r="K384" t="s">
        <v>5</v>
      </c>
      <c r="L384">
        <v>3654</v>
      </c>
      <c r="M384">
        <v>10246.5</v>
      </c>
      <c r="N384" s="4">
        <f t="shared" si="40"/>
        <v>10.246499999999999</v>
      </c>
      <c r="O384" s="4">
        <f t="shared" si="35"/>
        <v>6.3668779515000002</v>
      </c>
      <c r="P384" t="s">
        <v>72</v>
      </c>
      <c r="Q384" t="str">
        <f>VLOOKUP(P384,Key!$A$2:$C$160,2,FALSE)</f>
        <v>Oregon</v>
      </c>
      <c r="R384" t="str">
        <f>VLOOKUP(P384,Key!$A$2:$C$160,3,FALSE)</f>
        <v>USA</v>
      </c>
      <c r="S384" t="str">
        <f>VLOOKUP(P384,Key!$A$2:$D$160,4,FALSE)</f>
        <v>DOM</v>
      </c>
      <c r="T384" t="b">
        <v>0</v>
      </c>
      <c r="U384" s="4">
        <f t="shared" si="41"/>
        <v>2215.4467540473247</v>
      </c>
    </row>
    <row r="385" spans="1:21" x14ac:dyDescent="0.2">
      <c r="A385">
        <v>1729305661</v>
      </c>
      <c r="E385" s="1">
        <v>43307.619849537034</v>
      </c>
      <c r="F385" s="7">
        <f t="shared" si="36"/>
        <v>43307</v>
      </c>
      <c r="G385" s="6">
        <f t="shared" si="37"/>
        <v>7</v>
      </c>
      <c r="H385" s="6">
        <f t="shared" si="38"/>
        <v>26</v>
      </c>
      <c r="I385" s="6">
        <f t="shared" si="39"/>
        <v>2018</v>
      </c>
      <c r="J385" t="s">
        <v>4</v>
      </c>
      <c r="K385" t="s">
        <v>5</v>
      </c>
      <c r="L385">
        <v>3531</v>
      </c>
      <c r="M385">
        <v>10492.5</v>
      </c>
      <c r="N385" s="4">
        <f t="shared" si="40"/>
        <v>10.4925</v>
      </c>
      <c r="O385" s="4">
        <f t="shared" si="35"/>
        <v>6.5197352175000001</v>
      </c>
      <c r="P385" t="s">
        <v>508</v>
      </c>
      <c r="Q385" t="str">
        <f>VLOOKUP(P385,Key!$A$2:$C$160,2,FALSE)</f>
        <v>Home - PP</v>
      </c>
      <c r="R385" t="str">
        <f>VLOOKUP(P385,Key!$A$2:$C$160,3,FALSE)</f>
        <v>Home - PP</v>
      </c>
      <c r="S385" t="str">
        <f>VLOOKUP(P385,Key!$A$2:$D$160,4,FALSE)</f>
        <v>Home - PP</v>
      </c>
      <c r="T385" t="b">
        <v>0</v>
      </c>
      <c r="U385" s="4">
        <f t="shared" si="41"/>
        <v>2221.9664892648248</v>
      </c>
    </row>
    <row r="386" spans="1:21" x14ac:dyDescent="0.2">
      <c r="A386">
        <v>1731810772</v>
      </c>
      <c r="E386" s="1">
        <v>43308.79</v>
      </c>
      <c r="F386" s="7">
        <f t="shared" si="36"/>
        <v>43308</v>
      </c>
      <c r="G386" s="6">
        <f t="shared" si="37"/>
        <v>7</v>
      </c>
      <c r="H386" s="6">
        <f t="shared" si="38"/>
        <v>27</v>
      </c>
      <c r="I386" s="6">
        <f t="shared" si="39"/>
        <v>2018</v>
      </c>
      <c r="J386" t="s">
        <v>7</v>
      </c>
      <c r="K386" t="s">
        <v>5</v>
      </c>
      <c r="L386">
        <v>3288</v>
      </c>
      <c r="M386">
        <v>7602.9</v>
      </c>
      <c r="N386" s="4">
        <f t="shared" si="40"/>
        <v>7.6029</v>
      </c>
      <c r="O386" s="4">
        <f t="shared" si="35"/>
        <v>4.7242215758999997</v>
      </c>
      <c r="P386" t="s">
        <v>508</v>
      </c>
      <c r="Q386" t="str">
        <f>VLOOKUP(P386,Key!$A$2:$C$160,2,FALSE)</f>
        <v>Home - PP</v>
      </c>
      <c r="R386" t="str">
        <f>VLOOKUP(P386,Key!$A$2:$C$160,3,FALSE)</f>
        <v>Home - PP</v>
      </c>
      <c r="S386" t="str">
        <f>VLOOKUP(P386,Key!$A$2:$D$160,4,FALSE)</f>
        <v>Home - PP</v>
      </c>
      <c r="T386" t="b">
        <v>0</v>
      </c>
      <c r="U386" s="4">
        <f t="shared" si="41"/>
        <v>2226.6907108407249</v>
      </c>
    </row>
    <row r="387" spans="1:21" x14ac:dyDescent="0.2">
      <c r="A387">
        <v>1733678102</v>
      </c>
      <c r="E387" s="1">
        <v>43309.650127314817</v>
      </c>
      <c r="F387" s="7">
        <f t="shared" si="36"/>
        <v>43309</v>
      </c>
      <c r="G387" s="6">
        <f t="shared" si="37"/>
        <v>7</v>
      </c>
      <c r="H387" s="6">
        <f t="shared" si="38"/>
        <v>28</v>
      </c>
      <c r="I387" s="6">
        <f t="shared" si="39"/>
        <v>2018</v>
      </c>
      <c r="J387" t="s">
        <v>4</v>
      </c>
      <c r="K387" t="s">
        <v>5</v>
      </c>
      <c r="L387">
        <v>3095</v>
      </c>
      <c r="M387">
        <v>9372.2999999999993</v>
      </c>
      <c r="N387" s="4">
        <f t="shared" si="40"/>
        <v>9.3722999999999992</v>
      </c>
      <c r="O387" s="4">
        <f t="shared" si="35"/>
        <v>5.8236754232999992</v>
      </c>
      <c r="P387" t="s">
        <v>508</v>
      </c>
      <c r="Q387" t="str">
        <f>VLOOKUP(P387,Key!$A$2:$C$160,2,FALSE)</f>
        <v>Home - PP</v>
      </c>
      <c r="R387" t="str">
        <f>VLOOKUP(P387,Key!$A$2:$C$160,3,FALSE)</f>
        <v>Home - PP</v>
      </c>
      <c r="S387" t="str">
        <f>VLOOKUP(P387,Key!$A$2:$D$160,4,FALSE)</f>
        <v>Home - PP</v>
      </c>
      <c r="T387" t="b">
        <v>0</v>
      </c>
      <c r="U387" s="4">
        <f t="shared" si="41"/>
        <v>2232.5143862640248</v>
      </c>
    </row>
    <row r="388" spans="1:21" x14ac:dyDescent="0.2">
      <c r="A388">
        <v>1738335039</v>
      </c>
      <c r="E388" s="1">
        <v>43311.715914351851</v>
      </c>
      <c r="F388" s="7">
        <f t="shared" si="36"/>
        <v>43311</v>
      </c>
      <c r="G388" s="6">
        <f t="shared" si="37"/>
        <v>7</v>
      </c>
      <c r="H388" s="6">
        <f t="shared" si="38"/>
        <v>30</v>
      </c>
      <c r="I388" s="6">
        <f t="shared" si="39"/>
        <v>2018</v>
      </c>
      <c r="J388" t="s">
        <v>4</v>
      </c>
      <c r="K388" t="s">
        <v>5</v>
      </c>
      <c r="L388">
        <v>3468</v>
      </c>
      <c r="M388">
        <v>10334.200000000001</v>
      </c>
      <c r="N388" s="4">
        <f t="shared" si="40"/>
        <v>10.334200000000001</v>
      </c>
      <c r="O388" s="4">
        <f t="shared" si="35"/>
        <v>6.4213721882000003</v>
      </c>
      <c r="P388" t="s">
        <v>508</v>
      </c>
      <c r="Q388" t="str">
        <f>VLOOKUP(P388,Key!$A$2:$C$160,2,FALSE)</f>
        <v>Home - PP</v>
      </c>
      <c r="R388" t="str">
        <f>VLOOKUP(P388,Key!$A$2:$C$160,3,FALSE)</f>
        <v>Home - PP</v>
      </c>
      <c r="S388" t="str">
        <f>VLOOKUP(P388,Key!$A$2:$D$160,4,FALSE)</f>
        <v>Home - PP</v>
      </c>
      <c r="T388" t="b">
        <v>0</v>
      </c>
      <c r="U388" s="4">
        <f t="shared" si="41"/>
        <v>2238.9357584522249</v>
      </c>
    </row>
    <row r="389" spans="1:21" x14ac:dyDescent="0.2">
      <c r="A389">
        <v>1740527735</v>
      </c>
      <c r="E389" s="1">
        <v>43312.684988425928</v>
      </c>
      <c r="F389" s="7">
        <f t="shared" si="36"/>
        <v>43312</v>
      </c>
      <c r="G389" s="6">
        <f t="shared" si="37"/>
        <v>7</v>
      </c>
      <c r="H389" s="6">
        <f t="shared" si="38"/>
        <v>31</v>
      </c>
      <c r="I389" s="6">
        <f t="shared" si="39"/>
        <v>2018</v>
      </c>
      <c r="J389" t="s">
        <v>4</v>
      </c>
      <c r="K389" t="s">
        <v>5</v>
      </c>
      <c r="L389">
        <v>5029</v>
      </c>
      <c r="M389">
        <v>12701.2</v>
      </c>
      <c r="N389" s="4">
        <f t="shared" si="40"/>
        <v>12.7012</v>
      </c>
      <c r="O389" s="4">
        <f t="shared" si="35"/>
        <v>7.8921573452000002</v>
      </c>
      <c r="P389" t="s">
        <v>508</v>
      </c>
      <c r="Q389" t="str">
        <f>VLOOKUP(P389,Key!$A$2:$C$160,2,FALSE)</f>
        <v>Home - PP</v>
      </c>
      <c r="R389" t="str">
        <f>VLOOKUP(P389,Key!$A$2:$C$160,3,FALSE)</f>
        <v>Home - PP</v>
      </c>
      <c r="S389" t="str">
        <f>VLOOKUP(P389,Key!$A$2:$D$160,4,FALSE)</f>
        <v>Home - PP</v>
      </c>
      <c r="T389" t="b">
        <v>0</v>
      </c>
      <c r="U389" s="4">
        <f t="shared" si="41"/>
        <v>2246.8279157974248</v>
      </c>
    </row>
    <row r="390" spans="1:21" x14ac:dyDescent="0.2">
      <c r="A390">
        <v>1742817635</v>
      </c>
      <c r="E390" s="1">
        <v>43313.670358796298</v>
      </c>
      <c r="F390" s="7">
        <f t="shared" si="36"/>
        <v>43313</v>
      </c>
      <c r="G390" s="6">
        <f t="shared" si="37"/>
        <v>8</v>
      </c>
      <c r="H390" s="6">
        <f t="shared" si="38"/>
        <v>1</v>
      </c>
      <c r="I390" s="6">
        <f t="shared" si="39"/>
        <v>2018</v>
      </c>
      <c r="J390" t="s">
        <v>4</v>
      </c>
      <c r="K390" t="s">
        <v>5</v>
      </c>
      <c r="L390">
        <v>3174</v>
      </c>
      <c r="M390">
        <v>11418.5</v>
      </c>
      <c r="N390" s="4">
        <f t="shared" si="40"/>
        <v>11.4185</v>
      </c>
      <c r="O390" s="4">
        <f t="shared" ref="O390:O453" si="42">M390*$J$2</f>
        <v>7.0951247635000003</v>
      </c>
      <c r="P390" t="s">
        <v>508</v>
      </c>
      <c r="Q390" t="str">
        <f>VLOOKUP(P390,Key!$A$2:$C$160,2,FALSE)</f>
        <v>Home - PP</v>
      </c>
      <c r="R390" t="str">
        <f>VLOOKUP(P390,Key!$A$2:$C$160,3,FALSE)</f>
        <v>Home - PP</v>
      </c>
      <c r="S390" t="str">
        <f>VLOOKUP(P390,Key!$A$2:$D$160,4,FALSE)</f>
        <v>Home - PP</v>
      </c>
      <c r="T390" t="b">
        <v>0</v>
      </c>
      <c r="U390" s="4">
        <f t="shared" si="41"/>
        <v>2253.9230405609246</v>
      </c>
    </row>
    <row r="391" spans="1:21" x14ac:dyDescent="0.2">
      <c r="A391">
        <v>1747001223</v>
      </c>
      <c r="E391" s="1">
        <v>43315.548206018517</v>
      </c>
      <c r="F391" s="7">
        <f t="shared" ref="F391:F454" si="43">DATE(I391,G391,H391)</f>
        <v>43315</v>
      </c>
      <c r="G391" s="6">
        <f t="shared" ref="G391:G454" si="44">MONTH(E391)</f>
        <v>8</v>
      </c>
      <c r="H391" s="6">
        <f t="shared" ref="H391:H454" si="45">DAY(E391)</f>
        <v>3</v>
      </c>
      <c r="I391" s="6">
        <f t="shared" ref="I391:I454" si="46">YEAR(E391:E391)</f>
        <v>2018</v>
      </c>
      <c r="J391" t="s">
        <v>4</v>
      </c>
      <c r="K391" t="s">
        <v>5</v>
      </c>
      <c r="L391">
        <v>3350</v>
      </c>
      <c r="M391">
        <v>10614.5</v>
      </c>
      <c r="N391" s="4">
        <f t="shared" ref="N391:N454" si="47">M391/1000</f>
        <v>10.6145</v>
      </c>
      <c r="O391" s="4">
        <f t="shared" si="42"/>
        <v>6.5955424794999997</v>
      </c>
      <c r="P391" t="s">
        <v>73</v>
      </c>
      <c r="Q391" t="str">
        <f>VLOOKUP(P391,Key!$A$2:$C$160,2,FALSE)</f>
        <v>South Dakota</v>
      </c>
      <c r="R391" t="str">
        <f>VLOOKUP(P391,Key!$A$2:$C$160,3,FALSE)</f>
        <v>USA</v>
      </c>
      <c r="S391" t="str">
        <f>VLOOKUP(P391,Key!$A$2:$D$160,4,FALSE)</f>
        <v>DOM</v>
      </c>
      <c r="T391" t="b">
        <v>0</v>
      </c>
      <c r="U391" s="4">
        <f t="shared" si="41"/>
        <v>2260.5185830404248</v>
      </c>
    </row>
    <row r="392" spans="1:21" x14ac:dyDescent="0.2">
      <c r="A392">
        <v>1749149352</v>
      </c>
      <c r="E392" s="1">
        <v>43316.55872685185</v>
      </c>
      <c r="F392" s="7">
        <f t="shared" si="43"/>
        <v>43316</v>
      </c>
      <c r="G392" s="6">
        <f t="shared" si="44"/>
        <v>8</v>
      </c>
      <c r="H392" s="6">
        <f t="shared" si="45"/>
        <v>4</v>
      </c>
      <c r="I392" s="6">
        <f t="shared" si="46"/>
        <v>2018</v>
      </c>
      <c r="J392" t="s">
        <v>4</v>
      </c>
      <c r="K392" t="s">
        <v>5</v>
      </c>
      <c r="L392">
        <v>3899</v>
      </c>
      <c r="M392">
        <v>8070.7</v>
      </c>
      <c r="N392" s="4">
        <f t="shared" si="47"/>
        <v>8.0707000000000004</v>
      </c>
      <c r="O392" s="4">
        <f t="shared" si="42"/>
        <v>5.0148989297000002</v>
      </c>
      <c r="P392" t="s">
        <v>73</v>
      </c>
      <c r="Q392" t="str">
        <f>VLOOKUP(P392,Key!$A$2:$C$160,2,FALSE)</f>
        <v>South Dakota</v>
      </c>
      <c r="R392" t="str">
        <f>VLOOKUP(P392,Key!$A$2:$C$160,3,FALSE)</f>
        <v>USA</v>
      </c>
      <c r="S392" t="str">
        <f>VLOOKUP(P392,Key!$A$2:$D$160,4,FALSE)</f>
        <v>DOM</v>
      </c>
      <c r="T392" t="b">
        <v>0</v>
      </c>
      <c r="U392" s="4">
        <f t="shared" ref="U392:U455" si="48">IF(K392="Run",O392,0)+U391</f>
        <v>2265.5334819701247</v>
      </c>
    </row>
    <row r="393" spans="1:21" x14ac:dyDescent="0.2">
      <c r="A393">
        <v>1751547792</v>
      </c>
      <c r="E393" s="1">
        <v>43317.557766203703</v>
      </c>
      <c r="F393" s="7">
        <f t="shared" si="43"/>
        <v>43317</v>
      </c>
      <c r="G393" s="6">
        <f t="shared" si="44"/>
        <v>8</v>
      </c>
      <c r="H393" s="6">
        <f t="shared" si="45"/>
        <v>5</v>
      </c>
      <c r="I393" s="6">
        <f t="shared" si="46"/>
        <v>2018</v>
      </c>
      <c r="J393" t="s">
        <v>4</v>
      </c>
      <c r="K393" t="s">
        <v>5</v>
      </c>
      <c r="L393">
        <v>2076</v>
      </c>
      <c r="M393">
        <v>5951.2</v>
      </c>
      <c r="N393" s="4">
        <f t="shared" si="47"/>
        <v>5.9512</v>
      </c>
      <c r="O393" s="4">
        <f t="shared" si="42"/>
        <v>3.6979030952</v>
      </c>
      <c r="P393" t="s">
        <v>74</v>
      </c>
      <c r="Q393" t="str">
        <f>VLOOKUP(P393,Key!$A$2:$C$160,2,FALSE)</f>
        <v>New Hampshire</v>
      </c>
      <c r="R393" t="str">
        <f>VLOOKUP(P393,Key!$A$2:$C$160,3,FALSE)</f>
        <v>USA</v>
      </c>
      <c r="S393" t="str">
        <f>VLOOKUP(P393,Key!$A$2:$D$160,4,FALSE)</f>
        <v>DOM</v>
      </c>
      <c r="T393" t="b">
        <v>0</v>
      </c>
      <c r="U393" s="4">
        <f t="shared" si="48"/>
        <v>2269.231385065325</v>
      </c>
    </row>
    <row r="394" spans="1:21" x14ac:dyDescent="0.2">
      <c r="A394">
        <v>1753686325</v>
      </c>
      <c r="E394" s="1">
        <v>43318.482951388891</v>
      </c>
      <c r="F394" s="7">
        <f t="shared" si="43"/>
        <v>43318</v>
      </c>
      <c r="G394" s="6">
        <f t="shared" si="44"/>
        <v>8</v>
      </c>
      <c r="H394" s="6">
        <f t="shared" si="45"/>
        <v>6</v>
      </c>
      <c r="I394" s="6">
        <f t="shared" si="46"/>
        <v>2018</v>
      </c>
      <c r="J394" t="s">
        <v>4</v>
      </c>
      <c r="K394" t="s">
        <v>5</v>
      </c>
      <c r="L394">
        <v>3626</v>
      </c>
      <c r="M394">
        <v>7205.3</v>
      </c>
      <c r="N394" s="4">
        <f t="shared" si="47"/>
        <v>7.2053000000000003</v>
      </c>
      <c r="O394" s="4">
        <f t="shared" si="42"/>
        <v>4.4771644663000005</v>
      </c>
      <c r="P394" t="s">
        <v>74</v>
      </c>
      <c r="Q394" t="str">
        <f>VLOOKUP(P394,Key!$A$2:$C$160,2,FALSE)</f>
        <v>New Hampshire</v>
      </c>
      <c r="R394" t="str">
        <f>VLOOKUP(P394,Key!$A$2:$C$160,3,FALSE)</f>
        <v>USA</v>
      </c>
      <c r="S394" t="str">
        <f>VLOOKUP(P394,Key!$A$2:$D$160,4,FALSE)</f>
        <v>DOM</v>
      </c>
      <c r="T394" t="b">
        <v>0</v>
      </c>
      <c r="U394" s="4">
        <f t="shared" si="48"/>
        <v>2273.7085495316251</v>
      </c>
    </row>
    <row r="395" spans="1:21" x14ac:dyDescent="0.2">
      <c r="A395">
        <v>1754128988</v>
      </c>
      <c r="E395" s="1">
        <v>43318.695821759262</v>
      </c>
      <c r="F395" s="7">
        <f t="shared" si="43"/>
        <v>43318</v>
      </c>
      <c r="G395" s="6">
        <f t="shared" si="44"/>
        <v>8</v>
      </c>
      <c r="H395" s="6">
        <f t="shared" si="45"/>
        <v>6</v>
      </c>
      <c r="I395" s="6">
        <f t="shared" si="46"/>
        <v>2018</v>
      </c>
      <c r="J395" t="s">
        <v>13</v>
      </c>
      <c r="K395" t="s">
        <v>5</v>
      </c>
      <c r="L395">
        <v>3579</v>
      </c>
      <c r="M395">
        <v>1609.35</v>
      </c>
      <c r="N395" s="4">
        <f t="shared" si="47"/>
        <v>1.6093499999999998</v>
      </c>
      <c r="O395" s="4">
        <f t="shared" si="42"/>
        <v>1.00000341885</v>
      </c>
      <c r="P395" t="s">
        <v>74</v>
      </c>
      <c r="Q395" t="str">
        <f>VLOOKUP(P395,Key!$A$2:$C$160,2,FALSE)</f>
        <v>New Hampshire</v>
      </c>
      <c r="R395" t="str">
        <f>VLOOKUP(P395,Key!$A$2:$C$160,3,FALSE)</f>
        <v>USA</v>
      </c>
      <c r="S395" t="str">
        <f>VLOOKUP(P395,Key!$A$2:$D$160,4,FALSE)</f>
        <v>DOM</v>
      </c>
      <c r="T395" t="b">
        <v>0</v>
      </c>
      <c r="U395" s="4">
        <f t="shared" si="48"/>
        <v>2274.7085529504752</v>
      </c>
    </row>
    <row r="396" spans="1:21" x14ac:dyDescent="0.2">
      <c r="A396">
        <v>1755852262</v>
      </c>
      <c r="E396" s="1">
        <v>43319.463159722225</v>
      </c>
      <c r="F396" s="7">
        <f t="shared" si="43"/>
        <v>43319</v>
      </c>
      <c r="G396" s="6">
        <f t="shared" si="44"/>
        <v>8</v>
      </c>
      <c r="H396" s="6">
        <f t="shared" si="45"/>
        <v>7</v>
      </c>
      <c r="I396" s="6">
        <f t="shared" si="46"/>
        <v>2018</v>
      </c>
      <c r="J396" t="s">
        <v>4</v>
      </c>
      <c r="K396" t="s">
        <v>5</v>
      </c>
      <c r="L396">
        <v>3446</v>
      </c>
      <c r="M396">
        <v>11554.1</v>
      </c>
      <c r="N396" s="4">
        <f t="shared" si="47"/>
        <v>11.5541</v>
      </c>
      <c r="O396" s="4">
        <f t="shared" si="42"/>
        <v>7.1793826710999999</v>
      </c>
      <c r="P396" t="s">
        <v>74</v>
      </c>
      <c r="Q396" t="str">
        <f>VLOOKUP(P396,Key!$A$2:$C$160,2,FALSE)</f>
        <v>New Hampshire</v>
      </c>
      <c r="R396" t="str">
        <f>VLOOKUP(P396,Key!$A$2:$C$160,3,FALSE)</f>
        <v>USA</v>
      </c>
      <c r="S396" t="str">
        <f>VLOOKUP(P396,Key!$A$2:$D$160,4,FALSE)</f>
        <v>DOM</v>
      </c>
      <c r="T396" t="b">
        <v>0</v>
      </c>
      <c r="U396" s="4">
        <f t="shared" si="48"/>
        <v>2281.8879356215753</v>
      </c>
    </row>
    <row r="397" spans="1:21" x14ac:dyDescent="0.2">
      <c r="A397">
        <v>1759713561</v>
      </c>
      <c r="E397" s="1">
        <v>43321.077118055553</v>
      </c>
      <c r="F397" s="7">
        <f t="shared" si="43"/>
        <v>43321</v>
      </c>
      <c r="G397" s="6">
        <f t="shared" si="44"/>
        <v>8</v>
      </c>
      <c r="H397" s="6">
        <f t="shared" si="45"/>
        <v>9</v>
      </c>
      <c r="I397" s="6">
        <f t="shared" si="46"/>
        <v>2018</v>
      </c>
      <c r="J397" t="s">
        <v>9</v>
      </c>
      <c r="K397" t="s">
        <v>5</v>
      </c>
      <c r="L397">
        <v>3504</v>
      </c>
      <c r="M397">
        <v>11040.1</v>
      </c>
      <c r="N397" s="4">
        <f t="shared" si="47"/>
        <v>11.040100000000001</v>
      </c>
      <c r="O397" s="4">
        <f t="shared" si="42"/>
        <v>6.8599979770999999</v>
      </c>
      <c r="P397" t="s">
        <v>508</v>
      </c>
      <c r="Q397" t="str">
        <f>VLOOKUP(P397,Key!$A$2:$C$160,2,FALSE)</f>
        <v>Home - PP</v>
      </c>
      <c r="R397" t="str">
        <f>VLOOKUP(P397,Key!$A$2:$C$160,3,FALSE)</f>
        <v>Home - PP</v>
      </c>
      <c r="S397" t="str">
        <f>VLOOKUP(P397,Key!$A$2:$D$160,4,FALSE)</f>
        <v>Home - PP</v>
      </c>
      <c r="T397" t="b">
        <v>0</v>
      </c>
      <c r="U397" s="4">
        <f t="shared" si="48"/>
        <v>2288.7479335986754</v>
      </c>
    </row>
    <row r="398" spans="1:21" x14ac:dyDescent="0.2">
      <c r="A398">
        <v>1760635116</v>
      </c>
      <c r="E398" s="1">
        <v>43321.555219907408</v>
      </c>
      <c r="F398" s="7">
        <f t="shared" si="43"/>
        <v>43321</v>
      </c>
      <c r="G398" s="6">
        <f t="shared" si="44"/>
        <v>8</v>
      </c>
      <c r="H398" s="6">
        <f t="shared" si="45"/>
        <v>9</v>
      </c>
      <c r="I398" s="6">
        <f t="shared" si="46"/>
        <v>2018</v>
      </c>
      <c r="J398" t="s">
        <v>4</v>
      </c>
      <c r="K398" t="s">
        <v>5</v>
      </c>
      <c r="L398">
        <v>4459</v>
      </c>
      <c r="M398">
        <v>10667.4</v>
      </c>
      <c r="N398" s="4">
        <f t="shared" si="47"/>
        <v>10.667399999999999</v>
      </c>
      <c r="O398" s="4">
        <f t="shared" si="42"/>
        <v>6.6284130053999997</v>
      </c>
      <c r="P398" t="s">
        <v>508</v>
      </c>
      <c r="Q398" t="str">
        <f>VLOOKUP(P398,Key!$A$2:$C$160,2,FALSE)</f>
        <v>Home - PP</v>
      </c>
      <c r="R398" t="str">
        <f>VLOOKUP(P398,Key!$A$2:$C$160,3,FALSE)</f>
        <v>Home - PP</v>
      </c>
      <c r="S398" t="str">
        <f>VLOOKUP(P398,Key!$A$2:$D$160,4,FALSE)</f>
        <v>Home - PP</v>
      </c>
      <c r="T398" t="b">
        <v>0</v>
      </c>
      <c r="U398" s="4">
        <f t="shared" si="48"/>
        <v>2295.3763466040755</v>
      </c>
    </row>
    <row r="399" spans="1:21" x14ac:dyDescent="0.2">
      <c r="A399">
        <v>1762904719</v>
      </c>
      <c r="E399" s="1">
        <v>43322.636446759258</v>
      </c>
      <c r="F399" s="7">
        <f t="shared" si="43"/>
        <v>43322</v>
      </c>
      <c r="G399" s="6">
        <f t="shared" si="44"/>
        <v>8</v>
      </c>
      <c r="H399" s="6">
        <f t="shared" si="45"/>
        <v>10</v>
      </c>
      <c r="I399" s="6">
        <f t="shared" si="46"/>
        <v>2018</v>
      </c>
      <c r="J399" t="s">
        <v>4</v>
      </c>
      <c r="K399" t="s">
        <v>5</v>
      </c>
      <c r="L399">
        <v>3335</v>
      </c>
      <c r="M399">
        <v>10023.6</v>
      </c>
      <c r="N399" s="4">
        <f t="shared" si="47"/>
        <v>10.0236</v>
      </c>
      <c r="O399" s="4">
        <f t="shared" si="42"/>
        <v>6.2283743556000006</v>
      </c>
      <c r="P399" t="s">
        <v>508</v>
      </c>
      <c r="Q399" t="str">
        <f>VLOOKUP(P399,Key!$A$2:$C$160,2,FALSE)</f>
        <v>Home - PP</v>
      </c>
      <c r="R399" t="str">
        <f>VLOOKUP(P399,Key!$A$2:$C$160,3,FALSE)</f>
        <v>Home - PP</v>
      </c>
      <c r="S399" t="str">
        <f>VLOOKUP(P399,Key!$A$2:$D$160,4,FALSE)</f>
        <v>Home - PP</v>
      </c>
      <c r="T399" t="b">
        <v>0</v>
      </c>
      <c r="U399" s="4">
        <f t="shared" si="48"/>
        <v>2301.6047209596754</v>
      </c>
    </row>
    <row r="400" spans="1:21" x14ac:dyDescent="0.2">
      <c r="A400">
        <v>1765575110</v>
      </c>
      <c r="E400" s="1">
        <v>43323.766701388886</v>
      </c>
      <c r="F400" s="7">
        <f t="shared" si="43"/>
        <v>43323</v>
      </c>
      <c r="G400" s="6">
        <f t="shared" si="44"/>
        <v>8</v>
      </c>
      <c r="H400" s="6">
        <f t="shared" si="45"/>
        <v>11</v>
      </c>
      <c r="I400" s="6">
        <f t="shared" si="46"/>
        <v>2018</v>
      </c>
      <c r="J400" t="s">
        <v>7</v>
      </c>
      <c r="K400" t="s">
        <v>5</v>
      </c>
      <c r="L400">
        <v>3393</v>
      </c>
      <c r="M400">
        <v>8704.5</v>
      </c>
      <c r="N400" s="4">
        <f t="shared" si="47"/>
        <v>8.7044999999999995</v>
      </c>
      <c r="O400" s="4">
        <f t="shared" si="42"/>
        <v>5.4087238695000002</v>
      </c>
      <c r="P400" t="s">
        <v>508</v>
      </c>
      <c r="Q400" t="str">
        <f>VLOOKUP(P400,Key!$A$2:$C$160,2,FALSE)</f>
        <v>Home - PP</v>
      </c>
      <c r="R400" t="str">
        <f>VLOOKUP(P400,Key!$A$2:$C$160,3,FALSE)</f>
        <v>Home - PP</v>
      </c>
      <c r="S400" t="str">
        <f>VLOOKUP(P400,Key!$A$2:$D$160,4,FALSE)</f>
        <v>Home - PP</v>
      </c>
      <c r="T400" t="b">
        <v>0</v>
      </c>
      <c r="U400" s="4">
        <f t="shared" si="48"/>
        <v>2307.0134448291756</v>
      </c>
    </row>
    <row r="401" spans="1:21" x14ac:dyDescent="0.2">
      <c r="A401">
        <v>1767961149</v>
      </c>
      <c r="E401" s="1">
        <v>43324.734953703701</v>
      </c>
      <c r="F401" s="7">
        <f t="shared" si="43"/>
        <v>43324</v>
      </c>
      <c r="G401" s="6">
        <f t="shared" si="44"/>
        <v>8</v>
      </c>
      <c r="H401" s="6">
        <f t="shared" si="45"/>
        <v>12</v>
      </c>
      <c r="I401" s="6">
        <f t="shared" si="46"/>
        <v>2018</v>
      </c>
      <c r="J401" t="s">
        <v>4</v>
      </c>
      <c r="K401" t="s">
        <v>5</v>
      </c>
      <c r="L401">
        <v>3519</v>
      </c>
      <c r="M401">
        <v>10387.5</v>
      </c>
      <c r="N401" s="4">
        <f t="shared" si="47"/>
        <v>10.387499999999999</v>
      </c>
      <c r="O401" s="4">
        <f t="shared" si="42"/>
        <v>6.4544912625000004</v>
      </c>
      <c r="P401" t="s">
        <v>508</v>
      </c>
      <c r="Q401" t="str">
        <f>VLOOKUP(P401,Key!$A$2:$C$160,2,FALSE)</f>
        <v>Home - PP</v>
      </c>
      <c r="R401" t="str">
        <f>VLOOKUP(P401,Key!$A$2:$C$160,3,FALSE)</f>
        <v>Home - PP</v>
      </c>
      <c r="S401" t="str">
        <f>VLOOKUP(P401,Key!$A$2:$D$160,4,FALSE)</f>
        <v>Home - PP</v>
      </c>
      <c r="T401" t="b">
        <v>0</v>
      </c>
      <c r="U401" s="4">
        <f t="shared" si="48"/>
        <v>2313.4679360916757</v>
      </c>
    </row>
    <row r="402" spans="1:21" x14ac:dyDescent="0.2">
      <c r="A402">
        <v>1769902474</v>
      </c>
      <c r="E402" s="1">
        <v>43325.713402777779</v>
      </c>
      <c r="F402" s="7">
        <f t="shared" si="43"/>
        <v>43325</v>
      </c>
      <c r="G402" s="6">
        <f t="shared" si="44"/>
        <v>8</v>
      </c>
      <c r="H402" s="6">
        <f t="shared" si="45"/>
        <v>13</v>
      </c>
      <c r="I402" s="6">
        <f t="shared" si="46"/>
        <v>2018</v>
      </c>
      <c r="J402" t="s">
        <v>4</v>
      </c>
      <c r="K402" t="s">
        <v>5</v>
      </c>
      <c r="L402">
        <v>3315</v>
      </c>
      <c r="M402">
        <v>16406.099999999999</v>
      </c>
      <c r="N402" s="4">
        <f t="shared" si="47"/>
        <v>16.406099999999999</v>
      </c>
      <c r="O402" s="4">
        <f t="shared" si="42"/>
        <v>10.194274763099999</v>
      </c>
      <c r="P402" t="s">
        <v>508</v>
      </c>
      <c r="Q402" t="str">
        <f>VLOOKUP(P402,Key!$A$2:$C$160,2,FALSE)</f>
        <v>Home - PP</v>
      </c>
      <c r="R402" t="str">
        <f>VLOOKUP(P402,Key!$A$2:$C$160,3,FALSE)</f>
        <v>Home - PP</v>
      </c>
      <c r="S402" t="str">
        <f>VLOOKUP(P402,Key!$A$2:$D$160,4,FALSE)</f>
        <v>Home - PP</v>
      </c>
      <c r="T402" t="b">
        <v>0</v>
      </c>
      <c r="U402" s="4">
        <f t="shared" si="48"/>
        <v>2323.6622108547758</v>
      </c>
    </row>
    <row r="403" spans="1:21" x14ac:dyDescent="0.2">
      <c r="A403">
        <v>1771720029</v>
      </c>
      <c r="E403" s="1">
        <v>43326.616354166668</v>
      </c>
      <c r="F403" s="7">
        <f t="shared" si="43"/>
        <v>43326</v>
      </c>
      <c r="G403" s="6">
        <f t="shared" si="44"/>
        <v>8</v>
      </c>
      <c r="H403" s="6">
        <f t="shared" si="45"/>
        <v>14</v>
      </c>
      <c r="I403" s="6">
        <f t="shared" si="46"/>
        <v>2018</v>
      </c>
      <c r="J403" t="s">
        <v>4</v>
      </c>
      <c r="K403" t="s">
        <v>5</v>
      </c>
      <c r="L403">
        <v>3972</v>
      </c>
      <c r="M403">
        <v>10283</v>
      </c>
      <c r="N403" s="4">
        <f t="shared" si="47"/>
        <v>10.282999999999999</v>
      </c>
      <c r="O403" s="4">
        <f t="shared" si="42"/>
        <v>6.3895579930000004</v>
      </c>
      <c r="P403" t="s">
        <v>508</v>
      </c>
      <c r="Q403" t="str">
        <f>VLOOKUP(P403,Key!$A$2:$C$160,2,FALSE)</f>
        <v>Home - PP</v>
      </c>
      <c r="R403" t="str">
        <f>VLOOKUP(P403,Key!$A$2:$C$160,3,FALSE)</f>
        <v>Home - PP</v>
      </c>
      <c r="S403" t="str">
        <f>VLOOKUP(P403,Key!$A$2:$D$160,4,FALSE)</f>
        <v>Home - PP</v>
      </c>
      <c r="T403" t="b">
        <v>0</v>
      </c>
      <c r="U403" s="4">
        <f t="shared" si="48"/>
        <v>2330.0517688477757</v>
      </c>
    </row>
    <row r="404" spans="1:21" x14ac:dyDescent="0.2">
      <c r="A404">
        <v>1775175351</v>
      </c>
      <c r="E404" s="1">
        <v>43327.974050925928</v>
      </c>
      <c r="F404" s="7">
        <f t="shared" si="43"/>
        <v>43327</v>
      </c>
      <c r="G404" s="6">
        <f t="shared" si="44"/>
        <v>8</v>
      </c>
      <c r="H404" s="6">
        <f t="shared" si="45"/>
        <v>15</v>
      </c>
      <c r="I404" s="6">
        <f t="shared" si="46"/>
        <v>2018</v>
      </c>
      <c r="J404" t="s">
        <v>6</v>
      </c>
      <c r="K404" t="s">
        <v>5</v>
      </c>
      <c r="L404">
        <v>3291</v>
      </c>
      <c r="M404">
        <v>10052.799999999999</v>
      </c>
      <c r="N404" s="4">
        <f t="shared" si="47"/>
        <v>10.0528</v>
      </c>
      <c r="O404" s="4">
        <f t="shared" si="42"/>
        <v>6.2465183887999993</v>
      </c>
      <c r="P404" t="s">
        <v>508</v>
      </c>
      <c r="Q404" t="str">
        <f>VLOOKUP(P404,Key!$A$2:$C$160,2,FALSE)</f>
        <v>Home - PP</v>
      </c>
      <c r="R404" t="str">
        <f>VLOOKUP(P404,Key!$A$2:$C$160,3,FALSE)</f>
        <v>Home - PP</v>
      </c>
      <c r="S404" t="str">
        <f>VLOOKUP(P404,Key!$A$2:$D$160,4,FALSE)</f>
        <v>Home - PP</v>
      </c>
      <c r="T404" t="b">
        <v>0</v>
      </c>
      <c r="U404" s="4">
        <f t="shared" si="48"/>
        <v>2336.2982872365756</v>
      </c>
    </row>
    <row r="405" spans="1:21" x14ac:dyDescent="0.2">
      <c r="A405">
        <v>1777177900</v>
      </c>
      <c r="E405" s="1">
        <v>43328.868043981478</v>
      </c>
      <c r="F405" s="7">
        <f t="shared" si="43"/>
        <v>43328</v>
      </c>
      <c r="G405" s="6">
        <f t="shared" si="44"/>
        <v>8</v>
      </c>
      <c r="H405" s="6">
        <f t="shared" si="45"/>
        <v>16</v>
      </c>
      <c r="I405" s="6">
        <f t="shared" si="46"/>
        <v>2018</v>
      </c>
      <c r="J405" t="s">
        <v>6</v>
      </c>
      <c r="K405" t="s">
        <v>5</v>
      </c>
      <c r="L405">
        <v>4117</v>
      </c>
      <c r="M405">
        <v>10681.2</v>
      </c>
      <c r="N405" s="4">
        <f t="shared" si="47"/>
        <v>10.6812</v>
      </c>
      <c r="O405" s="4">
        <f t="shared" si="42"/>
        <v>6.6369879252000006</v>
      </c>
      <c r="P405" t="s">
        <v>508</v>
      </c>
      <c r="Q405" t="str">
        <f>VLOOKUP(P405,Key!$A$2:$C$160,2,FALSE)</f>
        <v>Home - PP</v>
      </c>
      <c r="R405" t="str">
        <f>VLOOKUP(P405,Key!$A$2:$C$160,3,FALSE)</f>
        <v>Home - PP</v>
      </c>
      <c r="S405" t="str">
        <f>VLOOKUP(P405,Key!$A$2:$D$160,4,FALSE)</f>
        <v>Home - PP</v>
      </c>
      <c r="T405" t="b">
        <v>0</v>
      </c>
      <c r="U405" s="4">
        <f t="shared" si="48"/>
        <v>2342.9352751617757</v>
      </c>
    </row>
    <row r="406" spans="1:21" x14ac:dyDescent="0.2">
      <c r="A406">
        <v>1778755456</v>
      </c>
      <c r="E406" s="1">
        <v>43329.698923611111</v>
      </c>
      <c r="F406" s="7">
        <f t="shared" si="43"/>
        <v>43329</v>
      </c>
      <c r="G406" s="6">
        <f t="shared" si="44"/>
        <v>8</v>
      </c>
      <c r="H406" s="6">
        <f t="shared" si="45"/>
        <v>17</v>
      </c>
      <c r="I406" s="6">
        <f t="shared" si="46"/>
        <v>2018</v>
      </c>
      <c r="J406" t="s">
        <v>4</v>
      </c>
      <c r="K406" t="s">
        <v>5</v>
      </c>
      <c r="L406">
        <v>3196</v>
      </c>
      <c r="M406">
        <v>6585.1</v>
      </c>
      <c r="N406" s="4">
        <f t="shared" si="47"/>
        <v>6.5851000000000006</v>
      </c>
      <c r="O406" s="4">
        <f t="shared" si="42"/>
        <v>4.0917901721000005</v>
      </c>
      <c r="P406" t="s">
        <v>508</v>
      </c>
      <c r="Q406" t="str">
        <f>VLOOKUP(P406,Key!$A$2:$C$160,2,FALSE)</f>
        <v>Home - PP</v>
      </c>
      <c r="R406" t="str">
        <f>VLOOKUP(P406,Key!$A$2:$C$160,3,FALSE)</f>
        <v>Home - PP</v>
      </c>
      <c r="S406" t="str">
        <f>VLOOKUP(P406,Key!$A$2:$D$160,4,FALSE)</f>
        <v>Home - PP</v>
      </c>
      <c r="T406" t="b">
        <v>0</v>
      </c>
      <c r="U406" s="4">
        <f t="shared" si="48"/>
        <v>2347.0270653338757</v>
      </c>
    </row>
    <row r="407" spans="1:21" x14ac:dyDescent="0.2">
      <c r="A407">
        <v>1781508833</v>
      </c>
      <c r="E407" s="1">
        <v>43330.850902777776</v>
      </c>
      <c r="F407" s="7">
        <f t="shared" si="43"/>
        <v>43330</v>
      </c>
      <c r="G407" s="6">
        <f t="shared" si="44"/>
        <v>8</v>
      </c>
      <c r="H407" s="6">
        <f t="shared" si="45"/>
        <v>18</v>
      </c>
      <c r="I407" s="6">
        <f t="shared" si="46"/>
        <v>2018</v>
      </c>
      <c r="J407" t="s">
        <v>6</v>
      </c>
      <c r="K407" t="s">
        <v>5</v>
      </c>
      <c r="L407">
        <v>3366</v>
      </c>
      <c r="M407">
        <v>10795.5</v>
      </c>
      <c r="N407" s="4">
        <f t="shared" si="47"/>
        <v>10.795500000000001</v>
      </c>
      <c r="O407" s="4">
        <f t="shared" si="42"/>
        <v>6.7080106305000005</v>
      </c>
      <c r="P407" t="s">
        <v>508</v>
      </c>
      <c r="Q407" t="str">
        <f>VLOOKUP(P407,Key!$A$2:$C$160,2,FALSE)</f>
        <v>Home - PP</v>
      </c>
      <c r="R407" t="str">
        <f>VLOOKUP(P407,Key!$A$2:$C$160,3,FALSE)</f>
        <v>Home - PP</v>
      </c>
      <c r="S407" t="str">
        <f>VLOOKUP(P407,Key!$A$2:$D$160,4,FALSE)</f>
        <v>Home - PP</v>
      </c>
      <c r="T407" t="b">
        <v>0</v>
      </c>
      <c r="U407" s="4">
        <f t="shared" si="48"/>
        <v>2353.7350759643759</v>
      </c>
    </row>
    <row r="408" spans="1:21" x14ac:dyDescent="0.2">
      <c r="A408">
        <v>1784133642</v>
      </c>
      <c r="E408" s="1">
        <v>43331.856527777774</v>
      </c>
      <c r="F408" s="7">
        <f t="shared" si="43"/>
        <v>43331</v>
      </c>
      <c r="G408" s="6">
        <f t="shared" si="44"/>
        <v>8</v>
      </c>
      <c r="H408" s="6">
        <f t="shared" si="45"/>
        <v>19</v>
      </c>
      <c r="I408" s="6">
        <f t="shared" si="46"/>
        <v>2018</v>
      </c>
      <c r="J408" t="s">
        <v>6</v>
      </c>
      <c r="K408" t="s">
        <v>5</v>
      </c>
      <c r="L408">
        <v>2331</v>
      </c>
      <c r="M408">
        <v>10603.4</v>
      </c>
      <c r="N408" s="4">
        <f t="shared" si="47"/>
        <v>10.603399999999999</v>
      </c>
      <c r="O408" s="4">
        <f t="shared" si="42"/>
        <v>6.5886452614</v>
      </c>
      <c r="P408" t="s">
        <v>508</v>
      </c>
      <c r="Q408" t="str">
        <f>VLOOKUP(P408,Key!$A$2:$C$160,2,FALSE)</f>
        <v>Home - PP</v>
      </c>
      <c r="R408" t="str">
        <f>VLOOKUP(P408,Key!$A$2:$C$160,3,FALSE)</f>
        <v>Home - PP</v>
      </c>
      <c r="S408" t="str">
        <f>VLOOKUP(P408,Key!$A$2:$D$160,4,FALSE)</f>
        <v>Home - PP</v>
      </c>
      <c r="T408" t="b">
        <v>0</v>
      </c>
      <c r="U408" s="4">
        <f t="shared" si="48"/>
        <v>2360.3237212257759</v>
      </c>
    </row>
    <row r="409" spans="1:21" x14ac:dyDescent="0.2">
      <c r="A409">
        <v>1785677942</v>
      </c>
      <c r="E409" s="1">
        <v>43332.701585648145</v>
      </c>
      <c r="F409" s="7">
        <f t="shared" si="43"/>
        <v>43332</v>
      </c>
      <c r="G409" s="6">
        <f t="shared" si="44"/>
        <v>8</v>
      </c>
      <c r="H409" s="6">
        <f t="shared" si="45"/>
        <v>20</v>
      </c>
      <c r="I409" s="6">
        <f t="shared" si="46"/>
        <v>2018</v>
      </c>
      <c r="J409" t="s">
        <v>4</v>
      </c>
      <c r="K409" t="s">
        <v>5</v>
      </c>
      <c r="L409">
        <v>3349</v>
      </c>
      <c r="M409">
        <v>10352.299999999999</v>
      </c>
      <c r="N409" s="4">
        <f t="shared" si="47"/>
        <v>10.3523</v>
      </c>
      <c r="O409" s="4">
        <f t="shared" si="42"/>
        <v>6.4326190032999992</v>
      </c>
      <c r="P409" t="s">
        <v>508</v>
      </c>
      <c r="Q409" t="str">
        <f>VLOOKUP(P409,Key!$A$2:$C$160,2,FALSE)</f>
        <v>Home - PP</v>
      </c>
      <c r="R409" t="str">
        <f>VLOOKUP(P409,Key!$A$2:$C$160,3,FALSE)</f>
        <v>Home - PP</v>
      </c>
      <c r="S409" t="str">
        <f>VLOOKUP(P409,Key!$A$2:$D$160,4,FALSE)</f>
        <v>Home - PP</v>
      </c>
      <c r="T409" t="b">
        <v>0</v>
      </c>
      <c r="U409" s="4">
        <f t="shared" si="48"/>
        <v>2366.7563402290757</v>
      </c>
    </row>
    <row r="410" spans="1:21" x14ac:dyDescent="0.2">
      <c r="A410">
        <v>1788309638</v>
      </c>
      <c r="E410" s="1">
        <v>43333.776446759257</v>
      </c>
      <c r="F410" s="7">
        <f t="shared" si="43"/>
        <v>43333</v>
      </c>
      <c r="G410" s="6">
        <f t="shared" si="44"/>
        <v>8</v>
      </c>
      <c r="H410" s="6">
        <f t="shared" si="45"/>
        <v>21</v>
      </c>
      <c r="I410" s="6">
        <f t="shared" si="46"/>
        <v>2018</v>
      </c>
      <c r="J410" t="s">
        <v>7</v>
      </c>
      <c r="K410" t="s">
        <v>5</v>
      </c>
      <c r="L410">
        <v>3740</v>
      </c>
      <c r="M410">
        <v>10591.5</v>
      </c>
      <c r="N410" s="4">
        <f t="shared" si="47"/>
        <v>10.5915</v>
      </c>
      <c r="O410" s="4">
        <f t="shared" si="42"/>
        <v>6.5812509465</v>
      </c>
      <c r="P410" t="s">
        <v>508</v>
      </c>
      <c r="Q410" t="str">
        <f>VLOOKUP(P410,Key!$A$2:$C$160,2,FALSE)</f>
        <v>Home - PP</v>
      </c>
      <c r="R410" t="str">
        <f>VLOOKUP(P410,Key!$A$2:$C$160,3,FALSE)</f>
        <v>Home - PP</v>
      </c>
      <c r="S410" t="str">
        <f>VLOOKUP(P410,Key!$A$2:$D$160,4,FALSE)</f>
        <v>Home - PP</v>
      </c>
      <c r="T410" t="b">
        <v>0</v>
      </c>
      <c r="U410" s="4">
        <f t="shared" si="48"/>
        <v>2373.3375911755757</v>
      </c>
    </row>
    <row r="411" spans="1:21" x14ac:dyDescent="0.2">
      <c r="A411">
        <v>1792710447</v>
      </c>
      <c r="E411" s="1">
        <v>43335.713229166664</v>
      </c>
      <c r="F411" s="7">
        <f t="shared" si="43"/>
        <v>43335</v>
      </c>
      <c r="G411" s="6">
        <f t="shared" si="44"/>
        <v>8</v>
      </c>
      <c r="H411" s="6">
        <f t="shared" si="45"/>
        <v>23</v>
      </c>
      <c r="I411" s="6">
        <f t="shared" si="46"/>
        <v>2018</v>
      </c>
      <c r="J411" t="s">
        <v>4</v>
      </c>
      <c r="K411" t="s">
        <v>5</v>
      </c>
      <c r="L411">
        <v>4171</v>
      </c>
      <c r="M411">
        <v>13485.6</v>
      </c>
      <c r="N411" s="4">
        <f t="shared" si="47"/>
        <v>13.4856</v>
      </c>
      <c r="O411" s="4">
        <f t="shared" si="42"/>
        <v>8.3795607576000002</v>
      </c>
      <c r="P411" t="s">
        <v>508</v>
      </c>
      <c r="Q411" t="str">
        <f>VLOOKUP(P411,Key!$A$2:$C$160,2,FALSE)</f>
        <v>Home - PP</v>
      </c>
      <c r="R411" t="str">
        <f>VLOOKUP(P411,Key!$A$2:$C$160,3,FALSE)</f>
        <v>Home - PP</v>
      </c>
      <c r="S411" t="str">
        <f>VLOOKUP(P411,Key!$A$2:$D$160,4,FALSE)</f>
        <v>Home - PP</v>
      </c>
      <c r="T411" t="b">
        <v>0</v>
      </c>
      <c r="U411" s="4">
        <f t="shared" si="48"/>
        <v>2381.7171519331755</v>
      </c>
    </row>
    <row r="412" spans="1:21" x14ac:dyDescent="0.2">
      <c r="A412">
        <v>1794615171</v>
      </c>
      <c r="E412" s="1">
        <v>43336.679930555554</v>
      </c>
      <c r="F412" s="7">
        <f t="shared" si="43"/>
        <v>43336</v>
      </c>
      <c r="G412" s="6">
        <f t="shared" si="44"/>
        <v>8</v>
      </c>
      <c r="H412" s="6">
        <f t="shared" si="45"/>
        <v>24</v>
      </c>
      <c r="I412" s="6">
        <f t="shared" si="46"/>
        <v>2018</v>
      </c>
      <c r="J412" t="s">
        <v>4</v>
      </c>
      <c r="K412" t="s">
        <v>5</v>
      </c>
      <c r="L412">
        <v>3639</v>
      </c>
      <c r="M412">
        <v>10168</v>
      </c>
      <c r="N412" s="4">
        <f t="shared" si="47"/>
        <v>10.167999999999999</v>
      </c>
      <c r="O412" s="4">
        <f t="shared" si="42"/>
        <v>6.3181003279999999</v>
      </c>
      <c r="P412" t="s">
        <v>508</v>
      </c>
      <c r="Q412" t="str">
        <f>VLOOKUP(P412,Key!$A$2:$C$160,2,FALSE)</f>
        <v>Home - PP</v>
      </c>
      <c r="R412" t="str">
        <f>VLOOKUP(P412,Key!$A$2:$C$160,3,FALSE)</f>
        <v>Home - PP</v>
      </c>
      <c r="S412" t="str">
        <f>VLOOKUP(P412,Key!$A$2:$D$160,4,FALSE)</f>
        <v>Home - PP</v>
      </c>
      <c r="T412" t="b">
        <v>0</v>
      </c>
      <c r="U412" s="4">
        <f t="shared" si="48"/>
        <v>2388.0352522611756</v>
      </c>
    </row>
    <row r="413" spans="1:21" x14ac:dyDescent="0.2">
      <c r="A413">
        <v>1797127898</v>
      </c>
      <c r="E413" s="1">
        <v>43337.776342592595</v>
      </c>
      <c r="F413" s="7">
        <f t="shared" si="43"/>
        <v>43337</v>
      </c>
      <c r="G413" s="6">
        <f t="shared" si="44"/>
        <v>8</v>
      </c>
      <c r="H413" s="6">
        <f t="shared" si="45"/>
        <v>25</v>
      </c>
      <c r="I413" s="6">
        <f t="shared" si="46"/>
        <v>2018</v>
      </c>
      <c r="J413" t="s">
        <v>7</v>
      </c>
      <c r="K413" t="s">
        <v>5</v>
      </c>
      <c r="L413">
        <v>3642</v>
      </c>
      <c r="M413">
        <v>10696.4</v>
      </c>
      <c r="N413" s="4">
        <f t="shared" si="47"/>
        <v>10.696399999999999</v>
      </c>
      <c r="O413" s="4">
        <f t="shared" si="42"/>
        <v>6.6464327644000001</v>
      </c>
      <c r="P413" t="s">
        <v>508</v>
      </c>
      <c r="Q413" t="str">
        <f>VLOOKUP(P413,Key!$A$2:$C$160,2,FALSE)</f>
        <v>Home - PP</v>
      </c>
      <c r="R413" t="str">
        <f>VLOOKUP(P413,Key!$A$2:$C$160,3,FALSE)</f>
        <v>Home - PP</v>
      </c>
      <c r="S413" t="str">
        <f>VLOOKUP(P413,Key!$A$2:$D$160,4,FALSE)</f>
        <v>Home - PP</v>
      </c>
      <c r="T413" t="b">
        <v>0</v>
      </c>
      <c r="U413" s="4">
        <f t="shared" si="48"/>
        <v>2394.6816850255755</v>
      </c>
    </row>
    <row r="414" spans="1:21" x14ac:dyDescent="0.2">
      <c r="A414">
        <v>1799065044</v>
      </c>
      <c r="E414" s="1">
        <v>43338.612175925926</v>
      </c>
      <c r="F414" s="7">
        <f t="shared" si="43"/>
        <v>43338</v>
      </c>
      <c r="G414" s="6">
        <f t="shared" si="44"/>
        <v>8</v>
      </c>
      <c r="H414" s="6">
        <f t="shared" si="45"/>
        <v>26</v>
      </c>
      <c r="I414" s="6">
        <f t="shared" si="46"/>
        <v>2018</v>
      </c>
      <c r="J414" t="s">
        <v>4</v>
      </c>
      <c r="K414" t="s">
        <v>5</v>
      </c>
      <c r="L414">
        <v>3292</v>
      </c>
      <c r="M414">
        <v>11023.1</v>
      </c>
      <c r="N414" s="4">
        <f t="shared" si="47"/>
        <v>11.023100000000001</v>
      </c>
      <c r="O414" s="4">
        <f t="shared" si="42"/>
        <v>6.8494346701</v>
      </c>
      <c r="P414" t="s">
        <v>508</v>
      </c>
      <c r="Q414" t="str">
        <f>VLOOKUP(P414,Key!$A$2:$C$160,2,FALSE)</f>
        <v>Home - PP</v>
      </c>
      <c r="R414" t="str">
        <f>VLOOKUP(P414,Key!$A$2:$C$160,3,FALSE)</f>
        <v>Home - PP</v>
      </c>
      <c r="S414" t="str">
        <f>VLOOKUP(P414,Key!$A$2:$D$160,4,FALSE)</f>
        <v>Home - PP</v>
      </c>
      <c r="T414" t="b">
        <v>0</v>
      </c>
      <c r="U414" s="4">
        <f t="shared" si="48"/>
        <v>2401.5311196956754</v>
      </c>
    </row>
    <row r="415" spans="1:21" x14ac:dyDescent="0.2">
      <c r="A415">
        <v>1801383580</v>
      </c>
      <c r="E415" s="1">
        <v>43339.72452546296</v>
      </c>
      <c r="F415" s="7">
        <f t="shared" si="43"/>
        <v>43339</v>
      </c>
      <c r="G415" s="6">
        <f t="shared" si="44"/>
        <v>8</v>
      </c>
      <c r="H415" s="6">
        <f t="shared" si="45"/>
        <v>27</v>
      </c>
      <c r="I415" s="6">
        <f t="shared" si="46"/>
        <v>2018</v>
      </c>
      <c r="J415" t="s">
        <v>4</v>
      </c>
      <c r="K415" t="s">
        <v>5</v>
      </c>
      <c r="L415">
        <v>3418</v>
      </c>
      <c r="M415">
        <v>10807.3</v>
      </c>
      <c r="N415" s="4">
        <f t="shared" si="47"/>
        <v>10.8073</v>
      </c>
      <c r="O415" s="4">
        <f t="shared" si="42"/>
        <v>6.7153428083</v>
      </c>
      <c r="P415" t="s">
        <v>508</v>
      </c>
      <c r="Q415" t="str">
        <f>VLOOKUP(P415,Key!$A$2:$C$160,2,FALSE)</f>
        <v>Home - PP</v>
      </c>
      <c r="R415" t="str">
        <f>VLOOKUP(P415,Key!$A$2:$C$160,3,FALSE)</f>
        <v>Home - PP</v>
      </c>
      <c r="S415" t="str">
        <f>VLOOKUP(P415,Key!$A$2:$D$160,4,FALSE)</f>
        <v>Home - PP</v>
      </c>
      <c r="T415" t="b">
        <v>0</v>
      </c>
      <c r="U415" s="4">
        <f t="shared" si="48"/>
        <v>2408.2464625039756</v>
      </c>
    </row>
    <row r="416" spans="1:21" x14ac:dyDescent="0.2">
      <c r="A416">
        <v>1803178807</v>
      </c>
      <c r="E416" s="1">
        <v>43340.608773148146</v>
      </c>
      <c r="F416" s="7">
        <f t="shared" si="43"/>
        <v>43340</v>
      </c>
      <c r="G416" s="6">
        <f t="shared" si="44"/>
        <v>8</v>
      </c>
      <c r="H416" s="6">
        <f t="shared" si="45"/>
        <v>28</v>
      </c>
      <c r="I416" s="6">
        <f t="shared" si="46"/>
        <v>2018</v>
      </c>
      <c r="J416" t="s">
        <v>4</v>
      </c>
      <c r="K416" t="s">
        <v>5</v>
      </c>
      <c r="L416">
        <v>4273</v>
      </c>
      <c r="M416">
        <v>12385.3</v>
      </c>
      <c r="N416" s="4">
        <f t="shared" si="47"/>
        <v>12.385299999999999</v>
      </c>
      <c r="O416" s="4">
        <f t="shared" si="42"/>
        <v>7.6958662462999996</v>
      </c>
      <c r="P416" t="s">
        <v>508</v>
      </c>
      <c r="Q416" t="str">
        <f>VLOOKUP(P416,Key!$A$2:$C$160,2,FALSE)</f>
        <v>Home - PP</v>
      </c>
      <c r="R416" t="str">
        <f>VLOOKUP(P416,Key!$A$2:$C$160,3,FALSE)</f>
        <v>Home - PP</v>
      </c>
      <c r="S416" t="str">
        <f>VLOOKUP(P416,Key!$A$2:$D$160,4,FALSE)</f>
        <v>Home - PP</v>
      </c>
      <c r="T416" t="b">
        <v>0</v>
      </c>
      <c r="U416" s="4">
        <f t="shared" si="48"/>
        <v>2415.9423287502755</v>
      </c>
    </row>
    <row r="417" spans="1:21" x14ac:dyDescent="0.2">
      <c r="A417">
        <v>1805474818</v>
      </c>
      <c r="E417" s="1">
        <v>43341.602002314816</v>
      </c>
      <c r="F417" s="7">
        <f t="shared" si="43"/>
        <v>43341</v>
      </c>
      <c r="G417" s="6">
        <f t="shared" si="44"/>
        <v>8</v>
      </c>
      <c r="H417" s="6">
        <f t="shared" si="45"/>
        <v>29</v>
      </c>
      <c r="I417" s="6">
        <f t="shared" si="46"/>
        <v>2018</v>
      </c>
      <c r="J417" t="s">
        <v>4</v>
      </c>
      <c r="K417" t="s">
        <v>5</v>
      </c>
      <c r="L417">
        <v>3126</v>
      </c>
      <c r="M417">
        <v>10368</v>
      </c>
      <c r="N417" s="4">
        <f t="shared" si="47"/>
        <v>10.368</v>
      </c>
      <c r="O417" s="4">
        <f t="shared" si="42"/>
        <v>6.4423745280000002</v>
      </c>
      <c r="P417" t="s">
        <v>508</v>
      </c>
      <c r="Q417" t="str">
        <f>VLOOKUP(P417,Key!$A$2:$C$160,2,FALSE)</f>
        <v>Home - PP</v>
      </c>
      <c r="R417" t="str">
        <f>VLOOKUP(P417,Key!$A$2:$C$160,3,FALSE)</f>
        <v>Home - PP</v>
      </c>
      <c r="S417" t="str">
        <f>VLOOKUP(P417,Key!$A$2:$D$160,4,FALSE)</f>
        <v>Home - PP</v>
      </c>
      <c r="T417" t="b">
        <v>0</v>
      </c>
      <c r="U417" s="4">
        <f t="shared" si="48"/>
        <v>2422.3847032782755</v>
      </c>
    </row>
    <row r="418" spans="1:21" x14ac:dyDescent="0.2">
      <c r="A418">
        <v>1807518852</v>
      </c>
      <c r="E418" s="1">
        <v>43342.520277777781</v>
      </c>
      <c r="F418" s="7">
        <f t="shared" si="43"/>
        <v>43342</v>
      </c>
      <c r="G418" s="6">
        <f t="shared" si="44"/>
        <v>8</v>
      </c>
      <c r="H418" s="6">
        <f t="shared" si="45"/>
        <v>30</v>
      </c>
      <c r="I418" s="6">
        <f t="shared" si="46"/>
        <v>2018</v>
      </c>
      <c r="J418" t="s">
        <v>4</v>
      </c>
      <c r="K418" t="s">
        <v>5</v>
      </c>
      <c r="L418">
        <v>3548</v>
      </c>
      <c r="M418">
        <v>13044.4</v>
      </c>
      <c r="N418" s="4">
        <f t="shared" si="47"/>
        <v>13.0444</v>
      </c>
      <c r="O418" s="4">
        <f t="shared" si="42"/>
        <v>8.1054118723999995</v>
      </c>
      <c r="P418" t="s">
        <v>511</v>
      </c>
      <c r="Q418" t="str">
        <f>VLOOKUP(P418,Key!$A$2:$C$160,2,FALSE)</f>
        <v>Home - Manhattan</v>
      </c>
      <c r="R418" t="str">
        <f>VLOOKUP(P418,Key!$A$2:$C$160,3,FALSE)</f>
        <v>Home - Manhattan</v>
      </c>
      <c r="S418" t="str">
        <f>VLOOKUP(P418,Key!$A$2:$D$160,4,FALSE)</f>
        <v>Home - Manhattan</v>
      </c>
      <c r="T418" t="b">
        <v>0</v>
      </c>
      <c r="U418" s="4">
        <f t="shared" si="48"/>
        <v>2430.4901151506756</v>
      </c>
    </row>
    <row r="419" spans="1:21" x14ac:dyDescent="0.2">
      <c r="A419">
        <v>1809794345</v>
      </c>
      <c r="E419" s="1">
        <v>43343.580185185187</v>
      </c>
      <c r="F419" s="7">
        <f t="shared" si="43"/>
        <v>43343</v>
      </c>
      <c r="G419" s="6">
        <f t="shared" si="44"/>
        <v>8</v>
      </c>
      <c r="H419" s="6">
        <f t="shared" si="45"/>
        <v>31</v>
      </c>
      <c r="I419" s="6">
        <f t="shared" si="46"/>
        <v>2018</v>
      </c>
      <c r="J419" t="s">
        <v>4</v>
      </c>
      <c r="K419" t="s">
        <v>5</v>
      </c>
      <c r="L419">
        <v>3632</v>
      </c>
      <c r="M419">
        <v>10138.1</v>
      </c>
      <c r="N419" s="4">
        <f t="shared" si="47"/>
        <v>10.1381</v>
      </c>
      <c r="O419" s="4">
        <f t="shared" si="42"/>
        <v>6.2995213351000006</v>
      </c>
      <c r="P419" t="s">
        <v>511</v>
      </c>
      <c r="Q419" t="str">
        <f>VLOOKUP(P419,Key!$A$2:$C$160,2,FALSE)</f>
        <v>Home - Manhattan</v>
      </c>
      <c r="R419" t="str">
        <f>VLOOKUP(P419,Key!$A$2:$C$160,3,FALSE)</f>
        <v>Home - Manhattan</v>
      </c>
      <c r="S419" t="str">
        <f>VLOOKUP(P419,Key!$A$2:$D$160,4,FALSE)</f>
        <v>Home - Manhattan</v>
      </c>
      <c r="T419" t="b">
        <v>0</v>
      </c>
      <c r="U419" s="4">
        <f t="shared" si="48"/>
        <v>2436.7896364857756</v>
      </c>
    </row>
    <row r="420" spans="1:21" x14ac:dyDescent="0.2">
      <c r="A420">
        <v>1812150996</v>
      </c>
      <c r="E420" s="1">
        <v>43344.610868055555</v>
      </c>
      <c r="F420" s="7">
        <f t="shared" si="43"/>
        <v>43344</v>
      </c>
      <c r="G420" s="6">
        <f t="shared" si="44"/>
        <v>9</v>
      </c>
      <c r="H420" s="6">
        <f t="shared" si="45"/>
        <v>1</v>
      </c>
      <c r="I420" s="6">
        <f t="shared" si="46"/>
        <v>2018</v>
      </c>
      <c r="J420" t="s">
        <v>4</v>
      </c>
      <c r="K420" t="s">
        <v>5</v>
      </c>
      <c r="L420">
        <v>4163</v>
      </c>
      <c r="M420">
        <v>10397.1</v>
      </c>
      <c r="N420" s="4">
        <f t="shared" si="47"/>
        <v>10.3971</v>
      </c>
      <c r="O420" s="4">
        <f t="shared" si="42"/>
        <v>6.4604564241000002</v>
      </c>
      <c r="P420" t="s">
        <v>511</v>
      </c>
      <c r="Q420" t="str">
        <f>VLOOKUP(P420,Key!$A$2:$C$160,2,FALSE)</f>
        <v>Home - Manhattan</v>
      </c>
      <c r="R420" t="str">
        <f>VLOOKUP(P420,Key!$A$2:$C$160,3,FALSE)</f>
        <v>Home - Manhattan</v>
      </c>
      <c r="S420" t="str">
        <f>VLOOKUP(P420,Key!$A$2:$D$160,4,FALSE)</f>
        <v>Home - Manhattan</v>
      </c>
      <c r="T420" t="b">
        <v>0</v>
      </c>
      <c r="U420" s="4">
        <f t="shared" si="48"/>
        <v>2443.2500929098755</v>
      </c>
    </row>
    <row r="421" spans="1:21" x14ac:dyDescent="0.2">
      <c r="A421">
        <v>1815551209</v>
      </c>
      <c r="E421" s="1">
        <v>43345.898472222223</v>
      </c>
      <c r="F421" s="7">
        <f t="shared" si="43"/>
        <v>43345</v>
      </c>
      <c r="G421" s="6">
        <f t="shared" si="44"/>
        <v>9</v>
      </c>
      <c r="H421" s="6">
        <f t="shared" si="45"/>
        <v>2</v>
      </c>
      <c r="I421" s="6">
        <f t="shared" si="46"/>
        <v>2018</v>
      </c>
      <c r="J421" t="s">
        <v>6</v>
      </c>
      <c r="K421" t="s">
        <v>5</v>
      </c>
      <c r="L421">
        <v>3863</v>
      </c>
      <c r="M421">
        <v>6633.3</v>
      </c>
      <c r="N421" s="4">
        <f t="shared" si="47"/>
        <v>6.6333000000000002</v>
      </c>
      <c r="O421" s="4">
        <f t="shared" si="42"/>
        <v>4.1217402543000006</v>
      </c>
      <c r="P421" t="s">
        <v>53</v>
      </c>
      <c r="Q421" t="str">
        <f>VLOOKUP(P421,Key!$A$2:$C$160,2,FALSE)</f>
        <v>Utah</v>
      </c>
      <c r="R421" t="str">
        <f>VLOOKUP(P421,Key!$A$2:$C$160,3,FALSE)</f>
        <v>USA</v>
      </c>
      <c r="S421" t="str">
        <f>VLOOKUP(P421,Key!$A$2:$D$160,4,FALSE)</f>
        <v>DOM</v>
      </c>
      <c r="T421" t="b">
        <v>0</v>
      </c>
      <c r="U421" s="4">
        <f t="shared" si="48"/>
        <v>2447.3718331641758</v>
      </c>
    </row>
    <row r="422" spans="1:21" x14ac:dyDescent="0.2">
      <c r="A422">
        <v>1819665968</v>
      </c>
      <c r="E422" s="1">
        <v>43347.799814814818</v>
      </c>
      <c r="F422" s="7">
        <f t="shared" si="43"/>
        <v>43347</v>
      </c>
      <c r="G422" s="6">
        <f t="shared" si="44"/>
        <v>9</v>
      </c>
      <c r="H422" s="6">
        <f t="shared" si="45"/>
        <v>4</v>
      </c>
      <c r="I422" s="6">
        <f t="shared" si="46"/>
        <v>2018</v>
      </c>
      <c r="J422" t="s">
        <v>7</v>
      </c>
      <c r="K422" t="s">
        <v>5</v>
      </c>
      <c r="L422">
        <v>3570</v>
      </c>
      <c r="M422">
        <v>10626.5</v>
      </c>
      <c r="N422" s="4">
        <f t="shared" si="47"/>
        <v>10.6265</v>
      </c>
      <c r="O422" s="4">
        <f t="shared" si="42"/>
        <v>6.6029989315000002</v>
      </c>
      <c r="P422" t="s">
        <v>508</v>
      </c>
      <c r="Q422" t="str">
        <f>VLOOKUP(P422,Key!$A$2:$C$160,2,FALSE)</f>
        <v>Home - PP</v>
      </c>
      <c r="R422" t="str">
        <f>VLOOKUP(P422,Key!$A$2:$C$160,3,FALSE)</f>
        <v>Home - PP</v>
      </c>
      <c r="S422" t="str">
        <f>VLOOKUP(P422,Key!$A$2:$D$160,4,FALSE)</f>
        <v>Home - PP</v>
      </c>
      <c r="T422" t="b">
        <v>0</v>
      </c>
      <c r="U422" s="4">
        <f t="shared" si="48"/>
        <v>2453.974832095676</v>
      </c>
    </row>
    <row r="423" spans="1:21" x14ac:dyDescent="0.2">
      <c r="A423">
        <v>1821590952</v>
      </c>
      <c r="E423" s="1">
        <v>43348.699444444443</v>
      </c>
      <c r="F423" s="7">
        <f t="shared" si="43"/>
        <v>43348</v>
      </c>
      <c r="G423" s="6">
        <f t="shared" si="44"/>
        <v>9</v>
      </c>
      <c r="H423" s="6">
        <f t="shared" si="45"/>
        <v>5</v>
      </c>
      <c r="I423" s="6">
        <f t="shared" si="46"/>
        <v>2018</v>
      </c>
      <c r="J423" t="s">
        <v>4</v>
      </c>
      <c r="K423" t="s">
        <v>5</v>
      </c>
      <c r="L423">
        <v>3782</v>
      </c>
      <c r="M423">
        <v>11537.1</v>
      </c>
      <c r="N423" s="4">
        <f t="shared" si="47"/>
        <v>11.537100000000001</v>
      </c>
      <c r="O423" s="4">
        <f t="shared" si="42"/>
        <v>7.1688193641</v>
      </c>
      <c r="P423" t="s">
        <v>508</v>
      </c>
      <c r="Q423" t="str">
        <f>VLOOKUP(P423,Key!$A$2:$C$160,2,FALSE)</f>
        <v>Home - PP</v>
      </c>
      <c r="R423" t="str">
        <f>VLOOKUP(P423,Key!$A$2:$C$160,3,FALSE)</f>
        <v>Home - PP</v>
      </c>
      <c r="S423" t="str">
        <f>VLOOKUP(P423,Key!$A$2:$D$160,4,FALSE)</f>
        <v>Home - PP</v>
      </c>
      <c r="T423" t="b">
        <v>0</v>
      </c>
      <c r="U423" s="4">
        <f t="shared" si="48"/>
        <v>2461.1436514597758</v>
      </c>
    </row>
    <row r="424" spans="1:21" x14ac:dyDescent="0.2">
      <c r="A424">
        <v>1823933052</v>
      </c>
      <c r="E424" s="1">
        <v>43349.732986111114</v>
      </c>
      <c r="F424" s="7">
        <f t="shared" si="43"/>
        <v>43349</v>
      </c>
      <c r="G424" s="6">
        <f t="shared" si="44"/>
        <v>9</v>
      </c>
      <c r="H424" s="6">
        <f t="shared" si="45"/>
        <v>6</v>
      </c>
      <c r="I424" s="6">
        <f t="shared" si="46"/>
        <v>2018</v>
      </c>
      <c r="J424" t="s">
        <v>4</v>
      </c>
      <c r="K424" t="s">
        <v>5</v>
      </c>
      <c r="L424">
        <v>3870</v>
      </c>
      <c r="M424">
        <v>13236.6</v>
      </c>
      <c r="N424" s="4">
        <f t="shared" si="47"/>
        <v>13.236600000000001</v>
      </c>
      <c r="O424" s="4">
        <f t="shared" si="42"/>
        <v>8.2248393786000005</v>
      </c>
      <c r="P424" t="s">
        <v>508</v>
      </c>
      <c r="Q424" t="str">
        <f>VLOOKUP(P424,Key!$A$2:$C$160,2,FALSE)</f>
        <v>Home - PP</v>
      </c>
      <c r="R424" t="str">
        <f>VLOOKUP(P424,Key!$A$2:$C$160,3,FALSE)</f>
        <v>Home - PP</v>
      </c>
      <c r="S424" t="str">
        <f>VLOOKUP(P424,Key!$A$2:$D$160,4,FALSE)</f>
        <v>Home - PP</v>
      </c>
      <c r="T424" t="b">
        <v>0</v>
      </c>
      <c r="U424" s="4">
        <f t="shared" si="48"/>
        <v>2469.3684908383757</v>
      </c>
    </row>
    <row r="425" spans="1:21" x14ac:dyDescent="0.2">
      <c r="A425">
        <v>1825836371</v>
      </c>
      <c r="E425" s="1">
        <v>43350.719363425924</v>
      </c>
      <c r="F425" s="7">
        <f t="shared" si="43"/>
        <v>43350</v>
      </c>
      <c r="G425" s="6">
        <f t="shared" si="44"/>
        <v>9</v>
      </c>
      <c r="H425" s="6">
        <f t="shared" si="45"/>
        <v>7</v>
      </c>
      <c r="I425" s="6">
        <f t="shared" si="46"/>
        <v>2018</v>
      </c>
      <c r="J425" t="s">
        <v>4</v>
      </c>
      <c r="K425" t="s">
        <v>5</v>
      </c>
      <c r="L425">
        <v>3326</v>
      </c>
      <c r="M425">
        <v>11682.4</v>
      </c>
      <c r="N425" s="4">
        <f t="shared" si="47"/>
        <v>11.682399999999999</v>
      </c>
      <c r="O425" s="4">
        <f t="shared" si="42"/>
        <v>7.2591045703999999</v>
      </c>
      <c r="P425" t="s">
        <v>508</v>
      </c>
      <c r="Q425" t="str">
        <f>VLOOKUP(P425,Key!$A$2:$C$160,2,FALSE)</f>
        <v>Home - PP</v>
      </c>
      <c r="R425" t="str">
        <f>VLOOKUP(P425,Key!$A$2:$C$160,3,FALSE)</f>
        <v>Home - PP</v>
      </c>
      <c r="S425" t="str">
        <f>VLOOKUP(P425,Key!$A$2:$D$160,4,FALSE)</f>
        <v>Home - PP</v>
      </c>
      <c r="T425" t="b">
        <v>0</v>
      </c>
      <c r="U425" s="4">
        <f t="shared" si="48"/>
        <v>2476.6275954087755</v>
      </c>
    </row>
    <row r="426" spans="1:21" x14ac:dyDescent="0.2">
      <c r="A426">
        <v>1828144160</v>
      </c>
      <c r="E426" s="1">
        <v>43351.71334490741</v>
      </c>
      <c r="F426" s="7">
        <f t="shared" si="43"/>
        <v>43351</v>
      </c>
      <c r="G426" s="6">
        <f t="shared" si="44"/>
        <v>9</v>
      </c>
      <c r="H426" s="6">
        <f t="shared" si="45"/>
        <v>8</v>
      </c>
      <c r="I426" s="6">
        <f t="shared" si="46"/>
        <v>2018</v>
      </c>
      <c r="J426" t="s">
        <v>4</v>
      </c>
      <c r="K426" t="s">
        <v>5</v>
      </c>
      <c r="L426">
        <v>3240</v>
      </c>
      <c r="M426">
        <v>11418.6</v>
      </c>
      <c r="N426" s="4">
        <f t="shared" si="47"/>
        <v>11.4186</v>
      </c>
      <c r="O426" s="4">
        <f t="shared" si="42"/>
        <v>7.0951869006000008</v>
      </c>
      <c r="P426" t="s">
        <v>508</v>
      </c>
      <c r="Q426" t="str">
        <f>VLOOKUP(P426,Key!$A$2:$C$160,2,FALSE)</f>
        <v>Home - PP</v>
      </c>
      <c r="R426" t="str">
        <f>VLOOKUP(P426,Key!$A$2:$C$160,3,FALSE)</f>
        <v>Home - PP</v>
      </c>
      <c r="S426" t="str">
        <f>VLOOKUP(P426,Key!$A$2:$D$160,4,FALSE)</f>
        <v>Home - PP</v>
      </c>
      <c r="T426" t="b">
        <v>0</v>
      </c>
      <c r="U426" s="4">
        <f t="shared" si="48"/>
        <v>2483.7227823093754</v>
      </c>
    </row>
    <row r="427" spans="1:21" x14ac:dyDescent="0.2">
      <c r="A427">
        <v>1831149800</v>
      </c>
      <c r="E427" s="1">
        <v>43352.832372685189</v>
      </c>
      <c r="F427" s="7">
        <f t="shared" si="43"/>
        <v>43352</v>
      </c>
      <c r="G427" s="6">
        <f t="shared" si="44"/>
        <v>9</v>
      </c>
      <c r="H427" s="6">
        <f t="shared" si="45"/>
        <v>9</v>
      </c>
      <c r="I427" s="6">
        <f t="shared" si="46"/>
        <v>2018</v>
      </c>
      <c r="J427" t="s">
        <v>7</v>
      </c>
      <c r="K427" t="s">
        <v>5</v>
      </c>
      <c r="L427">
        <v>3758</v>
      </c>
      <c r="M427">
        <v>10502.6</v>
      </c>
      <c r="N427" s="4">
        <f t="shared" si="47"/>
        <v>10.502600000000001</v>
      </c>
      <c r="O427" s="4">
        <f t="shared" si="42"/>
        <v>6.5260110646000005</v>
      </c>
      <c r="P427" t="s">
        <v>508</v>
      </c>
      <c r="Q427" t="str">
        <f>VLOOKUP(P427,Key!$A$2:$C$160,2,FALSE)</f>
        <v>Home - PP</v>
      </c>
      <c r="R427" t="str">
        <f>VLOOKUP(P427,Key!$A$2:$C$160,3,FALSE)</f>
        <v>Home - PP</v>
      </c>
      <c r="S427" t="str">
        <f>VLOOKUP(P427,Key!$A$2:$D$160,4,FALSE)</f>
        <v>Home - PP</v>
      </c>
      <c r="T427" t="b">
        <v>0</v>
      </c>
      <c r="U427" s="4">
        <f t="shared" si="48"/>
        <v>2490.2487933739753</v>
      </c>
    </row>
    <row r="428" spans="1:21" x14ac:dyDescent="0.2">
      <c r="A428">
        <v>1833375229</v>
      </c>
      <c r="E428" s="1">
        <v>43353.984733796293</v>
      </c>
      <c r="F428" s="7">
        <f t="shared" si="43"/>
        <v>43353</v>
      </c>
      <c r="G428" s="6">
        <f t="shared" si="44"/>
        <v>9</v>
      </c>
      <c r="H428" s="6">
        <f t="shared" si="45"/>
        <v>10</v>
      </c>
      <c r="I428" s="6">
        <f t="shared" si="46"/>
        <v>2018</v>
      </c>
      <c r="J428" t="s">
        <v>6</v>
      </c>
      <c r="K428" t="s">
        <v>5</v>
      </c>
      <c r="L428">
        <v>3670</v>
      </c>
      <c r="M428">
        <v>10658.2</v>
      </c>
      <c r="N428" s="4">
        <f t="shared" si="47"/>
        <v>10.658200000000001</v>
      </c>
      <c r="O428" s="4">
        <f t="shared" si="42"/>
        <v>6.6226963922000008</v>
      </c>
      <c r="P428" t="s">
        <v>508</v>
      </c>
      <c r="Q428" t="str">
        <f>VLOOKUP(P428,Key!$A$2:$C$160,2,FALSE)</f>
        <v>Home - PP</v>
      </c>
      <c r="R428" t="str">
        <f>VLOOKUP(P428,Key!$A$2:$C$160,3,FALSE)</f>
        <v>Home - PP</v>
      </c>
      <c r="S428" t="str">
        <f>VLOOKUP(P428,Key!$A$2:$D$160,4,FALSE)</f>
        <v>Home - PP</v>
      </c>
      <c r="T428" t="b">
        <v>0</v>
      </c>
      <c r="U428" s="4">
        <f t="shared" si="48"/>
        <v>2496.8714897661753</v>
      </c>
    </row>
    <row r="429" spans="1:21" x14ac:dyDescent="0.2">
      <c r="A429">
        <v>1835101950</v>
      </c>
      <c r="E429" s="1">
        <v>43354.72991898148</v>
      </c>
      <c r="F429" s="7">
        <f t="shared" si="43"/>
        <v>43354</v>
      </c>
      <c r="G429" s="6">
        <f t="shared" si="44"/>
        <v>9</v>
      </c>
      <c r="H429" s="6">
        <f t="shared" si="45"/>
        <v>11</v>
      </c>
      <c r="I429" s="6">
        <f t="shared" si="46"/>
        <v>2018</v>
      </c>
      <c r="J429" t="s">
        <v>4</v>
      </c>
      <c r="K429" t="s">
        <v>5</v>
      </c>
      <c r="L429">
        <v>3641</v>
      </c>
      <c r="M429">
        <v>13667.1</v>
      </c>
      <c r="N429" s="4">
        <f t="shared" si="47"/>
        <v>13.6671</v>
      </c>
      <c r="O429" s="4">
        <f t="shared" si="42"/>
        <v>8.4923395941000006</v>
      </c>
      <c r="P429" t="s">
        <v>508</v>
      </c>
      <c r="Q429" t="str">
        <f>VLOOKUP(P429,Key!$A$2:$C$160,2,FALSE)</f>
        <v>Home - PP</v>
      </c>
      <c r="R429" t="str">
        <f>VLOOKUP(P429,Key!$A$2:$C$160,3,FALSE)</f>
        <v>Home - PP</v>
      </c>
      <c r="S429" t="str">
        <f>VLOOKUP(P429,Key!$A$2:$D$160,4,FALSE)</f>
        <v>Home - PP</v>
      </c>
      <c r="T429" t="b">
        <v>0</v>
      </c>
      <c r="U429" s="4">
        <f t="shared" si="48"/>
        <v>2505.3638293602753</v>
      </c>
    </row>
    <row r="430" spans="1:21" x14ac:dyDescent="0.2">
      <c r="A430">
        <v>1836888035</v>
      </c>
      <c r="E430" s="1">
        <v>43355.63422453704</v>
      </c>
      <c r="F430" s="7">
        <f t="shared" si="43"/>
        <v>43355</v>
      </c>
      <c r="G430" s="6">
        <f t="shared" si="44"/>
        <v>9</v>
      </c>
      <c r="H430" s="6">
        <f t="shared" si="45"/>
        <v>12</v>
      </c>
      <c r="I430" s="6">
        <f t="shared" si="46"/>
        <v>2018</v>
      </c>
      <c r="J430" t="s">
        <v>4</v>
      </c>
      <c r="K430" t="s">
        <v>5</v>
      </c>
      <c r="L430">
        <v>4677</v>
      </c>
      <c r="M430">
        <v>10047.5</v>
      </c>
      <c r="N430" s="4">
        <f t="shared" si="47"/>
        <v>10.047499999999999</v>
      </c>
      <c r="O430" s="4">
        <f t="shared" si="42"/>
        <v>6.2432251225000002</v>
      </c>
      <c r="P430" t="s">
        <v>508</v>
      </c>
      <c r="Q430" t="str">
        <f>VLOOKUP(P430,Key!$A$2:$C$160,2,FALSE)</f>
        <v>Home - PP</v>
      </c>
      <c r="R430" t="str">
        <f>VLOOKUP(P430,Key!$A$2:$C$160,3,FALSE)</f>
        <v>Home - PP</v>
      </c>
      <c r="S430" t="str">
        <f>VLOOKUP(P430,Key!$A$2:$D$160,4,FALSE)</f>
        <v>Home - PP</v>
      </c>
      <c r="T430" t="b">
        <v>0</v>
      </c>
      <c r="U430" s="4">
        <f t="shared" si="48"/>
        <v>2511.6070544827753</v>
      </c>
    </row>
    <row r="431" spans="1:21" x14ac:dyDescent="0.2">
      <c r="A431">
        <v>1839493797</v>
      </c>
      <c r="E431" s="1">
        <v>43356.734768518516</v>
      </c>
      <c r="F431" s="7">
        <f t="shared" si="43"/>
        <v>43356</v>
      </c>
      <c r="G431" s="6">
        <f t="shared" si="44"/>
        <v>9</v>
      </c>
      <c r="H431" s="6">
        <f t="shared" si="45"/>
        <v>13</v>
      </c>
      <c r="I431" s="6">
        <f t="shared" si="46"/>
        <v>2018</v>
      </c>
      <c r="J431" t="s">
        <v>4</v>
      </c>
      <c r="K431" t="s">
        <v>5</v>
      </c>
      <c r="L431">
        <v>3260</v>
      </c>
      <c r="M431">
        <v>11548.2</v>
      </c>
      <c r="N431" s="4">
        <f t="shared" si="47"/>
        <v>11.548200000000001</v>
      </c>
      <c r="O431" s="4">
        <f t="shared" si="42"/>
        <v>7.1757165822000006</v>
      </c>
      <c r="P431" t="s">
        <v>508</v>
      </c>
      <c r="Q431" t="str">
        <f>VLOOKUP(P431,Key!$A$2:$C$160,2,FALSE)</f>
        <v>Home - PP</v>
      </c>
      <c r="R431" t="str">
        <f>VLOOKUP(P431,Key!$A$2:$C$160,3,FALSE)</f>
        <v>Home - PP</v>
      </c>
      <c r="S431" t="str">
        <f>VLOOKUP(P431,Key!$A$2:$D$160,4,FALSE)</f>
        <v>Home - PP</v>
      </c>
      <c r="T431" t="b">
        <v>0</v>
      </c>
      <c r="U431" s="4">
        <f t="shared" si="48"/>
        <v>2518.7827710649753</v>
      </c>
    </row>
    <row r="432" spans="1:21" x14ac:dyDescent="0.2">
      <c r="A432">
        <v>1841403369</v>
      </c>
      <c r="E432" s="1">
        <v>43357.721550925926</v>
      </c>
      <c r="F432" s="7">
        <f t="shared" si="43"/>
        <v>43357</v>
      </c>
      <c r="G432" s="6">
        <f t="shared" si="44"/>
        <v>9</v>
      </c>
      <c r="H432" s="6">
        <f t="shared" si="45"/>
        <v>14</v>
      </c>
      <c r="I432" s="6">
        <f t="shared" si="46"/>
        <v>2018</v>
      </c>
      <c r="J432" t="s">
        <v>4</v>
      </c>
      <c r="K432" t="s">
        <v>5</v>
      </c>
      <c r="L432">
        <v>4616</v>
      </c>
      <c r="M432">
        <v>11614.3</v>
      </c>
      <c r="N432" s="4">
        <f t="shared" si="47"/>
        <v>11.6143</v>
      </c>
      <c r="O432" s="4">
        <f t="shared" si="42"/>
        <v>7.2167892052999996</v>
      </c>
      <c r="P432" t="s">
        <v>508</v>
      </c>
      <c r="Q432" t="str">
        <f>VLOOKUP(P432,Key!$A$2:$C$160,2,FALSE)</f>
        <v>Home - PP</v>
      </c>
      <c r="R432" t="str">
        <f>VLOOKUP(P432,Key!$A$2:$C$160,3,FALSE)</f>
        <v>Home - PP</v>
      </c>
      <c r="S432" t="str">
        <f>VLOOKUP(P432,Key!$A$2:$D$160,4,FALSE)</f>
        <v>Home - PP</v>
      </c>
      <c r="T432" t="b">
        <v>0</v>
      </c>
      <c r="U432" s="4">
        <f t="shared" si="48"/>
        <v>2525.9995602702752</v>
      </c>
    </row>
    <row r="433" spans="1:21" x14ac:dyDescent="0.2">
      <c r="A433">
        <v>1843614301</v>
      </c>
      <c r="E433" s="1">
        <v>43358.685648148145</v>
      </c>
      <c r="F433" s="7">
        <f t="shared" si="43"/>
        <v>43358</v>
      </c>
      <c r="G433" s="6">
        <f t="shared" si="44"/>
        <v>9</v>
      </c>
      <c r="H433" s="6">
        <f t="shared" si="45"/>
        <v>15</v>
      </c>
      <c r="I433" s="6">
        <f t="shared" si="46"/>
        <v>2018</v>
      </c>
      <c r="J433" t="s">
        <v>4</v>
      </c>
      <c r="K433" t="s">
        <v>5</v>
      </c>
      <c r="L433">
        <v>4106</v>
      </c>
      <c r="M433">
        <v>13090.8</v>
      </c>
      <c r="N433" s="4">
        <f t="shared" si="47"/>
        <v>13.0908</v>
      </c>
      <c r="O433" s="4">
        <f t="shared" si="42"/>
        <v>8.1342434867999991</v>
      </c>
      <c r="P433" t="s">
        <v>508</v>
      </c>
      <c r="Q433" t="str">
        <f>VLOOKUP(P433,Key!$A$2:$C$160,2,FALSE)</f>
        <v>Home - PP</v>
      </c>
      <c r="R433" t="str">
        <f>VLOOKUP(P433,Key!$A$2:$C$160,3,FALSE)</f>
        <v>Home - PP</v>
      </c>
      <c r="S433" t="str">
        <f>VLOOKUP(P433,Key!$A$2:$D$160,4,FALSE)</f>
        <v>Home - PP</v>
      </c>
      <c r="T433" t="b">
        <v>0</v>
      </c>
      <c r="U433" s="4">
        <f t="shared" si="48"/>
        <v>2534.1338037570754</v>
      </c>
    </row>
    <row r="434" spans="1:21" x14ac:dyDescent="0.2">
      <c r="A434">
        <v>1846361599</v>
      </c>
      <c r="E434" s="1">
        <v>43359.711099537039</v>
      </c>
      <c r="F434" s="7">
        <f t="shared" si="43"/>
        <v>43359</v>
      </c>
      <c r="G434" s="6">
        <f t="shared" si="44"/>
        <v>9</v>
      </c>
      <c r="H434" s="6">
        <f t="shared" si="45"/>
        <v>16</v>
      </c>
      <c r="I434" s="6">
        <f t="shared" si="46"/>
        <v>2018</v>
      </c>
      <c r="J434" t="s">
        <v>4</v>
      </c>
      <c r="K434" t="s">
        <v>5</v>
      </c>
      <c r="L434">
        <v>3666</v>
      </c>
      <c r="M434">
        <v>12076.4</v>
      </c>
      <c r="N434" s="4">
        <f t="shared" si="47"/>
        <v>12.0764</v>
      </c>
      <c r="O434" s="4">
        <f t="shared" si="42"/>
        <v>7.5039247443999999</v>
      </c>
      <c r="P434" t="s">
        <v>508</v>
      </c>
      <c r="Q434" t="str">
        <f>VLOOKUP(P434,Key!$A$2:$C$160,2,FALSE)</f>
        <v>Home - PP</v>
      </c>
      <c r="R434" t="str">
        <f>VLOOKUP(P434,Key!$A$2:$C$160,3,FALSE)</f>
        <v>Home - PP</v>
      </c>
      <c r="S434" t="str">
        <f>VLOOKUP(P434,Key!$A$2:$D$160,4,FALSE)</f>
        <v>Home - PP</v>
      </c>
      <c r="T434" t="b">
        <v>0</v>
      </c>
      <c r="U434" s="4">
        <f t="shared" si="48"/>
        <v>2541.6377285014755</v>
      </c>
    </row>
    <row r="435" spans="1:21" x14ac:dyDescent="0.2">
      <c r="A435">
        <v>1848203754</v>
      </c>
      <c r="E435" s="1">
        <v>43360.692870370367</v>
      </c>
      <c r="F435" s="7">
        <f t="shared" si="43"/>
        <v>43360</v>
      </c>
      <c r="G435" s="6">
        <f t="shared" si="44"/>
        <v>9</v>
      </c>
      <c r="H435" s="6">
        <f t="shared" si="45"/>
        <v>17</v>
      </c>
      <c r="I435" s="6">
        <f t="shared" si="46"/>
        <v>2018</v>
      </c>
      <c r="J435" t="s">
        <v>4</v>
      </c>
      <c r="K435" t="s">
        <v>5</v>
      </c>
      <c r="L435">
        <v>3807</v>
      </c>
      <c r="M435">
        <v>12060.7</v>
      </c>
      <c r="N435" s="4">
        <f t="shared" si="47"/>
        <v>12.060700000000001</v>
      </c>
      <c r="O435" s="4">
        <f t="shared" si="42"/>
        <v>7.4941692197000007</v>
      </c>
      <c r="P435" t="s">
        <v>508</v>
      </c>
      <c r="Q435" t="str">
        <f>VLOOKUP(P435,Key!$A$2:$C$160,2,FALSE)</f>
        <v>Home - PP</v>
      </c>
      <c r="R435" t="str">
        <f>VLOOKUP(P435,Key!$A$2:$C$160,3,FALSE)</f>
        <v>Home - PP</v>
      </c>
      <c r="S435" t="str">
        <f>VLOOKUP(P435,Key!$A$2:$D$160,4,FALSE)</f>
        <v>Home - PP</v>
      </c>
      <c r="T435" t="b">
        <v>0</v>
      </c>
      <c r="U435" s="4">
        <f t="shared" si="48"/>
        <v>2549.1318977211754</v>
      </c>
    </row>
    <row r="436" spans="1:21" x14ac:dyDescent="0.2">
      <c r="A436">
        <v>1850276898</v>
      </c>
      <c r="E436" s="1">
        <v>43361.67895833333</v>
      </c>
      <c r="F436" s="7">
        <f t="shared" si="43"/>
        <v>43361</v>
      </c>
      <c r="G436" s="6">
        <f t="shared" si="44"/>
        <v>9</v>
      </c>
      <c r="H436" s="6">
        <f t="shared" si="45"/>
        <v>18</v>
      </c>
      <c r="I436" s="6">
        <f t="shared" si="46"/>
        <v>2018</v>
      </c>
      <c r="J436" t="s">
        <v>4</v>
      </c>
      <c r="K436" t="s">
        <v>5</v>
      </c>
      <c r="L436">
        <v>3950</v>
      </c>
      <c r="M436">
        <v>11277.6</v>
      </c>
      <c r="N436" s="4">
        <f t="shared" si="47"/>
        <v>11.2776</v>
      </c>
      <c r="O436" s="4">
        <f t="shared" si="42"/>
        <v>7.0075735896000007</v>
      </c>
      <c r="P436" t="s">
        <v>508</v>
      </c>
      <c r="Q436" t="str">
        <f>VLOOKUP(P436,Key!$A$2:$C$160,2,FALSE)</f>
        <v>Home - PP</v>
      </c>
      <c r="R436" t="str">
        <f>VLOOKUP(P436,Key!$A$2:$C$160,3,FALSE)</f>
        <v>Home - PP</v>
      </c>
      <c r="S436" t="str">
        <f>VLOOKUP(P436,Key!$A$2:$D$160,4,FALSE)</f>
        <v>Home - PP</v>
      </c>
      <c r="T436" t="b">
        <v>0</v>
      </c>
      <c r="U436" s="4">
        <f t="shared" si="48"/>
        <v>2556.1394713107752</v>
      </c>
    </row>
    <row r="437" spans="1:21" x14ac:dyDescent="0.2">
      <c r="A437">
        <v>1852731254</v>
      </c>
      <c r="E437" s="1">
        <v>43362.719895833332</v>
      </c>
      <c r="F437" s="7">
        <f t="shared" si="43"/>
        <v>43362</v>
      </c>
      <c r="G437" s="6">
        <f t="shared" si="44"/>
        <v>9</v>
      </c>
      <c r="H437" s="6">
        <f t="shared" si="45"/>
        <v>19</v>
      </c>
      <c r="I437" s="6">
        <f t="shared" si="46"/>
        <v>2018</v>
      </c>
      <c r="J437" t="s">
        <v>4</v>
      </c>
      <c r="K437" t="s">
        <v>5</v>
      </c>
      <c r="L437">
        <v>3728</v>
      </c>
      <c r="M437">
        <v>11845.4</v>
      </c>
      <c r="N437" s="4">
        <f t="shared" si="47"/>
        <v>11.8454</v>
      </c>
      <c r="O437" s="4">
        <f t="shared" si="42"/>
        <v>7.3603880433999995</v>
      </c>
      <c r="P437" t="s">
        <v>508</v>
      </c>
      <c r="Q437" t="str">
        <f>VLOOKUP(P437,Key!$A$2:$C$160,2,FALSE)</f>
        <v>Home - PP</v>
      </c>
      <c r="R437" t="str">
        <f>VLOOKUP(P437,Key!$A$2:$C$160,3,FALSE)</f>
        <v>Home - PP</v>
      </c>
      <c r="S437" t="str">
        <f>VLOOKUP(P437,Key!$A$2:$D$160,4,FALSE)</f>
        <v>Home - PP</v>
      </c>
      <c r="T437" t="b">
        <v>0</v>
      </c>
      <c r="U437" s="4">
        <f t="shared" si="48"/>
        <v>2563.499859354175</v>
      </c>
    </row>
    <row r="438" spans="1:21" x14ac:dyDescent="0.2">
      <c r="A438">
        <v>1855277159</v>
      </c>
      <c r="E438" s="1">
        <v>43363.916967592595</v>
      </c>
      <c r="F438" s="7">
        <f t="shared" si="43"/>
        <v>43363</v>
      </c>
      <c r="G438" s="6">
        <f t="shared" si="44"/>
        <v>9</v>
      </c>
      <c r="H438" s="6">
        <f t="shared" si="45"/>
        <v>20</v>
      </c>
      <c r="I438" s="6">
        <f t="shared" si="46"/>
        <v>2018</v>
      </c>
      <c r="J438" t="s">
        <v>6</v>
      </c>
      <c r="K438" t="s">
        <v>5</v>
      </c>
      <c r="L438">
        <v>3554</v>
      </c>
      <c r="M438">
        <v>10013.9</v>
      </c>
      <c r="N438" s="4">
        <f t="shared" si="47"/>
        <v>10.0139</v>
      </c>
      <c r="O438" s="4">
        <f t="shared" si="42"/>
        <v>6.2223470568999995</v>
      </c>
      <c r="P438" t="s">
        <v>508</v>
      </c>
      <c r="Q438" t="str">
        <f>VLOOKUP(P438,Key!$A$2:$C$160,2,FALSE)</f>
        <v>Home - PP</v>
      </c>
      <c r="R438" t="str">
        <f>VLOOKUP(P438,Key!$A$2:$C$160,3,FALSE)</f>
        <v>Home - PP</v>
      </c>
      <c r="S438" t="str">
        <f>VLOOKUP(P438,Key!$A$2:$D$160,4,FALSE)</f>
        <v>Home - PP</v>
      </c>
      <c r="T438" t="b">
        <v>0</v>
      </c>
      <c r="U438" s="4">
        <f t="shared" si="48"/>
        <v>2569.7222064110751</v>
      </c>
    </row>
    <row r="439" spans="1:21" x14ac:dyDescent="0.2">
      <c r="A439">
        <v>1856715717</v>
      </c>
      <c r="E439" s="1">
        <v>43364.730833333335</v>
      </c>
      <c r="F439" s="7">
        <f t="shared" si="43"/>
        <v>43364</v>
      </c>
      <c r="G439" s="6">
        <f t="shared" si="44"/>
        <v>9</v>
      </c>
      <c r="H439" s="6">
        <f t="shared" si="45"/>
        <v>21</v>
      </c>
      <c r="I439" s="6">
        <f t="shared" si="46"/>
        <v>2018</v>
      </c>
      <c r="J439" t="s">
        <v>4</v>
      </c>
      <c r="K439" t="s">
        <v>5</v>
      </c>
      <c r="L439">
        <v>4031</v>
      </c>
      <c r="M439">
        <v>10165.200000000001</v>
      </c>
      <c r="N439" s="4">
        <f t="shared" si="47"/>
        <v>10.1652</v>
      </c>
      <c r="O439" s="4">
        <f t="shared" si="42"/>
        <v>6.3163604892000009</v>
      </c>
      <c r="P439" t="s">
        <v>508</v>
      </c>
      <c r="Q439" t="str">
        <f>VLOOKUP(P439,Key!$A$2:$C$160,2,FALSE)</f>
        <v>Home - PP</v>
      </c>
      <c r="R439" t="str">
        <f>VLOOKUP(P439,Key!$A$2:$C$160,3,FALSE)</f>
        <v>Home - PP</v>
      </c>
      <c r="S439" t="str">
        <f>VLOOKUP(P439,Key!$A$2:$D$160,4,FALSE)</f>
        <v>Home - PP</v>
      </c>
      <c r="T439" t="b">
        <v>0</v>
      </c>
      <c r="U439" s="4">
        <f t="shared" si="48"/>
        <v>2576.0385669002753</v>
      </c>
    </row>
    <row r="440" spans="1:21" x14ac:dyDescent="0.2">
      <c r="A440">
        <v>1859707233</v>
      </c>
      <c r="E440" s="1">
        <v>43366.235682870371</v>
      </c>
      <c r="F440" s="7">
        <f t="shared" si="43"/>
        <v>43366</v>
      </c>
      <c r="G440" s="6">
        <f t="shared" si="44"/>
        <v>9</v>
      </c>
      <c r="H440" s="6">
        <f t="shared" si="45"/>
        <v>23</v>
      </c>
      <c r="I440" s="6">
        <f t="shared" si="46"/>
        <v>2018</v>
      </c>
      <c r="J440" t="s">
        <v>25</v>
      </c>
      <c r="K440" t="s">
        <v>5</v>
      </c>
      <c r="L440">
        <v>3229</v>
      </c>
      <c r="M440">
        <v>11888.4</v>
      </c>
      <c r="N440" s="4">
        <f t="shared" si="47"/>
        <v>11.888399999999999</v>
      </c>
      <c r="O440" s="4">
        <f t="shared" si="42"/>
        <v>7.3871069964</v>
      </c>
      <c r="P440" t="s">
        <v>508</v>
      </c>
      <c r="Q440" t="str">
        <f>VLOOKUP(P440,Key!$A$2:$C$160,2,FALSE)</f>
        <v>Home - PP</v>
      </c>
      <c r="R440" t="str">
        <f>VLOOKUP(P440,Key!$A$2:$C$160,3,FALSE)</f>
        <v>Home - PP</v>
      </c>
      <c r="S440" t="str">
        <f>VLOOKUP(P440,Key!$A$2:$D$160,4,FALSE)</f>
        <v>Home - PP</v>
      </c>
      <c r="T440" t="b">
        <v>0</v>
      </c>
      <c r="U440" s="4">
        <f t="shared" si="48"/>
        <v>2583.4256738966751</v>
      </c>
    </row>
    <row r="441" spans="1:21" x14ac:dyDescent="0.2">
      <c r="A441">
        <v>1861474129</v>
      </c>
      <c r="E441" s="1">
        <v>43366.735266203701</v>
      </c>
      <c r="F441" s="7">
        <f t="shared" si="43"/>
        <v>43366</v>
      </c>
      <c r="G441" s="6">
        <f t="shared" si="44"/>
        <v>9</v>
      </c>
      <c r="H441" s="6">
        <f t="shared" si="45"/>
        <v>23</v>
      </c>
      <c r="I441" s="6">
        <f t="shared" si="46"/>
        <v>2018</v>
      </c>
      <c r="J441" t="s">
        <v>4</v>
      </c>
      <c r="K441" t="s">
        <v>5</v>
      </c>
      <c r="L441">
        <v>3203</v>
      </c>
      <c r="M441">
        <v>11521.6</v>
      </c>
      <c r="N441" s="4">
        <f t="shared" si="47"/>
        <v>11.521600000000001</v>
      </c>
      <c r="O441" s="4">
        <f t="shared" si="42"/>
        <v>7.1591881136</v>
      </c>
      <c r="P441" t="s">
        <v>508</v>
      </c>
      <c r="Q441" t="str">
        <f>VLOOKUP(P441,Key!$A$2:$C$160,2,FALSE)</f>
        <v>Home - PP</v>
      </c>
      <c r="R441" t="str">
        <f>VLOOKUP(P441,Key!$A$2:$C$160,3,FALSE)</f>
        <v>Home - PP</v>
      </c>
      <c r="S441" t="str">
        <f>VLOOKUP(P441,Key!$A$2:$D$160,4,FALSE)</f>
        <v>Home - PP</v>
      </c>
      <c r="T441" t="b">
        <v>0</v>
      </c>
      <c r="U441" s="4">
        <f t="shared" si="48"/>
        <v>2590.5848620102752</v>
      </c>
    </row>
    <row r="442" spans="1:21" x14ac:dyDescent="0.2">
      <c r="A442">
        <v>1862976992</v>
      </c>
      <c r="E442" s="1">
        <v>43367.637708333335</v>
      </c>
      <c r="F442" s="7">
        <f t="shared" si="43"/>
        <v>43367</v>
      </c>
      <c r="G442" s="6">
        <f t="shared" si="44"/>
        <v>9</v>
      </c>
      <c r="H442" s="6">
        <f t="shared" si="45"/>
        <v>24</v>
      </c>
      <c r="I442" s="6">
        <f t="shared" si="46"/>
        <v>2018</v>
      </c>
      <c r="J442" t="s">
        <v>4</v>
      </c>
      <c r="K442" t="s">
        <v>5</v>
      </c>
      <c r="L442">
        <v>3681</v>
      </c>
      <c r="M442">
        <v>11624.3</v>
      </c>
      <c r="N442" s="4">
        <f t="shared" si="47"/>
        <v>11.6243</v>
      </c>
      <c r="O442" s="4">
        <f t="shared" si="42"/>
        <v>7.2230029152999995</v>
      </c>
      <c r="P442" t="s">
        <v>508</v>
      </c>
      <c r="Q442" t="str">
        <f>VLOOKUP(P442,Key!$A$2:$C$160,2,FALSE)</f>
        <v>Home - PP</v>
      </c>
      <c r="R442" t="str">
        <f>VLOOKUP(P442,Key!$A$2:$C$160,3,FALSE)</f>
        <v>Home - PP</v>
      </c>
      <c r="S442" t="str">
        <f>VLOOKUP(P442,Key!$A$2:$D$160,4,FALSE)</f>
        <v>Home - PP</v>
      </c>
      <c r="T442" t="b">
        <v>0</v>
      </c>
      <c r="U442" s="4">
        <f t="shared" si="48"/>
        <v>2597.8078649255754</v>
      </c>
    </row>
    <row r="443" spans="1:21" x14ac:dyDescent="0.2">
      <c r="A443">
        <v>1865753036</v>
      </c>
      <c r="E443" s="1">
        <v>43368.863263888888</v>
      </c>
      <c r="F443" s="7">
        <f t="shared" si="43"/>
        <v>43368</v>
      </c>
      <c r="G443" s="6">
        <f t="shared" si="44"/>
        <v>9</v>
      </c>
      <c r="H443" s="6">
        <f t="shared" si="45"/>
        <v>25</v>
      </c>
      <c r="I443" s="6">
        <f t="shared" si="46"/>
        <v>2018</v>
      </c>
      <c r="J443" t="s">
        <v>6</v>
      </c>
      <c r="K443" t="s">
        <v>5</v>
      </c>
      <c r="L443">
        <v>3402</v>
      </c>
      <c r="M443">
        <v>14563.4</v>
      </c>
      <c r="N443" s="4">
        <f t="shared" si="47"/>
        <v>14.5634</v>
      </c>
      <c r="O443" s="4">
        <f t="shared" si="42"/>
        <v>9.0492744213999998</v>
      </c>
      <c r="P443" t="s">
        <v>508</v>
      </c>
      <c r="Q443" t="str">
        <f>VLOOKUP(P443,Key!$A$2:$C$160,2,FALSE)</f>
        <v>Home - PP</v>
      </c>
      <c r="R443" t="str">
        <f>VLOOKUP(P443,Key!$A$2:$C$160,3,FALSE)</f>
        <v>Home - PP</v>
      </c>
      <c r="S443" t="str">
        <f>VLOOKUP(P443,Key!$A$2:$D$160,4,FALSE)</f>
        <v>Home - PP</v>
      </c>
      <c r="T443" t="b">
        <v>0</v>
      </c>
      <c r="U443" s="4">
        <f t="shared" si="48"/>
        <v>2606.8571393469751</v>
      </c>
    </row>
    <row r="444" spans="1:21" x14ac:dyDescent="0.2">
      <c r="A444">
        <v>1867626082</v>
      </c>
      <c r="E444" s="1">
        <v>43369.774155092593</v>
      </c>
      <c r="F444" s="7">
        <f t="shared" si="43"/>
        <v>43369</v>
      </c>
      <c r="G444" s="6">
        <f t="shared" si="44"/>
        <v>9</v>
      </c>
      <c r="H444" s="6">
        <f t="shared" si="45"/>
        <v>26</v>
      </c>
      <c r="I444" s="6">
        <f t="shared" si="46"/>
        <v>2018</v>
      </c>
      <c r="J444" t="s">
        <v>7</v>
      </c>
      <c r="K444" t="s">
        <v>5</v>
      </c>
      <c r="L444">
        <v>4095</v>
      </c>
      <c r="M444">
        <v>10171.5</v>
      </c>
      <c r="N444" s="4">
        <f t="shared" si="47"/>
        <v>10.1715</v>
      </c>
      <c r="O444" s="4">
        <f t="shared" si="42"/>
        <v>6.3202751265000003</v>
      </c>
      <c r="P444" t="s">
        <v>508</v>
      </c>
      <c r="Q444" t="str">
        <f>VLOOKUP(P444,Key!$A$2:$C$160,2,FALSE)</f>
        <v>Home - PP</v>
      </c>
      <c r="R444" t="str">
        <f>VLOOKUP(P444,Key!$A$2:$C$160,3,FALSE)</f>
        <v>Home - PP</v>
      </c>
      <c r="S444" t="str">
        <f>VLOOKUP(P444,Key!$A$2:$D$160,4,FALSE)</f>
        <v>Home - PP</v>
      </c>
      <c r="T444" t="b">
        <v>0</v>
      </c>
      <c r="U444" s="4">
        <f t="shared" si="48"/>
        <v>2613.177414473475</v>
      </c>
    </row>
    <row r="445" spans="1:21" x14ac:dyDescent="0.2">
      <c r="A445">
        <v>1869562546</v>
      </c>
      <c r="E445" s="1">
        <v>43370.709745370368</v>
      </c>
      <c r="F445" s="7">
        <f t="shared" si="43"/>
        <v>43370</v>
      </c>
      <c r="G445" s="6">
        <f t="shared" si="44"/>
        <v>9</v>
      </c>
      <c r="H445" s="6">
        <f t="shared" si="45"/>
        <v>27</v>
      </c>
      <c r="I445" s="6">
        <f t="shared" si="46"/>
        <v>2018</v>
      </c>
      <c r="J445" t="s">
        <v>4</v>
      </c>
      <c r="K445" t="s">
        <v>5</v>
      </c>
      <c r="L445">
        <v>3710</v>
      </c>
      <c r="M445">
        <v>14720.3</v>
      </c>
      <c r="N445" s="4">
        <f t="shared" si="47"/>
        <v>14.7203</v>
      </c>
      <c r="O445" s="4">
        <f t="shared" si="42"/>
        <v>9.1467675313000001</v>
      </c>
      <c r="P445" t="s">
        <v>508</v>
      </c>
      <c r="Q445" t="str">
        <f>VLOOKUP(P445,Key!$A$2:$C$160,2,FALSE)</f>
        <v>Home - PP</v>
      </c>
      <c r="R445" t="str">
        <f>VLOOKUP(P445,Key!$A$2:$C$160,3,FALSE)</f>
        <v>Home - PP</v>
      </c>
      <c r="S445" t="str">
        <f>VLOOKUP(P445,Key!$A$2:$D$160,4,FALSE)</f>
        <v>Home - PP</v>
      </c>
      <c r="T445" t="b">
        <v>0</v>
      </c>
      <c r="U445" s="4">
        <f t="shared" si="48"/>
        <v>2622.3241820047751</v>
      </c>
    </row>
    <row r="446" spans="1:21" x14ac:dyDescent="0.2">
      <c r="A446">
        <v>1871428001</v>
      </c>
      <c r="E446" s="1">
        <v>43371.693657407406</v>
      </c>
      <c r="F446" s="7">
        <f t="shared" si="43"/>
        <v>43371</v>
      </c>
      <c r="G446" s="6">
        <f t="shared" si="44"/>
        <v>9</v>
      </c>
      <c r="H446" s="6">
        <f t="shared" si="45"/>
        <v>28</v>
      </c>
      <c r="I446" s="6">
        <f t="shared" si="46"/>
        <v>2018</v>
      </c>
      <c r="J446" t="s">
        <v>4</v>
      </c>
      <c r="K446" t="s">
        <v>5</v>
      </c>
      <c r="L446">
        <v>4318</v>
      </c>
      <c r="M446">
        <v>13117.6</v>
      </c>
      <c r="N446" s="4">
        <f t="shared" si="47"/>
        <v>13.117599999999999</v>
      </c>
      <c r="O446" s="4">
        <f t="shared" si="42"/>
        <v>8.1508962296000007</v>
      </c>
      <c r="P446" t="s">
        <v>508</v>
      </c>
      <c r="Q446" t="str">
        <f>VLOOKUP(P446,Key!$A$2:$C$160,2,FALSE)</f>
        <v>Home - PP</v>
      </c>
      <c r="R446" t="str">
        <f>VLOOKUP(P446,Key!$A$2:$C$160,3,FALSE)</f>
        <v>Home - PP</v>
      </c>
      <c r="S446" t="str">
        <f>VLOOKUP(P446,Key!$A$2:$D$160,4,FALSE)</f>
        <v>Home - PP</v>
      </c>
      <c r="T446" t="b">
        <v>0</v>
      </c>
      <c r="U446" s="4">
        <f t="shared" si="48"/>
        <v>2630.4750782343754</v>
      </c>
    </row>
    <row r="447" spans="1:21" x14ac:dyDescent="0.2">
      <c r="A447">
        <v>1873455769</v>
      </c>
      <c r="E447" s="1">
        <v>43372.639918981484</v>
      </c>
      <c r="F447" s="7">
        <f t="shared" si="43"/>
        <v>43372</v>
      </c>
      <c r="G447" s="6">
        <f t="shared" si="44"/>
        <v>9</v>
      </c>
      <c r="H447" s="6">
        <f t="shared" si="45"/>
        <v>29</v>
      </c>
      <c r="I447" s="6">
        <f t="shared" si="46"/>
        <v>2018</v>
      </c>
      <c r="J447" t="s">
        <v>4</v>
      </c>
      <c r="K447" t="s">
        <v>5</v>
      </c>
      <c r="L447">
        <v>4440</v>
      </c>
      <c r="M447">
        <v>11440.1</v>
      </c>
      <c r="N447" s="4">
        <f t="shared" si="47"/>
        <v>11.440100000000001</v>
      </c>
      <c r="O447" s="4">
        <f t="shared" si="42"/>
        <v>7.1085463771000006</v>
      </c>
      <c r="P447" t="s">
        <v>508</v>
      </c>
      <c r="Q447" t="str">
        <f>VLOOKUP(P447,Key!$A$2:$C$160,2,FALSE)</f>
        <v>Home - PP</v>
      </c>
      <c r="R447" t="str">
        <f>VLOOKUP(P447,Key!$A$2:$C$160,3,FALSE)</f>
        <v>Home - PP</v>
      </c>
      <c r="S447" t="str">
        <f>VLOOKUP(P447,Key!$A$2:$D$160,4,FALSE)</f>
        <v>Home - PP</v>
      </c>
      <c r="T447" t="b">
        <v>0</v>
      </c>
      <c r="U447" s="4">
        <f t="shared" si="48"/>
        <v>2637.5836246114754</v>
      </c>
    </row>
    <row r="448" spans="1:21" x14ac:dyDescent="0.2">
      <c r="A448">
        <v>1876117609</v>
      </c>
      <c r="E448" s="1">
        <v>43373.671018518522</v>
      </c>
      <c r="F448" s="7">
        <f t="shared" si="43"/>
        <v>43373</v>
      </c>
      <c r="G448" s="6">
        <f t="shared" si="44"/>
        <v>9</v>
      </c>
      <c r="H448" s="6">
        <f t="shared" si="45"/>
        <v>30</v>
      </c>
      <c r="I448" s="6">
        <f t="shared" si="46"/>
        <v>2018</v>
      </c>
      <c r="J448" t="s">
        <v>4</v>
      </c>
      <c r="K448" t="s">
        <v>5</v>
      </c>
      <c r="L448">
        <v>3769</v>
      </c>
      <c r="M448">
        <v>11664.2</v>
      </c>
      <c r="N448" s="4">
        <f t="shared" si="47"/>
        <v>11.664200000000001</v>
      </c>
      <c r="O448" s="4">
        <f t="shared" si="42"/>
        <v>7.2477956182000005</v>
      </c>
      <c r="P448" t="s">
        <v>508</v>
      </c>
      <c r="Q448" t="str">
        <f>VLOOKUP(P448,Key!$A$2:$C$160,2,FALSE)</f>
        <v>Home - PP</v>
      </c>
      <c r="R448" t="str">
        <f>VLOOKUP(P448,Key!$A$2:$C$160,3,FALSE)</f>
        <v>Home - PP</v>
      </c>
      <c r="S448" t="str">
        <f>VLOOKUP(P448,Key!$A$2:$D$160,4,FALSE)</f>
        <v>Home - PP</v>
      </c>
      <c r="T448" t="b">
        <v>0</v>
      </c>
      <c r="U448" s="4">
        <f t="shared" si="48"/>
        <v>2644.8314202296756</v>
      </c>
    </row>
    <row r="449" spans="1:21" x14ac:dyDescent="0.2">
      <c r="A449">
        <v>1880390680</v>
      </c>
      <c r="E449" s="1">
        <v>43375.87054398148</v>
      </c>
      <c r="F449" s="7">
        <f t="shared" si="43"/>
        <v>43375</v>
      </c>
      <c r="G449" s="6">
        <f t="shared" si="44"/>
        <v>10</v>
      </c>
      <c r="H449" s="6">
        <f t="shared" si="45"/>
        <v>2</v>
      </c>
      <c r="I449" s="6">
        <f t="shared" si="46"/>
        <v>2018</v>
      </c>
      <c r="J449" t="s">
        <v>6</v>
      </c>
      <c r="K449" t="s">
        <v>5</v>
      </c>
      <c r="L449">
        <v>3475</v>
      </c>
      <c r="M449">
        <v>13104.7</v>
      </c>
      <c r="N449" s="4">
        <f t="shared" si="47"/>
        <v>13.104700000000001</v>
      </c>
      <c r="O449" s="4">
        <f t="shared" si="42"/>
        <v>8.1428805437000005</v>
      </c>
      <c r="P449" t="s">
        <v>508</v>
      </c>
      <c r="Q449" t="str">
        <f>VLOOKUP(P449,Key!$A$2:$C$160,2,FALSE)</f>
        <v>Home - PP</v>
      </c>
      <c r="R449" t="str">
        <f>VLOOKUP(P449,Key!$A$2:$C$160,3,FALSE)</f>
        <v>Home - PP</v>
      </c>
      <c r="S449" t="str">
        <f>VLOOKUP(P449,Key!$A$2:$D$160,4,FALSE)</f>
        <v>Home - PP</v>
      </c>
      <c r="T449" t="b">
        <v>0</v>
      </c>
      <c r="U449" s="4">
        <f t="shared" si="48"/>
        <v>2652.9743007733755</v>
      </c>
    </row>
    <row r="450" spans="1:21" x14ac:dyDescent="0.2">
      <c r="A450">
        <v>1882059533</v>
      </c>
      <c r="E450" s="1">
        <v>43376.689155092594</v>
      </c>
      <c r="F450" s="7">
        <f t="shared" si="43"/>
        <v>43376</v>
      </c>
      <c r="G450" s="6">
        <f t="shared" si="44"/>
        <v>10</v>
      </c>
      <c r="H450" s="6">
        <f t="shared" si="45"/>
        <v>3</v>
      </c>
      <c r="I450" s="6">
        <f t="shared" si="46"/>
        <v>2018</v>
      </c>
      <c r="J450" t="s">
        <v>4</v>
      </c>
      <c r="K450" t="s">
        <v>5</v>
      </c>
      <c r="L450">
        <v>4405</v>
      </c>
      <c r="M450">
        <v>11709.6</v>
      </c>
      <c r="N450" s="4">
        <f t="shared" si="47"/>
        <v>11.7096</v>
      </c>
      <c r="O450" s="4">
        <f t="shared" si="42"/>
        <v>7.2760058616000007</v>
      </c>
      <c r="P450" t="s">
        <v>508</v>
      </c>
      <c r="Q450" t="str">
        <f>VLOOKUP(P450,Key!$A$2:$C$160,2,FALSE)</f>
        <v>Home - PP</v>
      </c>
      <c r="R450" t="str">
        <f>VLOOKUP(P450,Key!$A$2:$C$160,3,FALSE)</f>
        <v>Home - PP</v>
      </c>
      <c r="S450" t="str">
        <f>VLOOKUP(P450,Key!$A$2:$D$160,4,FALSE)</f>
        <v>Home - PP</v>
      </c>
      <c r="T450" t="b">
        <v>0</v>
      </c>
      <c r="U450" s="4">
        <f t="shared" si="48"/>
        <v>2660.2503066349755</v>
      </c>
    </row>
    <row r="451" spans="1:21" x14ac:dyDescent="0.2">
      <c r="A451">
        <v>1884179447</v>
      </c>
      <c r="E451" s="1">
        <v>43377.717777777776</v>
      </c>
      <c r="F451" s="7">
        <f t="shared" si="43"/>
        <v>43377</v>
      </c>
      <c r="G451" s="6">
        <f t="shared" si="44"/>
        <v>10</v>
      </c>
      <c r="H451" s="6">
        <f t="shared" si="45"/>
        <v>4</v>
      </c>
      <c r="I451" s="6">
        <f t="shared" si="46"/>
        <v>2018</v>
      </c>
      <c r="J451" t="s">
        <v>4</v>
      </c>
      <c r="K451" t="s">
        <v>5</v>
      </c>
      <c r="L451">
        <v>4281</v>
      </c>
      <c r="M451">
        <v>11538</v>
      </c>
      <c r="N451" s="4">
        <f t="shared" si="47"/>
        <v>11.538</v>
      </c>
      <c r="O451" s="4">
        <f t="shared" si="42"/>
        <v>7.1693785979999998</v>
      </c>
      <c r="P451" t="s">
        <v>508</v>
      </c>
      <c r="Q451" t="str">
        <f>VLOOKUP(P451,Key!$A$2:$C$160,2,FALSE)</f>
        <v>Home - PP</v>
      </c>
      <c r="R451" t="str">
        <f>VLOOKUP(P451,Key!$A$2:$C$160,3,FALSE)</f>
        <v>Home - PP</v>
      </c>
      <c r="S451" t="str">
        <f>VLOOKUP(P451,Key!$A$2:$D$160,4,FALSE)</f>
        <v>Home - PP</v>
      </c>
      <c r="T451" t="b">
        <v>0</v>
      </c>
      <c r="U451" s="4">
        <f t="shared" si="48"/>
        <v>2667.4196852329756</v>
      </c>
    </row>
    <row r="452" spans="1:21" x14ac:dyDescent="0.2">
      <c r="A452">
        <v>1886464369</v>
      </c>
      <c r="E452" s="1">
        <v>43378.931458333333</v>
      </c>
      <c r="F452" s="7">
        <f t="shared" si="43"/>
        <v>43378</v>
      </c>
      <c r="G452" s="6">
        <f t="shared" si="44"/>
        <v>10</v>
      </c>
      <c r="H452" s="6">
        <f t="shared" si="45"/>
        <v>5</v>
      </c>
      <c r="I452" s="6">
        <f t="shared" si="46"/>
        <v>2018</v>
      </c>
      <c r="J452" t="s">
        <v>6</v>
      </c>
      <c r="K452" t="s">
        <v>5</v>
      </c>
      <c r="L452">
        <v>1024</v>
      </c>
      <c r="M452">
        <v>13073.8</v>
      </c>
      <c r="N452" s="4">
        <f t="shared" si="47"/>
        <v>13.073799999999999</v>
      </c>
      <c r="O452" s="4">
        <f t="shared" si="42"/>
        <v>8.1236801797999991</v>
      </c>
      <c r="P452" t="s">
        <v>508</v>
      </c>
      <c r="Q452" t="str">
        <f>VLOOKUP(P452,Key!$A$2:$C$160,2,FALSE)</f>
        <v>Home - PP</v>
      </c>
      <c r="R452" t="str">
        <f>VLOOKUP(P452,Key!$A$2:$C$160,3,FALSE)</f>
        <v>Home - PP</v>
      </c>
      <c r="S452" t="str">
        <f>VLOOKUP(P452,Key!$A$2:$D$160,4,FALSE)</f>
        <v>Home - PP</v>
      </c>
      <c r="T452" t="b">
        <v>0</v>
      </c>
      <c r="U452" s="4">
        <f t="shared" si="48"/>
        <v>2675.5433654127755</v>
      </c>
    </row>
    <row r="453" spans="1:21" x14ac:dyDescent="0.2">
      <c r="A453">
        <v>1888664705</v>
      </c>
      <c r="E453" s="1">
        <v>43379.935277777775</v>
      </c>
      <c r="F453" s="7">
        <f t="shared" si="43"/>
        <v>43379</v>
      </c>
      <c r="G453" s="6">
        <f t="shared" si="44"/>
        <v>10</v>
      </c>
      <c r="H453" s="6">
        <f t="shared" si="45"/>
        <v>6</v>
      </c>
      <c r="I453" s="6">
        <f t="shared" si="46"/>
        <v>2018</v>
      </c>
      <c r="J453" t="s">
        <v>6</v>
      </c>
      <c r="K453" t="s">
        <v>5</v>
      </c>
      <c r="L453">
        <v>4589</v>
      </c>
      <c r="M453">
        <v>10580.3</v>
      </c>
      <c r="N453" s="4">
        <f t="shared" si="47"/>
        <v>10.580299999999999</v>
      </c>
      <c r="O453" s="4">
        <f t="shared" si="42"/>
        <v>6.5742915912999997</v>
      </c>
      <c r="P453" t="s">
        <v>47</v>
      </c>
      <c r="Q453" t="str">
        <f>VLOOKUP(P453,Key!$A$2:$C$160,2,FALSE)</f>
        <v>California</v>
      </c>
      <c r="R453" t="str">
        <f>VLOOKUP(P453,Key!$A$2:$C$160,3,FALSE)</f>
        <v>USA</v>
      </c>
      <c r="S453" t="str">
        <f>VLOOKUP(P453,Key!$A$2:$D$160,4,FALSE)</f>
        <v>DOM</v>
      </c>
      <c r="T453" t="b">
        <v>0</v>
      </c>
      <c r="U453" s="4">
        <f t="shared" si="48"/>
        <v>2682.1176570040757</v>
      </c>
    </row>
    <row r="454" spans="1:21" x14ac:dyDescent="0.2">
      <c r="A454">
        <v>1890440966</v>
      </c>
      <c r="E454" s="1">
        <v>43380.633530092593</v>
      </c>
      <c r="F454" s="7">
        <f t="shared" si="43"/>
        <v>43380</v>
      </c>
      <c r="G454" s="6">
        <f t="shared" si="44"/>
        <v>10</v>
      </c>
      <c r="H454" s="6">
        <f t="shared" si="45"/>
        <v>7</v>
      </c>
      <c r="I454" s="6">
        <f t="shared" si="46"/>
        <v>2018</v>
      </c>
      <c r="J454" t="s">
        <v>4</v>
      </c>
      <c r="K454" t="s">
        <v>5</v>
      </c>
      <c r="L454">
        <v>3611</v>
      </c>
      <c r="M454">
        <v>10146</v>
      </c>
      <c r="N454" s="4">
        <f t="shared" si="47"/>
        <v>10.146000000000001</v>
      </c>
      <c r="O454" s="4">
        <f t="shared" ref="O454:O517" si="49">M454*$J$2</f>
        <v>6.3044301660000004</v>
      </c>
      <c r="P454" t="s">
        <v>47</v>
      </c>
      <c r="Q454" t="str">
        <f>VLOOKUP(P454,Key!$A$2:$C$160,2,FALSE)</f>
        <v>California</v>
      </c>
      <c r="R454" t="str">
        <f>VLOOKUP(P454,Key!$A$2:$C$160,3,FALSE)</f>
        <v>USA</v>
      </c>
      <c r="S454" t="str">
        <f>VLOOKUP(P454,Key!$A$2:$D$160,4,FALSE)</f>
        <v>DOM</v>
      </c>
      <c r="T454" t="b">
        <v>0</v>
      </c>
      <c r="U454" s="4">
        <f t="shared" si="48"/>
        <v>2688.4220871700759</v>
      </c>
    </row>
    <row r="455" spans="1:21" x14ac:dyDescent="0.2">
      <c r="A455">
        <v>1892811043</v>
      </c>
      <c r="E455" s="1">
        <v>43381.848993055559</v>
      </c>
      <c r="F455" s="7">
        <f t="shared" ref="F455:F518" si="50">DATE(I455,G455,H455)</f>
        <v>43381</v>
      </c>
      <c r="G455" s="6">
        <f t="shared" ref="G455:G518" si="51">MONTH(E455)</f>
        <v>10</v>
      </c>
      <c r="H455" s="6">
        <f t="shared" ref="H455:H518" si="52">DAY(E455)</f>
        <v>8</v>
      </c>
      <c r="I455" s="6">
        <f t="shared" ref="I455:I518" si="53">YEAR(E455:E455)</f>
        <v>2018</v>
      </c>
      <c r="J455" t="s">
        <v>6</v>
      </c>
      <c r="K455" t="s">
        <v>5</v>
      </c>
      <c r="L455">
        <v>4100</v>
      </c>
      <c r="M455">
        <v>11888.2</v>
      </c>
      <c r="N455" s="4">
        <f t="shared" ref="N455:N518" si="54">M455/1000</f>
        <v>11.888200000000001</v>
      </c>
      <c r="O455" s="4">
        <f t="shared" si="49"/>
        <v>7.3869827222000009</v>
      </c>
      <c r="P455" t="s">
        <v>508</v>
      </c>
      <c r="Q455" t="str">
        <f>VLOOKUP(P455,Key!$A$2:$C$160,2,FALSE)</f>
        <v>Home - PP</v>
      </c>
      <c r="R455" t="str">
        <f>VLOOKUP(P455,Key!$A$2:$C$160,3,FALSE)</f>
        <v>Home - PP</v>
      </c>
      <c r="S455" t="str">
        <f>VLOOKUP(P455,Key!$A$2:$D$160,4,FALSE)</f>
        <v>Home - PP</v>
      </c>
      <c r="T455" s="5" t="b">
        <v>0</v>
      </c>
      <c r="U455" s="4">
        <f t="shared" si="48"/>
        <v>2695.8090698922761</v>
      </c>
    </row>
    <row r="456" spans="1:21" x14ac:dyDescent="0.2">
      <c r="A456">
        <v>1894201550</v>
      </c>
      <c r="E456" s="1">
        <v>43382.625810185185</v>
      </c>
      <c r="F456" s="7">
        <f t="shared" si="50"/>
        <v>43382</v>
      </c>
      <c r="G456" s="6">
        <f t="shared" si="51"/>
        <v>10</v>
      </c>
      <c r="H456" s="6">
        <f t="shared" si="52"/>
        <v>9</v>
      </c>
      <c r="I456" s="6">
        <f t="shared" si="53"/>
        <v>2018</v>
      </c>
      <c r="J456" t="s">
        <v>4</v>
      </c>
      <c r="K456" t="s">
        <v>5</v>
      </c>
      <c r="L456">
        <v>2616</v>
      </c>
      <c r="M456">
        <v>10993.3</v>
      </c>
      <c r="N456" s="4">
        <f t="shared" si="54"/>
        <v>10.9933</v>
      </c>
      <c r="O456" s="4">
        <f t="shared" si="49"/>
        <v>6.8309178142999993</v>
      </c>
      <c r="P456" t="s">
        <v>508</v>
      </c>
      <c r="Q456" t="str">
        <f>VLOOKUP(P456,Key!$A$2:$C$160,2,FALSE)</f>
        <v>Home - PP</v>
      </c>
      <c r="R456" t="str">
        <f>VLOOKUP(P456,Key!$A$2:$C$160,3,FALSE)</f>
        <v>Home - PP</v>
      </c>
      <c r="S456" t="str">
        <f>VLOOKUP(P456,Key!$A$2:$D$160,4,FALSE)</f>
        <v>Home - PP</v>
      </c>
      <c r="T456" s="5" t="b">
        <v>0</v>
      </c>
      <c r="U456" s="4">
        <f t="shared" ref="U456:U519" si="55">IF(K456="Run",O456,0)+U455</f>
        <v>2702.639987706576</v>
      </c>
    </row>
    <row r="457" spans="1:21" x14ac:dyDescent="0.2">
      <c r="A457">
        <v>1896769435</v>
      </c>
      <c r="E457" s="1">
        <v>43383.730613425927</v>
      </c>
      <c r="F457" s="7">
        <f t="shared" si="50"/>
        <v>43383</v>
      </c>
      <c r="G457" s="6">
        <f t="shared" si="51"/>
        <v>10</v>
      </c>
      <c r="H457" s="6">
        <f t="shared" si="52"/>
        <v>10</v>
      </c>
      <c r="I457" s="6">
        <f t="shared" si="53"/>
        <v>2018</v>
      </c>
      <c r="J457" t="s">
        <v>4</v>
      </c>
      <c r="K457" t="s">
        <v>5</v>
      </c>
      <c r="L457">
        <v>4947</v>
      </c>
      <c r="M457">
        <v>13226.3</v>
      </c>
      <c r="N457" s="4">
        <f t="shared" si="54"/>
        <v>13.226299999999998</v>
      </c>
      <c r="O457" s="4">
        <f t="shared" si="49"/>
        <v>8.2184392573</v>
      </c>
      <c r="P457" t="s">
        <v>508</v>
      </c>
      <c r="Q457" t="str">
        <f>VLOOKUP(P457,Key!$A$2:$C$160,2,FALSE)</f>
        <v>Home - PP</v>
      </c>
      <c r="R457" t="str">
        <f>VLOOKUP(P457,Key!$A$2:$C$160,3,FALSE)</f>
        <v>Home - PP</v>
      </c>
      <c r="S457" t="str">
        <f>VLOOKUP(P457,Key!$A$2:$D$160,4,FALSE)</f>
        <v>Home - PP</v>
      </c>
      <c r="T457" s="5" t="b">
        <v>0</v>
      </c>
      <c r="U457" s="4">
        <f t="shared" si="55"/>
        <v>2710.8584269638759</v>
      </c>
    </row>
    <row r="458" spans="1:21" x14ac:dyDescent="0.2">
      <c r="A458">
        <v>1898550107</v>
      </c>
      <c r="E458" s="1">
        <v>43384.69332175926</v>
      </c>
      <c r="F458" s="7">
        <f t="shared" si="50"/>
        <v>43384</v>
      </c>
      <c r="G458" s="6">
        <f t="shared" si="51"/>
        <v>10</v>
      </c>
      <c r="H458" s="6">
        <f t="shared" si="52"/>
        <v>11</v>
      </c>
      <c r="I458" s="6">
        <f t="shared" si="53"/>
        <v>2018</v>
      </c>
      <c r="J458" t="s">
        <v>4</v>
      </c>
      <c r="K458" t="s">
        <v>5</v>
      </c>
      <c r="L458">
        <v>3693</v>
      </c>
      <c r="M458">
        <v>12124.3</v>
      </c>
      <c r="N458" s="4">
        <f t="shared" si="54"/>
        <v>12.1243</v>
      </c>
      <c r="O458" s="4">
        <f t="shared" si="49"/>
        <v>7.5336884152999994</v>
      </c>
      <c r="P458" t="s">
        <v>508</v>
      </c>
      <c r="Q458" t="str">
        <f>VLOOKUP(P458,Key!$A$2:$C$160,2,FALSE)</f>
        <v>Home - PP</v>
      </c>
      <c r="R458" t="str">
        <f>VLOOKUP(P458,Key!$A$2:$C$160,3,FALSE)</f>
        <v>Home - PP</v>
      </c>
      <c r="S458" t="str">
        <f>VLOOKUP(P458,Key!$A$2:$D$160,4,FALSE)</f>
        <v>Home - PP</v>
      </c>
      <c r="T458" s="5" t="b">
        <v>0</v>
      </c>
      <c r="U458" s="4">
        <f t="shared" si="55"/>
        <v>2718.3921153791757</v>
      </c>
    </row>
    <row r="459" spans="1:21" x14ac:dyDescent="0.2">
      <c r="A459">
        <v>1900810691</v>
      </c>
      <c r="E459" s="1">
        <v>43385.895960648151</v>
      </c>
      <c r="F459" s="7">
        <f t="shared" si="50"/>
        <v>43385</v>
      </c>
      <c r="G459" s="6">
        <f t="shared" si="51"/>
        <v>10</v>
      </c>
      <c r="H459" s="6">
        <f t="shared" si="52"/>
        <v>12</v>
      </c>
      <c r="I459" s="6">
        <f t="shared" si="53"/>
        <v>2018</v>
      </c>
      <c r="J459" t="s">
        <v>6</v>
      </c>
      <c r="K459" t="s">
        <v>5</v>
      </c>
      <c r="L459">
        <v>4489</v>
      </c>
      <c r="M459">
        <v>13694.6</v>
      </c>
      <c r="N459" s="4">
        <f t="shared" si="54"/>
        <v>13.694600000000001</v>
      </c>
      <c r="O459" s="4">
        <f t="shared" si="49"/>
        <v>8.5094272966000002</v>
      </c>
      <c r="P459" t="s">
        <v>508</v>
      </c>
      <c r="Q459" t="str">
        <f>VLOOKUP(P459,Key!$A$2:$C$160,2,FALSE)</f>
        <v>Home - PP</v>
      </c>
      <c r="R459" t="str">
        <f>VLOOKUP(P459,Key!$A$2:$C$160,3,FALSE)</f>
        <v>Home - PP</v>
      </c>
      <c r="S459" t="str">
        <f>VLOOKUP(P459,Key!$A$2:$D$160,4,FALSE)</f>
        <v>Home - PP</v>
      </c>
      <c r="T459" s="5" t="b">
        <v>0</v>
      </c>
      <c r="U459" s="4">
        <f t="shared" si="55"/>
        <v>2726.9015426757755</v>
      </c>
    </row>
    <row r="460" spans="1:21" x14ac:dyDescent="0.2">
      <c r="A460">
        <v>1902827469</v>
      </c>
      <c r="E460" s="1">
        <v>43386.776898148149</v>
      </c>
      <c r="F460" s="7">
        <f t="shared" si="50"/>
        <v>43386</v>
      </c>
      <c r="G460" s="6">
        <f t="shared" si="51"/>
        <v>10</v>
      </c>
      <c r="H460" s="6">
        <f t="shared" si="52"/>
        <v>13</v>
      </c>
      <c r="I460" s="6">
        <f t="shared" si="53"/>
        <v>2018</v>
      </c>
      <c r="J460" t="s">
        <v>7</v>
      </c>
      <c r="K460" t="s">
        <v>5</v>
      </c>
      <c r="L460">
        <v>2641</v>
      </c>
      <c r="M460">
        <v>14656.6</v>
      </c>
      <c r="N460" s="4">
        <f t="shared" si="54"/>
        <v>14.656600000000001</v>
      </c>
      <c r="O460" s="4">
        <f t="shared" si="49"/>
        <v>9.1071861986000009</v>
      </c>
      <c r="P460" t="s">
        <v>508</v>
      </c>
      <c r="Q460" t="str">
        <f>VLOOKUP(P460,Key!$A$2:$C$160,2,FALSE)</f>
        <v>Home - PP</v>
      </c>
      <c r="R460" t="str">
        <f>VLOOKUP(P460,Key!$A$2:$C$160,3,FALSE)</f>
        <v>Home - PP</v>
      </c>
      <c r="S460" t="str">
        <f>VLOOKUP(P460,Key!$A$2:$D$160,4,FALSE)</f>
        <v>Home - PP</v>
      </c>
      <c r="T460" s="5" t="b">
        <v>0</v>
      </c>
      <c r="U460" s="4">
        <f t="shared" si="55"/>
        <v>2736.0087288743757</v>
      </c>
    </row>
    <row r="461" spans="1:21" x14ac:dyDescent="0.2">
      <c r="A461">
        <v>1905214961</v>
      </c>
      <c r="E461" s="1">
        <v>43387.751296296294</v>
      </c>
      <c r="F461" s="7">
        <f t="shared" si="50"/>
        <v>43387</v>
      </c>
      <c r="G461" s="6">
        <f t="shared" si="51"/>
        <v>10</v>
      </c>
      <c r="H461" s="6">
        <f t="shared" si="52"/>
        <v>14</v>
      </c>
      <c r="I461" s="6">
        <f t="shared" si="53"/>
        <v>2018</v>
      </c>
      <c r="J461" t="s">
        <v>7</v>
      </c>
      <c r="K461" t="s">
        <v>5</v>
      </c>
      <c r="L461">
        <v>3911</v>
      </c>
      <c r="M461">
        <v>12115.6</v>
      </c>
      <c r="N461" s="4">
        <f t="shared" si="54"/>
        <v>12.115600000000001</v>
      </c>
      <c r="O461" s="4">
        <f t="shared" si="49"/>
        <v>7.5282824876000003</v>
      </c>
      <c r="P461" t="s">
        <v>508</v>
      </c>
      <c r="Q461" t="str">
        <f>VLOOKUP(P461,Key!$A$2:$C$160,2,FALSE)</f>
        <v>Home - PP</v>
      </c>
      <c r="R461" t="str">
        <f>VLOOKUP(P461,Key!$A$2:$C$160,3,FALSE)</f>
        <v>Home - PP</v>
      </c>
      <c r="S461" t="str">
        <f>VLOOKUP(P461,Key!$A$2:$D$160,4,FALSE)</f>
        <v>Home - PP</v>
      </c>
      <c r="T461" s="5" t="b">
        <v>0</v>
      </c>
      <c r="U461" s="4">
        <f t="shared" si="55"/>
        <v>2743.5370113619756</v>
      </c>
    </row>
    <row r="462" spans="1:21" x14ac:dyDescent="0.2">
      <c r="A462">
        <v>1906980035</v>
      </c>
      <c r="E462" s="1">
        <v>43388.771458333336</v>
      </c>
      <c r="F462" s="7">
        <f t="shared" si="50"/>
        <v>43388</v>
      </c>
      <c r="G462" s="6">
        <f t="shared" si="51"/>
        <v>10</v>
      </c>
      <c r="H462" s="6">
        <f t="shared" si="52"/>
        <v>15</v>
      </c>
      <c r="I462" s="6">
        <f t="shared" si="53"/>
        <v>2018</v>
      </c>
      <c r="J462" t="s">
        <v>7</v>
      </c>
      <c r="K462" t="s">
        <v>5</v>
      </c>
      <c r="L462">
        <v>3436</v>
      </c>
      <c r="M462">
        <v>11362.9</v>
      </c>
      <c r="N462" s="4">
        <f t="shared" si="54"/>
        <v>11.3629</v>
      </c>
      <c r="O462" s="4">
        <f t="shared" si="49"/>
        <v>7.0605765359000001</v>
      </c>
      <c r="P462" t="s">
        <v>508</v>
      </c>
      <c r="Q462" t="str">
        <f>VLOOKUP(P462,Key!$A$2:$C$160,2,FALSE)</f>
        <v>Home - PP</v>
      </c>
      <c r="R462" t="str">
        <f>VLOOKUP(P462,Key!$A$2:$C$160,3,FALSE)</f>
        <v>Home - PP</v>
      </c>
      <c r="S462" t="str">
        <f>VLOOKUP(P462,Key!$A$2:$D$160,4,FALSE)</f>
        <v>Home - PP</v>
      </c>
      <c r="T462" s="5" t="b">
        <v>0</v>
      </c>
      <c r="U462" s="4">
        <f t="shared" si="55"/>
        <v>2750.5975878978757</v>
      </c>
    </row>
    <row r="463" spans="1:21" x14ac:dyDescent="0.2">
      <c r="A463">
        <v>1909246007</v>
      </c>
      <c r="E463" s="1">
        <v>43389.855127314811</v>
      </c>
      <c r="F463" s="7">
        <f t="shared" si="50"/>
        <v>43389</v>
      </c>
      <c r="G463" s="6">
        <f t="shared" si="51"/>
        <v>10</v>
      </c>
      <c r="H463" s="6">
        <f t="shared" si="52"/>
        <v>16</v>
      </c>
      <c r="I463" s="6">
        <f t="shared" si="53"/>
        <v>2018</v>
      </c>
      <c r="J463" t="s">
        <v>6</v>
      </c>
      <c r="K463" t="s">
        <v>5</v>
      </c>
      <c r="L463">
        <v>3629</v>
      </c>
      <c r="M463">
        <v>13859.5</v>
      </c>
      <c r="N463" s="4">
        <f t="shared" si="54"/>
        <v>13.859500000000001</v>
      </c>
      <c r="O463" s="4">
        <f t="shared" si="49"/>
        <v>8.6118913745000008</v>
      </c>
      <c r="P463" t="s">
        <v>508</v>
      </c>
      <c r="Q463" t="str">
        <f>VLOOKUP(P463,Key!$A$2:$C$160,2,FALSE)</f>
        <v>Home - PP</v>
      </c>
      <c r="R463" t="str">
        <f>VLOOKUP(P463,Key!$A$2:$C$160,3,FALSE)</f>
        <v>Home - PP</v>
      </c>
      <c r="S463" t="str">
        <f>VLOOKUP(P463,Key!$A$2:$D$160,4,FALSE)</f>
        <v>Home - PP</v>
      </c>
      <c r="T463" s="5" t="b">
        <v>0</v>
      </c>
      <c r="U463" s="4">
        <f t="shared" si="55"/>
        <v>2759.2094792723756</v>
      </c>
    </row>
    <row r="464" spans="1:21" x14ac:dyDescent="0.2">
      <c r="A464">
        <v>1911072115</v>
      </c>
      <c r="E464" s="1">
        <v>43390.74496527778</v>
      </c>
      <c r="F464" s="7">
        <f t="shared" si="50"/>
        <v>43390</v>
      </c>
      <c r="G464" s="6">
        <f t="shared" si="51"/>
        <v>10</v>
      </c>
      <c r="H464" s="6">
        <f t="shared" si="52"/>
        <v>17</v>
      </c>
      <c r="I464" s="6">
        <f t="shared" si="53"/>
        <v>2018</v>
      </c>
      <c r="J464" t="s">
        <v>4</v>
      </c>
      <c r="K464" t="s">
        <v>5</v>
      </c>
      <c r="L464">
        <v>3988</v>
      </c>
      <c r="M464">
        <v>13109.5</v>
      </c>
      <c r="N464" s="4">
        <f t="shared" si="54"/>
        <v>13.109500000000001</v>
      </c>
      <c r="O464" s="4">
        <f t="shared" si="49"/>
        <v>8.1458631244999999</v>
      </c>
      <c r="P464" t="s">
        <v>508</v>
      </c>
      <c r="Q464" t="str">
        <f>VLOOKUP(P464,Key!$A$2:$C$160,2,FALSE)</f>
        <v>Home - PP</v>
      </c>
      <c r="R464" t="str">
        <f>VLOOKUP(P464,Key!$A$2:$C$160,3,FALSE)</f>
        <v>Home - PP</v>
      </c>
      <c r="S464" t="str">
        <f>VLOOKUP(P464,Key!$A$2:$D$160,4,FALSE)</f>
        <v>Home - PP</v>
      </c>
      <c r="T464" s="5" t="b">
        <v>0</v>
      </c>
      <c r="U464" s="4">
        <f t="shared" si="55"/>
        <v>2767.3553423968756</v>
      </c>
    </row>
    <row r="465" spans="1:21" x14ac:dyDescent="0.2">
      <c r="A465">
        <v>1911399638</v>
      </c>
      <c r="E465" s="1">
        <v>43390.952615740738</v>
      </c>
      <c r="F465" s="7">
        <f t="shared" si="50"/>
        <v>43390</v>
      </c>
      <c r="G465" s="6">
        <f t="shared" si="51"/>
        <v>10</v>
      </c>
      <c r="H465" s="6">
        <f t="shared" si="52"/>
        <v>17</v>
      </c>
      <c r="I465" s="6">
        <f t="shared" si="53"/>
        <v>2018</v>
      </c>
      <c r="J465" t="s">
        <v>75</v>
      </c>
      <c r="K465" t="s">
        <v>5</v>
      </c>
      <c r="L465">
        <v>3994</v>
      </c>
      <c r="M465">
        <v>3440.4</v>
      </c>
      <c r="N465" s="4">
        <f t="shared" si="54"/>
        <v>3.4403999999999999</v>
      </c>
      <c r="O465" s="4">
        <f t="shared" si="49"/>
        <v>2.1377647884000002</v>
      </c>
      <c r="P465" t="s">
        <v>508</v>
      </c>
      <c r="Q465" t="str">
        <f>VLOOKUP(P465,Key!$A$2:$C$160,2,FALSE)</f>
        <v>Home - PP</v>
      </c>
      <c r="R465" t="str">
        <f>VLOOKUP(P465,Key!$A$2:$C$160,3,FALSE)</f>
        <v>Home - PP</v>
      </c>
      <c r="S465" t="str">
        <f>VLOOKUP(P465,Key!$A$2:$D$160,4,FALSE)</f>
        <v>Home - PP</v>
      </c>
      <c r="T465" s="5" t="b">
        <v>0</v>
      </c>
      <c r="U465" s="4">
        <f t="shared" si="55"/>
        <v>2769.4931071852757</v>
      </c>
    </row>
    <row r="466" spans="1:21" x14ac:dyDescent="0.2">
      <c r="A466">
        <v>1915084871</v>
      </c>
      <c r="E466" s="1">
        <v>43392.890752314815</v>
      </c>
      <c r="F466" s="7">
        <f t="shared" si="50"/>
        <v>43392</v>
      </c>
      <c r="G466" s="6">
        <f t="shared" si="51"/>
        <v>10</v>
      </c>
      <c r="H466" s="6">
        <f t="shared" si="52"/>
        <v>19</v>
      </c>
      <c r="I466" s="6">
        <f t="shared" si="53"/>
        <v>2018</v>
      </c>
      <c r="J466" t="s">
        <v>6</v>
      </c>
      <c r="K466" t="s">
        <v>5</v>
      </c>
      <c r="L466">
        <v>4032</v>
      </c>
      <c r="M466">
        <v>14844.4</v>
      </c>
      <c r="N466" s="4">
        <f t="shared" si="54"/>
        <v>14.8444</v>
      </c>
      <c r="O466" s="4">
        <f t="shared" si="49"/>
        <v>9.2238796724000007</v>
      </c>
      <c r="P466" t="s">
        <v>508</v>
      </c>
      <c r="Q466" t="str">
        <f>VLOOKUP(P466,Key!$A$2:$C$160,2,FALSE)</f>
        <v>Home - PP</v>
      </c>
      <c r="R466" t="str">
        <f>VLOOKUP(P466,Key!$A$2:$C$160,3,FALSE)</f>
        <v>Home - PP</v>
      </c>
      <c r="S466" t="str">
        <f>VLOOKUP(P466,Key!$A$2:$D$160,4,FALSE)</f>
        <v>Home - PP</v>
      </c>
      <c r="T466" s="5" t="b">
        <v>0</v>
      </c>
      <c r="U466" s="4">
        <f t="shared" si="55"/>
        <v>2778.7169868576757</v>
      </c>
    </row>
    <row r="467" spans="1:21" x14ac:dyDescent="0.2">
      <c r="A467">
        <v>1916915601</v>
      </c>
      <c r="E467" s="1">
        <v>43393.713275462964</v>
      </c>
      <c r="F467" s="7">
        <f t="shared" si="50"/>
        <v>43393</v>
      </c>
      <c r="G467" s="6">
        <f t="shared" si="51"/>
        <v>10</v>
      </c>
      <c r="H467" s="6">
        <f t="shared" si="52"/>
        <v>20</v>
      </c>
      <c r="I467" s="6">
        <f t="shared" si="53"/>
        <v>2018</v>
      </c>
      <c r="J467" t="s">
        <v>4</v>
      </c>
      <c r="K467" t="s">
        <v>5</v>
      </c>
      <c r="L467">
        <v>4781</v>
      </c>
      <c r="M467">
        <v>11477.5</v>
      </c>
      <c r="N467" s="4">
        <f t="shared" si="54"/>
        <v>11.477499999999999</v>
      </c>
      <c r="O467" s="4">
        <f t="shared" si="49"/>
        <v>7.1317856525000005</v>
      </c>
      <c r="P467" t="s">
        <v>508</v>
      </c>
      <c r="Q467" t="str">
        <f>VLOOKUP(P467,Key!$A$2:$C$160,2,FALSE)</f>
        <v>Home - PP</v>
      </c>
      <c r="R467" t="str">
        <f>VLOOKUP(P467,Key!$A$2:$C$160,3,FALSE)</f>
        <v>Home - PP</v>
      </c>
      <c r="S467" t="str">
        <f>VLOOKUP(P467,Key!$A$2:$D$160,4,FALSE)</f>
        <v>Home - PP</v>
      </c>
      <c r="T467" s="5" t="b">
        <v>0</v>
      </c>
      <c r="U467" s="4">
        <f t="shared" si="55"/>
        <v>2785.8487725101759</v>
      </c>
    </row>
    <row r="468" spans="1:21" x14ac:dyDescent="0.2">
      <c r="A468">
        <v>1919676975</v>
      </c>
      <c r="E468" s="1">
        <v>43394.789976851855</v>
      </c>
      <c r="F468" s="7">
        <f t="shared" si="50"/>
        <v>43394</v>
      </c>
      <c r="G468" s="6">
        <f t="shared" si="51"/>
        <v>10</v>
      </c>
      <c r="H468" s="6">
        <f t="shared" si="52"/>
        <v>21</v>
      </c>
      <c r="I468" s="6">
        <f t="shared" si="53"/>
        <v>2018</v>
      </c>
      <c r="J468" t="s">
        <v>7</v>
      </c>
      <c r="K468" t="s">
        <v>5</v>
      </c>
      <c r="L468">
        <v>4007</v>
      </c>
      <c r="M468">
        <v>11694.9</v>
      </c>
      <c r="N468" s="4">
        <f t="shared" si="54"/>
        <v>11.694900000000001</v>
      </c>
      <c r="O468" s="4">
        <f t="shared" si="49"/>
        <v>7.2668717079</v>
      </c>
      <c r="P468" s="5" t="s">
        <v>1844</v>
      </c>
      <c r="Q468" t="str">
        <f>VLOOKUP(P468,Key!$A$2:$C$160,2,FALSE)</f>
        <v>Wyoming</v>
      </c>
      <c r="R468" t="str">
        <f>VLOOKUP(P468,Key!$A$2:$C$160,3,FALSE)</f>
        <v>USA</v>
      </c>
      <c r="S468" t="str">
        <f>VLOOKUP(P468,Key!$A$2:$D$160,4,FALSE)</f>
        <v>DOM</v>
      </c>
      <c r="T468" s="5" t="b">
        <v>0</v>
      </c>
      <c r="U468" s="4">
        <f t="shared" si="55"/>
        <v>2793.1156442180759</v>
      </c>
    </row>
    <row r="469" spans="1:21" x14ac:dyDescent="0.2">
      <c r="A469">
        <v>1921349347</v>
      </c>
      <c r="E469" s="1">
        <v>43395.782222222224</v>
      </c>
      <c r="F469" s="7">
        <f t="shared" si="50"/>
        <v>43395</v>
      </c>
      <c r="G469" s="6">
        <f t="shared" si="51"/>
        <v>10</v>
      </c>
      <c r="H469" s="6">
        <f t="shared" si="52"/>
        <v>22</v>
      </c>
      <c r="I469" s="6">
        <f t="shared" si="53"/>
        <v>2018</v>
      </c>
      <c r="J469" t="s">
        <v>7</v>
      </c>
      <c r="K469" t="s">
        <v>5</v>
      </c>
      <c r="L469">
        <v>3816</v>
      </c>
      <c r="M469">
        <v>8703.4</v>
      </c>
      <c r="N469" s="4">
        <f t="shared" si="54"/>
        <v>8.7034000000000002</v>
      </c>
      <c r="O469" s="4">
        <f t="shared" si="49"/>
        <v>5.4080403613999994</v>
      </c>
      <c r="P469" s="5" t="s">
        <v>1844</v>
      </c>
      <c r="Q469" t="str">
        <f>VLOOKUP(P469,Key!$A$2:$C$160,2,FALSE)</f>
        <v>Wyoming</v>
      </c>
      <c r="R469" t="str">
        <f>VLOOKUP(P469,Key!$A$2:$C$160,3,FALSE)</f>
        <v>USA</v>
      </c>
      <c r="S469" t="str">
        <f>VLOOKUP(P469,Key!$A$2:$D$160,4,FALSE)</f>
        <v>DOM</v>
      </c>
      <c r="T469" s="5" t="b">
        <v>0</v>
      </c>
      <c r="U469" s="4">
        <f t="shared" si="55"/>
        <v>2798.5236845794757</v>
      </c>
    </row>
    <row r="470" spans="1:21" x14ac:dyDescent="0.2">
      <c r="A470">
        <v>1922867848</v>
      </c>
      <c r="E470" s="1">
        <v>43396.621840277781</v>
      </c>
      <c r="F470" s="7">
        <f t="shared" si="50"/>
        <v>43396</v>
      </c>
      <c r="G470" s="6">
        <f t="shared" si="51"/>
        <v>10</v>
      </c>
      <c r="H470" s="6">
        <f t="shared" si="52"/>
        <v>23</v>
      </c>
      <c r="I470" s="6">
        <f t="shared" si="53"/>
        <v>2018</v>
      </c>
      <c r="J470" t="s">
        <v>4</v>
      </c>
      <c r="K470" t="s">
        <v>5</v>
      </c>
      <c r="L470">
        <v>2581</v>
      </c>
      <c r="M470">
        <v>15288.8</v>
      </c>
      <c r="N470" s="4">
        <f t="shared" si="54"/>
        <v>15.288799999999998</v>
      </c>
      <c r="O470" s="4">
        <f t="shared" si="49"/>
        <v>9.5000169448000005</v>
      </c>
      <c r="P470" s="5" t="s">
        <v>1844</v>
      </c>
      <c r="Q470" t="str">
        <f>VLOOKUP(P470,Key!$A$2:$C$160,2,FALSE)</f>
        <v>Wyoming</v>
      </c>
      <c r="R470" t="str">
        <f>VLOOKUP(P470,Key!$A$2:$C$160,3,FALSE)</f>
        <v>USA</v>
      </c>
      <c r="S470" t="str">
        <f>VLOOKUP(P470,Key!$A$2:$D$160,4,FALSE)</f>
        <v>DOM</v>
      </c>
      <c r="T470" s="5" t="b">
        <v>0</v>
      </c>
      <c r="U470" s="4">
        <f t="shared" si="55"/>
        <v>2808.0237015242756</v>
      </c>
    </row>
    <row r="471" spans="1:21" x14ac:dyDescent="0.2">
      <c r="A471">
        <v>1925302907</v>
      </c>
      <c r="E471" s="1">
        <v>43397.762662037036</v>
      </c>
      <c r="F471" s="7">
        <f t="shared" si="50"/>
        <v>43397</v>
      </c>
      <c r="G471" s="6">
        <f t="shared" si="51"/>
        <v>10</v>
      </c>
      <c r="H471" s="6">
        <f t="shared" si="52"/>
        <v>24</v>
      </c>
      <c r="I471" s="6">
        <f t="shared" si="53"/>
        <v>2018</v>
      </c>
      <c r="J471" t="s">
        <v>7</v>
      </c>
      <c r="K471" t="s">
        <v>5</v>
      </c>
      <c r="L471">
        <v>3683</v>
      </c>
      <c r="M471">
        <v>12842.2</v>
      </c>
      <c r="N471" s="4">
        <f t="shared" si="54"/>
        <v>12.8422</v>
      </c>
      <c r="O471" s="4">
        <f t="shared" si="49"/>
        <v>7.9797706562000004</v>
      </c>
      <c r="P471" s="5" t="s">
        <v>1844</v>
      </c>
      <c r="Q471" t="str">
        <f>VLOOKUP(P471,Key!$A$2:$C$160,2,FALSE)</f>
        <v>Wyoming</v>
      </c>
      <c r="R471" t="str">
        <f>VLOOKUP(P471,Key!$A$2:$C$160,3,FALSE)</f>
        <v>USA</v>
      </c>
      <c r="S471" t="str">
        <f>VLOOKUP(P471,Key!$A$2:$D$160,4,FALSE)</f>
        <v>DOM</v>
      </c>
      <c r="T471" s="5" t="b">
        <v>0</v>
      </c>
      <c r="U471" s="4">
        <f t="shared" si="55"/>
        <v>2816.0034721804755</v>
      </c>
    </row>
    <row r="472" spans="1:21" x14ac:dyDescent="0.2">
      <c r="A472">
        <v>1927358882</v>
      </c>
      <c r="E472" s="1">
        <v>43398.853009259263</v>
      </c>
      <c r="F472" s="7">
        <f t="shared" si="50"/>
        <v>43398</v>
      </c>
      <c r="G472" s="6">
        <f t="shared" si="51"/>
        <v>10</v>
      </c>
      <c r="H472" s="6">
        <f t="shared" si="52"/>
        <v>25</v>
      </c>
      <c r="I472" s="6">
        <f t="shared" si="53"/>
        <v>2018</v>
      </c>
      <c r="J472" t="s">
        <v>6</v>
      </c>
      <c r="K472" t="s">
        <v>5</v>
      </c>
      <c r="L472">
        <v>3388</v>
      </c>
      <c r="M472">
        <v>14001.3</v>
      </c>
      <c r="N472" s="4">
        <f t="shared" si="54"/>
        <v>14.001299999999999</v>
      </c>
      <c r="O472" s="4">
        <f t="shared" si="49"/>
        <v>8.7000017822999993</v>
      </c>
      <c r="P472" s="5" t="s">
        <v>47</v>
      </c>
      <c r="Q472" t="str">
        <f>VLOOKUP(P472,Key!$A$2:$C$160,2,FALSE)</f>
        <v>California</v>
      </c>
      <c r="R472" t="str">
        <f>VLOOKUP(P472,Key!$A$2:$C$160,3,FALSE)</f>
        <v>USA</v>
      </c>
      <c r="S472" t="str">
        <f>VLOOKUP(P472,Key!$A$2:$D$160,4,FALSE)</f>
        <v>DOM</v>
      </c>
      <c r="T472" s="5" t="b">
        <v>1</v>
      </c>
      <c r="U472" s="4">
        <f t="shared" si="55"/>
        <v>2824.7034739627757</v>
      </c>
    </row>
    <row r="473" spans="1:21" x14ac:dyDescent="0.2">
      <c r="A473">
        <v>1928892158</v>
      </c>
      <c r="E473" s="1">
        <v>43399.816747685189</v>
      </c>
      <c r="F473" s="7">
        <f t="shared" si="50"/>
        <v>43399</v>
      </c>
      <c r="G473" s="6">
        <f t="shared" si="51"/>
        <v>10</v>
      </c>
      <c r="H473" s="6">
        <f t="shared" si="52"/>
        <v>26</v>
      </c>
      <c r="I473" s="6">
        <f t="shared" si="53"/>
        <v>2018</v>
      </c>
      <c r="J473" t="s">
        <v>7</v>
      </c>
      <c r="K473" t="s">
        <v>5</v>
      </c>
      <c r="L473">
        <v>3663</v>
      </c>
      <c r="M473">
        <v>8755.6</v>
      </c>
      <c r="N473" s="4">
        <f t="shared" si="54"/>
        <v>8.7556000000000012</v>
      </c>
      <c r="O473" s="4">
        <f t="shared" si="49"/>
        <v>5.4404759276000005</v>
      </c>
      <c r="P473" t="s">
        <v>508</v>
      </c>
      <c r="Q473" t="str">
        <f>VLOOKUP(P473,Key!$A$2:$C$160,2,FALSE)</f>
        <v>Home - PP</v>
      </c>
      <c r="R473" t="str">
        <f>VLOOKUP(P473,Key!$A$2:$C$160,3,FALSE)</f>
        <v>Home - PP</v>
      </c>
      <c r="S473" t="str">
        <f>VLOOKUP(P473,Key!$A$2:$D$160,4,FALSE)</f>
        <v>Home - PP</v>
      </c>
      <c r="T473" s="5" t="b">
        <v>0</v>
      </c>
      <c r="U473" s="4">
        <f t="shared" si="55"/>
        <v>2830.1439498903756</v>
      </c>
    </row>
    <row r="474" spans="1:21" x14ac:dyDescent="0.2">
      <c r="A474">
        <v>1930552862</v>
      </c>
      <c r="E474" s="1">
        <v>43400.666412037041</v>
      </c>
      <c r="F474" s="7">
        <f t="shared" si="50"/>
        <v>43400</v>
      </c>
      <c r="G474" s="6">
        <f t="shared" si="51"/>
        <v>10</v>
      </c>
      <c r="H474" s="6">
        <f t="shared" si="52"/>
        <v>27</v>
      </c>
      <c r="I474" s="6">
        <f t="shared" si="53"/>
        <v>2018</v>
      </c>
      <c r="J474" t="s">
        <v>4</v>
      </c>
      <c r="K474" t="s">
        <v>5</v>
      </c>
      <c r="L474">
        <v>3041</v>
      </c>
      <c r="M474">
        <v>13226.3</v>
      </c>
      <c r="N474" s="4">
        <f t="shared" si="54"/>
        <v>13.226299999999998</v>
      </c>
      <c r="O474" s="4">
        <f t="shared" si="49"/>
        <v>8.2184392573</v>
      </c>
      <c r="P474" t="s">
        <v>508</v>
      </c>
      <c r="Q474" t="str">
        <f>VLOOKUP(P474,Key!$A$2:$C$160,2,FALSE)</f>
        <v>Home - PP</v>
      </c>
      <c r="R474" t="str">
        <f>VLOOKUP(P474,Key!$A$2:$C$160,3,FALSE)</f>
        <v>Home - PP</v>
      </c>
      <c r="S474" t="str">
        <f>VLOOKUP(P474,Key!$A$2:$D$160,4,FALSE)</f>
        <v>Home - PP</v>
      </c>
      <c r="T474" s="5" t="b">
        <v>0</v>
      </c>
      <c r="U474" s="4">
        <f t="shared" si="55"/>
        <v>2838.3623891476755</v>
      </c>
    </row>
    <row r="475" spans="1:21" x14ac:dyDescent="0.2">
      <c r="A475">
        <v>1932763157</v>
      </c>
      <c r="E475" s="1">
        <v>43401.677569444444</v>
      </c>
      <c r="F475" s="7">
        <f t="shared" si="50"/>
        <v>43401</v>
      </c>
      <c r="G475" s="6">
        <f t="shared" si="51"/>
        <v>10</v>
      </c>
      <c r="H475" s="6">
        <f t="shared" si="52"/>
        <v>28</v>
      </c>
      <c r="I475" s="6">
        <f t="shared" si="53"/>
        <v>2018</v>
      </c>
      <c r="J475" t="s">
        <v>4</v>
      </c>
      <c r="K475" t="s">
        <v>5</v>
      </c>
      <c r="L475">
        <v>519</v>
      </c>
      <c r="M475">
        <v>11684.6</v>
      </c>
      <c r="N475" s="4">
        <f t="shared" si="54"/>
        <v>11.6846</v>
      </c>
      <c r="O475" s="4">
        <f t="shared" si="49"/>
        <v>7.2604715866000005</v>
      </c>
      <c r="P475" t="s">
        <v>508</v>
      </c>
      <c r="Q475" t="str">
        <f>VLOOKUP(P475,Key!$A$2:$C$160,2,FALSE)</f>
        <v>Home - PP</v>
      </c>
      <c r="R475" t="str">
        <f>VLOOKUP(P475,Key!$A$2:$C$160,3,FALSE)</f>
        <v>Home - PP</v>
      </c>
      <c r="S475" t="str">
        <f>VLOOKUP(P475,Key!$A$2:$D$160,4,FALSE)</f>
        <v>Home - PP</v>
      </c>
      <c r="T475" s="5" t="b">
        <v>0</v>
      </c>
      <c r="U475" s="4">
        <f t="shared" si="55"/>
        <v>2845.6228607342755</v>
      </c>
    </row>
    <row r="476" spans="1:21" x14ac:dyDescent="0.2">
      <c r="A476">
        <v>1934299836</v>
      </c>
      <c r="E476" s="1">
        <v>43402.680138888885</v>
      </c>
      <c r="F476" s="7">
        <f t="shared" si="50"/>
        <v>43402</v>
      </c>
      <c r="G476" s="6">
        <f t="shared" si="51"/>
        <v>10</v>
      </c>
      <c r="H476" s="6">
        <f t="shared" si="52"/>
        <v>29</v>
      </c>
      <c r="I476" s="6">
        <f t="shared" si="53"/>
        <v>2018</v>
      </c>
      <c r="J476" t="s">
        <v>4</v>
      </c>
      <c r="K476" t="s">
        <v>5</v>
      </c>
      <c r="L476">
        <v>3600</v>
      </c>
      <c r="M476">
        <v>11684.5</v>
      </c>
      <c r="N476" s="4">
        <f t="shared" si="54"/>
        <v>11.6845</v>
      </c>
      <c r="O476" s="4">
        <f t="shared" si="49"/>
        <v>7.2604094495</v>
      </c>
      <c r="P476" t="s">
        <v>508</v>
      </c>
      <c r="Q476" t="str">
        <f>VLOOKUP(P476,Key!$A$2:$C$160,2,FALSE)</f>
        <v>Home - PP</v>
      </c>
      <c r="R476" t="str">
        <f>VLOOKUP(P476,Key!$A$2:$C$160,3,FALSE)</f>
        <v>Home - PP</v>
      </c>
      <c r="S476" t="str">
        <f>VLOOKUP(P476,Key!$A$2:$D$160,4,FALSE)</f>
        <v>Home - PP</v>
      </c>
      <c r="T476" s="5" t="b">
        <v>0</v>
      </c>
      <c r="U476" s="4">
        <f t="shared" si="55"/>
        <v>2852.8832701837755</v>
      </c>
    </row>
    <row r="477" spans="1:21" x14ac:dyDescent="0.2">
      <c r="A477">
        <v>1936977946</v>
      </c>
      <c r="E477" s="1">
        <v>43404.094710648147</v>
      </c>
      <c r="F477" s="7">
        <f t="shared" si="50"/>
        <v>43404</v>
      </c>
      <c r="G477" s="6">
        <f t="shared" si="51"/>
        <v>10</v>
      </c>
      <c r="H477" s="6">
        <f t="shared" si="52"/>
        <v>31</v>
      </c>
      <c r="I477" s="6">
        <f t="shared" si="53"/>
        <v>2018</v>
      </c>
      <c r="J477" t="s">
        <v>9</v>
      </c>
      <c r="K477" t="s">
        <v>5</v>
      </c>
      <c r="L477">
        <v>451</v>
      </c>
      <c r="M477">
        <v>13124.9</v>
      </c>
      <c r="N477" s="4">
        <f t="shared" si="54"/>
        <v>13.1249</v>
      </c>
      <c r="O477" s="4">
        <f t="shared" si="49"/>
        <v>8.1554322378999995</v>
      </c>
      <c r="P477" t="s">
        <v>508</v>
      </c>
      <c r="Q477" t="str">
        <f>VLOOKUP(P477,Key!$A$2:$C$160,2,FALSE)</f>
        <v>Home - PP</v>
      </c>
      <c r="R477" t="str">
        <f>VLOOKUP(P477,Key!$A$2:$C$160,3,FALSE)</f>
        <v>Home - PP</v>
      </c>
      <c r="S477" t="str">
        <f>VLOOKUP(P477,Key!$A$2:$D$160,4,FALSE)</f>
        <v>Home - PP</v>
      </c>
      <c r="T477" s="5" t="b">
        <v>0</v>
      </c>
      <c r="U477" s="4">
        <f t="shared" si="55"/>
        <v>2861.0387024216757</v>
      </c>
    </row>
    <row r="478" spans="1:21" x14ac:dyDescent="0.2">
      <c r="A478">
        <v>1938001328</v>
      </c>
      <c r="E478" s="1">
        <v>43404.673668981479</v>
      </c>
      <c r="F478" s="7">
        <f t="shared" si="50"/>
        <v>43404</v>
      </c>
      <c r="G478" s="6">
        <f t="shared" si="51"/>
        <v>10</v>
      </c>
      <c r="H478" s="6">
        <f t="shared" si="52"/>
        <v>31</v>
      </c>
      <c r="I478" s="6">
        <f t="shared" si="53"/>
        <v>2018</v>
      </c>
      <c r="J478" t="s">
        <v>4</v>
      </c>
      <c r="K478" t="s">
        <v>5</v>
      </c>
      <c r="L478">
        <v>3078</v>
      </c>
      <c r="M478">
        <v>13363.7</v>
      </c>
      <c r="N478" s="4">
        <f t="shared" si="54"/>
        <v>13.363700000000001</v>
      </c>
      <c r="O478" s="4">
        <f t="shared" si="49"/>
        <v>8.303815632700001</v>
      </c>
      <c r="P478" t="s">
        <v>508</v>
      </c>
      <c r="Q478" t="str">
        <f>VLOOKUP(P478,Key!$A$2:$C$160,2,FALSE)</f>
        <v>Home - PP</v>
      </c>
      <c r="R478" t="str">
        <f>VLOOKUP(P478,Key!$A$2:$C$160,3,FALSE)</f>
        <v>Home - PP</v>
      </c>
      <c r="S478" t="str">
        <f>VLOOKUP(P478,Key!$A$2:$D$160,4,FALSE)</f>
        <v>Home - PP</v>
      </c>
      <c r="T478" s="5" t="b">
        <v>0</v>
      </c>
      <c r="U478" s="4">
        <f t="shared" si="55"/>
        <v>2869.3425180543759</v>
      </c>
    </row>
    <row r="479" spans="1:21" x14ac:dyDescent="0.2">
      <c r="A479">
        <v>1940324232</v>
      </c>
      <c r="E479" s="1">
        <v>43405.878391203703</v>
      </c>
      <c r="F479" s="7">
        <f t="shared" si="50"/>
        <v>43405</v>
      </c>
      <c r="G479" s="6">
        <f t="shared" si="51"/>
        <v>11</v>
      </c>
      <c r="H479" s="6">
        <f t="shared" si="52"/>
        <v>1</v>
      </c>
      <c r="I479" s="6">
        <f t="shared" si="53"/>
        <v>2018</v>
      </c>
      <c r="J479" t="s">
        <v>6</v>
      </c>
      <c r="K479" t="s">
        <v>5</v>
      </c>
      <c r="L479">
        <v>3121</v>
      </c>
      <c r="M479">
        <v>12962.9</v>
      </c>
      <c r="N479" s="4">
        <f t="shared" si="54"/>
        <v>12.962899999999999</v>
      </c>
      <c r="O479" s="4">
        <f t="shared" si="49"/>
        <v>8.0547701359000001</v>
      </c>
      <c r="P479" t="s">
        <v>508</v>
      </c>
      <c r="Q479" t="str">
        <f>VLOOKUP(P479,Key!$A$2:$C$160,2,FALSE)</f>
        <v>Home - PP</v>
      </c>
      <c r="R479" t="str">
        <f>VLOOKUP(P479,Key!$A$2:$C$160,3,FALSE)</f>
        <v>Home - PP</v>
      </c>
      <c r="S479" t="str">
        <f>VLOOKUP(P479,Key!$A$2:$D$160,4,FALSE)</f>
        <v>Home - PP</v>
      </c>
      <c r="T479" s="5" t="b">
        <v>0</v>
      </c>
      <c r="U479" s="4">
        <f t="shared" si="55"/>
        <v>2877.397288190276</v>
      </c>
    </row>
    <row r="480" spans="1:21" x14ac:dyDescent="0.2">
      <c r="A480">
        <v>1941802829</v>
      </c>
      <c r="E480" s="1">
        <v>43406.729560185187</v>
      </c>
      <c r="F480" s="7">
        <f t="shared" si="50"/>
        <v>43406</v>
      </c>
      <c r="G480" s="6">
        <f t="shared" si="51"/>
        <v>11</v>
      </c>
      <c r="H480" s="6">
        <f t="shared" si="52"/>
        <v>2</v>
      </c>
      <c r="I480" s="6">
        <f t="shared" si="53"/>
        <v>2018</v>
      </c>
      <c r="J480" t="s">
        <v>4</v>
      </c>
      <c r="K480" t="s">
        <v>5</v>
      </c>
      <c r="L480">
        <v>3511</v>
      </c>
      <c r="M480">
        <v>14970.4</v>
      </c>
      <c r="N480" s="4">
        <f t="shared" si="54"/>
        <v>14.9704</v>
      </c>
      <c r="O480" s="4">
        <f t="shared" si="49"/>
        <v>9.3021724183999996</v>
      </c>
      <c r="P480" t="s">
        <v>508</v>
      </c>
      <c r="Q480" t="str">
        <f>VLOOKUP(P480,Key!$A$2:$C$160,2,FALSE)</f>
        <v>Home - PP</v>
      </c>
      <c r="R480" t="str">
        <f>VLOOKUP(P480,Key!$A$2:$C$160,3,FALSE)</f>
        <v>Home - PP</v>
      </c>
      <c r="S480" t="str">
        <f>VLOOKUP(P480,Key!$A$2:$D$160,4,FALSE)</f>
        <v>Home - PP</v>
      </c>
      <c r="T480" s="5" t="b">
        <v>0</v>
      </c>
      <c r="U480" s="4">
        <f t="shared" si="55"/>
        <v>2886.699460608676</v>
      </c>
    </row>
    <row r="481" spans="1:21" x14ac:dyDescent="0.2">
      <c r="A481">
        <v>1943723619</v>
      </c>
      <c r="E481" s="1">
        <v>43407.663287037038</v>
      </c>
      <c r="F481" s="7">
        <f t="shared" si="50"/>
        <v>43407</v>
      </c>
      <c r="G481" s="6">
        <f t="shared" si="51"/>
        <v>11</v>
      </c>
      <c r="H481" s="6">
        <f t="shared" si="52"/>
        <v>3</v>
      </c>
      <c r="I481" s="6">
        <f t="shared" si="53"/>
        <v>2018</v>
      </c>
      <c r="J481" t="s">
        <v>4</v>
      </c>
      <c r="K481" t="s">
        <v>5</v>
      </c>
      <c r="L481">
        <v>3651</v>
      </c>
      <c r="M481">
        <v>13023.1</v>
      </c>
      <c r="N481" s="4">
        <f t="shared" si="54"/>
        <v>13.023100000000001</v>
      </c>
      <c r="O481" s="4">
        <f t="shared" si="49"/>
        <v>8.0921766701000006</v>
      </c>
      <c r="P481" t="s">
        <v>508</v>
      </c>
      <c r="Q481" t="str">
        <f>VLOOKUP(P481,Key!$A$2:$C$160,2,FALSE)</f>
        <v>Home - PP</v>
      </c>
      <c r="R481" t="str">
        <f>VLOOKUP(P481,Key!$A$2:$C$160,3,FALSE)</f>
        <v>Home - PP</v>
      </c>
      <c r="S481" t="str">
        <f>VLOOKUP(P481,Key!$A$2:$D$160,4,FALSE)</f>
        <v>Home - PP</v>
      </c>
      <c r="T481" s="5" t="b">
        <v>0</v>
      </c>
      <c r="U481" s="4">
        <f t="shared" si="55"/>
        <v>2894.7916372787759</v>
      </c>
    </row>
    <row r="482" spans="1:21" x14ac:dyDescent="0.2">
      <c r="A482">
        <v>1946370621</v>
      </c>
      <c r="E482" s="1">
        <v>43408.774699074071</v>
      </c>
      <c r="F482" s="7">
        <f t="shared" si="50"/>
        <v>43408</v>
      </c>
      <c r="G482" s="6">
        <f t="shared" si="51"/>
        <v>11</v>
      </c>
      <c r="H482" s="6">
        <f t="shared" si="52"/>
        <v>4</v>
      </c>
      <c r="I482" s="6">
        <f t="shared" si="53"/>
        <v>2018</v>
      </c>
      <c r="J482" t="s">
        <v>4</v>
      </c>
      <c r="K482" t="s">
        <v>5</v>
      </c>
      <c r="L482">
        <v>3435</v>
      </c>
      <c r="M482">
        <v>12188.9</v>
      </c>
      <c r="N482" s="4">
        <f t="shared" si="54"/>
        <v>12.1889</v>
      </c>
      <c r="O482" s="4">
        <f t="shared" si="49"/>
        <v>7.5738289819000002</v>
      </c>
      <c r="P482" t="s">
        <v>508</v>
      </c>
      <c r="Q482" t="str">
        <f>VLOOKUP(P482,Key!$A$2:$C$160,2,FALSE)</f>
        <v>Home - PP</v>
      </c>
      <c r="R482" t="str">
        <f>VLOOKUP(P482,Key!$A$2:$C$160,3,FALSE)</f>
        <v>Home - PP</v>
      </c>
      <c r="S482" t="str">
        <f>VLOOKUP(P482,Key!$A$2:$D$160,4,FALSE)</f>
        <v>Home - PP</v>
      </c>
      <c r="T482" s="5" t="b">
        <v>0</v>
      </c>
      <c r="U482" s="4">
        <f t="shared" si="55"/>
        <v>2902.3654662606759</v>
      </c>
    </row>
    <row r="483" spans="1:21" x14ac:dyDescent="0.2">
      <c r="A483">
        <v>1948467009</v>
      </c>
      <c r="E483" s="1">
        <v>43410.014016203706</v>
      </c>
      <c r="F483" s="7">
        <f t="shared" si="50"/>
        <v>43410</v>
      </c>
      <c r="G483" s="6">
        <f t="shared" si="51"/>
        <v>11</v>
      </c>
      <c r="H483" s="6">
        <f t="shared" si="52"/>
        <v>6</v>
      </c>
      <c r="I483" s="6">
        <f t="shared" si="53"/>
        <v>2018</v>
      </c>
      <c r="J483" t="s">
        <v>6</v>
      </c>
      <c r="K483" t="s">
        <v>5</v>
      </c>
      <c r="L483">
        <v>4093</v>
      </c>
      <c r="M483">
        <v>8064.3</v>
      </c>
      <c r="N483" s="4">
        <f t="shared" si="54"/>
        <v>8.0642999999999994</v>
      </c>
      <c r="O483" s="4">
        <f t="shared" si="49"/>
        <v>5.0109221553000003</v>
      </c>
      <c r="P483" t="s">
        <v>508</v>
      </c>
      <c r="Q483" t="str">
        <f>VLOOKUP(P483,Key!$A$2:$C$160,2,FALSE)</f>
        <v>Home - PP</v>
      </c>
      <c r="R483" t="str">
        <f>VLOOKUP(P483,Key!$A$2:$C$160,3,FALSE)</f>
        <v>Home - PP</v>
      </c>
      <c r="S483" t="str">
        <f>VLOOKUP(P483,Key!$A$2:$D$160,4,FALSE)</f>
        <v>Home - PP</v>
      </c>
      <c r="T483" s="5" t="b">
        <v>0</v>
      </c>
      <c r="U483" s="4">
        <f t="shared" si="55"/>
        <v>2907.3763884159757</v>
      </c>
    </row>
    <row r="484" spans="1:21" x14ac:dyDescent="0.2">
      <c r="A484">
        <v>1949906457</v>
      </c>
      <c r="E484" s="1">
        <v>43410.771701388891</v>
      </c>
      <c r="F484" s="7">
        <f t="shared" si="50"/>
        <v>43410</v>
      </c>
      <c r="G484" s="6">
        <f t="shared" si="51"/>
        <v>11</v>
      </c>
      <c r="H484" s="6">
        <f t="shared" si="52"/>
        <v>6</v>
      </c>
      <c r="I484" s="6">
        <f t="shared" si="53"/>
        <v>2018</v>
      </c>
      <c r="J484" t="s">
        <v>4</v>
      </c>
      <c r="K484" t="s">
        <v>5</v>
      </c>
      <c r="L484">
        <v>586</v>
      </c>
      <c r="M484">
        <v>12074.5</v>
      </c>
      <c r="N484" s="4">
        <f t="shared" si="54"/>
        <v>12.0745</v>
      </c>
      <c r="O484" s="4">
        <f t="shared" si="49"/>
        <v>7.5027441394999999</v>
      </c>
      <c r="P484" t="s">
        <v>508</v>
      </c>
      <c r="Q484" t="str">
        <f>VLOOKUP(P484,Key!$A$2:$C$160,2,FALSE)</f>
        <v>Home - PP</v>
      </c>
      <c r="R484" t="str">
        <f>VLOOKUP(P484,Key!$A$2:$C$160,3,FALSE)</f>
        <v>Home - PP</v>
      </c>
      <c r="S484" t="str">
        <f>VLOOKUP(P484,Key!$A$2:$D$160,4,FALSE)</f>
        <v>Home - PP</v>
      </c>
      <c r="T484" s="5" t="b">
        <v>0</v>
      </c>
      <c r="U484" s="4">
        <f t="shared" si="55"/>
        <v>2914.8791325554757</v>
      </c>
    </row>
    <row r="485" spans="1:21" x14ac:dyDescent="0.2">
      <c r="A485">
        <v>1951938632</v>
      </c>
      <c r="E485" s="1">
        <v>43411.82371527778</v>
      </c>
      <c r="F485" s="7">
        <f t="shared" si="50"/>
        <v>43411</v>
      </c>
      <c r="G485" s="6">
        <f t="shared" si="51"/>
        <v>11</v>
      </c>
      <c r="H485" s="6">
        <f t="shared" si="52"/>
        <v>7</v>
      </c>
      <c r="I485" s="6">
        <f t="shared" si="53"/>
        <v>2018</v>
      </c>
      <c r="J485" t="s">
        <v>7</v>
      </c>
      <c r="K485" t="s">
        <v>5</v>
      </c>
      <c r="L485">
        <v>3600</v>
      </c>
      <c r="M485">
        <v>11552.9</v>
      </c>
      <c r="N485" s="4">
        <f t="shared" si="54"/>
        <v>11.552899999999999</v>
      </c>
      <c r="O485" s="4">
        <f t="shared" si="49"/>
        <v>7.1786370258999996</v>
      </c>
      <c r="P485" t="s">
        <v>508</v>
      </c>
      <c r="Q485" t="str">
        <f>VLOOKUP(P485,Key!$A$2:$C$160,2,FALSE)</f>
        <v>Home - PP</v>
      </c>
      <c r="R485" t="str">
        <f>VLOOKUP(P485,Key!$A$2:$C$160,3,FALSE)</f>
        <v>Home - PP</v>
      </c>
      <c r="S485" t="str">
        <f>VLOOKUP(P485,Key!$A$2:$D$160,4,FALSE)</f>
        <v>Home - PP</v>
      </c>
      <c r="T485" s="5" t="b">
        <v>0</v>
      </c>
      <c r="U485" s="4">
        <f t="shared" si="55"/>
        <v>2922.0577695813759</v>
      </c>
    </row>
    <row r="486" spans="1:21" x14ac:dyDescent="0.2">
      <c r="A486">
        <v>1953671110</v>
      </c>
      <c r="E486" s="1">
        <v>43412.790451388886</v>
      </c>
      <c r="F486" s="7">
        <f t="shared" si="50"/>
        <v>43412</v>
      </c>
      <c r="G486" s="6">
        <f t="shared" si="51"/>
        <v>11</v>
      </c>
      <c r="H486" s="6">
        <f t="shared" si="52"/>
        <v>8</v>
      </c>
      <c r="I486" s="6">
        <f t="shared" si="53"/>
        <v>2018</v>
      </c>
      <c r="J486" t="s">
        <v>4</v>
      </c>
      <c r="K486" t="s">
        <v>5</v>
      </c>
      <c r="L486">
        <v>548</v>
      </c>
      <c r="M486">
        <v>11793.9</v>
      </c>
      <c r="N486" s="4">
        <f t="shared" si="54"/>
        <v>11.793899999999999</v>
      </c>
      <c r="O486" s="4">
        <f t="shared" si="49"/>
        <v>7.3283874368999999</v>
      </c>
      <c r="P486" t="s">
        <v>508</v>
      </c>
      <c r="Q486" t="str">
        <f>VLOOKUP(P486,Key!$A$2:$C$160,2,FALSE)</f>
        <v>Home - PP</v>
      </c>
      <c r="R486" t="str">
        <f>VLOOKUP(P486,Key!$A$2:$C$160,3,FALSE)</f>
        <v>Home - PP</v>
      </c>
      <c r="S486" t="str">
        <f>VLOOKUP(P486,Key!$A$2:$D$160,4,FALSE)</f>
        <v>Home - PP</v>
      </c>
      <c r="T486" s="5" t="b">
        <v>0</v>
      </c>
      <c r="U486" s="4">
        <f t="shared" si="55"/>
        <v>2929.3861570182758</v>
      </c>
    </row>
    <row r="487" spans="1:21" x14ac:dyDescent="0.2">
      <c r="A487">
        <v>1954965732</v>
      </c>
      <c r="E487" s="1">
        <v>43413.637523148151</v>
      </c>
      <c r="F487" s="7">
        <f t="shared" si="50"/>
        <v>43413</v>
      </c>
      <c r="G487" s="6">
        <f t="shared" si="51"/>
        <v>11</v>
      </c>
      <c r="H487" s="6">
        <f t="shared" si="52"/>
        <v>9</v>
      </c>
      <c r="I487" s="6">
        <f t="shared" si="53"/>
        <v>2018</v>
      </c>
      <c r="J487" t="s">
        <v>76</v>
      </c>
      <c r="K487" t="s">
        <v>5</v>
      </c>
      <c r="L487">
        <v>3677</v>
      </c>
      <c r="M487">
        <v>10007.6</v>
      </c>
      <c r="N487" s="4">
        <f t="shared" si="54"/>
        <v>10.0076</v>
      </c>
      <c r="O487" s="4">
        <f t="shared" si="49"/>
        <v>6.2184324196</v>
      </c>
      <c r="P487" t="s">
        <v>508</v>
      </c>
      <c r="Q487" t="str">
        <f>VLOOKUP(P487,Key!$A$2:$C$160,2,FALSE)</f>
        <v>Home - PP</v>
      </c>
      <c r="R487" t="str">
        <f>VLOOKUP(P487,Key!$A$2:$C$160,3,FALSE)</f>
        <v>Home - PP</v>
      </c>
      <c r="S487" t="str">
        <f>VLOOKUP(P487,Key!$A$2:$D$160,4,FALSE)</f>
        <v>Home - PP</v>
      </c>
      <c r="T487" s="5" t="b">
        <v>0</v>
      </c>
      <c r="U487" s="4">
        <f t="shared" si="55"/>
        <v>2935.6045894378758</v>
      </c>
    </row>
    <row r="488" spans="1:21" x14ac:dyDescent="0.2">
      <c r="A488">
        <v>1956999671</v>
      </c>
      <c r="E488" s="1">
        <v>43414.724791666667</v>
      </c>
      <c r="F488" s="7">
        <f t="shared" si="50"/>
        <v>43414</v>
      </c>
      <c r="G488" s="6">
        <f t="shared" si="51"/>
        <v>11</v>
      </c>
      <c r="H488" s="6">
        <f t="shared" si="52"/>
        <v>10</v>
      </c>
      <c r="I488" s="6">
        <f t="shared" si="53"/>
        <v>2018</v>
      </c>
      <c r="J488" t="s">
        <v>4</v>
      </c>
      <c r="K488" t="s">
        <v>5</v>
      </c>
      <c r="L488">
        <v>2392</v>
      </c>
      <c r="M488">
        <v>1676.1</v>
      </c>
      <c r="N488" s="4">
        <f t="shared" si="54"/>
        <v>1.6760999999999999</v>
      </c>
      <c r="O488" s="4">
        <f t="shared" si="49"/>
        <v>1.0414799331</v>
      </c>
      <c r="P488" t="s">
        <v>508</v>
      </c>
      <c r="Q488" t="str">
        <f>VLOOKUP(P488,Key!$A$2:$C$160,2,FALSE)</f>
        <v>Home - PP</v>
      </c>
      <c r="R488" t="str">
        <f>VLOOKUP(P488,Key!$A$2:$C$160,3,FALSE)</f>
        <v>Home - PP</v>
      </c>
      <c r="S488" t="str">
        <f>VLOOKUP(P488,Key!$A$2:$D$160,4,FALSE)</f>
        <v>Home - PP</v>
      </c>
      <c r="T488" s="5" t="b">
        <v>0</v>
      </c>
      <c r="U488" s="4">
        <f t="shared" si="55"/>
        <v>2936.646069370976</v>
      </c>
    </row>
    <row r="489" spans="1:21" x14ac:dyDescent="0.2">
      <c r="A489">
        <v>1957132350</v>
      </c>
      <c r="E489" s="1">
        <v>43414.748483796298</v>
      </c>
      <c r="F489" s="7">
        <f t="shared" si="50"/>
        <v>43414</v>
      </c>
      <c r="G489" s="6">
        <f t="shared" si="51"/>
        <v>11</v>
      </c>
      <c r="H489" s="6">
        <f t="shared" si="52"/>
        <v>10</v>
      </c>
      <c r="I489" s="6">
        <f t="shared" si="53"/>
        <v>2018</v>
      </c>
      <c r="J489" t="s">
        <v>4</v>
      </c>
      <c r="K489" t="s">
        <v>5</v>
      </c>
      <c r="L489">
        <v>2020</v>
      </c>
      <c r="M489">
        <v>11014.5</v>
      </c>
      <c r="N489" s="4">
        <f t="shared" si="54"/>
        <v>11.0145</v>
      </c>
      <c r="O489" s="4">
        <f t="shared" si="49"/>
        <v>6.8440908795000004</v>
      </c>
      <c r="P489" t="s">
        <v>508</v>
      </c>
      <c r="Q489" t="str">
        <f>VLOOKUP(P489,Key!$A$2:$C$160,2,FALSE)</f>
        <v>Home - PP</v>
      </c>
      <c r="R489" t="str">
        <f>VLOOKUP(P489,Key!$A$2:$C$160,3,FALSE)</f>
        <v>Home - PP</v>
      </c>
      <c r="S489" t="str">
        <f>VLOOKUP(P489,Key!$A$2:$D$160,4,FALSE)</f>
        <v>Home - PP</v>
      </c>
      <c r="T489" s="5" t="b">
        <v>1</v>
      </c>
      <c r="U489" s="4">
        <f t="shared" si="55"/>
        <v>2943.490160250476</v>
      </c>
    </row>
    <row r="490" spans="1:21" x14ac:dyDescent="0.2">
      <c r="A490">
        <v>1957150002</v>
      </c>
      <c r="E490" s="1">
        <v>43414.791898148149</v>
      </c>
      <c r="F490" s="7">
        <f t="shared" si="50"/>
        <v>43414</v>
      </c>
      <c r="G490" s="6">
        <f t="shared" si="51"/>
        <v>11</v>
      </c>
      <c r="H490" s="6">
        <f t="shared" si="52"/>
        <v>10</v>
      </c>
      <c r="I490" s="6">
        <f t="shared" si="53"/>
        <v>2018</v>
      </c>
      <c r="J490" t="s">
        <v>7</v>
      </c>
      <c r="K490" t="s">
        <v>5</v>
      </c>
      <c r="L490">
        <v>3320</v>
      </c>
      <c r="M490">
        <v>1539.9</v>
      </c>
      <c r="N490" s="4">
        <f t="shared" si="54"/>
        <v>1.5399</v>
      </c>
      <c r="O490" s="4">
        <f t="shared" si="49"/>
        <v>0.95684920290000008</v>
      </c>
      <c r="P490" t="s">
        <v>508</v>
      </c>
      <c r="Q490" t="str">
        <f>VLOOKUP(P490,Key!$A$2:$C$160,2,FALSE)</f>
        <v>Home - PP</v>
      </c>
      <c r="R490" t="str">
        <f>VLOOKUP(P490,Key!$A$2:$C$160,3,FALSE)</f>
        <v>Home - PP</v>
      </c>
      <c r="S490" t="str">
        <f>VLOOKUP(P490,Key!$A$2:$D$160,4,FALSE)</f>
        <v>Home - PP</v>
      </c>
      <c r="T490" s="5" t="b">
        <v>0</v>
      </c>
      <c r="U490" s="4">
        <f t="shared" si="55"/>
        <v>2944.4470094533758</v>
      </c>
    </row>
    <row r="491" spans="1:21" x14ac:dyDescent="0.2">
      <c r="A491">
        <v>1959364880</v>
      </c>
      <c r="E491" s="1">
        <v>43415.743437500001</v>
      </c>
      <c r="F491" s="7">
        <f t="shared" si="50"/>
        <v>43415</v>
      </c>
      <c r="G491" s="6">
        <f t="shared" si="51"/>
        <v>11</v>
      </c>
      <c r="H491" s="6">
        <f t="shared" si="52"/>
        <v>11</v>
      </c>
      <c r="I491" s="6">
        <f t="shared" si="53"/>
        <v>2018</v>
      </c>
      <c r="J491" t="s">
        <v>4</v>
      </c>
      <c r="K491" t="s">
        <v>5</v>
      </c>
      <c r="L491">
        <v>3600</v>
      </c>
      <c r="M491">
        <v>10429.799999999999</v>
      </c>
      <c r="N491" s="4">
        <f t="shared" si="54"/>
        <v>10.429799999999998</v>
      </c>
      <c r="O491" s="4">
        <f t="shared" si="49"/>
        <v>6.4807752557999994</v>
      </c>
      <c r="P491" t="s">
        <v>508</v>
      </c>
      <c r="Q491" t="str">
        <f>VLOOKUP(P491,Key!$A$2:$C$160,2,FALSE)</f>
        <v>Home - PP</v>
      </c>
      <c r="R491" t="str">
        <f>VLOOKUP(P491,Key!$A$2:$C$160,3,FALSE)</f>
        <v>Home - PP</v>
      </c>
      <c r="S491" t="str">
        <f>VLOOKUP(P491,Key!$A$2:$D$160,4,FALSE)</f>
        <v>Home - PP</v>
      </c>
      <c r="T491" s="5" t="b">
        <v>0</v>
      </c>
      <c r="U491" s="4">
        <f t="shared" si="55"/>
        <v>2950.9277847091757</v>
      </c>
    </row>
    <row r="492" spans="1:21" x14ac:dyDescent="0.2">
      <c r="A492">
        <v>1960920334</v>
      </c>
      <c r="E492" s="1">
        <v>43416.735509259262</v>
      </c>
      <c r="F492" s="7">
        <f t="shared" si="50"/>
        <v>43416</v>
      </c>
      <c r="G492" s="6">
        <f t="shared" si="51"/>
        <v>11</v>
      </c>
      <c r="H492" s="6">
        <f t="shared" si="52"/>
        <v>12</v>
      </c>
      <c r="I492" s="6">
        <f t="shared" si="53"/>
        <v>2018</v>
      </c>
      <c r="J492" t="s">
        <v>4</v>
      </c>
      <c r="K492" t="s">
        <v>5</v>
      </c>
      <c r="L492">
        <v>3248</v>
      </c>
      <c r="M492">
        <v>10664.5</v>
      </c>
      <c r="N492" s="4">
        <f t="shared" si="54"/>
        <v>10.6645</v>
      </c>
      <c r="O492" s="4">
        <f t="shared" si="49"/>
        <v>6.6266110295000002</v>
      </c>
      <c r="P492" t="s">
        <v>508</v>
      </c>
      <c r="Q492" t="str">
        <f>VLOOKUP(P492,Key!$A$2:$C$160,2,FALSE)</f>
        <v>Home - PP</v>
      </c>
      <c r="R492" t="str">
        <f>VLOOKUP(P492,Key!$A$2:$C$160,3,FALSE)</f>
        <v>Home - PP</v>
      </c>
      <c r="S492" t="str">
        <f>VLOOKUP(P492,Key!$A$2:$D$160,4,FALSE)</f>
        <v>Home - PP</v>
      </c>
      <c r="T492" s="5" t="b">
        <v>0</v>
      </c>
      <c r="U492" s="4">
        <f t="shared" si="55"/>
        <v>2957.5543957386758</v>
      </c>
    </row>
    <row r="493" spans="1:21" x14ac:dyDescent="0.2">
      <c r="A493">
        <v>1962822422</v>
      </c>
      <c r="E493" s="1">
        <v>43417.74119212963</v>
      </c>
      <c r="F493" s="7">
        <f t="shared" si="50"/>
        <v>43417</v>
      </c>
      <c r="G493" s="6">
        <f t="shared" si="51"/>
        <v>11</v>
      </c>
      <c r="H493" s="6">
        <f t="shared" si="52"/>
        <v>13</v>
      </c>
      <c r="I493" s="6">
        <f t="shared" si="53"/>
        <v>2018</v>
      </c>
      <c r="J493" t="s">
        <v>4</v>
      </c>
      <c r="K493" t="s">
        <v>5</v>
      </c>
      <c r="L493">
        <v>3600</v>
      </c>
      <c r="M493">
        <v>11542.2</v>
      </c>
      <c r="N493" s="4">
        <f t="shared" si="54"/>
        <v>11.542200000000001</v>
      </c>
      <c r="O493" s="4">
        <f t="shared" si="49"/>
        <v>7.1719883562000009</v>
      </c>
      <c r="P493" t="s">
        <v>508</v>
      </c>
      <c r="Q493" t="str">
        <f>VLOOKUP(P493,Key!$A$2:$C$160,2,FALSE)</f>
        <v>Home - PP</v>
      </c>
      <c r="R493" t="str">
        <f>VLOOKUP(P493,Key!$A$2:$C$160,3,FALSE)</f>
        <v>Home - PP</v>
      </c>
      <c r="S493" t="str">
        <f>VLOOKUP(P493,Key!$A$2:$D$160,4,FALSE)</f>
        <v>Home - PP</v>
      </c>
      <c r="T493" s="5" t="b">
        <v>0</v>
      </c>
      <c r="U493" s="4">
        <f t="shared" si="55"/>
        <v>2964.7263840948758</v>
      </c>
    </row>
    <row r="494" spans="1:21" x14ac:dyDescent="0.2">
      <c r="A494">
        <v>1964601465</v>
      </c>
      <c r="E494" s="1">
        <v>43418.694305555553</v>
      </c>
      <c r="F494" s="7">
        <f t="shared" si="50"/>
        <v>43418</v>
      </c>
      <c r="G494" s="6">
        <f t="shared" si="51"/>
        <v>11</v>
      </c>
      <c r="H494" s="6">
        <f t="shared" si="52"/>
        <v>14</v>
      </c>
      <c r="I494" s="6">
        <f t="shared" si="53"/>
        <v>2018</v>
      </c>
      <c r="J494" t="s">
        <v>4</v>
      </c>
      <c r="K494" t="s">
        <v>5</v>
      </c>
      <c r="L494">
        <v>3900</v>
      </c>
      <c r="M494">
        <v>12184</v>
      </c>
      <c r="N494" s="4">
        <f t="shared" si="54"/>
        <v>12.183999999999999</v>
      </c>
      <c r="O494" s="4">
        <f t="shared" si="49"/>
        <v>7.5707842640000003</v>
      </c>
      <c r="P494" t="s">
        <v>508</v>
      </c>
      <c r="Q494" t="str">
        <f>VLOOKUP(P494,Key!$A$2:$C$160,2,FALSE)</f>
        <v>Home - PP</v>
      </c>
      <c r="R494" t="str">
        <f>VLOOKUP(P494,Key!$A$2:$C$160,3,FALSE)</f>
        <v>Home - PP</v>
      </c>
      <c r="S494" t="str">
        <f>VLOOKUP(P494,Key!$A$2:$D$160,4,FALSE)</f>
        <v>Home - PP</v>
      </c>
      <c r="T494" s="5" t="b">
        <v>0</v>
      </c>
      <c r="U494" s="4">
        <f t="shared" si="55"/>
        <v>2972.2971683588758</v>
      </c>
    </row>
    <row r="495" spans="1:21" x14ac:dyDescent="0.2">
      <c r="A495">
        <v>1967003104</v>
      </c>
      <c r="E495" s="1">
        <v>43419.909351851849</v>
      </c>
      <c r="F495" s="7">
        <f t="shared" si="50"/>
        <v>43419</v>
      </c>
      <c r="G495" s="6">
        <f t="shared" si="51"/>
        <v>11</v>
      </c>
      <c r="H495" s="6">
        <f t="shared" si="52"/>
        <v>15</v>
      </c>
      <c r="I495" s="6">
        <f t="shared" si="53"/>
        <v>2018</v>
      </c>
      <c r="J495" t="s">
        <v>6</v>
      </c>
      <c r="K495" t="s">
        <v>5</v>
      </c>
      <c r="L495">
        <v>3780</v>
      </c>
      <c r="M495">
        <v>11343</v>
      </c>
      <c r="N495" s="4">
        <f t="shared" si="54"/>
        <v>11.343</v>
      </c>
      <c r="O495" s="4">
        <f t="shared" si="49"/>
        <v>7.0482112529999998</v>
      </c>
      <c r="P495" t="s">
        <v>508</v>
      </c>
      <c r="Q495" t="str">
        <f>VLOOKUP(P495,Key!$A$2:$C$160,2,FALSE)</f>
        <v>Home - PP</v>
      </c>
      <c r="R495" t="str">
        <f>VLOOKUP(P495,Key!$A$2:$C$160,3,FALSE)</f>
        <v>Home - PP</v>
      </c>
      <c r="S495" t="str">
        <f>VLOOKUP(P495,Key!$A$2:$D$160,4,FALSE)</f>
        <v>Home - PP</v>
      </c>
      <c r="T495" s="5" t="b">
        <v>0</v>
      </c>
      <c r="U495" s="4">
        <f t="shared" si="55"/>
        <v>2979.3453796118756</v>
      </c>
    </row>
    <row r="496" spans="1:21" x14ac:dyDescent="0.2">
      <c r="A496">
        <v>1968355524</v>
      </c>
      <c r="E496" s="1">
        <v>43420.78765046296</v>
      </c>
      <c r="F496" s="7">
        <f t="shared" si="50"/>
        <v>43420</v>
      </c>
      <c r="G496" s="6">
        <f t="shared" si="51"/>
        <v>11</v>
      </c>
      <c r="H496" s="6">
        <f t="shared" si="52"/>
        <v>16</v>
      </c>
      <c r="I496" s="6">
        <f t="shared" si="53"/>
        <v>2018</v>
      </c>
      <c r="J496" t="s">
        <v>4</v>
      </c>
      <c r="K496" t="s">
        <v>5</v>
      </c>
      <c r="L496">
        <v>3900</v>
      </c>
      <c r="M496">
        <v>13245.6</v>
      </c>
      <c r="N496" s="4">
        <f t="shared" si="54"/>
        <v>13.2456</v>
      </c>
      <c r="O496" s="4">
        <f t="shared" si="49"/>
        <v>8.2304317176000001</v>
      </c>
      <c r="P496" t="s">
        <v>508</v>
      </c>
      <c r="Q496" t="str">
        <f>VLOOKUP(P496,Key!$A$2:$C$160,2,FALSE)</f>
        <v>Home - PP</v>
      </c>
      <c r="R496" t="str">
        <f>VLOOKUP(P496,Key!$A$2:$C$160,3,FALSE)</f>
        <v>Home - PP</v>
      </c>
      <c r="S496" t="str">
        <f>VLOOKUP(P496,Key!$A$2:$D$160,4,FALSE)</f>
        <v>Home - PP</v>
      </c>
      <c r="T496" s="5" t="b">
        <v>0</v>
      </c>
      <c r="U496" s="4">
        <f t="shared" si="55"/>
        <v>2987.5758113294755</v>
      </c>
    </row>
    <row r="497" spans="1:21" x14ac:dyDescent="0.2">
      <c r="A497">
        <v>1970128421</v>
      </c>
      <c r="E497" s="1">
        <v>43421.715648148151</v>
      </c>
      <c r="F497" s="7">
        <f t="shared" si="50"/>
        <v>43421</v>
      </c>
      <c r="G497" s="6">
        <f t="shared" si="51"/>
        <v>11</v>
      </c>
      <c r="H497" s="6">
        <f t="shared" si="52"/>
        <v>17</v>
      </c>
      <c r="I497" s="6">
        <f t="shared" si="53"/>
        <v>2018</v>
      </c>
      <c r="J497" t="s">
        <v>4</v>
      </c>
      <c r="K497" t="s">
        <v>5</v>
      </c>
      <c r="L497">
        <v>3600</v>
      </c>
      <c r="M497">
        <v>1923.2</v>
      </c>
      <c r="N497" s="4">
        <f t="shared" si="54"/>
        <v>1.9232</v>
      </c>
      <c r="O497" s="4">
        <f t="shared" si="49"/>
        <v>1.1950207072000001</v>
      </c>
      <c r="P497" t="s">
        <v>508</v>
      </c>
      <c r="Q497" t="str">
        <f>VLOOKUP(P497,Key!$A$2:$C$160,2,FALSE)</f>
        <v>Home - PP</v>
      </c>
      <c r="R497" t="str">
        <f>VLOOKUP(P497,Key!$A$2:$C$160,3,FALSE)</f>
        <v>Home - PP</v>
      </c>
      <c r="S497" t="str">
        <f>VLOOKUP(P497,Key!$A$2:$D$160,4,FALSE)</f>
        <v>Home - PP</v>
      </c>
      <c r="T497" s="5" t="b">
        <v>0</v>
      </c>
      <c r="U497" s="4">
        <f t="shared" si="55"/>
        <v>2988.7708320366755</v>
      </c>
    </row>
    <row r="498" spans="1:21" x14ac:dyDescent="0.2">
      <c r="A498">
        <v>1970239669</v>
      </c>
      <c r="E498" s="1">
        <v>43421.726226851853</v>
      </c>
      <c r="F498" s="7">
        <f t="shared" si="50"/>
        <v>43421</v>
      </c>
      <c r="G498" s="6">
        <f t="shared" si="51"/>
        <v>11</v>
      </c>
      <c r="H498" s="6">
        <f t="shared" si="52"/>
        <v>17</v>
      </c>
      <c r="I498" s="6">
        <f t="shared" si="53"/>
        <v>2018</v>
      </c>
      <c r="J498" t="s">
        <v>19</v>
      </c>
      <c r="K498" t="s">
        <v>20</v>
      </c>
      <c r="L498">
        <v>3669</v>
      </c>
      <c r="M498">
        <v>31060.400000000001</v>
      </c>
      <c r="N498" s="4">
        <f t="shared" si="54"/>
        <v>31.060400000000001</v>
      </c>
      <c r="O498" s="4">
        <f t="shared" si="49"/>
        <v>19.3000318084</v>
      </c>
      <c r="P498" t="s">
        <v>508</v>
      </c>
      <c r="Q498" t="str">
        <f>VLOOKUP(P498,Key!$A$2:$C$160,2,FALSE)</f>
        <v>Home - PP</v>
      </c>
      <c r="R498" t="str">
        <f>VLOOKUP(P498,Key!$A$2:$C$160,3,FALSE)</f>
        <v>Home - PP</v>
      </c>
      <c r="S498" t="str">
        <f>VLOOKUP(P498,Key!$A$2:$D$160,4,FALSE)</f>
        <v>Home - PP</v>
      </c>
      <c r="T498" s="5" t="b">
        <v>1</v>
      </c>
      <c r="U498" s="4">
        <f t="shared" si="55"/>
        <v>2988.7708320366755</v>
      </c>
    </row>
    <row r="499" spans="1:21" x14ac:dyDescent="0.2">
      <c r="A499">
        <v>1970256976</v>
      </c>
      <c r="E499" s="1">
        <v>43421.769363425927</v>
      </c>
      <c r="F499" s="7">
        <f t="shared" si="50"/>
        <v>43421</v>
      </c>
      <c r="G499" s="6">
        <f t="shared" si="51"/>
        <v>11</v>
      </c>
      <c r="H499" s="6">
        <f t="shared" si="52"/>
        <v>17</v>
      </c>
      <c r="I499" s="6">
        <f t="shared" si="53"/>
        <v>2018</v>
      </c>
      <c r="J499" t="s">
        <v>4</v>
      </c>
      <c r="K499" t="s">
        <v>5</v>
      </c>
      <c r="L499">
        <v>3195</v>
      </c>
      <c r="M499">
        <v>1899.7</v>
      </c>
      <c r="N499" s="4">
        <f t="shared" si="54"/>
        <v>1.8996999999999999</v>
      </c>
      <c r="O499" s="4">
        <f t="shared" si="49"/>
        <v>1.1804184887</v>
      </c>
      <c r="P499" t="s">
        <v>508</v>
      </c>
      <c r="Q499" t="str">
        <f>VLOOKUP(P499,Key!$A$2:$C$160,2,FALSE)</f>
        <v>Home - PP</v>
      </c>
      <c r="R499" t="str">
        <f>VLOOKUP(P499,Key!$A$2:$C$160,3,FALSE)</f>
        <v>Home - PP</v>
      </c>
      <c r="S499" t="str">
        <f>VLOOKUP(P499,Key!$A$2:$D$160,4,FALSE)</f>
        <v>Home - PP</v>
      </c>
      <c r="T499" s="5" t="b">
        <v>0</v>
      </c>
      <c r="U499" s="4">
        <f t="shared" si="55"/>
        <v>2989.9512505253756</v>
      </c>
    </row>
    <row r="500" spans="1:21" x14ac:dyDescent="0.2">
      <c r="A500">
        <v>1972727830</v>
      </c>
      <c r="E500" s="1">
        <v>43422.815462962964</v>
      </c>
      <c r="F500" s="7">
        <f t="shared" si="50"/>
        <v>43422</v>
      </c>
      <c r="G500" s="6">
        <f t="shared" si="51"/>
        <v>11</v>
      </c>
      <c r="H500" s="6">
        <f t="shared" si="52"/>
        <v>18</v>
      </c>
      <c r="I500" s="6">
        <f t="shared" si="53"/>
        <v>2018</v>
      </c>
      <c r="J500" t="s">
        <v>7</v>
      </c>
      <c r="K500" t="s">
        <v>5</v>
      </c>
      <c r="L500">
        <v>2219</v>
      </c>
      <c r="M500">
        <v>11807.4</v>
      </c>
      <c r="N500" s="4">
        <f t="shared" si="54"/>
        <v>11.807399999999999</v>
      </c>
      <c r="O500" s="4">
        <f t="shared" si="49"/>
        <v>7.3367759454000003</v>
      </c>
      <c r="P500" t="s">
        <v>508</v>
      </c>
      <c r="Q500" t="str">
        <f>VLOOKUP(P500,Key!$A$2:$C$160,2,FALSE)</f>
        <v>Home - PP</v>
      </c>
      <c r="R500" t="str">
        <f>VLOOKUP(P500,Key!$A$2:$C$160,3,FALSE)</f>
        <v>Home - PP</v>
      </c>
      <c r="S500" t="str">
        <f>VLOOKUP(P500,Key!$A$2:$D$160,4,FALSE)</f>
        <v>Home - PP</v>
      </c>
      <c r="T500" s="5" t="b">
        <v>0</v>
      </c>
      <c r="U500" s="4">
        <f t="shared" si="55"/>
        <v>2997.2880264707755</v>
      </c>
    </row>
    <row r="501" spans="1:21" x14ac:dyDescent="0.2">
      <c r="A501">
        <v>1974150362</v>
      </c>
      <c r="E501" s="1">
        <v>43423.796631944446</v>
      </c>
      <c r="F501" s="7">
        <f t="shared" si="50"/>
        <v>43423</v>
      </c>
      <c r="G501" s="6">
        <f t="shared" si="51"/>
        <v>11</v>
      </c>
      <c r="H501" s="6">
        <f t="shared" si="52"/>
        <v>19</v>
      </c>
      <c r="I501" s="6">
        <f t="shared" si="53"/>
        <v>2018</v>
      </c>
      <c r="J501" t="s">
        <v>7</v>
      </c>
      <c r="K501" t="s">
        <v>5</v>
      </c>
      <c r="L501">
        <v>1920</v>
      </c>
      <c r="M501">
        <v>7739.8</v>
      </c>
      <c r="N501" s="4">
        <f t="shared" si="54"/>
        <v>7.7397999999999998</v>
      </c>
      <c r="O501" s="4">
        <f t="shared" si="49"/>
        <v>4.8092872658000001</v>
      </c>
      <c r="P501" t="s">
        <v>508</v>
      </c>
      <c r="Q501" t="str">
        <f>VLOOKUP(P501,Key!$A$2:$C$160,2,FALSE)</f>
        <v>Home - PP</v>
      </c>
      <c r="R501" t="str">
        <f>VLOOKUP(P501,Key!$A$2:$C$160,3,FALSE)</f>
        <v>Home - PP</v>
      </c>
      <c r="S501" t="str">
        <f>VLOOKUP(P501,Key!$A$2:$D$160,4,FALSE)</f>
        <v>Home - PP</v>
      </c>
      <c r="T501" s="5" t="b">
        <v>0</v>
      </c>
      <c r="U501" s="4">
        <f t="shared" si="55"/>
        <v>3002.0973137365754</v>
      </c>
    </row>
    <row r="502" spans="1:21" x14ac:dyDescent="0.2">
      <c r="A502">
        <v>1979243753</v>
      </c>
      <c r="E502" s="1">
        <v>43426.728773148148</v>
      </c>
      <c r="F502" s="7">
        <f t="shared" si="50"/>
        <v>43426</v>
      </c>
      <c r="G502" s="6">
        <f t="shared" si="51"/>
        <v>11</v>
      </c>
      <c r="H502" s="6">
        <f t="shared" si="52"/>
        <v>22</v>
      </c>
      <c r="I502" s="6">
        <f t="shared" si="53"/>
        <v>2018</v>
      </c>
      <c r="J502" t="s">
        <v>4</v>
      </c>
      <c r="K502" t="s">
        <v>5</v>
      </c>
      <c r="L502">
        <v>395</v>
      </c>
      <c r="M502">
        <v>6076</v>
      </c>
      <c r="N502" s="4">
        <f t="shared" si="54"/>
        <v>6.0759999999999996</v>
      </c>
      <c r="O502" s="4">
        <f t="shared" si="49"/>
        <v>3.775450196</v>
      </c>
      <c r="P502" t="s">
        <v>508</v>
      </c>
      <c r="Q502" t="str">
        <f>VLOOKUP(P502,Key!$A$2:$C$160,2,FALSE)</f>
        <v>Home - PP</v>
      </c>
      <c r="R502" t="str">
        <f>VLOOKUP(P502,Key!$A$2:$C$160,3,FALSE)</f>
        <v>Home - PP</v>
      </c>
      <c r="S502" t="str">
        <f>VLOOKUP(P502,Key!$A$2:$D$160,4,FALSE)</f>
        <v>Home - PP</v>
      </c>
      <c r="T502" s="5" t="b">
        <v>0</v>
      </c>
      <c r="U502" s="4">
        <f t="shared" si="55"/>
        <v>3005.8727639325753</v>
      </c>
    </row>
    <row r="503" spans="1:21" x14ac:dyDescent="0.2">
      <c r="A503">
        <v>1981199944</v>
      </c>
      <c r="E503" s="1">
        <v>43427.915532407409</v>
      </c>
      <c r="F503" s="7">
        <f t="shared" si="50"/>
        <v>43427</v>
      </c>
      <c r="G503" s="6">
        <f t="shared" si="51"/>
        <v>11</v>
      </c>
      <c r="H503" s="6">
        <f t="shared" si="52"/>
        <v>23</v>
      </c>
      <c r="I503" s="6">
        <f t="shared" si="53"/>
        <v>2018</v>
      </c>
      <c r="J503" t="s">
        <v>6</v>
      </c>
      <c r="K503" t="s">
        <v>5</v>
      </c>
      <c r="L503">
        <v>3273</v>
      </c>
      <c r="M503">
        <v>10985.6</v>
      </c>
      <c r="N503" s="4">
        <f t="shared" si="54"/>
        <v>10.9856</v>
      </c>
      <c r="O503" s="4">
        <f t="shared" si="49"/>
        <v>6.8261332576000004</v>
      </c>
      <c r="P503" t="s">
        <v>508</v>
      </c>
      <c r="Q503" t="str">
        <f>VLOOKUP(P503,Key!$A$2:$C$160,2,FALSE)</f>
        <v>Home - PP</v>
      </c>
      <c r="R503" t="str">
        <f>VLOOKUP(P503,Key!$A$2:$C$160,3,FALSE)</f>
        <v>Home - PP</v>
      </c>
      <c r="S503" t="str">
        <f>VLOOKUP(P503,Key!$A$2:$D$160,4,FALSE)</f>
        <v>Home - PP</v>
      </c>
      <c r="T503" s="5" t="b">
        <v>0</v>
      </c>
      <c r="U503" s="4">
        <f t="shared" si="55"/>
        <v>3012.6988971901751</v>
      </c>
    </row>
    <row r="504" spans="1:21" x14ac:dyDescent="0.2">
      <c r="A504">
        <v>1983074345</v>
      </c>
      <c r="E504" s="1">
        <v>43428.966643518521</v>
      </c>
      <c r="F504" s="7">
        <f t="shared" si="50"/>
        <v>43428</v>
      </c>
      <c r="G504" s="6">
        <f t="shared" si="51"/>
        <v>11</v>
      </c>
      <c r="H504" s="6">
        <f t="shared" si="52"/>
        <v>24</v>
      </c>
      <c r="I504" s="6">
        <f t="shared" si="53"/>
        <v>2018</v>
      </c>
      <c r="J504" t="s">
        <v>24</v>
      </c>
      <c r="K504" t="s">
        <v>20</v>
      </c>
      <c r="L504">
        <v>3832</v>
      </c>
      <c r="M504">
        <v>32347.8</v>
      </c>
      <c r="N504" s="4">
        <f t="shared" si="54"/>
        <v>32.347799999999999</v>
      </c>
      <c r="O504" s="4">
        <f t="shared" si="49"/>
        <v>20.099984833800001</v>
      </c>
      <c r="P504" t="s">
        <v>508</v>
      </c>
      <c r="Q504" t="str">
        <f>VLOOKUP(P504,Key!$A$2:$C$160,2,FALSE)</f>
        <v>Home - PP</v>
      </c>
      <c r="R504" t="str">
        <f>VLOOKUP(P504,Key!$A$2:$C$160,3,FALSE)</f>
        <v>Home - PP</v>
      </c>
      <c r="S504" t="str">
        <f>VLOOKUP(P504,Key!$A$2:$D$160,4,FALSE)</f>
        <v>Home - PP</v>
      </c>
      <c r="T504" s="5">
        <v>0</v>
      </c>
      <c r="U504" s="4">
        <f t="shared" si="55"/>
        <v>3012.6988971901751</v>
      </c>
    </row>
    <row r="505" spans="1:21" x14ac:dyDescent="0.2">
      <c r="A505">
        <v>1985309192</v>
      </c>
      <c r="E505" s="1">
        <v>43430.049120370371</v>
      </c>
      <c r="F505" s="7">
        <f t="shared" si="50"/>
        <v>43430</v>
      </c>
      <c r="G505" s="6">
        <f t="shared" si="51"/>
        <v>11</v>
      </c>
      <c r="H505" s="6">
        <f t="shared" si="52"/>
        <v>26</v>
      </c>
      <c r="I505" s="6">
        <f t="shared" si="53"/>
        <v>2018</v>
      </c>
      <c r="J505" t="s">
        <v>24</v>
      </c>
      <c r="K505" t="s">
        <v>20</v>
      </c>
      <c r="L505">
        <v>3868</v>
      </c>
      <c r="M505">
        <v>29451.1</v>
      </c>
      <c r="N505" s="4">
        <f t="shared" si="54"/>
        <v>29.4511</v>
      </c>
      <c r="O505" s="4">
        <f t="shared" si="49"/>
        <v>18.300059458099998</v>
      </c>
      <c r="P505" t="s">
        <v>508</v>
      </c>
      <c r="Q505" t="str">
        <f>VLOOKUP(P505,Key!$A$2:$C$160,2,FALSE)</f>
        <v>Home - PP</v>
      </c>
      <c r="R505" t="str">
        <f>VLOOKUP(P505,Key!$A$2:$C$160,3,FALSE)</f>
        <v>Home - PP</v>
      </c>
      <c r="S505" t="str">
        <f>VLOOKUP(P505,Key!$A$2:$D$160,4,FALSE)</f>
        <v>Home - PP</v>
      </c>
      <c r="T505" s="5">
        <v>0</v>
      </c>
      <c r="U505" s="4">
        <f t="shared" si="55"/>
        <v>3012.6988971901751</v>
      </c>
    </row>
    <row r="506" spans="1:21" x14ac:dyDescent="0.2">
      <c r="A506">
        <v>1986334137</v>
      </c>
      <c r="E506" s="1">
        <v>43430.75271990741</v>
      </c>
      <c r="F506" s="7">
        <f t="shared" si="50"/>
        <v>43430</v>
      </c>
      <c r="G506" s="6">
        <f t="shared" si="51"/>
        <v>11</v>
      </c>
      <c r="H506" s="6">
        <f t="shared" si="52"/>
        <v>26</v>
      </c>
      <c r="I506" s="6">
        <f t="shared" si="53"/>
        <v>2018</v>
      </c>
      <c r="J506" t="s">
        <v>19</v>
      </c>
      <c r="K506" t="s">
        <v>20</v>
      </c>
      <c r="L506">
        <v>4166</v>
      </c>
      <c r="M506">
        <v>31865.1</v>
      </c>
      <c r="N506" s="4">
        <f t="shared" si="54"/>
        <v>31.865099999999998</v>
      </c>
      <c r="O506" s="4">
        <f t="shared" si="49"/>
        <v>19.8000490521</v>
      </c>
      <c r="P506" t="s">
        <v>508</v>
      </c>
      <c r="Q506" t="str">
        <f>VLOOKUP(P506,Key!$A$2:$C$160,2,FALSE)</f>
        <v>Home - PP</v>
      </c>
      <c r="R506" t="str">
        <f>VLOOKUP(P506,Key!$A$2:$C$160,3,FALSE)</f>
        <v>Home - PP</v>
      </c>
      <c r="S506" t="str">
        <f>VLOOKUP(P506,Key!$A$2:$D$160,4,FALSE)</f>
        <v>Home - PP</v>
      </c>
      <c r="T506" s="5">
        <v>0</v>
      </c>
      <c r="U506" s="4">
        <f t="shared" si="55"/>
        <v>3012.6988971901751</v>
      </c>
    </row>
    <row r="507" spans="1:21" x14ac:dyDescent="0.2">
      <c r="A507">
        <v>1988176658</v>
      </c>
      <c r="E507" s="1">
        <v>43431.782094907408</v>
      </c>
      <c r="F507" s="7">
        <f t="shared" si="50"/>
        <v>43431</v>
      </c>
      <c r="G507" s="6">
        <f t="shared" si="51"/>
        <v>11</v>
      </c>
      <c r="H507" s="6">
        <f t="shared" si="52"/>
        <v>27</v>
      </c>
      <c r="I507" s="6">
        <f t="shared" si="53"/>
        <v>2018</v>
      </c>
      <c r="J507" t="s">
        <v>19</v>
      </c>
      <c r="K507" t="s">
        <v>20</v>
      </c>
      <c r="L507">
        <v>3377</v>
      </c>
      <c r="M507">
        <v>29612</v>
      </c>
      <c r="N507" s="4">
        <f t="shared" si="54"/>
        <v>29.611999999999998</v>
      </c>
      <c r="O507" s="4">
        <f t="shared" si="49"/>
        <v>18.400038051999999</v>
      </c>
      <c r="P507" t="s">
        <v>508</v>
      </c>
      <c r="Q507" t="str">
        <f>VLOOKUP(P507,Key!$A$2:$C$160,2,FALSE)</f>
        <v>Home - PP</v>
      </c>
      <c r="R507" t="str">
        <f>VLOOKUP(P507,Key!$A$2:$C$160,3,FALSE)</f>
        <v>Home - PP</v>
      </c>
      <c r="S507" t="str">
        <f>VLOOKUP(P507,Key!$A$2:$D$160,4,FALSE)</f>
        <v>Home - PP</v>
      </c>
      <c r="T507" s="5">
        <v>0</v>
      </c>
      <c r="U507" s="4">
        <f t="shared" si="55"/>
        <v>3012.6988971901751</v>
      </c>
    </row>
    <row r="508" spans="1:21" x14ac:dyDescent="0.2">
      <c r="A508">
        <v>1990313983</v>
      </c>
      <c r="E508" s="1">
        <v>43432.983182870368</v>
      </c>
      <c r="F508" s="7">
        <f t="shared" si="50"/>
        <v>43432</v>
      </c>
      <c r="G508" s="6">
        <f t="shared" si="51"/>
        <v>11</v>
      </c>
      <c r="H508" s="6">
        <f t="shared" si="52"/>
        <v>28</v>
      </c>
      <c r="I508" s="6">
        <f t="shared" si="53"/>
        <v>2018</v>
      </c>
      <c r="J508" t="s">
        <v>24</v>
      </c>
      <c r="K508" t="s">
        <v>20</v>
      </c>
      <c r="L508">
        <v>2556</v>
      </c>
      <c r="M508">
        <v>33120.300000000003</v>
      </c>
      <c r="N508" s="4">
        <f t="shared" si="54"/>
        <v>33.1203</v>
      </c>
      <c r="O508" s="4">
        <f t="shared" si="49"/>
        <v>20.579993931300002</v>
      </c>
      <c r="P508" t="s">
        <v>508</v>
      </c>
      <c r="Q508" t="str">
        <f>VLOOKUP(P508,Key!$A$2:$C$160,2,FALSE)</f>
        <v>Home - PP</v>
      </c>
      <c r="R508" t="str">
        <f>VLOOKUP(P508,Key!$A$2:$C$160,3,FALSE)</f>
        <v>Home - PP</v>
      </c>
      <c r="S508" t="str">
        <f>VLOOKUP(P508,Key!$A$2:$D$160,4,FALSE)</f>
        <v>Home - PP</v>
      </c>
      <c r="T508" s="5">
        <v>0</v>
      </c>
      <c r="U508" s="4">
        <f t="shared" si="55"/>
        <v>3012.6988971901751</v>
      </c>
    </row>
    <row r="509" spans="1:21" x14ac:dyDescent="0.2">
      <c r="A509">
        <v>1991989988</v>
      </c>
      <c r="E509" s="1">
        <v>43433.999374999999</v>
      </c>
      <c r="F509" s="7">
        <f t="shared" si="50"/>
        <v>43433</v>
      </c>
      <c r="G509" s="6">
        <f t="shared" si="51"/>
        <v>11</v>
      </c>
      <c r="H509" s="6">
        <f t="shared" si="52"/>
        <v>29</v>
      </c>
      <c r="I509" s="6">
        <f t="shared" si="53"/>
        <v>2018</v>
      </c>
      <c r="J509" t="s">
        <v>24</v>
      </c>
      <c r="K509" t="s">
        <v>20</v>
      </c>
      <c r="L509">
        <v>3266</v>
      </c>
      <c r="M509">
        <v>30899.5</v>
      </c>
      <c r="N509" s="4">
        <f t="shared" si="54"/>
        <v>30.8995</v>
      </c>
      <c r="O509" s="4">
        <f t="shared" si="49"/>
        <v>19.200053214499999</v>
      </c>
      <c r="P509" t="s">
        <v>508</v>
      </c>
      <c r="Q509" t="str">
        <f>VLOOKUP(P509,Key!$A$2:$C$160,2,FALSE)</f>
        <v>Home - PP</v>
      </c>
      <c r="R509" t="str">
        <f>VLOOKUP(P509,Key!$A$2:$C$160,3,FALSE)</f>
        <v>Home - PP</v>
      </c>
      <c r="S509" t="str">
        <f>VLOOKUP(P509,Key!$A$2:$D$160,4,FALSE)</f>
        <v>Home - PP</v>
      </c>
      <c r="T509" s="5">
        <v>0</v>
      </c>
      <c r="U509" s="4">
        <f t="shared" si="55"/>
        <v>3012.6988971901751</v>
      </c>
    </row>
    <row r="510" spans="1:21" x14ac:dyDescent="0.2">
      <c r="A510">
        <v>1993140878</v>
      </c>
      <c r="E510" s="1">
        <v>43434.787546296298</v>
      </c>
      <c r="F510" s="7">
        <f t="shared" si="50"/>
        <v>43434</v>
      </c>
      <c r="G510" s="6">
        <f t="shared" si="51"/>
        <v>11</v>
      </c>
      <c r="H510" s="6">
        <f t="shared" si="52"/>
        <v>30</v>
      </c>
      <c r="I510" s="6">
        <f t="shared" si="53"/>
        <v>2018</v>
      </c>
      <c r="J510" t="s">
        <v>19</v>
      </c>
      <c r="K510" t="s">
        <v>20</v>
      </c>
      <c r="L510">
        <v>3389</v>
      </c>
      <c r="M510">
        <v>31221.3</v>
      </c>
      <c r="N510" s="4">
        <f t="shared" si="54"/>
        <v>31.221299999999999</v>
      </c>
      <c r="O510" s="4">
        <f t="shared" si="49"/>
        <v>19.400010402300001</v>
      </c>
      <c r="P510" t="s">
        <v>508</v>
      </c>
      <c r="Q510" t="str">
        <f>VLOOKUP(P510,Key!$A$2:$C$160,2,FALSE)</f>
        <v>Home - PP</v>
      </c>
      <c r="R510" t="str">
        <f>VLOOKUP(P510,Key!$A$2:$C$160,3,FALSE)</f>
        <v>Home - PP</v>
      </c>
      <c r="S510" t="str">
        <f>VLOOKUP(P510,Key!$A$2:$D$160,4,FALSE)</f>
        <v>Home - PP</v>
      </c>
      <c r="T510" s="5">
        <v>0</v>
      </c>
      <c r="U510" s="4">
        <f t="shared" si="55"/>
        <v>3012.6988971901751</v>
      </c>
    </row>
    <row r="511" spans="1:21" x14ac:dyDescent="0.2">
      <c r="A511">
        <v>1996939808</v>
      </c>
      <c r="E511" s="1">
        <v>43436.729016203702</v>
      </c>
      <c r="F511" s="7">
        <f t="shared" si="50"/>
        <v>43436</v>
      </c>
      <c r="G511" s="6">
        <f t="shared" si="51"/>
        <v>12</v>
      </c>
      <c r="H511" s="6">
        <f t="shared" si="52"/>
        <v>2</v>
      </c>
      <c r="I511" s="6">
        <f t="shared" si="53"/>
        <v>2018</v>
      </c>
      <c r="J511" t="s">
        <v>4</v>
      </c>
      <c r="K511" t="s">
        <v>5</v>
      </c>
      <c r="L511">
        <v>3399</v>
      </c>
      <c r="M511">
        <v>11772.5</v>
      </c>
      <c r="N511" s="4">
        <f t="shared" si="54"/>
        <v>11.772500000000001</v>
      </c>
      <c r="O511" s="4">
        <f t="shared" si="49"/>
        <v>7.3150900974999997</v>
      </c>
      <c r="P511" s="5" t="s">
        <v>78</v>
      </c>
      <c r="Q511" t="str">
        <f>VLOOKUP(P511,Key!$A$2:$C$160,2,FALSE)</f>
        <v>Hawaii</v>
      </c>
      <c r="R511" t="str">
        <f>VLOOKUP(P511,Key!$A$2:$C$160,3,FALSE)</f>
        <v>USA</v>
      </c>
      <c r="S511" t="str">
        <f>VLOOKUP(P511,Key!$A$2:$D$160,4,FALSE)</f>
        <v>DOM</v>
      </c>
      <c r="T511" s="5" t="b">
        <v>0</v>
      </c>
      <c r="U511" s="4">
        <f t="shared" si="55"/>
        <v>3020.0139872876753</v>
      </c>
    </row>
    <row r="512" spans="1:21" x14ac:dyDescent="0.2">
      <c r="A512">
        <v>1998377183</v>
      </c>
      <c r="E512" s="1">
        <v>43437.731030092589</v>
      </c>
      <c r="F512" s="7">
        <f t="shared" si="50"/>
        <v>43437</v>
      </c>
      <c r="G512" s="6">
        <f t="shared" si="51"/>
        <v>12</v>
      </c>
      <c r="H512" s="6">
        <f t="shared" si="52"/>
        <v>3</v>
      </c>
      <c r="I512" s="6">
        <f t="shared" si="53"/>
        <v>2018</v>
      </c>
      <c r="J512" t="s">
        <v>4</v>
      </c>
      <c r="K512" t="s">
        <v>5</v>
      </c>
      <c r="L512">
        <v>3687</v>
      </c>
      <c r="M512">
        <v>10315.4</v>
      </c>
      <c r="N512" s="4">
        <f t="shared" si="54"/>
        <v>10.3154</v>
      </c>
      <c r="O512" s="4">
        <f t="shared" si="49"/>
        <v>6.4096904133999999</v>
      </c>
      <c r="P512" s="5" t="s">
        <v>78</v>
      </c>
      <c r="Q512" t="str">
        <f>VLOOKUP(P512,Key!$A$2:$C$160,2,FALSE)</f>
        <v>Hawaii</v>
      </c>
      <c r="R512" t="str">
        <f>VLOOKUP(P512,Key!$A$2:$C$160,3,FALSE)</f>
        <v>USA</v>
      </c>
      <c r="S512" t="str">
        <f>VLOOKUP(P512,Key!$A$2:$D$160,4,FALSE)</f>
        <v>DOM</v>
      </c>
      <c r="T512" s="5" t="b">
        <v>0</v>
      </c>
      <c r="U512" s="4">
        <f t="shared" si="55"/>
        <v>3026.4236777010751</v>
      </c>
    </row>
    <row r="513" spans="1:21" x14ac:dyDescent="0.2">
      <c r="A513">
        <v>2000517833</v>
      </c>
      <c r="E513" s="1">
        <v>43438.874293981484</v>
      </c>
      <c r="F513" s="7">
        <f t="shared" si="50"/>
        <v>43438</v>
      </c>
      <c r="G513" s="6">
        <f t="shared" si="51"/>
        <v>12</v>
      </c>
      <c r="H513" s="6">
        <f t="shared" si="52"/>
        <v>4</v>
      </c>
      <c r="I513" s="6">
        <f t="shared" si="53"/>
        <v>2018</v>
      </c>
      <c r="J513" t="s">
        <v>4</v>
      </c>
      <c r="K513" t="s">
        <v>5</v>
      </c>
      <c r="L513">
        <v>3784</v>
      </c>
      <c r="M513">
        <v>6997.6</v>
      </c>
      <c r="N513" s="4">
        <f t="shared" si="54"/>
        <v>6.9976000000000003</v>
      </c>
      <c r="O513" s="4">
        <f t="shared" si="49"/>
        <v>4.3481057096000004</v>
      </c>
      <c r="P513" s="5" t="s">
        <v>78</v>
      </c>
      <c r="Q513" t="str">
        <f>VLOOKUP(P513,Key!$A$2:$C$160,2,FALSE)</f>
        <v>Hawaii</v>
      </c>
      <c r="R513" t="str">
        <f>VLOOKUP(P513,Key!$A$2:$C$160,3,FALSE)</f>
        <v>USA</v>
      </c>
      <c r="S513" t="str">
        <f>VLOOKUP(P513,Key!$A$2:$D$160,4,FALSE)</f>
        <v>DOM</v>
      </c>
      <c r="T513" s="5" t="b">
        <v>0</v>
      </c>
      <c r="U513" s="4">
        <f t="shared" si="55"/>
        <v>3030.7717834106752</v>
      </c>
    </row>
    <row r="514" spans="1:21" x14ac:dyDescent="0.2">
      <c r="A514">
        <v>2001941728</v>
      </c>
      <c r="E514" s="1">
        <v>43439.750590277778</v>
      </c>
      <c r="F514" s="7">
        <f t="shared" si="50"/>
        <v>43439</v>
      </c>
      <c r="G514" s="6">
        <f t="shared" si="51"/>
        <v>12</v>
      </c>
      <c r="H514" s="6">
        <f t="shared" si="52"/>
        <v>5</v>
      </c>
      <c r="I514" s="6">
        <f t="shared" si="53"/>
        <v>2018</v>
      </c>
      <c r="J514" t="s">
        <v>4</v>
      </c>
      <c r="K514" t="s">
        <v>5</v>
      </c>
      <c r="L514">
        <v>3253</v>
      </c>
      <c r="M514">
        <v>5912.8</v>
      </c>
      <c r="N514" s="4">
        <f t="shared" si="54"/>
        <v>5.9127999999999998</v>
      </c>
      <c r="O514" s="4">
        <f t="shared" si="49"/>
        <v>3.6740424488000003</v>
      </c>
      <c r="P514" s="5" t="s">
        <v>78</v>
      </c>
      <c r="Q514" t="str">
        <f>VLOOKUP(P514,Key!$A$2:$C$160,2,FALSE)</f>
        <v>Hawaii</v>
      </c>
      <c r="R514" t="str">
        <f>VLOOKUP(P514,Key!$A$2:$C$160,3,FALSE)</f>
        <v>USA</v>
      </c>
      <c r="S514" t="str">
        <f>VLOOKUP(P514,Key!$A$2:$D$160,4,FALSE)</f>
        <v>DOM</v>
      </c>
      <c r="T514" s="5" t="b">
        <v>0</v>
      </c>
      <c r="U514" s="4">
        <f t="shared" si="55"/>
        <v>3034.445825859475</v>
      </c>
    </row>
    <row r="515" spans="1:21" x14ac:dyDescent="0.2">
      <c r="A515">
        <v>2003793645</v>
      </c>
      <c r="E515" s="1">
        <v>43440.840219907404</v>
      </c>
      <c r="F515" s="7">
        <f t="shared" si="50"/>
        <v>43440</v>
      </c>
      <c r="G515" s="6">
        <f t="shared" si="51"/>
        <v>12</v>
      </c>
      <c r="H515" s="6">
        <f t="shared" si="52"/>
        <v>6</v>
      </c>
      <c r="I515" s="6">
        <f t="shared" si="53"/>
        <v>2018</v>
      </c>
      <c r="J515" t="s">
        <v>7</v>
      </c>
      <c r="K515" t="s">
        <v>5</v>
      </c>
      <c r="L515">
        <v>2677</v>
      </c>
      <c r="M515">
        <v>1254.4000000000001</v>
      </c>
      <c r="N515" s="4">
        <f t="shared" si="54"/>
        <v>1.2544000000000002</v>
      </c>
      <c r="O515" s="4">
        <f t="shared" si="49"/>
        <v>0.77944778240000012</v>
      </c>
      <c r="P515" t="s">
        <v>508</v>
      </c>
      <c r="Q515" t="str">
        <f>VLOOKUP(P515,Key!$A$2:$C$160,2,FALSE)</f>
        <v>Home - PP</v>
      </c>
      <c r="R515" t="str">
        <f>VLOOKUP(P515,Key!$A$2:$C$160,3,FALSE)</f>
        <v>Home - PP</v>
      </c>
      <c r="S515" t="str">
        <f>VLOOKUP(P515,Key!$A$2:$D$160,4,FALSE)</f>
        <v>Home - PP</v>
      </c>
      <c r="T515" s="5" t="b">
        <v>0</v>
      </c>
      <c r="U515" s="4">
        <f t="shared" si="55"/>
        <v>3035.225273641875</v>
      </c>
    </row>
    <row r="516" spans="1:21" x14ac:dyDescent="0.2">
      <c r="A516">
        <v>2003889178</v>
      </c>
      <c r="E516" s="1">
        <v>43440.846458333333</v>
      </c>
      <c r="F516" s="7">
        <f t="shared" si="50"/>
        <v>43440</v>
      </c>
      <c r="G516" s="6">
        <f t="shared" si="51"/>
        <v>12</v>
      </c>
      <c r="H516" s="6">
        <f t="shared" si="52"/>
        <v>6</v>
      </c>
      <c r="I516" s="6">
        <f t="shared" si="53"/>
        <v>2018</v>
      </c>
      <c r="J516" t="s">
        <v>7</v>
      </c>
      <c r="K516" t="s">
        <v>5</v>
      </c>
      <c r="L516">
        <v>3638</v>
      </c>
      <c r="M516">
        <v>10513.7</v>
      </c>
      <c r="N516" s="4">
        <f t="shared" si="54"/>
        <v>10.5137</v>
      </c>
      <c r="O516" s="4">
        <f t="shared" si="49"/>
        <v>6.5329082827000002</v>
      </c>
      <c r="P516" t="s">
        <v>508</v>
      </c>
      <c r="Q516" t="str">
        <f>VLOOKUP(P516,Key!$A$2:$C$160,2,FALSE)</f>
        <v>Home - PP</v>
      </c>
      <c r="R516" t="str">
        <f>VLOOKUP(P516,Key!$A$2:$C$160,3,FALSE)</f>
        <v>Home - PP</v>
      </c>
      <c r="S516" t="str">
        <f>VLOOKUP(P516,Key!$A$2:$D$160,4,FALSE)</f>
        <v>Home - PP</v>
      </c>
      <c r="T516" s="5" t="b">
        <v>0</v>
      </c>
      <c r="U516" s="4">
        <f t="shared" si="55"/>
        <v>3041.7581819245752</v>
      </c>
    </row>
    <row r="517" spans="1:21" x14ac:dyDescent="0.2">
      <c r="A517">
        <v>2005282396</v>
      </c>
      <c r="E517" s="1">
        <v>43441.791319444441</v>
      </c>
      <c r="F517" s="7">
        <f t="shared" si="50"/>
        <v>43441</v>
      </c>
      <c r="G517" s="6">
        <f t="shared" si="51"/>
        <v>12</v>
      </c>
      <c r="H517" s="6">
        <f t="shared" si="52"/>
        <v>7</v>
      </c>
      <c r="I517" s="6">
        <f t="shared" si="53"/>
        <v>2018</v>
      </c>
      <c r="J517" t="s">
        <v>4</v>
      </c>
      <c r="K517" t="s">
        <v>5</v>
      </c>
      <c r="L517">
        <v>3312</v>
      </c>
      <c r="M517">
        <v>11824.9</v>
      </c>
      <c r="N517" s="4">
        <f t="shared" si="54"/>
        <v>11.8249</v>
      </c>
      <c r="O517" s="4">
        <f t="shared" si="49"/>
        <v>7.3476499379</v>
      </c>
      <c r="P517" t="s">
        <v>508</v>
      </c>
      <c r="Q517" t="str">
        <f>VLOOKUP(P517,Key!$A$2:$C$160,2,FALSE)</f>
        <v>Home - PP</v>
      </c>
      <c r="R517" t="str">
        <f>VLOOKUP(P517,Key!$A$2:$C$160,3,FALSE)</f>
        <v>Home - PP</v>
      </c>
      <c r="S517" t="str">
        <f>VLOOKUP(P517,Key!$A$2:$D$160,4,FALSE)</f>
        <v>Home - PP</v>
      </c>
      <c r="T517" t="b">
        <v>0</v>
      </c>
      <c r="U517" s="4">
        <f t="shared" si="55"/>
        <v>3049.105831862475</v>
      </c>
    </row>
    <row r="518" spans="1:21" x14ac:dyDescent="0.2">
      <c r="A518">
        <v>2007151676</v>
      </c>
      <c r="E518" s="1">
        <v>43442.837245370371</v>
      </c>
      <c r="F518" s="7">
        <f t="shared" si="50"/>
        <v>43442</v>
      </c>
      <c r="G518" s="6">
        <f t="shared" si="51"/>
        <v>12</v>
      </c>
      <c r="H518" s="6">
        <f t="shared" si="52"/>
        <v>8</v>
      </c>
      <c r="I518" s="6">
        <f t="shared" si="53"/>
        <v>2018</v>
      </c>
      <c r="J518" t="s">
        <v>7</v>
      </c>
      <c r="K518" t="s">
        <v>5</v>
      </c>
      <c r="L518">
        <v>4046</v>
      </c>
      <c r="M518">
        <v>11968.8</v>
      </c>
      <c r="N518" s="4">
        <f t="shared" si="54"/>
        <v>11.9688</v>
      </c>
      <c r="O518" s="4">
        <f t="shared" ref="O518:O581" si="56">M518*$J$2</f>
        <v>7.4370652247999995</v>
      </c>
      <c r="P518" t="s">
        <v>508</v>
      </c>
      <c r="Q518" t="str">
        <f>VLOOKUP(P518,Key!$A$2:$C$160,2,FALSE)</f>
        <v>Home - PP</v>
      </c>
      <c r="R518" t="str">
        <f>VLOOKUP(P518,Key!$A$2:$C$160,3,FALSE)</f>
        <v>Home - PP</v>
      </c>
      <c r="S518" t="str">
        <f>VLOOKUP(P518,Key!$A$2:$D$160,4,FALSE)</f>
        <v>Home - PP</v>
      </c>
      <c r="T518" t="b">
        <v>0</v>
      </c>
      <c r="U518" s="4">
        <f t="shared" si="55"/>
        <v>3056.5428970872749</v>
      </c>
    </row>
    <row r="519" spans="1:21" x14ac:dyDescent="0.2">
      <c r="A519">
        <v>2009235692</v>
      </c>
      <c r="E519" s="1">
        <v>43443.842592592591</v>
      </c>
      <c r="F519" s="7">
        <f t="shared" ref="F519:F582" si="57">DATE(I519,G519,H519)</f>
        <v>43443</v>
      </c>
      <c r="G519" s="6">
        <f t="shared" ref="G519:G582" si="58">MONTH(E519)</f>
        <v>12</v>
      </c>
      <c r="H519" s="6">
        <f t="shared" ref="H519:H582" si="59">DAY(E519)</f>
        <v>9</v>
      </c>
      <c r="I519" s="6">
        <f t="shared" ref="I519:I582" si="60">YEAR(E519:E519)</f>
        <v>2018</v>
      </c>
      <c r="J519" t="s">
        <v>7</v>
      </c>
      <c r="K519" t="s">
        <v>5</v>
      </c>
      <c r="L519">
        <v>3422</v>
      </c>
      <c r="M519">
        <v>13007.8</v>
      </c>
      <c r="N519" s="4">
        <f t="shared" ref="N519:N582" si="61">M519/1000</f>
        <v>13.0078</v>
      </c>
      <c r="O519" s="4">
        <f t="shared" si="56"/>
        <v>8.0826696937999998</v>
      </c>
      <c r="P519" t="s">
        <v>508</v>
      </c>
      <c r="Q519" t="str">
        <f>VLOOKUP(P519,Key!$A$2:$C$160,2,FALSE)</f>
        <v>Home - PP</v>
      </c>
      <c r="R519" t="str">
        <f>VLOOKUP(P519,Key!$A$2:$C$160,3,FALSE)</f>
        <v>Home - PP</v>
      </c>
      <c r="S519" t="str">
        <f>VLOOKUP(P519,Key!$A$2:$D$160,4,FALSE)</f>
        <v>Home - PP</v>
      </c>
      <c r="T519" t="b">
        <v>0</v>
      </c>
      <c r="U519" s="4">
        <f t="shared" si="55"/>
        <v>3064.6255667810751</v>
      </c>
    </row>
    <row r="520" spans="1:21" x14ac:dyDescent="0.2">
      <c r="A520">
        <v>2010565297</v>
      </c>
      <c r="E520" s="1">
        <v>43444.785833333335</v>
      </c>
      <c r="F520" s="7">
        <f t="shared" si="57"/>
        <v>43444</v>
      </c>
      <c r="G520" s="6">
        <f t="shared" si="58"/>
        <v>12</v>
      </c>
      <c r="H520" s="6">
        <f t="shared" si="59"/>
        <v>10</v>
      </c>
      <c r="I520" s="6">
        <f t="shared" si="60"/>
        <v>2018</v>
      </c>
      <c r="J520" t="s">
        <v>4</v>
      </c>
      <c r="K520" t="s">
        <v>5</v>
      </c>
      <c r="L520">
        <v>3600</v>
      </c>
      <c r="M520">
        <v>10420.6</v>
      </c>
      <c r="N520" s="4">
        <f t="shared" si="61"/>
        <v>10.4206</v>
      </c>
      <c r="O520" s="4">
        <f t="shared" si="56"/>
        <v>6.4750586426000005</v>
      </c>
      <c r="P520" t="s">
        <v>508</v>
      </c>
      <c r="Q520" t="str">
        <f>VLOOKUP(P520,Key!$A$2:$C$160,2,FALSE)</f>
        <v>Home - PP</v>
      </c>
      <c r="R520" t="str">
        <f>VLOOKUP(P520,Key!$A$2:$C$160,3,FALSE)</f>
        <v>Home - PP</v>
      </c>
      <c r="S520" t="str">
        <f>VLOOKUP(P520,Key!$A$2:$D$160,4,FALSE)</f>
        <v>Home - PP</v>
      </c>
      <c r="T520" t="b">
        <v>0</v>
      </c>
      <c r="U520" s="4">
        <f t="shared" ref="U520:U583" si="62">IF(K520="Run",O520,0)+U519</f>
        <v>3071.100625423675</v>
      </c>
    </row>
    <row r="521" spans="1:21" x14ac:dyDescent="0.2">
      <c r="A521">
        <v>2012273833</v>
      </c>
      <c r="E521" s="1">
        <v>43445.783761574072</v>
      </c>
      <c r="F521" s="7">
        <f t="shared" si="57"/>
        <v>43445</v>
      </c>
      <c r="G521" s="6">
        <f t="shared" si="58"/>
        <v>12</v>
      </c>
      <c r="H521" s="6">
        <f t="shared" si="59"/>
        <v>11</v>
      </c>
      <c r="I521" s="6">
        <f t="shared" si="60"/>
        <v>2018</v>
      </c>
      <c r="J521" t="s">
        <v>4</v>
      </c>
      <c r="K521" t="s">
        <v>5</v>
      </c>
      <c r="L521">
        <v>3892</v>
      </c>
      <c r="M521">
        <v>8165.9</v>
      </c>
      <c r="N521" s="4">
        <f t="shared" si="61"/>
        <v>8.1658999999999988</v>
      </c>
      <c r="O521" s="4">
        <f t="shared" si="56"/>
        <v>5.0740534489</v>
      </c>
      <c r="P521" t="s">
        <v>508</v>
      </c>
      <c r="Q521" t="str">
        <f>VLOOKUP(P521,Key!$A$2:$C$160,2,FALSE)</f>
        <v>Home - PP</v>
      </c>
      <c r="R521" t="str">
        <f>VLOOKUP(P521,Key!$A$2:$C$160,3,FALSE)</f>
        <v>Home - PP</v>
      </c>
      <c r="S521" t="str">
        <f>VLOOKUP(P521,Key!$A$2:$D$160,4,FALSE)</f>
        <v>Home - PP</v>
      </c>
      <c r="T521" t="b">
        <v>0</v>
      </c>
      <c r="U521" s="4">
        <f t="shared" si="62"/>
        <v>3076.174678872575</v>
      </c>
    </row>
    <row r="522" spans="1:21" x14ac:dyDescent="0.2">
      <c r="A522">
        <v>2014079087</v>
      </c>
      <c r="E522" s="1">
        <v>43446.784016203703</v>
      </c>
      <c r="F522" s="7">
        <f t="shared" si="57"/>
        <v>43446</v>
      </c>
      <c r="G522" s="6">
        <f t="shared" si="58"/>
        <v>12</v>
      </c>
      <c r="H522" s="6">
        <f t="shared" si="59"/>
        <v>12</v>
      </c>
      <c r="I522" s="6">
        <f t="shared" si="60"/>
        <v>2018</v>
      </c>
      <c r="J522" t="s">
        <v>79</v>
      </c>
      <c r="K522" t="s">
        <v>5</v>
      </c>
      <c r="L522">
        <v>3621</v>
      </c>
      <c r="M522">
        <v>10074.700000000001</v>
      </c>
      <c r="N522" s="4">
        <f t="shared" si="61"/>
        <v>10.0747</v>
      </c>
      <c r="O522" s="4">
        <f t="shared" si="56"/>
        <v>6.260126413700001</v>
      </c>
      <c r="P522" t="s">
        <v>508</v>
      </c>
      <c r="Q522" t="str">
        <f>VLOOKUP(P522,Key!$A$2:$C$160,2,FALSE)</f>
        <v>Home - PP</v>
      </c>
      <c r="R522" t="str">
        <f>VLOOKUP(P522,Key!$A$2:$C$160,3,FALSE)</f>
        <v>Home - PP</v>
      </c>
      <c r="S522" t="str">
        <f>VLOOKUP(P522,Key!$A$2:$D$160,4,FALSE)</f>
        <v>Home - PP</v>
      </c>
      <c r="T522" t="b">
        <v>0</v>
      </c>
      <c r="U522" s="4">
        <f t="shared" si="62"/>
        <v>3082.4348052862752</v>
      </c>
    </row>
    <row r="523" spans="1:21" x14ac:dyDescent="0.2">
      <c r="A523">
        <v>2017150165</v>
      </c>
      <c r="E523" s="1">
        <v>43448.8125462963</v>
      </c>
      <c r="F523" s="7">
        <f t="shared" si="57"/>
        <v>43448</v>
      </c>
      <c r="G523" s="6">
        <f t="shared" si="58"/>
        <v>12</v>
      </c>
      <c r="H523" s="6">
        <f t="shared" si="59"/>
        <v>14</v>
      </c>
      <c r="I523" s="6">
        <f t="shared" si="60"/>
        <v>2018</v>
      </c>
      <c r="J523" t="s">
        <v>7</v>
      </c>
      <c r="K523" t="s">
        <v>5</v>
      </c>
      <c r="L523">
        <v>3860</v>
      </c>
      <c r="M523">
        <v>10652.3</v>
      </c>
      <c r="N523" s="4">
        <f t="shared" si="61"/>
        <v>10.652299999999999</v>
      </c>
      <c r="O523" s="4">
        <f t="shared" si="56"/>
        <v>6.6190303032999998</v>
      </c>
      <c r="P523" t="s">
        <v>508</v>
      </c>
      <c r="Q523" t="str">
        <f>VLOOKUP(P523,Key!$A$2:$C$160,2,FALSE)</f>
        <v>Home - PP</v>
      </c>
      <c r="R523" t="str">
        <f>VLOOKUP(P523,Key!$A$2:$C$160,3,FALSE)</f>
        <v>Home - PP</v>
      </c>
      <c r="S523" t="str">
        <f>VLOOKUP(P523,Key!$A$2:$D$160,4,FALSE)</f>
        <v>Home - PP</v>
      </c>
      <c r="T523" t="b">
        <v>0</v>
      </c>
      <c r="U523" s="4">
        <f t="shared" si="62"/>
        <v>3089.0538355895751</v>
      </c>
    </row>
    <row r="524" spans="1:21" x14ac:dyDescent="0.2">
      <c r="A524">
        <v>2019104709</v>
      </c>
      <c r="E524" s="1">
        <v>43449.971145833333</v>
      </c>
      <c r="F524" s="7">
        <f t="shared" si="57"/>
        <v>43449</v>
      </c>
      <c r="G524" s="6">
        <f t="shared" si="58"/>
        <v>12</v>
      </c>
      <c r="H524" s="6">
        <f t="shared" si="59"/>
        <v>15</v>
      </c>
      <c r="I524" s="6">
        <f t="shared" si="60"/>
        <v>2018</v>
      </c>
      <c r="J524" t="s">
        <v>6</v>
      </c>
      <c r="K524" t="s">
        <v>5</v>
      </c>
      <c r="L524">
        <v>3482</v>
      </c>
      <c r="M524">
        <v>10370.200000000001</v>
      </c>
      <c r="N524" s="4">
        <f t="shared" si="61"/>
        <v>10.370200000000001</v>
      </c>
      <c r="O524" s="4">
        <f t="shared" si="56"/>
        <v>6.4437415442000008</v>
      </c>
      <c r="P524" t="s">
        <v>508</v>
      </c>
      <c r="Q524" t="str">
        <f>VLOOKUP(P524,Key!$A$2:$C$160,2,FALSE)</f>
        <v>Home - PP</v>
      </c>
      <c r="R524" t="str">
        <f>VLOOKUP(P524,Key!$A$2:$C$160,3,FALSE)</f>
        <v>Home - PP</v>
      </c>
      <c r="S524" t="str">
        <f>VLOOKUP(P524,Key!$A$2:$D$160,4,FALSE)</f>
        <v>Home - PP</v>
      </c>
      <c r="T524" t="b">
        <v>0</v>
      </c>
      <c r="U524" s="4">
        <f t="shared" si="62"/>
        <v>3095.4975771337749</v>
      </c>
    </row>
    <row r="525" spans="1:21" x14ac:dyDescent="0.2">
      <c r="A525">
        <v>2020788601</v>
      </c>
      <c r="E525" s="1">
        <v>43450.804756944446</v>
      </c>
      <c r="F525" s="7">
        <f t="shared" si="57"/>
        <v>43450</v>
      </c>
      <c r="G525" s="6">
        <f t="shared" si="58"/>
        <v>12</v>
      </c>
      <c r="H525" s="6">
        <f t="shared" si="59"/>
        <v>16</v>
      </c>
      <c r="I525" s="6">
        <f t="shared" si="60"/>
        <v>2018</v>
      </c>
      <c r="J525" t="s">
        <v>7</v>
      </c>
      <c r="K525" t="s">
        <v>5</v>
      </c>
      <c r="L525">
        <v>3697</v>
      </c>
      <c r="M525">
        <v>11453.6</v>
      </c>
      <c r="N525" s="4">
        <f t="shared" si="61"/>
        <v>11.4536</v>
      </c>
      <c r="O525" s="4">
        <f t="shared" si="56"/>
        <v>7.1169348856000001</v>
      </c>
      <c r="P525" t="s">
        <v>508</v>
      </c>
      <c r="Q525" t="str">
        <f>VLOOKUP(P525,Key!$A$2:$C$160,2,FALSE)</f>
        <v>Home - PP</v>
      </c>
      <c r="R525" t="str">
        <f>VLOOKUP(P525,Key!$A$2:$C$160,3,FALSE)</f>
        <v>Home - PP</v>
      </c>
      <c r="S525" t="str">
        <f>VLOOKUP(P525,Key!$A$2:$D$160,4,FALSE)</f>
        <v>Home - PP</v>
      </c>
      <c r="T525" t="b">
        <v>0</v>
      </c>
      <c r="U525" s="4">
        <f t="shared" si="62"/>
        <v>3102.6145120193751</v>
      </c>
    </row>
    <row r="526" spans="1:21" x14ac:dyDescent="0.2">
      <c r="A526">
        <v>2022121623</v>
      </c>
      <c r="E526" s="1">
        <v>43451.754884259259</v>
      </c>
      <c r="F526" s="7">
        <f t="shared" si="57"/>
        <v>43451</v>
      </c>
      <c r="G526" s="6">
        <f t="shared" si="58"/>
        <v>12</v>
      </c>
      <c r="H526" s="6">
        <f t="shared" si="59"/>
        <v>17</v>
      </c>
      <c r="I526" s="6">
        <f t="shared" si="60"/>
        <v>2018</v>
      </c>
      <c r="J526" t="s">
        <v>4</v>
      </c>
      <c r="K526" t="s">
        <v>5</v>
      </c>
      <c r="L526">
        <v>2420</v>
      </c>
      <c r="M526">
        <v>11522.5</v>
      </c>
      <c r="N526" s="4">
        <f t="shared" si="61"/>
        <v>11.522500000000001</v>
      </c>
      <c r="O526" s="4">
        <f t="shared" si="56"/>
        <v>7.1597473474999997</v>
      </c>
      <c r="P526" t="s">
        <v>508</v>
      </c>
      <c r="Q526" t="str">
        <f>VLOOKUP(P526,Key!$A$2:$C$160,2,FALSE)</f>
        <v>Home - PP</v>
      </c>
      <c r="R526" t="str">
        <f>VLOOKUP(P526,Key!$A$2:$C$160,3,FALSE)</f>
        <v>Home - PP</v>
      </c>
      <c r="S526" t="str">
        <f>VLOOKUP(P526,Key!$A$2:$D$160,4,FALSE)</f>
        <v>Home - PP</v>
      </c>
      <c r="T526" t="b">
        <v>0</v>
      </c>
      <c r="U526" s="4">
        <f t="shared" si="62"/>
        <v>3109.774259366875</v>
      </c>
    </row>
    <row r="527" spans="1:21" x14ac:dyDescent="0.2">
      <c r="A527">
        <v>2023967865</v>
      </c>
      <c r="E527" s="1">
        <v>43452.807986111111</v>
      </c>
      <c r="F527" s="7">
        <f t="shared" si="57"/>
        <v>43452</v>
      </c>
      <c r="G527" s="6">
        <f t="shared" si="58"/>
        <v>12</v>
      </c>
      <c r="H527" s="6">
        <f t="shared" si="59"/>
        <v>18</v>
      </c>
      <c r="I527" s="6">
        <f t="shared" si="60"/>
        <v>2018</v>
      </c>
      <c r="J527" t="s">
        <v>7</v>
      </c>
      <c r="K527" t="s">
        <v>5</v>
      </c>
      <c r="L527">
        <v>3449</v>
      </c>
      <c r="M527">
        <v>10864.9</v>
      </c>
      <c r="N527" s="4">
        <f t="shared" si="61"/>
        <v>10.8649</v>
      </c>
      <c r="O527" s="4">
        <f t="shared" si="56"/>
        <v>6.7511337778999998</v>
      </c>
      <c r="P527" t="s">
        <v>508</v>
      </c>
      <c r="Q527" t="str">
        <f>VLOOKUP(P527,Key!$A$2:$C$160,2,FALSE)</f>
        <v>Home - PP</v>
      </c>
      <c r="R527" t="str">
        <f>VLOOKUP(P527,Key!$A$2:$C$160,3,FALSE)</f>
        <v>Home - PP</v>
      </c>
      <c r="S527" t="str">
        <f>VLOOKUP(P527,Key!$A$2:$D$160,4,FALSE)</f>
        <v>Home - PP</v>
      </c>
      <c r="T527" t="b">
        <v>0</v>
      </c>
      <c r="U527" s="4">
        <f t="shared" si="62"/>
        <v>3116.5253931447751</v>
      </c>
    </row>
    <row r="528" spans="1:21" x14ac:dyDescent="0.2">
      <c r="A528">
        <v>2025526097</v>
      </c>
      <c r="E528" s="1">
        <v>43453.791967592595</v>
      </c>
      <c r="F528" s="7">
        <f t="shared" si="57"/>
        <v>43453</v>
      </c>
      <c r="G528" s="6">
        <f t="shared" si="58"/>
        <v>12</v>
      </c>
      <c r="H528" s="6">
        <f t="shared" si="59"/>
        <v>19</v>
      </c>
      <c r="I528" s="6">
        <f t="shared" si="60"/>
        <v>2018</v>
      </c>
      <c r="J528" t="s">
        <v>7</v>
      </c>
      <c r="K528" t="s">
        <v>5</v>
      </c>
      <c r="L528">
        <v>16802</v>
      </c>
      <c r="M528">
        <v>8271.7999999999993</v>
      </c>
      <c r="N528" s="4">
        <f t="shared" si="61"/>
        <v>8.2717999999999989</v>
      </c>
      <c r="O528" s="4">
        <f t="shared" si="56"/>
        <v>5.1398566377999995</v>
      </c>
      <c r="P528" t="s">
        <v>508</v>
      </c>
      <c r="Q528" t="str">
        <f>VLOOKUP(P528,Key!$A$2:$C$160,2,FALSE)</f>
        <v>Home - PP</v>
      </c>
      <c r="R528" t="str">
        <f>VLOOKUP(P528,Key!$A$2:$C$160,3,FALSE)</f>
        <v>Home - PP</v>
      </c>
      <c r="S528" t="str">
        <f>VLOOKUP(P528,Key!$A$2:$D$160,4,FALSE)</f>
        <v>Home - PP</v>
      </c>
      <c r="T528" t="b">
        <v>0</v>
      </c>
      <c r="U528" s="4">
        <f t="shared" si="62"/>
        <v>3121.6652497825753</v>
      </c>
    </row>
    <row r="529" spans="1:21" x14ac:dyDescent="0.2">
      <c r="A529">
        <v>2027206157</v>
      </c>
      <c r="E529" s="1">
        <v>43454.824224537035</v>
      </c>
      <c r="F529" s="7">
        <f t="shared" si="57"/>
        <v>43454</v>
      </c>
      <c r="G529" s="6">
        <f t="shared" si="58"/>
        <v>12</v>
      </c>
      <c r="H529" s="6">
        <f t="shared" si="59"/>
        <v>20</v>
      </c>
      <c r="I529" s="6">
        <f t="shared" si="60"/>
        <v>2018</v>
      </c>
      <c r="J529" t="s">
        <v>7</v>
      </c>
      <c r="K529" t="s">
        <v>5</v>
      </c>
      <c r="L529">
        <v>21376</v>
      </c>
      <c r="M529">
        <v>11288.9</v>
      </c>
      <c r="N529" s="4">
        <f t="shared" si="61"/>
        <v>11.2889</v>
      </c>
      <c r="O529" s="4">
        <f t="shared" si="56"/>
        <v>7.0145950818999996</v>
      </c>
      <c r="P529" t="s">
        <v>508</v>
      </c>
      <c r="Q529" t="str">
        <f>VLOOKUP(P529,Key!$A$2:$C$160,2,FALSE)</f>
        <v>Home - PP</v>
      </c>
      <c r="R529" t="str">
        <f>VLOOKUP(P529,Key!$A$2:$C$160,3,FALSE)</f>
        <v>Home - PP</v>
      </c>
      <c r="S529" t="str">
        <f>VLOOKUP(P529,Key!$A$2:$D$160,4,FALSE)</f>
        <v>Home - PP</v>
      </c>
      <c r="T529" t="b">
        <v>0</v>
      </c>
      <c r="U529" s="4">
        <f t="shared" si="62"/>
        <v>3128.6798448644754</v>
      </c>
    </row>
    <row r="530" spans="1:21" x14ac:dyDescent="0.2">
      <c r="A530">
        <v>2028582342</v>
      </c>
      <c r="E530" s="1">
        <v>43455.85119212963</v>
      </c>
      <c r="F530" s="7">
        <f t="shared" si="57"/>
        <v>43455</v>
      </c>
      <c r="G530" s="6">
        <f t="shared" si="58"/>
        <v>12</v>
      </c>
      <c r="H530" s="6">
        <f t="shared" si="59"/>
        <v>21</v>
      </c>
      <c r="I530" s="6">
        <f t="shared" si="60"/>
        <v>2018</v>
      </c>
      <c r="J530" t="s">
        <v>7</v>
      </c>
      <c r="K530" t="s">
        <v>5</v>
      </c>
      <c r="L530">
        <v>8222</v>
      </c>
      <c r="M530">
        <v>10430.1</v>
      </c>
      <c r="N530" s="4">
        <f t="shared" si="61"/>
        <v>10.430099999999999</v>
      </c>
      <c r="O530" s="4">
        <f t="shared" si="56"/>
        <v>6.4809616671000008</v>
      </c>
      <c r="P530" t="s">
        <v>508</v>
      </c>
      <c r="Q530" t="str">
        <f>VLOOKUP(P530,Key!$A$2:$C$160,2,FALSE)</f>
        <v>Home - PP</v>
      </c>
      <c r="R530" t="str">
        <f>VLOOKUP(P530,Key!$A$2:$C$160,3,FALSE)</f>
        <v>Home - PP</v>
      </c>
      <c r="S530" t="str">
        <f>VLOOKUP(P530,Key!$A$2:$D$160,4,FALSE)</f>
        <v>Home - PP</v>
      </c>
      <c r="T530" t="b">
        <v>0</v>
      </c>
      <c r="U530" s="4">
        <f t="shared" si="62"/>
        <v>3135.1608065315754</v>
      </c>
    </row>
    <row r="531" spans="1:21" x14ac:dyDescent="0.2">
      <c r="A531">
        <v>2031984909</v>
      </c>
      <c r="E531" s="1">
        <v>43457.693622685183</v>
      </c>
      <c r="F531" s="7">
        <f t="shared" si="57"/>
        <v>43457</v>
      </c>
      <c r="G531" s="6">
        <f t="shared" si="58"/>
        <v>12</v>
      </c>
      <c r="H531" s="6">
        <f t="shared" si="59"/>
        <v>23</v>
      </c>
      <c r="I531" s="6">
        <f t="shared" si="60"/>
        <v>2018</v>
      </c>
      <c r="J531" t="s">
        <v>4</v>
      </c>
      <c r="K531" t="s">
        <v>5</v>
      </c>
      <c r="L531">
        <v>14752</v>
      </c>
      <c r="M531">
        <v>13339</v>
      </c>
      <c r="N531" s="4">
        <f t="shared" si="61"/>
        <v>13.339</v>
      </c>
      <c r="O531" s="4">
        <f t="shared" si="56"/>
        <v>8.2884677690000004</v>
      </c>
      <c r="P531" s="5" t="s">
        <v>83</v>
      </c>
      <c r="Q531" t="str">
        <f>VLOOKUP(P531,Key!$A$2:$C$160,2,FALSE)</f>
        <v>Texas</v>
      </c>
      <c r="R531" t="str">
        <f>VLOOKUP(P531,Key!$A$2:$C$160,3,FALSE)</f>
        <v>USA</v>
      </c>
      <c r="S531" t="str">
        <f>VLOOKUP(P531,Key!$A$2:$D$160,4,FALSE)</f>
        <v>DOM</v>
      </c>
      <c r="T531" t="b">
        <v>0</v>
      </c>
      <c r="U531" s="4">
        <f t="shared" si="62"/>
        <v>3143.4492743005753</v>
      </c>
    </row>
    <row r="532" spans="1:21" x14ac:dyDescent="0.2">
      <c r="A532">
        <v>2034058170</v>
      </c>
      <c r="E532" s="1">
        <v>43458.94840277778</v>
      </c>
      <c r="F532" s="7">
        <f t="shared" si="57"/>
        <v>43458</v>
      </c>
      <c r="G532" s="6">
        <f t="shared" si="58"/>
        <v>12</v>
      </c>
      <c r="H532" s="6">
        <f t="shared" si="59"/>
        <v>24</v>
      </c>
      <c r="I532" s="6">
        <f t="shared" si="60"/>
        <v>2018</v>
      </c>
      <c r="J532" t="s">
        <v>6</v>
      </c>
      <c r="K532" t="s">
        <v>5</v>
      </c>
      <c r="L532">
        <v>15550</v>
      </c>
      <c r="M532">
        <v>10154.5</v>
      </c>
      <c r="N532" s="4">
        <f t="shared" si="61"/>
        <v>10.154500000000001</v>
      </c>
      <c r="O532" s="4">
        <f t="shared" si="56"/>
        <v>6.3097118195000004</v>
      </c>
      <c r="P532" s="5" t="s">
        <v>84</v>
      </c>
      <c r="Q532">
        <f>VLOOKUP(P532,Key!$A$2:$C$160,2,FALSE)</f>
        <v>0</v>
      </c>
      <c r="R532" t="str">
        <f>VLOOKUP(P532,Key!$A$2:$C$160,3,FALSE)</f>
        <v>Mexico</v>
      </c>
      <c r="S532" t="str">
        <f>VLOOKUP(P532,Key!$A$2:$D$160,4,FALSE)</f>
        <v>INT</v>
      </c>
      <c r="T532" t="b">
        <v>0</v>
      </c>
      <c r="U532" s="4">
        <f t="shared" si="62"/>
        <v>3149.7589861200754</v>
      </c>
    </row>
    <row r="533" spans="1:21" x14ac:dyDescent="0.2">
      <c r="A533">
        <v>2034918588</v>
      </c>
      <c r="E533" s="1">
        <v>43459.619004629632</v>
      </c>
      <c r="F533" s="7">
        <f t="shared" si="57"/>
        <v>43459</v>
      </c>
      <c r="G533" s="6">
        <f t="shared" si="58"/>
        <v>12</v>
      </c>
      <c r="H533" s="6">
        <f t="shared" si="59"/>
        <v>25</v>
      </c>
      <c r="I533" s="6">
        <f t="shared" si="60"/>
        <v>2018</v>
      </c>
      <c r="J533" t="s">
        <v>4</v>
      </c>
      <c r="K533" t="s">
        <v>5</v>
      </c>
      <c r="L533">
        <v>11159</v>
      </c>
      <c r="M533">
        <v>10621.7</v>
      </c>
      <c r="N533" s="4">
        <f t="shared" si="61"/>
        <v>10.621700000000001</v>
      </c>
      <c r="O533" s="4">
        <f t="shared" si="56"/>
        <v>6.6000163507000007</v>
      </c>
      <c r="P533" s="5" t="s">
        <v>84</v>
      </c>
      <c r="Q533">
        <f>VLOOKUP(P533,Key!$A$2:$C$160,2,FALSE)</f>
        <v>0</v>
      </c>
      <c r="R533" t="str">
        <f>VLOOKUP(P533,Key!$A$2:$C$160,3,FALSE)</f>
        <v>Mexico</v>
      </c>
      <c r="S533" t="str">
        <f>VLOOKUP(P533,Key!$A$2:$D$160,4,FALSE)</f>
        <v>INT</v>
      </c>
      <c r="T533" t="b">
        <v>0</v>
      </c>
      <c r="U533" s="4">
        <f t="shared" si="62"/>
        <v>3156.3590024707755</v>
      </c>
    </row>
    <row r="534" spans="1:21" x14ac:dyDescent="0.2">
      <c r="A534">
        <v>2036425100</v>
      </c>
      <c r="E534" s="1">
        <v>43460.530312499999</v>
      </c>
      <c r="F534" s="7">
        <f t="shared" si="57"/>
        <v>43460</v>
      </c>
      <c r="G534" s="6">
        <f t="shared" si="58"/>
        <v>12</v>
      </c>
      <c r="H534" s="6">
        <f t="shared" si="59"/>
        <v>26</v>
      </c>
      <c r="I534" s="6">
        <f t="shared" si="60"/>
        <v>2018</v>
      </c>
      <c r="J534" t="s">
        <v>4</v>
      </c>
      <c r="K534" t="s">
        <v>5</v>
      </c>
      <c r="L534">
        <v>18998</v>
      </c>
      <c r="M534">
        <v>12082.3</v>
      </c>
      <c r="N534" s="4">
        <f t="shared" si="61"/>
        <v>12.0823</v>
      </c>
      <c r="O534" s="4">
        <f t="shared" si="56"/>
        <v>7.5075908333000001</v>
      </c>
      <c r="P534" s="5" t="s">
        <v>84</v>
      </c>
      <c r="Q534">
        <f>VLOOKUP(P534,Key!$A$2:$C$160,2,FALSE)</f>
        <v>0</v>
      </c>
      <c r="R534" t="str">
        <f>VLOOKUP(P534,Key!$A$2:$C$160,3,FALSE)</f>
        <v>Mexico</v>
      </c>
      <c r="S534" t="str">
        <f>VLOOKUP(P534,Key!$A$2:$D$160,4,FALSE)</f>
        <v>INT</v>
      </c>
      <c r="T534" t="b">
        <v>0</v>
      </c>
      <c r="U534" s="4">
        <f t="shared" si="62"/>
        <v>3163.8665933040756</v>
      </c>
    </row>
    <row r="535" spans="1:21" x14ac:dyDescent="0.2">
      <c r="A535">
        <v>2039369877</v>
      </c>
      <c r="E535" s="1">
        <v>43462.037754629629</v>
      </c>
      <c r="F535" s="7">
        <f t="shared" si="57"/>
        <v>43462</v>
      </c>
      <c r="G535" s="6">
        <f t="shared" si="58"/>
        <v>12</v>
      </c>
      <c r="H535" s="6">
        <f t="shared" si="59"/>
        <v>28</v>
      </c>
      <c r="I535" s="6">
        <f t="shared" si="60"/>
        <v>2018</v>
      </c>
      <c r="J535" t="s">
        <v>6</v>
      </c>
      <c r="K535" t="s">
        <v>5</v>
      </c>
      <c r="L535">
        <v>19960</v>
      </c>
      <c r="M535">
        <v>10677.1</v>
      </c>
      <c r="N535" s="4">
        <f t="shared" si="61"/>
        <v>10.677100000000001</v>
      </c>
      <c r="O535" s="4">
        <f t="shared" si="56"/>
        <v>6.6344403041</v>
      </c>
      <c r="P535" s="5" t="s">
        <v>85</v>
      </c>
      <c r="Q535">
        <f>VLOOKUP(P535,Key!$A$2:$C$160,2,FALSE)</f>
        <v>0</v>
      </c>
      <c r="R535" t="str">
        <f>VLOOKUP(P535,Key!$A$2:$C$160,3,FALSE)</f>
        <v>Mexico</v>
      </c>
      <c r="S535" t="str">
        <f>VLOOKUP(P535,Key!$A$2:$D$160,4,FALSE)</f>
        <v>INT</v>
      </c>
      <c r="T535" t="b">
        <v>0</v>
      </c>
      <c r="U535" s="4">
        <f t="shared" si="62"/>
        <v>3170.5010336081755</v>
      </c>
    </row>
    <row r="536" spans="1:21" x14ac:dyDescent="0.2">
      <c r="A536">
        <v>2040377746</v>
      </c>
      <c r="E536" s="1">
        <v>43462.603437500002</v>
      </c>
      <c r="F536" s="7">
        <f t="shared" si="57"/>
        <v>43462</v>
      </c>
      <c r="G536" s="6">
        <f t="shared" si="58"/>
        <v>12</v>
      </c>
      <c r="H536" s="6">
        <f t="shared" si="59"/>
        <v>28</v>
      </c>
      <c r="I536" s="6">
        <f t="shared" si="60"/>
        <v>2018</v>
      </c>
      <c r="J536" t="s">
        <v>4</v>
      </c>
      <c r="K536" t="s">
        <v>5</v>
      </c>
      <c r="L536">
        <v>17460</v>
      </c>
      <c r="M536">
        <v>12096.6</v>
      </c>
      <c r="N536" s="4">
        <f t="shared" si="61"/>
        <v>12.0966</v>
      </c>
      <c r="O536" s="4">
        <f t="shared" si="56"/>
        <v>7.5164764386000007</v>
      </c>
      <c r="P536" s="5" t="s">
        <v>85</v>
      </c>
      <c r="Q536">
        <f>VLOOKUP(P536,Key!$A$2:$C$160,2,FALSE)</f>
        <v>0</v>
      </c>
      <c r="R536" t="str">
        <f>VLOOKUP(P536,Key!$A$2:$C$160,3,FALSE)</f>
        <v>Mexico</v>
      </c>
      <c r="S536" t="str">
        <f>VLOOKUP(P536,Key!$A$2:$D$160,4,FALSE)</f>
        <v>INT</v>
      </c>
      <c r="T536" t="b">
        <v>0</v>
      </c>
      <c r="U536" s="4">
        <f t="shared" si="62"/>
        <v>3178.0175100467754</v>
      </c>
    </row>
    <row r="537" spans="1:21" x14ac:dyDescent="0.2">
      <c r="A537">
        <v>2042489994</v>
      </c>
      <c r="E537" s="1">
        <v>43463.630439814813</v>
      </c>
      <c r="F537" s="7">
        <f t="shared" si="57"/>
        <v>43463</v>
      </c>
      <c r="G537" s="6">
        <f t="shared" si="58"/>
        <v>12</v>
      </c>
      <c r="H537" s="6">
        <f t="shared" si="59"/>
        <v>29</v>
      </c>
      <c r="I537" s="6">
        <f t="shared" si="60"/>
        <v>2018</v>
      </c>
      <c r="J537" t="s">
        <v>4</v>
      </c>
      <c r="K537" t="s">
        <v>5</v>
      </c>
      <c r="L537">
        <v>4367</v>
      </c>
      <c r="M537">
        <v>10621</v>
      </c>
      <c r="N537" s="4">
        <f t="shared" si="61"/>
        <v>10.621</v>
      </c>
      <c r="O537" s="4">
        <f t="shared" si="56"/>
        <v>6.5995813910000001</v>
      </c>
      <c r="P537" s="5" t="s">
        <v>85</v>
      </c>
      <c r="Q537">
        <f>VLOOKUP(P537,Key!$A$2:$C$160,2,FALSE)</f>
        <v>0</v>
      </c>
      <c r="R537" t="str">
        <f>VLOOKUP(P537,Key!$A$2:$C$160,3,FALSE)</f>
        <v>Mexico</v>
      </c>
      <c r="S537" t="str">
        <f>VLOOKUP(P537,Key!$A$2:$D$160,4,FALSE)</f>
        <v>INT</v>
      </c>
      <c r="T537" t="b">
        <v>0</v>
      </c>
      <c r="U537" s="4">
        <f t="shared" si="62"/>
        <v>3184.6170914377753</v>
      </c>
    </row>
    <row r="538" spans="1:21" x14ac:dyDescent="0.2">
      <c r="A538">
        <v>2044767165</v>
      </c>
      <c r="E538" s="1">
        <v>43464.646319444444</v>
      </c>
      <c r="F538" s="7">
        <f t="shared" si="57"/>
        <v>43464</v>
      </c>
      <c r="G538" s="6">
        <f t="shared" si="58"/>
        <v>12</v>
      </c>
      <c r="H538" s="6">
        <f t="shared" si="59"/>
        <v>30</v>
      </c>
      <c r="I538" s="6">
        <f t="shared" si="60"/>
        <v>2018</v>
      </c>
      <c r="J538" t="s">
        <v>4</v>
      </c>
      <c r="K538" t="s">
        <v>5</v>
      </c>
      <c r="L538">
        <v>18998</v>
      </c>
      <c r="M538">
        <v>10580.2</v>
      </c>
      <c r="N538" s="4">
        <f t="shared" si="61"/>
        <v>10.580200000000001</v>
      </c>
      <c r="O538" s="4">
        <f t="shared" si="56"/>
        <v>6.5742294542000002</v>
      </c>
      <c r="P538" s="5" t="s">
        <v>85</v>
      </c>
      <c r="Q538">
        <f>VLOOKUP(P538,Key!$A$2:$C$160,2,FALSE)</f>
        <v>0</v>
      </c>
      <c r="R538" t="str">
        <f>VLOOKUP(P538,Key!$A$2:$C$160,3,FALSE)</f>
        <v>Mexico</v>
      </c>
      <c r="S538" t="str">
        <f>VLOOKUP(P538,Key!$A$2:$D$160,4,FALSE)</f>
        <v>INT</v>
      </c>
      <c r="T538" t="b">
        <v>0</v>
      </c>
      <c r="U538" s="4">
        <f t="shared" si="62"/>
        <v>3191.1913208919755</v>
      </c>
    </row>
    <row r="539" spans="1:21" x14ac:dyDescent="0.2">
      <c r="A539">
        <v>2046661932</v>
      </c>
      <c r="E539" s="1">
        <v>43465.597534722219</v>
      </c>
      <c r="F539" s="7">
        <f t="shared" si="57"/>
        <v>43465</v>
      </c>
      <c r="G539" s="6">
        <f t="shared" si="58"/>
        <v>12</v>
      </c>
      <c r="H539" s="6">
        <f t="shared" si="59"/>
        <v>31</v>
      </c>
      <c r="I539" s="6">
        <f t="shared" si="60"/>
        <v>2018</v>
      </c>
      <c r="J539" t="s">
        <v>4</v>
      </c>
      <c r="K539" t="s">
        <v>5</v>
      </c>
      <c r="L539">
        <v>19960</v>
      </c>
      <c r="M539">
        <v>7387.8</v>
      </c>
      <c r="N539" s="4">
        <f t="shared" si="61"/>
        <v>7.3878000000000004</v>
      </c>
      <c r="O539" s="4">
        <f t="shared" si="56"/>
        <v>4.5905646738000003</v>
      </c>
      <c r="P539" s="5" t="s">
        <v>85</v>
      </c>
      <c r="Q539">
        <f>VLOOKUP(P539,Key!$A$2:$C$160,2,FALSE)</f>
        <v>0</v>
      </c>
      <c r="R539" t="str">
        <f>VLOOKUP(P539,Key!$A$2:$C$160,3,FALSE)</f>
        <v>Mexico</v>
      </c>
      <c r="S539" t="str">
        <f>VLOOKUP(P539,Key!$A$2:$D$160,4,FALSE)</f>
        <v>INT</v>
      </c>
      <c r="T539" t="b">
        <v>0</v>
      </c>
      <c r="U539" s="4">
        <f t="shared" si="62"/>
        <v>3195.7818855657756</v>
      </c>
    </row>
    <row r="540" spans="1:21" x14ac:dyDescent="0.2">
      <c r="A540">
        <v>2049548691</v>
      </c>
      <c r="E540" s="1">
        <v>43466.967118055552</v>
      </c>
      <c r="F540" s="7">
        <f t="shared" si="57"/>
        <v>43466</v>
      </c>
      <c r="G540" s="6">
        <f t="shared" si="58"/>
        <v>1</v>
      </c>
      <c r="H540" s="6">
        <f t="shared" si="59"/>
        <v>1</v>
      </c>
      <c r="I540" s="6">
        <f t="shared" si="60"/>
        <v>2019</v>
      </c>
      <c r="J540" t="s">
        <v>6</v>
      </c>
      <c r="K540" t="s">
        <v>5</v>
      </c>
      <c r="L540">
        <v>17460</v>
      </c>
      <c r="M540">
        <v>10083.799999999999</v>
      </c>
      <c r="N540" s="4">
        <f t="shared" si="61"/>
        <v>10.0838</v>
      </c>
      <c r="O540" s="4">
        <f t="shared" si="56"/>
        <v>6.2657808897999994</v>
      </c>
      <c r="P540" s="5" t="s">
        <v>53</v>
      </c>
      <c r="Q540" t="str">
        <f>VLOOKUP(P540,Key!$A$2:$C$160,2,FALSE)</f>
        <v>Utah</v>
      </c>
      <c r="R540" t="str">
        <f>VLOOKUP(P540,Key!$A$2:$C$160,3,FALSE)</f>
        <v>USA</v>
      </c>
      <c r="S540" t="str">
        <f>VLOOKUP(P540,Key!$A$2:$D$160,4,FALSE)</f>
        <v>DOM</v>
      </c>
      <c r="T540" t="b">
        <v>0</v>
      </c>
      <c r="U540" s="4">
        <f t="shared" si="62"/>
        <v>3202.0476664555758</v>
      </c>
    </row>
    <row r="541" spans="1:21" x14ac:dyDescent="0.2">
      <c r="A541">
        <v>2051716677</v>
      </c>
      <c r="E541" s="1">
        <v>43467.777789351851</v>
      </c>
      <c r="F541" s="7">
        <f t="shared" si="57"/>
        <v>43467</v>
      </c>
      <c r="G541" s="6">
        <f t="shared" si="58"/>
        <v>1</v>
      </c>
      <c r="H541" s="6">
        <f t="shared" si="59"/>
        <v>2</v>
      </c>
      <c r="I541" s="6">
        <f t="shared" si="60"/>
        <v>2019</v>
      </c>
      <c r="J541" t="s">
        <v>80</v>
      </c>
      <c r="K541" t="s">
        <v>81</v>
      </c>
      <c r="L541">
        <v>4367</v>
      </c>
      <c r="M541">
        <v>22176.9</v>
      </c>
      <c r="N541" s="4">
        <f t="shared" si="61"/>
        <v>22.1769</v>
      </c>
      <c r="O541" s="4">
        <f t="shared" si="56"/>
        <v>13.780082529900001</v>
      </c>
      <c r="P541" s="5" t="s">
        <v>53</v>
      </c>
      <c r="Q541" t="str">
        <f>VLOOKUP(P541,Key!$A$2:$C$160,2,FALSE)</f>
        <v>Utah</v>
      </c>
      <c r="R541" t="str">
        <f>VLOOKUP(P541,Key!$A$2:$C$160,3,FALSE)</f>
        <v>USA</v>
      </c>
      <c r="S541" t="str">
        <f>VLOOKUP(P541,Key!$A$2:$D$160,4,FALSE)</f>
        <v>DOM</v>
      </c>
      <c r="T541">
        <v>0</v>
      </c>
      <c r="U541" s="4">
        <f t="shared" si="62"/>
        <v>3202.0476664555758</v>
      </c>
    </row>
    <row r="542" spans="1:21" x14ac:dyDescent="0.2">
      <c r="A542">
        <v>2053763713</v>
      </c>
      <c r="E542" s="1">
        <v>43468.724537037036</v>
      </c>
      <c r="F542" s="7">
        <f t="shared" si="57"/>
        <v>43468</v>
      </c>
      <c r="G542" s="6">
        <f t="shared" si="58"/>
        <v>1</v>
      </c>
      <c r="H542" s="6">
        <f t="shared" si="59"/>
        <v>3</v>
      </c>
      <c r="I542" s="6">
        <f t="shared" si="60"/>
        <v>2019</v>
      </c>
      <c r="J542" t="s">
        <v>80</v>
      </c>
      <c r="K542" t="s">
        <v>81</v>
      </c>
      <c r="L542">
        <v>19584</v>
      </c>
      <c r="M542">
        <v>44028</v>
      </c>
      <c r="N542" s="4">
        <f t="shared" si="61"/>
        <v>44.027999999999999</v>
      </c>
      <c r="O542" s="4">
        <f t="shared" si="56"/>
        <v>27.357722387999999</v>
      </c>
      <c r="P542" s="5" t="s">
        <v>53</v>
      </c>
      <c r="Q542" t="str">
        <f>VLOOKUP(P542,Key!$A$2:$C$160,2,FALSE)</f>
        <v>Utah</v>
      </c>
      <c r="R542" t="str">
        <f>VLOOKUP(P542,Key!$A$2:$C$160,3,FALSE)</f>
        <v>USA</v>
      </c>
      <c r="S542" t="str">
        <f>VLOOKUP(P542,Key!$A$2:$D$160,4,FALSE)</f>
        <v>DOM</v>
      </c>
      <c r="T542">
        <v>0</v>
      </c>
      <c r="U542" s="4">
        <f t="shared" si="62"/>
        <v>3202.0476664555758</v>
      </c>
    </row>
    <row r="543" spans="1:21" x14ac:dyDescent="0.2">
      <c r="A543">
        <v>2055547680</v>
      </c>
      <c r="E543" s="1">
        <v>43469.766539351855</v>
      </c>
      <c r="F543" s="7">
        <f t="shared" si="57"/>
        <v>43469</v>
      </c>
      <c r="G543" s="6">
        <f t="shared" si="58"/>
        <v>1</v>
      </c>
      <c r="H543" s="6">
        <f t="shared" si="59"/>
        <v>4</v>
      </c>
      <c r="I543" s="6">
        <f t="shared" si="60"/>
        <v>2019</v>
      </c>
      <c r="J543" t="s">
        <v>4</v>
      </c>
      <c r="K543" t="s">
        <v>5</v>
      </c>
      <c r="L543">
        <v>3920</v>
      </c>
      <c r="M543">
        <v>11778.1</v>
      </c>
      <c r="N543" s="4">
        <f t="shared" si="61"/>
        <v>11.7781</v>
      </c>
      <c r="O543" s="4">
        <f t="shared" si="56"/>
        <v>7.3185697751000003</v>
      </c>
      <c r="P543" t="s">
        <v>508</v>
      </c>
      <c r="Q543" t="str">
        <f>VLOOKUP(P543,Key!$A$2:$C$160,2,FALSE)</f>
        <v>Home - PP</v>
      </c>
      <c r="R543" t="str">
        <f>VLOOKUP(P543,Key!$A$2:$C$160,3,FALSE)</f>
        <v>Home - PP</v>
      </c>
      <c r="S543" t="str">
        <f>VLOOKUP(P543,Key!$A$2:$D$160,4,FALSE)</f>
        <v>Home - PP</v>
      </c>
      <c r="T543" t="b">
        <v>0</v>
      </c>
      <c r="U543" s="4">
        <f t="shared" si="62"/>
        <v>3209.3662362306759</v>
      </c>
    </row>
    <row r="544" spans="1:21" x14ac:dyDescent="0.2">
      <c r="A544">
        <v>2057881997</v>
      </c>
      <c r="E544" s="1">
        <v>43470.72146990741</v>
      </c>
      <c r="F544" s="7">
        <f t="shared" si="57"/>
        <v>43470</v>
      </c>
      <c r="G544" s="6">
        <f t="shared" si="58"/>
        <v>1</v>
      </c>
      <c r="H544" s="6">
        <f t="shared" si="59"/>
        <v>5</v>
      </c>
      <c r="I544" s="6">
        <f t="shared" si="60"/>
        <v>2019</v>
      </c>
      <c r="J544" t="s">
        <v>4</v>
      </c>
      <c r="K544" t="s">
        <v>5</v>
      </c>
      <c r="L544">
        <v>4159</v>
      </c>
      <c r="M544">
        <v>12311.5</v>
      </c>
      <c r="N544" s="4">
        <f t="shared" si="61"/>
        <v>12.311500000000001</v>
      </c>
      <c r="O544" s="4">
        <f t="shared" si="56"/>
        <v>7.6500090665</v>
      </c>
      <c r="P544" t="s">
        <v>508</v>
      </c>
      <c r="Q544" t="str">
        <f>VLOOKUP(P544,Key!$A$2:$C$160,2,FALSE)</f>
        <v>Home - PP</v>
      </c>
      <c r="R544" t="str">
        <f>VLOOKUP(P544,Key!$A$2:$C$160,3,FALSE)</f>
        <v>Home - PP</v>
      </c>
      <c r="S544" t="str">
        <f>VLOOKUP(P544,Key!$A$2:$D$160,4,FALSE)</f>
        <v>Home - PP</v>
      </c>
      <c r="T544" t="b">
        <v>0</v>
      </c>
      <c r="U544" s="4">
        <f t="shared" si="62"/>
        <v>3217.0162452971758</v>
      </c>
    </row>
    <row r="545" spans="1:21" x14ac:dyDescent="0.2">
      <c r="A545">
        <v>2060842339</v>
      </c>
      <c r="E545" s="1">
        <v>43471.823101851849</v>
      </c>
      <c r="F545" s="7">
        <f t="shared" si="57"/>
        <v>43471</v>
      </c>
      <c r="G545" s="6">
        <f t="shared" si="58"/>
        <v>1</v>
      </c>
      <c r="H545" s="6">
        <f t="shared" si="59"/>
        <v>6</v>
      </c>
      <c r="I545" s="6">
        <f t="shared" si="60"/>
        <v>2019</v>
      </c>
      <c r="J545" t="s">
        <v>7</v>
      </c>
      <c r="K545" t="s">
        <v>5</v>
      </c>
      <c r="L545">
        <v>4229</v>
      </c>
      <c r="M545">
        <v>13205.5</v>
      </c>
      <c r="N545" s="4">
        <f t="shared" si="61"/>
        <v>13.205500000000001</v>
      </c>
      <c r="O545" s="4">
        <f t="shared" si="56"/>
        <v>8.2055147405</v>
      </c>
      <c r="P545" t="s">
        <v>508</v>
      </c>
      <c r="Q545" t="str">
        <f>VLOOKUP(P545,Key!$A$2:$C$160,2,FALSE)</f>
        <v>Home - PP</v>
      </c>
      <c r="R545" t="str">
        <f>VLOOKUP(P545,Key!$A$2:$C$160,3,FALSE)</f>
        <v>Home - PP</v>
      </c>
      <c r="S545" t="str">
        <f>VLOOKUP(P545,Key!$A$2:$D$160,4,FALSE)</f>
        <v>Home - PP</v>
      </c>
      <c r="T545" t="b">
        <v>0</v>
      </c>
      <c r="U545" s="4">
        <f t="shared" si="62"/>
        <v>3225.2217600376757</v>
      </c>
    </row>
    <row r="546" spans="1:21" x14ac:dyDescent="0.2">
      <c r="A546">
        <v>2062526944</v>
      </c>
      <c r="E546" s="1">
        <v>43472.73778935185</v>
      </c>
      <c r="F546" s="7">
        <f t="shared" si="57"/>
        <v>43472</v>
      </c>
      <c r="G546" s="6">
        <f t="shared" si="58"/>
        <v>1</v>
      </c>
      <c r="H546" s="6">
        <f t="shared" si="59"/>
        <v>7</v>
      </c>
      <c r="I546" s="6">
        <f t="shared" si="60"/>
        <v>2019</v>
      </c>
      <c r="J546" t="s">
        <v>4</v>
      </c>
      <c r="K546" t="s">
        <v>5</v>
      </c>
      <c r="L546">
        <v>3900</v>
      </c>
      <c r="M546">
        <v>12379.5</v>
      </c>
      <c r="N546" s="4">
        <f t="shared" si="61"/>
        <v>12.3795</v>
      </c>
      <c r="O546" s="4">
        <f t="shared" si="56"/>
        <v>7.6922622944999999</v>
      </c>
      <c r="P546" t="s">
        <v>508</v>
      </c>
      <c r="Q546" t="str">
        <f>VLOOKUP(P546,Key!$A$2:$C$160,2,FALSE)</f>
        <v>Home - PP</v>
      </c>
      <c r="R546" t="str">
        <f>VLOOKUP(P546,Key!$A$2:$C$160,3,FALSE)</f>
        <v>Home - PP</v>
      </c>
      <c r="S546" t="str">
        <f>VLOOKUP(P546,Key!$A$2:$D$160,4,FALSE)</f>
        <v>Home - PP</v>
      </c>
      <c r="T546" t="b">
        <v>0</v>
      </c>
      <c r="U546" s="4">
        <f t="shared" si="62"/>
        <v>3232.9140223321756</v>
      </c>
    </row>
    <row r="547" spans="1:21" x14ac:dyDescent="0.2">
      <c r="A547">
        <v>2064655726</v>
      </c>
      <c r="E547" s="1">
        <v>43473.695763888885</v>
      </c>
      <c r="F547" s="7">
        <f t="shared" si="57"/>
        <v>43473</v>
      </c>
      <c r="G547" s="6">
        <f t="shared" si="58"/>
        <v>1</v>
      </c>
      <c r="H547" s="6">
        <f t="shared" si="59"/>
        <v>8</v>
      </c>
      <c r="I547" s="6">
        <f t="shared" si="60"/>
        <v>2019</v>
      </c>
      <c r="J547" t="s">
        <v>4</v>
      </c>
      <c r="K547" t="s">
        <v>5</v>
      </c>
      <c r="L547">
        <v>4493</v>
      </c>
      <c r="M547">
        <v>13633.1</v>
      </c>
      <c r="N547" s="4">
        <f t="shared" si="61"/>
        <v>13.633100000000001</v>
      </c>
      <c r="O547" s="4">
        <f t="shared" si="56"/>
        <v>8.4712129801000007</v>
      </c>
      <c r="P547" t="s">
        <v>508</v>
      </c>
      <c r="Q547" t="str">
        <f>VLOOKUP(P547,Key!$A$2:$C$160,2,FALSE)</f>
        <v>Home - PP</v>
      </c>
      <c r="R547" t="str">
        <f>VLOOKUP(P547,Key!$A$2:$C$160,3,FALSE)</f>
        <v>Home - PP</v>
      </c>
      <c r="S547" t="str">
        <f>VLOOKUP(P547,Key!$A$2:$D$160,4,FALSE)</f>
        <v>Home - PP</v>
      </c>
      <c r="T547" t="b">
        <v>0</v>
      </c>
      <c r="U547" s="4">
        <f t="shared" si="62"/>
        <v>3241.3852353122757</v>
      </c>
    </row>
    <row r="548" spans="1:21" x14ac:dyDescent="0.2">
      <c r="A548">
        <v>2067029307</v>
      </c>
      <c r="E548" s="1">
        <v>43474.676759259259</v>
      </c>
      <c r="F548" s="7">
        <f t="shared" si="57"/>
        <v>43474</v>
      </c>
      <c r="G548" s="6">
        <f t="shared" si="58"/>
        <v>1</v>
      </c>
      <c r="H548" s="6">
        <f t="shared" si="59"/>
        <v>9</v>
      </c>
      <c r="I548" s="6">
        <f t="shared" si="60"/>
        <v>2019</v>
      </c>
      <c r="J548" t="s">
        <v>4</v>
      </c>
      <c r="K548" t="s">
        <v>5</v>
      </c>
      <c r="L548">
        <v>5523</v>
      </c>
      <c r="M548">
        <v>16980.7</v>
      </c>
      <c r="N548" s="4">
        <f t="shared" si="61"/>
        <v>16.980700000000002</v>
      </c>
      <c r="O548" s="4">
        <f t="shared" si="56"/>
        <v>10.5513145397</v>
      </c>
      <c r="P548" t="s">
        <v>508</v>
      </c>
      <c r="Q548" t="str">
        <f>VLOOKUP(P548,Key!$A$2:$C$160,2,FALSE)</f>
        <v>Home - PP</v>
      </c>
      <c r="R548" t="str">
        <f>VLOOKUP(P548,Key!$A$2:$C$160,3,FALSE)</f>
        <v>Home - PP</v>
      </c>
      <c r="S548" t="str">
        <f>VLOOKUP(P548,Key!$A$2:$D$160,4,FALSE)</f>
        <v>Home - PP</v>
      </c>
      <c r="T548" t="b">
        <v>0</v>
      </c>
      <c r="U548" s="4">
        <f t="shared" si="62"/>
        <v>3251.9365498519755</v>
      </c>
    </row>
    <row r="549" spans="1:21" x14ac:dyDescent="0.2">
      <c r="A549">
        <v>2069585143</v>
      </c>
      <c r="E549" s="1">
        <v>43475.736701388887</v>
      </c>
      <c r="F549" s="7">
        <f t="shared" si="57"/>
        <v>43475</v>
      </c>
      <c r="G549" s="6">
        <f t="shared" si="58"/>
        <v>1</v>
      </c>
      <c r="H549" s="6">
        <f t="shared" si="59"/>
        <v>10</v>
      </c>
      <c r="I549" s="6">
        <f t="shared" si="60"/>
        <v>2019</v>
      </c>
      <c r="J549" t="s">
        <v>4</v>
      </c>
      <c r="K549" t="s">
        <v>5</v>
      </c>
      <c r="L549">
        <v>6854</v>
      </c>
      <c r="M549">
        <v>21484.3</v>
      </c>
      <c r="N549" s="4">
        <f t="shared" si="61"/>
        <v>21.484299999999998</v>
      </c>
      <c r="O549" s="4">
        <f t="shared" si="56"/>
        <v>13.3497209753</v>
      </c>
      <c r="P549" t="s">
        <v>508</v>
      </c>
      <c r="Q549" t="str">
        <f>VLOOKUP(P549,Key!$A$2:$C$160,2,FALSE)</f>
        <v>Home - PP</v>
      </c>
      <c r="R549" t="str">
        <f>VLOOKUP(P549,Key!$A$2:$C$160,3,FALSE)</f>
        <v>Home - PP</v>
      </c>
      <c r="S549" t="str">
        <f>VLOOKUP(P549,Key!$A$2:$D$160,4,FALSE)</f>
        <v>Home - PP</v>
      </c>
      <c r="T549" t="b">
        <v>0</v>
      </c>
      <c r="U549" s="4">
        <f t="shared" si="62"/>
        <v>3265.2862708272755</v>
      </c>
    </row>
    <row r="550" spans="1:21" x14ac:dyDescent="0.2">
      <c r="A550">
        <v>2071533277</v>
      </c>
      <c r="E550" s="1">
        <v>43476.740370370368</v>
      </c>
      <c r="F550" s="7">
        <f t="shared" si="57"/>
        <v>43476</v>
      </c>
      <c r="G550" s="6">
        <f t="shared" si="58"/>
        <v>1</v>
      </c>
      <c r="H550" s="6">
        <f t="shared" si="59"/>
        <v>11</v>
      </c>
      <c r="I550" s="6">
        <f t="shared" si="60"/>
        <v>2019</v>
      </c>
      <c r="J550" t="s">
        <v>4</v>
      </c>
      <c r="K550" t="s">
        <v>5</v>
      </c>
      <c r="L550">
        <v>4161</v>
      </c>
      <c r="M550">
        <v>13147.5</v>
      </c>
      <c r="N550" s="4">
        <f t="shared" si="61"/>
        <v>13.147500000000001</v>
      </c>
      <c r="O550" s="4">
        <f t="shared" si="56"/>
        <v>8.1694752225000009</v>
      </c>
      <c r="P550" t="s">
        <v>508</v>
      </c>
      <c r="Q550" t="str">
        <f>VLOOKUP(P550,Key!$A$2:$C$160,2,FALSE)</f>
        <v>Home - PP</v>
      </c>
      <c r="R550" t="str">
        <f>VLOOKUP(P550,Key!$A$2:$C$160,3,FALSE)</f>
        <v>Home - PP</v>
      </c>
      <c r="S550" t="str">
        <f>VLOOKUP(P550,Key!$A$2:$D$160,4,FALSE)</f>
        <v>Home - PP</v>
      </c>
      <c r="T550" t="b">
        <v>0</v>
      </c>
      <c r="U550" s="4">
        <f t="shared" si="62"/>
        <v>3273.4557460497754</v>
      </c>
    </row>
    <row r="551" spans="1:21" x14ac:dyDescent="0.2">
      <c r="A551">
        <v>2074034109</v>
      </c>
      <c r="E551" s="1">
        <v>43477.745266203703</v>
      </c>
      <c r="F551" s="7">
        <f t="shared" si="57"/>
        <v>43477</v>
      </c>
      <c r="G551" s="6">
        <f t="shared" si="58"/>
        <v>1</v>
      </c>
      <c r="H551" s="6">
        <f t="shared" si="59"/>
        <v>12</v>
      </c>
      <c r="I551" s="6">
        <f t="shared" si="60"/>
        <v>2019</v>
      </c>
      <c r="J551" t="s">
        <v>4</v>
      </c>
      <c r="K551" t="s">
        <v>5</v>
      </c>
      <c r="L551">
        <v>4301</v>
      </c>
      <c r="M551">
        <v>13148.5</v>
      </c>
      <c r="N551" s="4">
        <f t="shared" si="61"/>
        <v>13.1485</v>
      </c>
      <c r="O551" s="4">
        <f t="shared" si="56"/>
        <v>8.1700965935000003</v>
      </c>
      <c r="P551" t="s">
        <v>508</v>
      </c>
      <c r="Q551" t="str">
        <f>VLOOKUP(P551,Key!$A$2:$C$160,2,FALSE)</f>
        <v>Home - PP</v>
      </c>
      <c r="R551" t="str">
        <f>VLOOKUP(P551,Key!$A$2:$C$160,3,FALSE)</f>
        <v>Home - PP</v>
      </c>
      <c r="S551" t="str">
        <f>VLOOKUP(P551,Key!$A$2:$D$160,4,FALSE)</f>
        <v>Home - PP</v>
      </c>
      <c r="T551" t="b">
        <v>0</v>
      </c>
      <c r="U551" s="4">
        <f t="shared" si="62"/>
        <v>3281.6258426432755</v>
      </c>
    </row>
    <row r="552" spans="1:21" x14ac:dyDescent="0.2">
      <c r="A552">
        <v>2076743589</v>
      </c>
      <c r="E552" s="1">
        <v>43478.784456018519</v>
      </c>
      <c r="F552" s="7">
        <f t="shared" si="57"/>
        <v>43478</v>
      </c>
      <c r="G552" s="6">
        <f t="shared" si="58"/>
        <v>1</v>
      </c>
      <c r="H552" s="6">
        <f t="shared" si="59"/>
        <v>13</v>
      </c>
      <c r="I552" s="6">
        <f t="shared" si="60"/>
        <v>2019</v>
      </c>
      <c r="J552" t="s">
        <v>4</v>
      </c>
      <c r="K552" t="s">
        <v>5</v>
      </c>
      <c r="L552">
        <v>3694</v>
      </c>
      <c r="M552">
        <v>12522.5</v>
      </c>
      <c r="N552" s="4">
        <f t="shared" si="61"/>
        <v>12.522500000000001</v>
      </c>
      <c r="O552" s="4">
        <f t="shared" si="56"/>
        <v>7.7811183475000005</v>
      </c>
      <c r="P552" t="s">
        <v>508</v>
      </c>
      <c r="Q552" t="str">
        <f>VLOOKUP(P552,Key!$A$2:$C$160,2,FALSE)</f>
        <v>Home - PP</v>
      </c>
      <c r="R552" t="str">
        <f>VLOOKUP(P552,Key!$A$2:$C$160,3,FALSE)</f>
        <v>Home - PP</v>
      </c>
      <c r="S552" t="str">
        <f>VLOOKUP(P552,Key!$A$2:$D$160,4,FALSE)</f>
        <v>Home - PP</v>
      </c>
      <c r="T552" t="b">
        <v>0</v>
      </c>
      <c r="U552" s="4">
        <f t="shared" si="62"/>
        <v>3289.4069609907756</v>
      </c>
    </row>
    <row r="553" spans="1:21" x14ac:dyDescent="0.2">
      <c r="A553">
        <v>2079101828</v>
      </c>
      <c r="E553" s="1">
        <v>43479.911828703705</v>
      </c>
      <c r="F553" s="7">
        <f t="shared" si="57"/>
        <v>43479</v>
      </c>
      <c r="G553" s="6">
        <f t="shared" si="58"/>
        <v>1</v>
      </c>
      <c r="H553" s="6">
        <f t="shared" si="59"/>
        <v>14</v>
      </c>
      <c r="I553" s="6">
        <f t="shared" si="60"/>
        <v>2019</v>
      </c>
      <c r="J553" t="s">
        <v>6</v>
      </c>
      <c r="K553" t="s">
        <v>5</v>
      </c>
      <c r="L553">
        <v>3600</v>
      </c>
      <c r="M553">
        <v>12070.1</v>
      </c>
      <c r="N553" s="4">
        <f t="shared" si="61"/>
        <v>12.0701</v>
      </c>
      <c r="O553" s="4">
        <f t="shared" si="56"/>
        <v>7.5000101071000005</v>
      </c>
      <c r="P553" t="s">
        <v>508</v>
      </c>
      <c r="Q553" t="str">
        <f>VLOOKUP(P553,Key!$A$2:$C$160,2,FALSE)</f>
        <v>Home - PP</v>
      </c>
      <c r="R553" t="str">
        <f>VLOOKUP(P553,Key!$A$2:$C$160,3,FALSE)</f>
        <v>Home - PP</v>
      </c>
      <c r="S553" t="str">
        <f>VLOOKUP(P553,Key!$A$2:$D$160,4,FALSE)</f>
        <v>Home - PP</v>
      </c>
      <c r="T553" t="b">
        <v>1</v>
      </c>
      <c r="U553" s="4">
        <f t="shared" si="62"/>
        <v>3296.9069710978756</v>
      </c>
    </row>
    <row r="554" spans="1:21" x14ac:dyDescent="0.2">
      <c r="A554">
        <v>2080673777</v>
      </c>
      <c r="E554" s="1">
        <v>43480.703321759262</v>
      </c>
      <c r="F554" s="7">
        <f t="shared" si="57"/>
        <v>43480</v>
      </c>
      <c r="G554" s="6">
        <f t="shared" si="58"/>
        <v>1</v>
      </c>
      <c r="H554" s="6">
        <f t="shared" si="59"/>
        <v>15</v>
      </c>
      <c r="I554" s="6">
        <f t="shared" si="60"/>
        <v>2019</v>
      </c>
      <c r="J554" t="s">
        <v>4</v>
      </c>
      <c r="K554" t="s">
        <v>5</v>
      </c>
      <c r="L554">
        <v>2654</v>
      </c>
      <c r="M554">
        <v>8602.1</v>
      </c>
      <c r="N554" s="4">
        <f t="shared" si="61"/>
        <v>8.6021000000000001</v>
      </c>
      <c r="O554" s="4">
        <f t="shared" si="56"/>
        <v>5.3450954791000003</v>
      </c>
      <c r="P554" t="s">
        <v>508</v>
      </c>
      <c r="Q554" t="str">
        <f>VLOOKUP(P554,Key!$A$2:$C$160,2,FALSE)</f>
        <v>Home - PP</v>
      </c>
      <c r="R554" t="str">
        <f>VLOOKUP(P554,Key!$A$2:$C$160,3,FALSE)</f>
        <v>Home - PP</v>
      </c>
      <c r="S554" t="str">
        <f>VLOOKUP(P554,Key!$A$2:$D$160,4,FALSE)</f>
        <v>Home - PP</v>
      </c>
      <c r="T554" t="b">
        <v>0</v>
      </c>
      <c r="U554" s="4">
        <f t="shared" si="62"/>
        <v>3302.2520665769757</v>
      </c>
    </row>
    <row r="555" spans="1:21" x14ac:dyDescent="0.2">
      <c r="A555">
        <v>2083675706</v>
      </c>
      <c r="E555" s="1">
        <v>43481.875069444446</v>
      </c>
      <c r="F555" s="7">
        <f t="shared" si="57"/>
        <v>43481</v>
      </c>
      <c r="G555" s="6">
        <f t="shared" si="58"/>
        <v>1</v>
      </c>
      <c r="H555" s="6">
        <f t="shared" si="59"/>
        <v>16</v>
      </c>
      <c r="I555" s="6">
        <f t="shared" si="60"/>
        <v>2019</v>
      </c>
      <c r="J555" t="s">
        <v>6</v>
      </c>
      <c r="K555" t="s">
        <v>5</v>
      </c>
      <c r="L555">
        <v>3721</v>
      </c>
      <c r="M555">
        <v>11954.4</v>
      </c>
      <c r="N555" s="4">
        <f t="shared" si="61"/>
        <v>11.9544</v>
      </c>
      <c r="O555" s="4">
        <f t="shared" si="56"/>
        <v>7.4281174824000002</v>
      </c>
      <c r="P555" s="5" t="s">
        <v>46</v>
      </c>
      <c r="Q555" t="str">
        <f>VLOOKUP(P555,Key!$A$2:$C$160,2,FALSE)</f>
        <v>Texas</v>
      </c>
      <c r="R555" t="str">
        <f>VLOOKUP(P555,Key!$A$2:$C$160,3,FALSE)</f>
        <v>USA</v>
      </c>
      <c r="S555" t="str">
        <f>VLOOKUP(P555,Key!$A$2:$D$160,4,FALSE)</f>
        <v>DOM</v>
      </c>
      <c r="T555" t="b">
        <v>0</v>
      </c>
      <c r="U555" s="4">
        <f t="shared" si="62"/>
        <v>3309.6801840593757</v>
      </c>
    </row>
    <row r="556" spans="1:21" x14ac:dyDescent="0.2">
      <c r="A556">
        <v>2085330394</v>
      </c>
      <c r="E556" s="1">
        <v>43482.753900462965</v>
      </c>
      <c r="F556" s="7">
        <f t="shared" si="57"/>
        <v>43482</v>
      </c>
      <c r="G556" s="6">
        <f t="shared" si="58"/>
        <v>1</v>
      </c>
      <c r="H556" s="6">
        <f t="shared" si="59"/>
        <v>17</v>
      </c>
      <c r="I556" s="6">
        <f t="shared" si="60"/>
        <v>2019</v>
      </c>
      <c r="J556" t="s">
        <v>7</v>
      </c>
      <c r="K556" t="s">
        <v>5</v>
      </c>
      <c r="L556">
        <v>2159</v>
      </c>
      <c r="M556">
        <v>7265.1</v>
      </c>
      <c r="N556" s="4">
        <f t="shared" si="61"/>
        <v>7.2651000000000003</v>
      </c>
      <c r="O556" s="4">
        <f t="shared" si="56"/>
        <v>4.5143224521</v>
      </c>
      <c r="P556" s="5" t="s">
        <v>46</v>
      </c>
      <c r="Q556" t="str">
        <f>VLOOKUP(P556,Key!$A$2:$C$160,2,FALSE)</f>
        <v>Texas</v>
      </c>
      <c r="R556" t="str">
        <f>VLOOKUP(P556,Key!$A$2:$C$160,3,FALSE)</f>
        <v>USA</v>
      </c>
      <c r="S556" t="str">
        <f>VLOOKUP(P556,Key!$A$2:$D$160,4,FALSE)</f>
        <v>DOM</v>
      </c>
      <c r="T556" t="b">
        <v>0</v>
      </c>
      <c r="U556" s="4">
        <f t="shared" si="62"/>
        <v>3314.1945065114755</v>
      </c>
    </row>
    <row r="557" spans="1:21" x14ac:dyDescent="0.2">
      <c r="A557">
        <v>2087356633</v>
      </c>
      <c r="E557" s="1">
        <v>43483.715879629628</v>
      </c>
      <c r="F557" s="7">
        <f t="shared" si="57"/>
        <v>43483</v>
      </c>
      <c r="G557" s="6">
        <f t="shared" si="58"/>
        <v>1</v>
      </c>
      <c r="H557" s="6">
        <f t="shared" si="59"/>
        <v>18</v>
      </c>
      <c r="I557" s="6">
        <f t="shared" si="60"/>
        <v>2019</v>
      </c>
      <c r="J557" t="s">
        <v>7</v>
      </c>
      <c r="K557" t="s">
        <v>5</v>
      </c>
      <c r="L557">
        <v>4014</v>
      </c>
      <c r="M557">
        <v>12858.7</v>
      </c>
      <c r="N557" s="4">
        <f t="shared" si="61"/>
        <v>12.858700000000001</v>
      </c>
      <c r="O557" s="4">
        <f t="shared" si="56"/>
        <v>7.9900232777000006</v>
      </c>
      <c r="P557" s="5" t="s">
        <v>46</v>
      </c>
      <c r="Q557" t="str">
        <f>VLOOKUP(P557,Key!$A$2:$C$160,2,FALSE)</f>
        <v>Texas</v>
      </c>
      <c r="R557" t="str">
        <f>VLOOKUP(P557,Key!$A$2:$C$160,3,FALSE)</f>
        <v>USA</v>
      </c>
      <c r="S557" t="str">
        <f>VLOOKUP(P557,Key!$A$2:$D$160,4,FALSE)</f>
        <v>DOM</v>
      </c>
      <c r="T557" t="b">
        <v>0</v>
      </c>
      <c r="U557" s="4">
        <f t="shared" si="62"/>
        <v>3322.1845297891755</v>
      </c>
    </row>
    <row r="558" spans="1:21" x14ac:dyDescent="0.2">
      <c r="A558">
        <v>2090104307</v>
      </c>
      <c r="E558" s="1">
        <v>43484.859837962962</v>
      </c>
      <c r="F558" s="7">
        <f t="shared" si="57"/>
        <v>43484</v>
      </c>
      <c r="G558" s="6">
        <f t="shared" si="58"/>
        <v>1</v>
      </c>
      <c r="H558" s="6">
        <f t="shared" si="59"/>
        <v>19</v>
      </c>
      <c r="I558" s="6">
        <f t="shared" si="60"/>
        <v>2019</v>
      </c>
      <c r="J558" t="s">
        <v>6</v>
      </c>
      <c r="K558" t="s">
        <v>5</v>
      </c>
      <c r="L558">
        <v>3473</v>
      </c>
      <c r="M558">
        <v>11381.5</v>
      </c>
      <c r="N558" s="4">
        <f t="shared" si="61"/>
        <v>11.381500000000001</v>
      </c>
      <c r="O558" s="4">
        <f t="shared" si="56"/>
        <v>7.0721340365000005</v>
      </c>
      <c r="P558" s="5" t="s">
        <v>93</v>
      </c>
      <c r="Q558" t="str">
        <f>VLOOKUP(P558,Key!$A$2:$C$160,2,FALSE)</f>
        <v>South Carolina</v>
      </c>
      <c r="R558" t="str">
        <f>VLOOKUP(P558,Key!$A$2:$C$160,3,FALSE)</f>
        <v>USA</v>
      </c>
      <c r="S558" t="str">
        <f>VLOOKUP(P558,Key!$A$2:$D$160,4,FALSE)</f>
        <v>DOM</v>
      </c>
      <c r="T558" t="b">
        <v>0</v>
      </c>
      <c r="U558" s="4">
        <f t="shared" si="62"/>
        <v>3329.2566638256753</v>
      </c>
    </row>
    <row r="559" spans="1:21" x14ac:dyDescent="0.2">
      <c r="A559">
        <v>2092161336</v>
      </c>
      <c r="E559" s="1">
        <v>43485.633136574077</v>
      </c>
      <c r="F559" s="7">
        <f t="shared" si="57"/>
        <v>43485</v>
      </c>
      <c r="G559" s="6">
        <f t="shared" si="58"/>
        <v>1</v>
      </c>
      <c r="H559" s="6">
        <f t="shared" si="59"/>
        <v>20</v>
      </c>
      <c r="I559" s="6">
        <f t="shared" si="60"/>
        <v>2019</v>
      </c>
      <c r="J559" t="s">
        <v>4</v>
      </c>
      <c r="K559" t="s">
        <v>5</v>
      </c>
      <c r="L559">
        <v>3753</v>
      </c>
      <c r="M559">
        <v>11827.2</v>
      </c>
      <c r="N559" s="4">
        <f t="shared" si="61"/>
        <v>11.827200000000001</v>
      </c>
      <c r="O559" s="4">
        <f t="shared" si="56"/>
        <v>7.349079091200001</v>
      </c>
      <c r="P559" s="5" t="s">
        <v>93</v>
      </c>
      <c r="Q559" t="str">
        <f>VLOOKUP(P559,Key!$A$2:$C$160,2,FALSE)</f>
        <v>South Carolina</v>
      </c>
      <c r="R559" t="str">
        <f>VLOOKUP(P559,Key!$A$2:$C$160,3,FALSE)</f>
        <v>USA</v>
      </c>
      <c r="S559" t="str">
        <f>VLOOKUP(P559,Key!$A$2:$D$160,4,FALSE)</f>
        <v>DOM</v>
      </c>
      <c r="T559" t="b">
        <v>0</v>
      </c>
      <c r="U559" s="4">
        <f t="shared" si="62"/>
        <v>3336.6057429168754</v>
      </c>
    </row>
    <row r="560" spans="1:21" x14ac:dyDescent="0.2">
      <c r="A560">
        <v>2096782348</v>
      </c>
      <c r="E560" s="1">
        <v>43487.793935185182</v>
      </c>
      <c r="F560" s="7">
        <f t="shared" si="57"/>
        <v>43487</v>
      </c>
      <c r="G560" s="6">
        <f t="shared" si="58"/>
        <v>1</v>
      </c>
      <c r="H560" s="6">
        <f t="shared" si="59"/>
        <v>22</v>
      </c>
      <c r="I560" s="6">
        <f t="shared" si="60"/>
        <v>2019</v>
      </c>
      <c r="J560" t="s">
        <v>7</v>
      </c>
      <c r="K560" t="s">
        <v>5</v>
      </c>
      <c r="L560">
        <v>4618</v>
      </c>
      <c r="M560">
        <v>15640.3</v>
      </c>
      <c r="N560" s="4">
        <f t="shared" si="61"/>
        <v>15.6403</v>
      </c>
      <c r="O560" s="4">
        <f t="shared" si="56"/>
        <v>9.7184288513000006</v>
      </c>
      <c r="P560" t="s">
        <v>508</v>
      </c>
      <c r="Q560" t="str">
        <f>VLOOKUP(P560,Key!$A$2:$C$160,2,FALSE)</f>
        <v>Home - PP</v>
      </c>
      <c r="R560" t="str">
        <f>VLOOKUP(P560,Key!$A$2:$C$160,3,FALSE)</f>
        <v>Home - PP</v>
      </c>
      <c r="S560" t="str">
        <f>VLOOKUP(P560,Key!$A$2:$D$160,4,FALSE)</f>
        <v>Home - PP</v>
      </c>
      <c r="T560" t="b">
        <v>0</v>
      </c>
      <c r="U560" s="4">
        <f t="shared" si="62"/>
        <v>3346.3241717681753</v>
      </c>
    </row>
    <row r="561" spans="1:21" x14ac:dyDescent="0.2">
      <c r="A561">
        <v>2099065850</v>
      </c>
      <c r="E561" s="1">
        <v>43488.822129629632</v>
      </c>
      <c r="F561" s="7">
        <f t="shared" si="57"/>
        <v>43488</v>
      </c>
      <c r="G561" s="6">
        <f t="shared" si="58"/>
        <v>1</v>
      </c>
      <c r="H561" s="6">
        <f t="shared" si="59"/>
        <v>23</v>
      </c>
      <c r="I561" s="6">
        <f t="shared" si="60"/>
        <v>2019</v>
      </c>
      <c r="J561" t="s">
        <v>7</v>
      </c>
      <c r="K561" t="s">
        <v>5</v>
      </c>
      <c r="L561">
        <v>5110</v>
      </c>
      <c r="M561">
        <v>16520.599999999999</v>
      </c>
      <c r="N561" s="4">
        <f t="shared" si="61"/>
        <v>16.520599999999998</v>
      </c>
      <c r="O561" s="4">
        <f t="shared" si="56"/>
        <v>10.265421742599999</v>
      </c>
      <c r="P561" t="s">
        <v>508</v>
      </c>
      <c r="Q561" t="str">
        <f>VLOOKUP(P561,Key!$A$2:$C$160,2,FALSE)</f>
        <v>Home - PP</v>
      </c>
      <c r="R561" t="str">
        <f>VLOOKUP(P561,Key!$A$2:$C$160,3,FALSE)</f>
        <v>Home - PP</v>
      </c>
      <c r="S561" t="str">
        <f>VLOOKUP(P561,Key!$A$2:$D$160,4,FALSE)</f>
        <v>Home - PP</v>
      </c>
      <c r="T561" t="b">
        <v>0</v>
      </c>
      <c r="U561" s="4">
        <f t="shared" si="62"/>
        <v>3356.5895935107756</v>
      </c>
    </row>
    <row r="562" spans="1:21" x14ac:dyDescent="0.2">
      <c r="A562">
        <v>2101124826</v>
      </c>
      <c r="E562" s="1">
        <v>43489.847997685189</v>
      </c>
      <c r="F562" s="7">
        <f t="shared" si="57"/>
        <v>43489</v>
      </c>
      <c r="G562" s="6">
        <f t="shared" si="58"/>
        <v>1</v>
      </c>
      <c r="H562" s="6">
        <f t="shared" si="59"/>
        <v>24</v>
      </c>
      <c r="I562" s="6">
        <f t="shared" si="60"/>
        <v>2019</v>
      </c>
      <c r="J562" t="s">
        <v>7</v>
      </c>
      <c r="K562" t="s">
        <v>5</v>
      </c>
      <c r="L562">
        <v>4636</v>
      </c>
      <c r="M562">
        <v>14268.5</v>
      </c>
      <c r="N562" s="4">
        <f t="shared" si="61"/>
        <v>14.2685</v>
      </c>
      <c r="O562" s="4">
        <f t="shared" si="56"/>
        <v>8.8660321134999993</v>
      </c>
      <c r="P562" t="s">
        <v>508</v>
      </c>
      <c r="Q562" t="str">
        <f>VLOOKUP(P562,Key!$A$2:$C$160,2,FALSE)</f>
        <v>Home - PP</v>
      </c>
      <c r="R562" t="str">
        <f>VLOOKUP(P562,Key!$A$2:$C$160,3,FALSE)</f>
        <v>Home - PP</v>
      </c>
      <c r="S562" t="str">
        <f>VLOOKUP(P562,Key!$A$2:$D$160,4,FALSE)</f>
        <v>Home - PP</v>
      </c>
      <c r="T562" t="b">
        <v>0</v>
      </c>
      <c r="U562" s="4">
        <f t="shared" si="62"/>
        <v>3365.4556256242754</v>
      </c>
    </row>
    <row r="563" spans="1:21" x14ac:dyDescent="0.2">
      <c r="A563">
        <v>2102967538</v>
      </c>
      <c r="E563" s="1">
        <v>43490.812280092592</v>
      </c>
      <c r="F563" s="7">
        <f t="shared" si="57"/>
        <v>43490</v>
      </c>
      <c r="G563" s="6">
        <f t="shared" si="58"/>
        <v>1</v>
      </c>
      <c r="H563" s="6">
        <f t="shared" si="59"/>
        <v>25</v>
      </c>
      <c r="I563" s="6">
        <f t="shared" si="60"/>
        <v>2019</v>
      </c>
      <c r="J563" t="s">
        <v>7</v>
      </c>
      <c r="K563" t="s">
        <v>5</v>
      </c>
      <c r="L563">
        <v>4865</v>
      </c>
      <c r="M563">
        <v>14300.3</v>
      </c>
      <c r="N563" s="4">
        <f t="shared" si="61"/>
        <v>14.3003</v>
      </c>
      <c r="O563" s="4">
        <f t="shared" si="56"/>
        <v>8.8857917112999996</v>
      </c>
      <c r="P563" t="s">
        <v>508</v>
      </c>
      <c r="Q563" t="str">
        <f>VLOOKUP(P563,Key!$A$2:$C$160,2,FALSE)</f>
        <v>Home - PP</v>
      </c>
      <c r="R563" t="str">
        <f>VLOOKUP(P563,Key!$A$2:$C$160,3,FALSE)</f>
        <v>Home - PP</v>
      </c>
      <c r="S563" t="str">
        <f>VLOOKUP(P563,Key!$A$2:$D$160,4,FALSE)</f>
        <v>Home - PP</v>
      </c>
      <c r="T563" t="b">
        <v>0</v>
      </c>
      <c r="U563" s="4">
        <f t="shared" si="62"/>
        <v>3374.3414173355754</v>
      </c>
    </row>
    <row r="564" spans="1:21" x14ac:dyDescent="0.2">
      <c r="A564">
        <v>2105154154</v>
      </c>
      <c r="E564" s="1">
        <v>43491.735185185185</v>
      </c>
      <c r="F564" s="7">
        <f t="shared" si="57"/>
        <v>43491</v>
      </c>
      <c r="G564" s="6">
        <f t="shared" si="58"/>
        <v>1</v>
      </c>
      <c r="H564" s="6">
        <f t="shared" si="59"/>
        <v>26</v>
      </c>
      <c r="I564" s="6">
        <f t="shared" si="60"/>
        <v>2019</v>
      </c>
      <c r="J564" t="s">
        <v>4</v>
      </c>
      <c r="K564" t="s">
        <v>5</v>
      </c>
      <c r="L564">
        <v>4993</v>
      </c>
      <c r="M564">
        <v>16480</v>
      </c>
      <c r="N564" s="4">
        <f t="shared" si="61"/>
        <v>16.48</v>
      </c>
      <c r="O564" s="4">
        <f t="shared" si="56"/>
        <v>10.24019408</v>
      </c>
      <c r="P564" t="s">
        <v>508</v>
      </c>
      <c r="Q564" t="str">
        <f>VLOOKUP(P564,Key!$A$2:$C$160,2,FALSE)</f>
        <v>Home - PP</v>
      </c>
      <c r="R564" t="str">
        <f>VLOOKUP(P564,Key!$A$2:$C$160,3,FALSE)</f>
        <v>Home - PP</v>
      </c>
      <c r="S564" t="str">
        <f>VLOOKUP(P564,Key!$A$2:$D$160,4,FALSE)</f>
        <v>Home - PP</v>
      </c>
      <c r="T564" t="b">
        <v>0</v>
      </c>
      <c r="U564" s="4">
        <f t="shared" si="62"/>
        <v>3384.5816114155755</v>
      </c>
    </row>
    <row r="565" spans="1:21" x14ac:dyDescent="0.2">
      <c r="A565">
        <v>2107760566</v>
      </c>
      <c r="E565" s="1">
        <v>43492.765231481484</v>
      </c>
      <c r="F565" s="7">
        <f t="shared" si="57"/>
        <v>43492</v>
      </c>
      <c r="G565" s="6">
        <f t="shared" si="58"/>
        <v>1</v>
      </c>
      <c r="H565" s="6">
        <f t="shared" si="59"/>
        <v>27</v>
      </c>
      <c r="I565" s="6">
        <f t="shared" si="60"/>
        <v>2019</v>
      </c>
      <c r="J565" t="s">
        <v>4</v>
      </c>
      <c r="K565" t="s">
        <v>5</v>
      </c>
      <c r="L565">
        <v>4780</v>
      </c>
      <c r="M565">
        <v>14611.6</v>
      </c>
      <c r="N565" s="4">
        <f t="shared" si="61"/>
        <v>14.611600000000001</v>
      </c>
      <c r="O565" s="4">
        <f t="shared" si="56"/>
        <v>9.0792245036000008</v>
      </c>
      <c r="P565" t="s">
        <v>508</v>
      </c>
      <c r="Q565" t="str">
        <f>VLOOKUP(P565,Key!$A$2:$C$160,2,FALSE)</f>
        <v>Home - PP</v>
      </c>
      <c r="R565" t="str">
        <f>VLOOKUP(P565,Key!$A$2:$C$160,3,FALSE)</f>
        <v>Home - PP</v>
      </c>
      <c r="S565" t="str">
        <f>VLOOKUP(P565,Key!$A$2:$D$160,4,FALSE)</f>
        <v>Home - PP</v>
      </c>
      <c r="T565" t="b">
        <v>0</v>
      </c>
      <c r="U565" s="4">
        <f t="shared" si="62"/>
        <v>3393.6608359191755</v>
      </c>
    </row>
    <row r="566" spans="1:21" x14ac:dyDescent="0.2">
      <c r="A566">
        <v>2109726913</v>
      </c>
      <c r="E566" s="1">
        <v>43493.819155092591</v>
      </c>
      <c r="F566" s="7">
        <f t="shared" si="57"/>
        <v>43493</v>
      </c>
      <c r="G566" s="6">
        <f t="shared" si="58"/>
        <v>1</v>
      </c>
      <c r="H566" s="6">
        <f t="shared" si="59"/>
        <v>28</v>
      </c>
      <c r="I566" s="6">
        <f t="shared" si="60"/>
        <v>2019</v>
      </c>
      <c r="J566" t="s">
        <v>7</v>
      </c>
      <c r="K566" t="s">
        <v>5</v>
      </c>
      <c r="L566">
        <v>3708</v>
      </c>
      <c r="M566">
        <v>11596.4</v>
      </c>
      <c r="N566" s="4">
        <f t="shared" si="61"/>
        <v>11.596399999999999</v>
      </c>
      <c r="O566" s="4">
        <f t="shared" si="56"/>
        <v>7.2056666643999998</v>
      </c>
      <c r="P566" t="s">
        <v>508</v>
      </c>
      <c r="Q566" t="str">
        <f>VLOOKUP(P566,Key!$A$2:$C$160,2,FALSE)</f>
        <v>Home - PP</v>
      </c>
      <c r="R566" t="str">
        <f>VLOOKUP(P566,Key!$A$2:$C$160,3,FALSE)</f>
        <v>Home - PP</v>
      </c>
      <c r="S566" t="str">
        <f>VLOOKUP(P566,Key!$A$2:$D$160,4,FALSE)</f>
        <v>Home - PP</v>
      </c>
      <c r="T566" t="b">
        <v>0</v>
      </c>
      <c r="U566" s="4">
        <f t="shared" si="62"/>
        <v>3400.8665025835753</v>
      </c>
    </row>
    <row r="567" spans="1:21" x14ac:dyDescent="0.2">
      <c r="A567">
        <v>2111377612</v>
      </c>
      <c r="E567" s="1">
        <v>43494.656423611108</v>
      </c>
      <c r="F567" s="7">
        <f t="shared" si="57"/>
        <v>43494</v>
      </c>
      <c r="G567" s="6">
        <f t="shared" si="58"/>
        <v>1</v>
      </c>
      <c r="H567" s="6">
        <f t="shared" si="59"/>
        <v>29</v>
      </c>
      <c r="I567" s="6">
        <f t="shared" si="60"/>
        <v>2019</v>
      </c>
      <c r="J567" t="s">
        <v>4</v>
      </c>
      <c r="K567" t="s">
        <v>5</v>
      </c>
      <c r="L567">
        <v>3819</v>
      </c>
      <c r="M567">
        <v>12223</v>
      </c>
      <c r="N567" s="4">
        <f t="shared" si="61"/>
        <v>12.223000000000001</v>
      </c>
      <c r="O567" s="4">
        <f t="shared" si="56"/>
        <v>7.5950177329999997</v>
      </c>
      <c r="P567" t="s">
        <v>508</v>
      </c>
      <c r="Q567" t="str">
        <f>VLOOKUP(P567,Key!$A$2:$C$160,2,FALSE)</f>
        <v>Home - PP</v>
      </c>
      <c r="R567" t="str">
        <f>VLOOKUP(P567,Key!$A$2:$C$160,3,FALSE)</f>
        <v>Home - PP</v>
      </c>
      <c r="S567" t="str">
        <f>VLOOKUP(P567,Key!$A$2:$D$160,4,FALSE)</f>
        <v>Home - PP</v>
      </c>
      <c r="T567" t="b">
        <v>0</v>
      </c>
      <c r="U567" s="4">
        <f t="shared" si="62"/>
        <v>3408.4615203165754</v>
      </c>
    </row>
    <row r="568" spans="1:21" x14ac:dyDescent="0.2">
      <c r="A568">
        <v>2113760944</v>
      </c>
      <c r="E568" s="1">
        <v>43495.730416666665</v>
      </c>
      <c r="F568" s="7">
        <f t="shared" si="57"/>
        <v>43495</v>
      </c>
      <c r="G568" s="6">
        <f t="shared" si="58"/>
        <v>1</v>
      </c>
      <c r="H568" s="6">
        <f t="shared" si="59"/>
        <v>30</v>
      </c>
      <c r="I568" s="6">
        <f t="shared" si="60"/>
        <v>2019</v>
      </c>
      <c r="J568" t="s">
        <v>4</v>
      </c>
      <c r="K568" t="s">
        <v>5</v>
      </c>
      <c r="L568">
        <v>3413</v>
      </c>
      <c r="M568">
        <v>10798.9</v>
      </c>
      <c r="N568" s="4">
        <f t="shared" si="61"/>
        <v>10.7989</v>
      </c>
      <c r="O568" s="4">
        <f t="shared" si="56"/>
        <v>6.7101232918999996</v>
      </c>
      <c r="P568" s="5" t="s">
        <v>94</v>
      </c>
      <c r="Q568" t="str">
        <f>VLOOKUP(P568,Key!$A$2:$C$160,2,FALSE)</f>
        <v>California</v>
      </c>
      <c r="R568" t="str">
        <f>VLOOKUP(P568,Key!$A$2:$C$160,3,FALSE)</f>
        <v>USA</v>
      </c>
      <c r="S568" t="str">
        <f>VLOOKUP(P568,Key!$A$2:$D$160,4,FALSE)</f>
        <v>DOM</v>
      </c>
      <c r="T568" t="b">
        <v>0</v>
      </c>
      <c r="U568" s="4">
        <f t="shared" si="62"/>
        <v>3415.1716436084753</v>
      </c>
    </row>
    <row r="569" spans="1:21" x14ac:dyDescent="0.2">
      <c r="A569">
        <v>2116217993</v>
      </c>
      <c r="E569" s="1">
        <v>43496.898877314816</v>
      </c>
      <c r="F569" s="7">
        <f t="shared" si="57"/>
        <v>43496</v>
      </c>
      <c r="G569" s="6">
        <f t="shared" si="58"/>
        <v>1</v>
      </c>
      <c r="H569" s="6">
        <f t="shared" si="59"/>
        <v>31</v>
      </c>
      <c r="I569" s="6">
        <f t="shared" si="60"/>
        <v>2019</v>
      </c>
      <c r="J569" t="s">
        <v>6</v>
      </c>
      <c r="K569" t="s">
        <v>5</v>
      </c>
      <c r="L569">
        <v>3442</v>
      </c>
      <c r="M569">
        <v>11287.9</v>
      </c>
      <c r="N569" s="4">
        <f t="shared" si="61"/>
        <v>11.2879</v>
      </c>
      <c r="O569" s="4">
        <f t="shared" si="56"/>
        <v>7.0139737109000002</v>
      </c>
      <c r="P569" t="s">
        <v>508</v>
      </c>
      <c r="Q569" t="str">
        <f>VLOOKUP(P569,Key!$A$2:$C$160,2,FALSE)</f>
        <v>Home - PP</v>
      </c>
      <c r="R569" t="str">
        <f>VLOOKUP(P569,Key!$A$2:$C$160,3,FALSE)</f>
        <v>Home - PP</v>
      </c>
      <c r="S569" t="str">
        <f>VLOOKUP(P569,Key!$A$2:$D$160,4,FALSE)</f>
        <v>Home - PP</v>
      </c>
      <c r="T569" t="b">
        <v>0</v>
      </c>
      <c r="U569" s="4">
        <f t="shared" si="62"/>
        <v>3422.1856173193751</v>
      </c>
    </row>
    <row r="570" spans="1:21" x14ac:dyDescent="0.2">
      <c r="A570">
        <v>2117827818</v>
      </c>
      <c r="E570" s="1">
        <v>43497.849317129629</v>
      </c>
      <c r="F570" s="7">
        <f t="shared" si="57"/>
        <v>43497</v>
      </c>
      <c r="G570" s="6">
        <f t="shared" si="58"/>
        <v>2</v>
      </c>
      <c r="H570" s="6">
        <f t="shared" si="59"/>
        <v>1</v>
      </c>
      <c r="I570" s="6">
        <f t="shared" si="60"/>
        <v>2019</v>
      </c>
      <c r="J570" t="s">
        <v>7</v>
      </c>
      <c r="K570" t="s">
        <v>5</v>
      </c>
      <c r="L570">
        <v>3626</v>
      </c>
      <c r="M570">
        <v>11608.5</v>
      </c>
      <c r="N570" s="4">
        <f t="shared" si="61"/>
        <v>11.608499999999999</v>
      </c>
      <c r="O570" s="4">
        <f t="shared" si="56"/>
        <v>7.2131852534999998</v>
      </c>
      <c r="P570" t="s">
        <v>508</v>
      </c>
      <c r="Q570" t="str">
        <f>VLOOKUP(P570,Key!$A$2:$C$160,2,FALSE)</f>
        <v>Home - PP</v>
      </c>
      <c r="R570" t="str">
        <f>VLOOKUP(P570,Key!$A$2:$C$160,3,FALSE)</f>
        <v>Home - PP</v>
      </c>
      <c r="S570" t="str">
        <f>VLOOKUP(P570,Key!$A$2:$D$160,4,FALSE)</f>
        <v>Home - PP</v>
      </c>
      <c r="T570" t="b">
        <v>0</v>
      </c>
      <c r="U570" s="4">
        <f t="shared" si="62"/>
        <v>3429.398802572875</v>
      </c>
    </row>
    <row r="571" spans="1:21" x14ac:dyDescent="0.2">
      <c r="A571">
        <v>2119896115</v>
      </c>
      <c r="E571" s="1">
        <v>43498.787719907406</v>
      </c>
      <c r="F571" s="7">
        <f t="shared" si="57"/>
        <v>43498</v>
      </c>
      <c r="G571" s="6">
        <f t="shared" si="58"/>
        <v>2</v>
      </c>
      <c r="H571" s="6">
        <f t="shared" si="59"/>
        <v>2</v>
      </c>
      <c r="I571" s="6">
        <f t="shared" si="60"/>
        <v>2019</v>
      </c>
      <c r="J571" t="s">
        <v>19</v>
      </c>
      <c r="K571" t="s">
        <v>20</v>
      </c>
      <c r="L571">
        <v>3780</v>
      </c>
      <c r="M571">
        <v>33957.199999999997</v>
      </c>
      <c r="N571" s="4">
        <f t="shared" si="61"/>
        <v>33.9572</v>
      </c>
      <c r="O571" s="4">
        <f t="shared" si="56"/>
        <v>21.100019321199998</v>
      </c>
      <c r="P571" t="s">
        <v>508</v>
      </c>
      <c r="Q571" t="str">
        <f>VLOOKUP(P571,Key!$A$2:$C$160,2,FALSE)</f>
        <v>Home - PP</v>
      </c>
      <c r="R571" t="str">
        <f>VLOOKUP(P571,Key!$A$2:$C$160,3,FALSE)</f>
        <v>Home - PP</v>
      </c>
      <c r="S571" t="str">
        <f>VLOOKUP(P571,Key!$A$2:$D$160,4,FALSE)</f>
        <v>Home - PP</v>
      </c>
      <c r="T571" t="b">
        <v>1</v>
      </c>
      <c r="U571" s="4">
        <f t="shared" si="62"/>
        <v>3429.398802572875</v>
      </c>
    </row>
    <row r="572" spans="1:21" x14ac:dyDescent="0.2">
      <c r="A572">
        <v>2122385174</v>
      </c>
      <c r="E572" s="1">
        <v>43499.738206018519</v>
      </c>
      <c r="F572" s="7">
        <f t="shared" si="57"/>
        <v>43499</v>
      </c>
      <c r="G572" s="6">
        <f t="shared" si="58"/>
        <v>2</v>
      </c>
      <c r="H572" s="6">
        <f t="shared" si="59"/>
        <v>3</v>
      </c>
      <c r="I572" s="6">
        <f t="shared" si="60"/>
        <v>2019</v>
      </c>
      <c r="J572" t="s">
        <v>4</v>
      </c>
      <c r="K572" t="s">
        <v>5</v>
      </c>
      <c r="L572">
        <v>3885</v>
      </c>
      <c r="M572">
        <v>12676.2</v>
      </c>
      <c r="N572" s="4">
        <f t="shared" si="61"/>
        <v>12.676200000000001</v>
      </c>
      <c r="O572" s="4">
        <f t="shared" si="56"/>
        <v>7.8766230702000009</v>
      </c>
      <c r="P572" t="s">
        <v>508</v>
      </c>
      <c r="Q572" t="str">
        <f>VLOOKUP(P572,Key!$A$2:$C$160,2,FALSE)</f>
        <v>Home - PP</v>
      </c>
      <c r="R572" t="str">
        <f>VLOOKUP(P572,Key!$A$2:$C$160,3,FALSE)</f>
        <v>Home - PP</v>
      </c>
      <c r="S572" t="str">
        <f>VLOOKUP(P572,Key!$A$2:$D$160,4,FALSE)</f>
        <v>Home - PP</v>
      </c>
      <c r="T572" t="b">
        <v>0</v>
      </c>
      <c r="U572" s="4">
        <f t="shared" si="62"/>
        <v>3437.2754256430749</v>
      </c>
    </row>
    <row r="573" spans="1:21" x14ac:dyDescent="0.2">
      <c r="A573">
        <v>2124243431</v>
      </c>
      <c r="E573" s="1">
        <v>43500.773310185185</v>
      </c>
      <c r="F573" s="7">
        <f t="shared" si="57"/>
        <v>43500</v>
      </c>
      <c r="G573" s="6">
        <f t="shared" si="58"/>
        <v>2</v>
      </c>
      <c r="H573" s="6">
        <f t="shared" si="59"/>
        <v>4</v>
      </c>
      <c r="I573" s="6">
        <f t="shared" si="60"/>
        <v>2019</v>
      </c>
      <c r="J573" t="s">
        <v>4</v>
      </c>
      <c r="K573" t="s">
        <v>5</v>
      </c>
      <c r="L573">
        <v>3780</v>
      </c>
      <c r="M573">
        <v>12166.6</v>
      </c>
      <c r="N573" s="4">
        <f t="shared" si="61"/>
        <v>12.166600000000001</v>
      </c>
      <c r="O573" s="4">
        <f t="shared" si="56"/>
        <v>7.5599724086000002</v>
      </c>
      <c r="P573" t="s">
        <v>508</v>
      </c>
      <c r="Q573" t="str">
        <f>VLOOKUP(P573,Key!$A$2:$C$160,2,FALSE)</f>
        <v>Home - PP</v>
      </c>
      <c r="R573" t="str">
        <f>VLOOKUP(P573,Key!$A$2:$C$160,3,FALSE)</f>
        <v>Home - PP</v>
      </c>
      <c r="S573" t="str">
        <f>VLOOKUP(P573,Key!$A$2:$D$160,4,FALSE)</f>
        <v>Home - PP</v>
      </c>
      <c r="T573" t="b">
        <v>1</v>
      </c>
      <c r="U573" s="4">
        <f t="shared" si="62"/>
        <v>3444.8353980516749</v>
      </c>
    </row>
    <row r="574" spans="1:21" x14ac:dyDescent="0.2">
      <c r="A574">
        <v>2124283607</v>
      </c>
      <c r="E574" s="1">
        <v>43500.817847222221</v>
      </c>
      <c r="F574" s="7">
        <f t="shared" si="57"/>
        <v>43500</v>
      </c>
      <c r="G574" s="6">
        <f t="shared" si="58"/>
        <v>2</v>
      </c>
      <c r="H574" s="6">
        <f t="shared" si="59"/>
        <v>4</v>
      </c>
      <c r="I574" s="6">
        <f t="shared" si="60"/>
        <v>2019</v>
      </c>
      <c r="J574" t="s">
        <v>7</v>
      </c>
      <c r="K574" t="s">
        <v>5</v>
      </c>
      <c r="L574">
        <v>856</v>
      </c>
      <c r="M574">
        <v>2812.9</v>
      </c>
      <c r="N574" s="4">
        <f t="shared" si="61"/>
        <v>2.8129</v>
      </c>
      <c r="O574" s="4">
        <f t="shared" si="56"/>
        <v>1.7478544859</v>
      </c>
      <c r="P574" t="s">
        <v>508</v>
      </c>
      <c r="Q574" t="str">
        <f>VLOOKUP(P574,Key!$A$2:$C$160,2,FALSE)</f>
        <v>Home - PP</v>
      </c>
      <c r="R574" t="str">
        <f>VLOOKUP(P574,Key!$A$2:$C$160,3,FALSE)</f>
        <v>Home - PP</v>
      </c>
      <c r="S574" t="str">
        <f>VLOOKUP(P574,Key!$A$2:$D$160,4,FALSE)</f>
        <v>Home - PP</v>
      </c>
      <c r="T574" t="b">
        <v>0</v>
      </c>
      <c r="U574" s="4">
        <f t="shared" si="62"/>
        <v>3446.5832525375749</v>
      </c>
    </row>
    <row r="575" spans="1:21" x14ac:dyDescent="0.2">
      <c r="A575">
        <v>2126291972</v>
      </c>
      <c r="E575" s="1">
        <v>43501.728819444441</v>
      </c>
      <c r="F575" s="7">
        <f t="shared" si="57"/>
        <v>43501</v>
      </c>
      <c r="G575" s="6">
        <f t="shared" si="58"/>
        <v>2</v>
      </c>
      <c r="H575" s="6">
        <f t="shared" si="59"/>
        <v>5</v>
      </c>
      <c r="I575" s="6">
        <f t="shared" si="60"/>
        <v>2019</v>
      </c>
      <c r="J575" t="s">
        <v>4</v>
      </c>
      <c r="K575" t="s">
        <v>5</v>
      </c>
      <c r="L575">
        <v>3720</v>
      </c>
      <c r="M575">
        <v>12293.1</v>
      </c>
      <c r="N575" s="4">
        <f t="shared" si="61"/>
        <v>12.293100000000001</v>
      </c>
      <c r="O575" s="4">
        <f t="shared" si="56"/>
        <v>7.6385758401000006</v>
      </c>
      <c r="P575" t="s">
        <v>508</v>
      </c>
      <c r="Q575" t="str">
        <f>VLOOKUP(P575,Key!$A$2:$C$160,2,FALSE)</f>
        <v>Home - PP</v>
      </c>
      <c r="R575" t="str">
        <f>VLOOKUP(P575,Key!$A$2:$C$160,3,FALSE)</f>
        <v>Home - PP</v>
      </c>
      <c r="S575" t="str">
        <f>VLOOKUP(P575,Key!$A$2:$D$160,4,FALSE)</f>
        <v>Home - PP</v>
      </c>
      <c r="T575" t="b">
        <v>0</v>
      </c>
      <c r="U575" s="4">
        <f t="shared" si="62"/>
        <v>3454.2218283776751</v>
      </c>
    </row>
    <row r="576" spans="1:21" x14ac:dyDescent="0.2">
      <c r="A576">
        <v>2126320835</v>
      </c>
      <c r="E576" s="1">
        <v>43501.773738425924</v>
      </c>
      <c r="F576" s="7">
        <f t="shared" si="57"/>
        <v>43501</v>
      </c>
      <c r="G576" s="6">
        <f t="shared" si="58"/>
        <v>2</v>
      </c>
      <c r="H576" s="6">
        <f t="shared" si="59"/>
        <v>5</v>
      </c>
      <c r="I576" s="6">
        <f t="shared" si="60"/>
        <v>2019</v>
      </c>
      <c r="J576" t="s">
        <v>4</v>
      </c>
      <c r="K576" t="s">
        <v>5</v>
      </c>
      <c r="L576">
        <v>466</v>
      </c>
      <c r="M576">
        <v>1688.9</v>
      </c>
      <c r="N576" s="4">
        <f t="shared" si="61"/>
        <v>1.6889000000000001</v>
      </c>
      <c r="O576" s="4">
        <f t="shared" si="56"/>
        <v>1.0494334819</v>
      </c>
      <c r="P576" t="s">
        <v>508</v>
      </c>
      <c r="Q576" t="str">
        <f>VLOOKUP(P576,Key!$A$2:$C$160,2,FALSE)</f>
        <v>Home - PP</v>
      </c>
      <c r="R576" t="str">
        <f>VLOOKUP(P576,Key!$A$2:$C$160,3,FALSE)</f>
        <v>Home - PP</v>
      </c>
      <c r="S576" t="str">
        <f>VLOOKUP(P576,Key!$A$2:$D$160,4,FALSE)</f>
        <v>Home - PP</v>
      </c>
      <c r="T576" t="b">
        <v>0</v>
      </c>
      <c r="U576" s="4">
        <f t="shared" si="62"/>
        <v>3455.2712618595751</v>
      </c>
    </row>
    <row r="577" spans="1:21" x14ac:dyDescent="0.2">
      <c r="A577">
        <v>2129414687</v>
      </c>
      <c r="E577" s="1">
        <v>43503.073773148149</v>
      </c>
      <c r="F577" s="7">
        <f t="shared" si="57"/>
        <v>43503</v>
      </c>
      <c r="G577" s="6">
        <f t="shared" si="58"/>
        <v>2</v>
      </c>
      <c r="H577" s="6">
        <f t="shared" si="59"/>
        <v>7</v>
      </c>
      <c r="I577" s="6">
        <f t="shared" si="60"/>
        <v>2019</v>
      </c>
      <c r="J577" t="s">
        <v>6</v>
      </c>
      <c r="K577" t="s">
        <v>5</v>
      </c>
      <c r="L577">
        <v>3600</v>
      </c>
      <c r="M577">
        <v>11748.2</v>
      </c>
      <c r="N577" s="4">
        <f t="shared" si="61"/>
        <v>11.748200000000001</v>
      </c>
      <c r="O577" s="4">
        <f t="shared" si="56"/>
        <v>7.299990782200001</v>
      </c>
      <c r="P577" t="s">
        <v>508</v>
      </c>
      <c r="Q577" t="str">
        <f>VLOOKUP(P577,Key!$A$2:$C$160,2,FALSE)</f>
        <v>Home - PP</v>
      </c>
      <c r="R577" t="str">
        <f>VLOOKUP(P577,Key!$A$2:$C$160,3,FALSE)</f>
        <v>Home - PP</v>
      </c>
      <c r="S577" t="str">
        <f>VLOOKUP(P577,Key!$A$2:$D$160,4,FALSE)</f>
        <v>Home - PP</v>
      </c>
      <c r="T577" t="b">
        <v>1</v>
      </c>
      <c r="U577" s="4">
        <f t="shared" si="62"/>
        <v>3462.5712526417751</v>
      </c>
    </row>
    <row r="578" spans="1:21" x14ac:dyDescent="0.2">
      <c r="A578">
        <v>2130890354</v>
      </c>
      <c r="E578" s="1">
        <v>43503.783125000002</v>
      </c>
      <c r="F578" s="7">
        <f t="shared" si="57"/>
        <v>43503</v>
      </c>
      <c r="G578" s="6">
        <f t="shared" si="58"/>
        <v>2</v>
      </c>
      <c r="H578" s="6">
        <f t="shared" si="59"/>
        <v>7</v>
      </c>
      <c r="I578" s="6">
        <f t="shared" si="60"/>
        <v>2019</v>
      </c>
      <c r="J578" t="s">
        <v>4</v>
      </c>
      <c r="K578" t="s">
        <v>5</v>
      </c>
      <c r="L578">
        <v>3542</v>
      </c>
      <c r="M578">
        <v>11523.9</v>
      </c>
      <c r="N578" s="4">
        <f t="shared" si="61"/>
        <v>11.523899999999999</v>
      </c>
      <c r="O578" s="4">
        <f t="shared" si="56"/>
        <v>7.1606172669000001</v>
      </c>
      <c r="P578" t="s">
        <v>508</v>
      </c>
      <c r="Q578" t="str">
        <f>VLOOKUP(P578,Key!$A$2:$C$160,2,FALSE)</f>
        <v>Home - PP</v>
      </c>
      <c r="R578" t="str">
        <f>VLOOKUP(P578,Key!$A$2:$C$160,3,FALSE)</f>
        <v>Home - PP</v>
      </c>
      <c r="S578" t="str">
        <f>VLOOKUP(P578,Key!$A$2:$D$160,4,FALSE)</f>
        <v>Home - PP</v>
      </c>
      <c r="T578" t="b">
        <v>0</v>
      </c>
      <c r="U578" s="4">
        <f t="shared" si="62"/>
        <v>3469.731869908675</v>
      </c>
    </row>
    <row r="579" spans="1:21" x14ac:dyDescent="0.2">
      <c r="A579">
        <v>2132909954</v>
      </c>
      <c r="E579" s="1">
        <v>43504.815162037034</v>
      </c>
      <c r="F579" s="7">
        <f t="shared" si="57"/>
        <v>43504</v>
      </c>
      <c r="G579" s="6">
        <f t="shared" si="58"/>
        <v>2</v>
      </c>
      <c r="H579" s="6">
        <f t="shared" si="59"/>
        <v>8</v>
      </c>
      <c r="I579" s="6">
        <f t="shared" si="60"/>
        <v>2019</v>
      </c>
      <c r="J579" t="s">
        <v>7</v>
      </c>
      <c r="K579" t="s">
        <v>5</v>
      </c>
      <c r="L579">
        <v>3490</v>
      </c>
      <c r="M579">
        <v>11979.1</v>
      </c>
      <c r="N579" s="4">
        <f t="shared" si="61"/>
        <v>11.979100000000001</v>
      </c>
      <c r="O579" s="4">
        <f t="shared" si="56"/>
        <v>7.4434653461</v>
      </c>
      <c r="P579" t="s">
        <v>508</v>
      </c>
      <c r="Q579" t="str">
        <f>VLOOKUP(P579,Key!$A$2:$C$160,2,FALSE)</f>
        <v>Home - PP</v>
      </c>
      <c r="R579" t="str">
        <f>VLOOKUP(P579,Key!$A$2:$C$160,3,FALSE)</f>
        <v>Home - PP</v>
      </c>
      <c r="S579" t="str">
        <f>VLOOKUP(P579,Key!$A$2:$D$160,4,FALSE)</f>
        <v>Home - PP</v>
      </c>
      <c r="T579" t="b">
        <v>0</v>
      </c>
      <c r="U579" s="4">
        <f t="shared" si="62"/>
        <v>3477.1753352547748</v>
      </c>
    </row>
    <row r="580" spans="1:21" x14ac:dyDescent="0.2">
      <c r="A580">
        <v>2135292847</v>
      </c>
      <c r="E580" s="1">
        <v>43505.823564814818</v>
      </c>
      <c r="F580" s="7">
        <f t="shared" si="57"/>
        <v>43505</v>
      </c>
      <c r="G580" s="6">
        <f t="shared" si="58"/>
        <v>2</v>
      </c>
      <c r="H580" s="6">
        <f t="shared" si="59"/>
        <v>9</v>
      </c>
      <c r="I580" s="6">
        <f t="shared" si="60"/>
        <v>2019</v>
      </c>
      <c r="J580" t="s">
        <v>7</v>
      </c>
      <c r="K580" t="s">
        <v>5</v>
      </c>
      <c r="L580">
        <v>3528</v>
      </c>
      <c r="M580">
        <v>11509.1</v>
      </c>
      <c r="N580" s="4">
        <f t="shared" si="61"/>
        <v>11.5091</v>
      </c>
      <c r="O580" s="4">
        <f t="shared" si="56"/>
        <v>7.1514209761000007</v>
      </c>
      <c r="P580" t="s">
        <v>508</v>
      </c>
      <c r="Q580" t="str">
        <f>VLOOKUP(P580,Key!$A$2:$C$160,2,FALSE)</f>
        <v>Home - PP</v>
      </c>
      <c r="R580" t="str">
        <f>VLOOKUP(P580,Key!$A$2:$C$160,3,FALSE)</f>
        <v>Home - PP</v>
      </c>
      <c r="S580" t="str">
        <f>VLOOKUP(P580,Key!$A$2:$D$160,4,FALSE)</f>
        <v>Home - PP</v>
      </c>
      <c r="T580" t="b">
        <v>0</v>
      </c>
      <c r="U580" s="4">
        <f t="shared" si="62"/>
        <v>3484.3267562308747</v>
      </c>
    </row>
    <row r="581" spans="1:21" x14ac:dyDescent="0.2">
      <c r="A581">
        <v>2137846951</v>
      </c>
      <c r="E581" s="1">
        <v>43506.818310185183</v>
      </c>
      <c r="F581" s="7">
        <f t="shared" si="57"/>
        <v>43506</v>
      </c>
      <c r="G581" s="6">
        <f t="shared" si="58"/>
        <v>2</v>
      </c>
      <c r="H581" s="6">
        <f t="shared" si="59"/>
        <v>10</v>
      </c>
      <c r="I581" s="6">
        <f t="shared" si="60"/>
        <v>2019</v>
      </c>
      <c r="J581" t="s">
        <v>7</v>
      </c>
      <c r="K581" t="s">
        <v>5</v>
      </c>
      <c r="L581">
        <v>3716</v>
      </c>
      <c r="M581">
        <v>11681.2</v>
      </c>
      <c r="N581" s="4">
        <f t="shared" si="61"/>
        <v>11.6812</v>
      </c>
      <c r="O581" s="4">
        <f t="shared" si="56"/>
        <v>7.2583589252000005</v>
      </c>
      <c r="P581" t="s">
        <v>508</v>
      </c>
      <c r="Q581" t="str">
        <f>VLOOKUP(P581,Key!$A$2:$C$160,2,FALSE)</f>
        <v>Home - PP</v>
      </c>
      <c r="R581" t="str">
        <f>VLOOKUP(P581,Key!$A$2:$C$160,3,FALSE)</f>
        <v>Home - PP</v>
      </c>
      <c r="S581" t="str">
        <f>VLOOKUP(P581,Key!$A$2:$D$160,4,FALSE)</f>
        <v>Home - PP</v>
      </c>
      <c r="T581" t="b">
        <v>0</v>
      </c>
      <c r="U581" s="4">
        <f t="shared" si="62"/>
        <v>3491.5851151560746</v>
      </c>
    </row>
    <row r="582" spans="1:21" x14ac:dyDescent="0.2">
      <c r="A582">
        <v>2139813356</v>
      </c>
      <c r="E582" s="1">
        <v>43507.833275462966</v>
      </c>
      <c r="F582" s="7">
        <f t="shared" si="57"/>
        <v>43507</v>
      </c>
      <c r="G582" s="6">
        <f t="shared" si="58"/>
        <v>2</v>
      </c>
      <c r="H582" s="6">
        <f t="shared" si="59"/>
        <v>11</v>
      </c>
      <c r="I582" s="6">
        <f t="shared" si="60"/>
        <v>2019</v>
      </c>
      <c r="J582" t="s">
        <v>7</v>
      </c>
      <c r="K582" t="s">
        <v>5</v>
      </c>
      <c r="L582">
        <v>3855</v>
      </c>
      <c r="M582">
        <v>12753.2</v>
      </c>
      <c r="N582" s="4">
        <f t="shared" si="61"/>
        <v>12.753200000000001</v>
      </c>
      <c r="O582" s="4">
        <f t="shared" ref="O582:O641" si="63">M582*$J$2</f>
        <v>7.9244686372000004</v>
      </c>
      <c r="P582" t="s">
        <v>508</v>
      </c>
      <c r="Q582" t="str">
        <f>VLOOKUP(P582,Key!$A$2:$C$160,2,FALSE)</f>
        <v>Home - PP</v>
      </c>
      <c r="R582" t="str">
        <f>VLOOKUP(P582,Key!$A$2:$C$160,3,FALSE)</f>
        <v>Home - PP</v>
      </c>
      <c r="S582" t="str">
        <f>VLOOKUP(P582,Key!$A$2:$D$160,4,FALSE)</f>
        <v>Home - PP</v>
      </c>
      <c r="T582" t="b">
        <v>0</v>
      </c>
      <c r="U582" s="4">
        <f t="shared" si="62"/>
        <v>3499.5095837932745</v>
      </c>
    </row>
    <row r="583" spans="1:21" x14ac:dyDescent="0.2">
      <c r="A583">
        <v>2142073046</v>
      </c>
      <c r="E583" s="1">
        <v>43508.829571759263</v>
      </c>
      <c r="F583" s="7">
        <f t="shared" ref="F583:F646" si="64">DATE(I583,G583,H583)</f>
        <v>43508</v>
      </c>
      <c r="G583" s="6">
        <f t="shared" ref="G583:G646" si="65">MONTH(E583)</f>
        <v>2</v>
      </c>
      <c r="H583" s="6">
        <f t="shared" ref="H583:H646" si="66">DAY(E583)</f>
        <v>12</v>
      </c>
      <c r="I583" s="6">
        <f t="shared" ref="I583:I646" si="67">YEAR(E583:E583)</f>
        <v>2019</v>
      </c>
      <c r="J583" t="s">
        <v>7</v>
      </c>
      <c r="K583" t="s">
        <v>5</v>
      </c>
      <c r="L583">
        <v>3747</v>
      </c>
      <c r="M583">
        <v>12213.3</v>
      </c>
      <c r="N583" s="4">
        <f t="shared" ref="N583:N646" si="68">M583/1000</f>
        <v>12.213299999999998</v>
      </c>
      <c r="O583" s="4">
        <f t="shared" si="63"/>
        <v>7.5889904342999994</v>
      </c>
      <c r="P583" t="s">
        <v>508</v>
      </c>
      <c r="Q583" t="str">
        <f>VLOOKUP(P583,Key!$A$2:$C$160,2,FALSE)</f>
        <v>Home - PP</v>
      </c>
      <c r="R583" t="str">
        <f>VLOOKUP(P583,Key!$A$2:$C$160,3,FALSE)</f>
        <v>Home - PP</v>
      </c>
      <c r="S583" t="str">
        <f>VLOOKUP(P583,Key!$A$2:$D$160,4,FALSE)</f>
        <v>Home - PP</v>
      </c>
      <c r="T583" t="b">
        <v>0</v>
      </c>
      <c r="U583" s="4">
        <f t="shared" si="62"/>
        <v>3507.0985742275743</v>
      </c>
    </row>
    <row r="584" spans="1:21" x14ac:dyDescent="0.2">
      <c r="A584">
        <v>2147668965</v>
      </c>
      <c r="E584" s="1">
        <v>43510.033472222225</v>
      </c>
      <c r="F584" s="7">
        <f t="shared" si="64"/>
        <v>43510</v>
      </c>
      <c r="G584" s="6">
        <f t="shared" si="65"/>
        <v>2</v>
      </c>
      <c r="H584" s="6">
        <f t="shared" si="66"/>
        <v>14</v>
      </c>
      <c r="I584" s="6">
        <f t="shared" si="67"/>
        <v>2019</v>
      </c>
      <c r="J584" t="s">
        <v>86</v>
      </c>
      <c r="K584" t="s">
        <v>5</v>
      </c>
      <c r="L584">
        <v>3600</v>
      </c>
      <c r="M584">
        <v>11748.2</v>
      </c>
      <c r="N584" s="4">
        <f t="shared" si="68"/>
        <v>11.748200000000001</v>
      </c>
      <c r="O584" s="4">
        <f t="shared" si="63"/>
        <v>7.299990782200001</v>
      </c>
      <c r="P584" s="5" t="s">
        <v>95</v>
      </c>
      <c r="Q584" t="str">
        <f>VLOOKUP(P584,Key!$A$2:$C$160,2,FALSE)</f>
        <v>Alaska</v>
      </c>
      <c r="R584" t="str">
        <f>VLOOKUP(P584,Key!$A$2:$C$160,3,FALSE)</f>
        <v>USA</v>
      </c>
      <c r="S584" t="str">
        <f>VLOOKUP(P584,Key!$A$2:$D$160,4,FALSE)</f>
        <v>DOM</v>
      </c>
      <c r="T584" t="b">
        <v>1</v>
      </c>
      <c r="U584" s="4">
        <f t="shared" ref="U584:U647" si="69">IF(K584="Run",O584,0)+U583</f>
        <v>3514.3985650097743</v>
      </c>
    </row>
    <row r="585" spans="1:21" x14ac:dyDescent="0.2">
      <c r="A585">
        <v>2149063495</v>
      </c>
      <c r="E585" s="1">
        <v>43510.727777777778</v>
      </c>
      <c r="F585" s="7">
        <f t="shared" si="64"/>
        <v>43510</v>
      </c>
      <c r="G585" s="6">
        <f t="shared" si="65"/>
        <v>2</v>
      </c>
      <c r="H585" s="6">
        <f t="shared" si="66"/>
        <v>14</v>
      </c>
      <c r="I585" s="6">
        <f t="shared" si="67"/>
        <v>2019</v>
      </c>
      <c r="J585" t="s">
        <v>87</v>
      </c>
      <c r="K585" t="s">
        <v>5</v>
      </c>
      <c r="L585">
        <v>3600</v>
      </c>
      <c r="M585">
        <v>11426.4</v>
      </c>
      <c r="N585" s="4">
        <f t="shared" si="68"/>
        <v>11.426399999999999</v>
      </c>
      <c r="O585" s="4">
        <f t="shared" si="63"/>
        <v>7.1000335944000001</v>
      </c>
      <c r="P585" s="5" t="s">
        <v>95</v>
      </c>
      <c r="Q585" t="str">
        <f>VLOOKUP(P585,Key!$A$2:$C$160,2,FALSE)</f>
        <v>Alaska</v>
      </c>
      <c r="R585" t="str">
        <f>VLOOKUP(P585,Key!$A$2:$C$160,3,FALSE)</f>
        <v>USA</v>
      </c>
      <c r="S585" t="str">
        <f>VLOOKUP(P585,Key!$A$2:$D$160,4,FALSE)</f>
        <v>DOM</v>
      </c>
      <c r="T585" t="b">
        <v>1</v>
      </c>
      <c r="U585" s="4">
        <f t="shared" si="69"/>
        <v>3521.4985986041743</v>
      </c>
    </row>
    <row r="586" spans="1:21" x14ac:dyDescent="0.2">
      <c r="A586">
        <v>2149888529</v>
      </c>
      <c r="E586" s="1">
        <v>43511.107604166667</v>
      </c>
      <c r="F586" s="7">
        <f t="shared" si="64"/>
        <v>43511</v>
      </c>
      <c r="G586" s="6">
        <f t="shared" si="65"/>
        <v>2</v>
      </c>
      <c r="H586" s="6">
        <f t="shared" si="66"/>
        <v>15</v>
      </c>
      <c r="I586" s="6">
        <f t="shared" si="67"/>
        <v>2019</v>
      </c>
      <c r="J586" t="s">
        <v>24</v>
      </c>
      <c r="K586" t="s">
        <v>20</v>
      </c>
      <c r="L586">
        <v>4963</v>
      </c>
      <c r="M586">
        <v>41360.199999999997</v>
      </c>
      <c r="N586" s="4">
        <f t="shared" si="68"/>
        <v>41.360199999999999</v>
      </c>
      <c r="O586" s="4">
        <f t="shared" si="63"/>
        <v>25.700028834199998</v>
      </c>
      <c r="P586" s="5" t="s">
        <v>95</v>
      </c>
      <c r="Q586" t="str">
        <f>VLOOKUP(P586,Key!$A$2:$C$160,2,FALSE)</f>
        <v>Alaska</v>
      </c>
      <c r="R586" t="str">
        <f>VLOOKUP(P586,Key!$A$2:$C$160,3,FALSE)</f>
        <v>USA</v>
      </c>
      <c r="S586" t="str">
        <f>VLOOKUP(P586,Key!$A$2:$D$160,4,FALSE)</f>
        <v>DOM</v>
      </c>
      <c r="T586" t="b">
        <v>1</v>
      </c>
      <c r="U586" s="4">
        <f t="shared" si="69"/>
        <v>3521.4985986041743</v>
      </c>
    </row>
    <row r="587" spans="1:21" x14ac:dyDescent="0.2">
      <c r="A587">
        <v>2151108913</v>
      </c>
      <c r="E587" s="1">
        <v>43511.701608796298</v>
      </c>
      <c r="F587" s="7">
        <f t="shared" si="64"/>
        <v>43511</v>
      </c>
      <c r="G587" s="6">
        <f t="shared" si="65"/>
        <v>2</v>
      </c>
      <c r="H587" s="6">
        <f t="shared" si="66"/>
        <v>15</v>
      </c>
      <c r="I587" s="6">
        <f t="shared" si="67"/>
        <v>2019</v>
      </c>
      <c r="J587" t="s">
        <v>88</v>
      </c>
      <c r="K587" t="s">
        <v>5</v>
      </c>
      <c r="L587">
        <v>3600</v>
      </c>
      <c r="M587">
        <v>11104.5</v>
      </c>
      <c r="N587" s="4">
        <f t="shared" si="68"/>
        <v>11.1045</v>
      </c>
      <c r="O587" s="4">
        <f t="shared" si="63"/>
        <v>6.9000142694999997</v>
      </c>
      <c r="P587" s="5" t="s">
        <v>95</v>
      </c>
      <c r="Q587" t="str">
        <f>VLOOKUP(P587,Key!$A$2:$C$160,2,FALSE)</f>
        <v>Alaska</v>
      </c>
      <c r="R587" t="str">
        <f>VLOOKUP(P587,Key!$A$2:$C$160,3,FALSE)</f>
        <v>USA</v>
      </c>
      <c r="S587" t="str">
        <f>VLOOKUP(P587,Key!$A$2:$D$160,4,FALSE)</f>
        <v>DOM</v>
      </c>
      <c r="T587" t="b">
        <v>1</v>
      </c>
      <c r="U587" s="4">
        <f t="shared" si="69"/>
        <v>3528.3986128736742</v>
      </c>
    </row>
    <row r="588" spans="1:21" x14ac:dyDescent="0.2">
      <c r="A588">
        <v>2154571685</v>
      </c>
      <c r="E588" s="1">
        <v>43513.249386574076</v>
      </c>
      <c r="F588" s="7">
        <f t="shared" si="64"/>
        <v>43513</v>
      </c>
      <c r="G588" s="6">
        <f t="shared" si="65"/>
        <v>2</v>
      </c>
      <c r="H588" s="6">
        <f t="shared" si="66"/>
        <v>17</v>
      </c>
      <c r="I588" s="6">
        <f t="shared" si="67"/>
        <v>2019</v>
      </c>
      <c r="J588" t="s">
        <v>89</v>
      </c>
      <c r="K588" t="s">
        <v>5</v>
      </c>
      <c r="L588">
        <v>3600</v>
      </c>
      <c r="M588">
        <v>12070.1</v>
      </c>
      <c r="N588" s="4">
        <f t="shared" si="68"/>
        <v>12.0701</v>
      </c>
      <c r="O588" s="4">
        <f t="shared" si="63"/>
        <v>7.5000101071000005</v>
      </c>
      <c r="P588" s="5" t="s">
        <v>96</v>
      </c>
      <c r="Q588" t="str">
        <f>VLOOKUP(P588,Key!$A$2:$C$160,2,FALSE)</f>
        <v>Alaska</v>
      </c>
      <c r="R588" t="str">
        <f>VLOOKUP(P588,Key!$A$2:$C$160,3,FALSE)</f>
        <v>USA</v>
      </c>
      <c r="S588" t="str">
        <f>VLOOKUP(P588,Key!$A$2:$D$160,4,FALSE)</f>
        <v>DOM</v>
      </c>
      <c r="T588" t="b">
        <v>1</v>
      </c>
      <c r="U588" s="4">
        <f t="shared" si="69"/>
        <v>3535.8986229807742</v>
      </c>
    </row>
    <row r="589" spans="1:21" x14ac:dyDescent="0.2">
      <c r="A589">
        <v>2157275669</v>
      </c>
      <c r="E589" s="1">
        <v>43514.292743055557</v>
      </c>
      <c r="F589" s="7">
        <f t="shared" si="64"/>
        <v>43514</v>
      </c>
      <c r="G589" s="6">
        <f t="shared" si="65"/>
        <v>2</v>
      </c>
      <c r="H589" s="6">
        <f t="shared" si="66"/>
        <v>18</v>
      </c>
      <c r="I589" s="6">
        <f t="shared" si="67"/>
        <v>2019</v>
      </c>
      <c r="J589" t="s">
        <v>88</v>
      </c>
      <c r="K589" t="s">
        <v>5</v>
      </c>
      <c r="L589">
        <v>3134</v>
      </c>
      <c r="M589">
        <v>10138.9</v>
      </c>
      <c r="N589" s="4">
        <f t="shared" si="68"/>
        <v>10.1389</v>
      </c>
      <c r="O589" s="4">
        <f t="shared" si="63"/>
        <v>6.3000184318999999</v>
      </c>
      <c r="P589" s="5" t="s">
        <v>95</v>
      </c>
      <c r="Q589" t="str">
        <f>VLOOKUP(P589,Key!$A$2:$C$160,2,FALSE)</f>
        <v>Alaska</v>
      </c>
      <c r="R589" t="str">
        <f>VLOOKUP(P589,Key!$A$2:$C$160,3,FALSE)</f>
        <v>USA</v>
      </c>
      <c r="S589" t="str">
        <f>VLOOKUP(P589,Key!$A$2:$D$160,4,FALSE)</f>
        <v>DOM</v>
      </c>
      <c r="T589" t="b">
        <v>1</v>
      </c>
      <c r="U589" s="4">
        <f t="shared" si="69"/>
        <v>3542.1986414126741</v>
      </c>
    </row>
    <row r="590" spans="1:21" x14ac:dyDescent="0.2">
      <c r="A590">
        <v>2159250906</v>
      </c>
      <c r="E590" s="1">
        <v>43515.059247685182</v>
      </c>
      <c r="F590" s="7">
        <f t="shared" si="64"/>
        <v>43515</v>
      </c>
      <c r="G590" s="6">
        <f t="shared" si="65"/>
        <v>2</v>
      </c>
      <c r="H590" s="6">
        <f t="shared" si="66"/>
        <v>19</v>
      </c>
      <c r="I590" s="6">
        <f t="shared" si="67"/>
        <v>2019</v>
      </c>
      <c r="J590" t="s">
        <v>6</v>
      </c>
      <c r="K590" t="s">
        <v>5</v>
      </c>
      <c r="L590">
        <v>3403</v>
      </c>
      <c r="M590">
        <v>11576.3</v>
      </c>
      <c r="N590" s="4">
        <f t="shared" si="68"/>
        <v>11.5763</v>
      </c>
      <c r="O590" s="4">
        <f t="shared" si="63"/>
        <v>7.1931771072999995</v>
      </c>
      <c r="P590" t="s">
        <v>508</v>
      </c>
      <c r="Q590" t="str">
        <f>VLOOKUP(P590,Key!$A$2:$C$160,2,FALSE)</f>
        <v>Home - PP</v>
      </c>
      <c r="R590" t="str">
        <f>VLOOKUP(P590,Key!$A$2:$C$160,3,FALSE)</f>
        <v>Home - PP</v>
      </c>
      <c r="S590" t="str">
        <f>VLOOKUP(P590,Key!$A$2:$D$160,4,FALSE)</f>
        <v>Home - PP</v>
      </c>
      <c r="T590" t="b">
        <v>0</v>
      </c>
      <c r="U590" s="4">
        <f t="shared" si="69"/>
        <v>3549.3918185199741</v>
      </c>
    </row>
    <row r="591" spans="1:21" x14ac:dyDescent="0.2">
      <c r="A591">
        <v>2160962395</v>
      </c>
      <c r="E591" s="1">
        <v>43515.773784722223</v>
      </c>
      <c r="F591" s="7">
        <f t="shared" si="64"/>
        <v>43515</v>
      </c>
      <c r="G591" s="6">
        <f t="shared" si="65"/>
        <v>2</v>
      </c>
      <c r="H591" s="6">
        <f t="shared" si="66"/>
        <v>19</v>
      </c>
      <c r="I591" s="6">
        <f t="shared" si="67"/>
        <v>2019</v>
      </c>
      <c r="J591" t="s">
        <v>4</v>
      </c>
      <c r="K591" t="s">
        <v>5</v>
      </c>
      <c r="L591">
        <v>3421</v>
      </c>
      <c r="M591">
        <v>11496.2</v>
      </c>
      <c r="N591" s="4">
        <f t="shared" si="68"/>
        <v>11.4962</v>
      </c>
      <c r="O591" s="4">
        <f t="shared" si="63"/>
        <v>7.1434052902000005</v>
      </c>
      <c r="P591" t="s">
        <v>508</v>
      </c>
      <c r="Q591" t="str">
        <f>VLOOKUP(P591,Key!$A$2:$C$160,2,FALSE)</f>
        <v>Home - PP</v>
      </c>
      <c r="R591" t="str">
        <f>VLOOKUP(P591,Key!$A$2:$C$160,3,FALSE)</f>
        <v>Home - PP</v>
      </c>
      <c r="S591" t="str">
        <f>VLOOKUP(P591,Key!$A$2:$D$160,4,FALSE)</f>
        <v>Home - PP</v>
      </c>
      <c r="T591" t="b">
        <v>0</v>
      </c>
      <c r="U591" s="4">
        <f t="shared" si="69"/>
        <v>3556.5352238101741</v>
      </c>
    </row>
    <row r="592" spans="1:21" x14ac:dyDescent="0.2">
      <c r="A592">
        <v>2163502227</v>
      </c>
      <c r="E592" s="1">
        <v>43516.8278125</v>
      </c>
      <c r="F592" s="7">
        <f t="shared" si="64"/>
        <v>43516</v>
      </c>
      <c r="G592" s="6">
        <f t="shared" si="65"/>
        <v>2</v>
      </c>
      <c r="H592" s="6">
        <f t="shared" si="66"/>
        <v>20</v>
      </c>
      <c r="I592" s="6">
        <f t="shared" si="67"/>
        <v>2019</v>
      </c>
      <c r="J592" t="s">
        <v>7</v>
      </c>
      <c r="K592" t="s">
        <v>5</v>
      </c>
      <c r="L592">
        <v>3890</v>
      </c>
      <c r="M592">
        <v>12578.7</v>
      </c>
      <c r="N592" s="4">
        <f t="shared" si="68"/>
        <v>12.578700000000001</v>
      </c>
      <c r="O592" s="4">
        <f t="shared" si="63"/>
        <v>7.8160393977000009</v>
      </c>
      <c r="P592" t="s">
        <v>508</v>
      </c>
      <c r="Q592" t="str">
        <f>VLOOKUP(P592,Key!$A$2:$C$160,2,FALSE)</f>
        <v>Home - PP</v>
      </c>
      <c r="R592" t="str">
        <f>VLOOKUP(P592,Key!$A$2:$C$160,3,FALSE)</f>
        <v>Home - PP</v>
      </c>
      <c r="S592" t="str">
        <f>VLOOKUP(P592,Key!$A$2:$D$160,4,FALSE)</f>
        <v>Home - PP</v>
      </c>
      <c r="T592" t="b">
        <v>0</v>
      </c>
      <c r="U592" s="4">
        <f t="shared" si="69"/>
        <v>3564.3512632078741</v>
      </c>
    </row>
    <row r="593" spans="1:21" x14ac:dyDescent="0.2">
      <c r="A593">
        <v>2165525242</v>
      </c>
      <c r="E593" s="1">
        <v>43517.762407407405</v>
      </c>
      <c r="F593" s="7">
        <f t="shared" si="64"/>
        <v>43517</v>
      </c>
      <c r="G593" s="6">
        <f t="shared" si="65"/>
        <v>2</v>
      </c>
      <c r="H593" s="6">
        <f t="shared" si="66"/>
        <v>21</v>
      </c>
      <c r="I593" s="6">
        <f t="shared" si="67"/>
        <v>2019</v>
      </c>
      <c r="J593" t="s">
        <v>4</v>
      </c>
      <c r="K593" t="s">
        <v>5</v>
      </c>
      <c r="L593">
        <v>3704</v>
      </c>
      <c r="M593">
        <v>11966.8</v>
      </c>
      <c r="N593" s="4">
        <f t="shared" si="68"/>
        <v>11.966799999999999</v>
      </c>
      <c r="O593" s="4">
        <f t="shared" si="63"/>
        <v>7.4358224827999999</v>
      </c>
      <c r="P593" t="s">
        <v>508</v>
      </c>
      <c r="Q593" t="str">
        <f>VLOOKUP(P593,Key!$A$2:$C$160,2,FALSE)</f>
        <v>Home - PP</v>
      </c>
      <c r="R593" t="str">
        <f>VLOOKUP(P593,Key!$A$2:$C$160,3,FALSE)</f>
        <v>Home - PP</v>
      </c>
      <c r="S593" t="str">
        <f>VLOOKUP(P593,Key!$A$2:$D$160,4,FALSE)</f>
        <v>Home - PP</v>
      </c>
      <c r="T593" t="b">
        <v>0</v>
      </c>
      <c r="U593" s="4">
        <f t="shared" si="69"/>
        <v>3571.7870856906743</v>
      </c>
    </row>
    <row r="594" spans="1:21" x14ac:dyDescent="0.2">
      <c r="A594">
        <v>2167628640</v>
      </c>
      <c r="E594" s="1">
        <v>43518.759398148148</v>
      </c>
      <c r="F594" s="7">
        <f t="shared" si="64"/>
        <v>43518</v>
      </c>
      <c r="G594" s="6">
        <f t="shared" si="65"/>
        <v>2</v>
      </c>
      <c r="H594" s="6">
        <f t="shared" si="66"/>
        <v>22</v>
      </c>
      <c r="I594" s="6">
        <f t="shared" si="67"/>
        <v>2019</v>
      </c>
      <c r="J594" t="s">
        <v>4</v>
      </c>
      <c r="K594" t="s">
        <v>5</v>
      </c>
      <c r="L594">
        <v>3954</v>
      </c>
      <c r="M594">
        <v>12708.3</v>
      </c>
      <c r="N594" s="4">
        <f t="shared" si="68"/>
        <v>12.708299999999999</v>
      </c>
      <c r="O594" s="4">
        <f t="shared" si="63"/>
        <v>7.8965690792999998</v>
      </c>
      <c r="P594" t="s">
        <v>508</v>
      </c>
      <c r="Q594" t="str">
        <f>VLOOKUP(P594,Key!$A$2:$C$160,2,FALSE)</f>
        <v>Home - PP</v>
      </c>
      <c r="R594" t="str">
        <f>VLOOKUP(P594,Key!$A$2:$C$160,3,FALSE)</f>
        <v>Home - PP</v>
      </c>
      <c r="S594" t="str">
        <f>VLOOKUP(P594,Key!$A$2:$D$160,4,FALSE)</f>
        <v>Home - PP</v>
      </c>
      <c r="T594" t="b">
        <v>0</v>
      </c>
      <c r="U594" s="4">
        <f t="shared" si="69"/>
        <v>3579.6836547699745</v>
      </c>
    </row>
    <row r="595" spans="1:21" x14ac:dyDescent="0.2">
      <c r="A595">
        <v>2170240531</v>
      </c>
      <c r="E595" s="1">
        <v>43519.773414351854</v>
      </c>
      <c r="F595" s="7">
        <f t="shared" si="64"/>
        <v>43519</v>
      </c>
      <c r="G595" s="6">
        <f t="shared" si="65"/>
        <v>2</v>
      </c>
      <c r="H595" s="6">
        <f t="shared" si="66"/>
        <v>23</v>
      </c>
      <c r="I595" s="6">
        <f t="shared" si="67"/>
        <v>2019</v>
      </c>
      <c r="J595" t="s">
        <v>4</v>
      </c>
      <c r="K595" t="s">
        <v>5</v>
      </c>
      <c r="L595">
        <v>4253</v>
      </c>
      <c r="M595">
        <v>13783.7</v>
      </c>
      <c r="N595" s="4">
        <f t="shared" si="68"/>
        <v>13.783700000000001</v>
      </c>
      <c r="O595" s="4">
        <f t="shared" si="63"/>
        <v>8.5647914526999998</v>
      </c>
      <c r="P595" t="s">
        <v>508</v>
      </c>
      <c r="Q595" t="str">
        <f>VLOOKUP(P595,Key!$A$2:$C$160,2,FALSE)</f>
        <v>Home - PP</v>
      </c>
      <c r="R595" t="str">
        <f>VLOOKUP(P595,Key!$A$2:$C$160,3,FALSE)</f>
        <v>Home - PP</v>
      </c>
      <c r="S595" t="str">
        <f>VLOOKUP(P595,Key!$A$2:$D$160,4,FALSE)</f>
        <v>Home - PP</v>
      </c>
      <c r="T595" t="b">
        <v>0</v>
      </c>
      <c r="U595" s="4">
        <f t="shared" si="69"/>
        <v>3588.2484462226744</v>
      </c>
    </row>
    <row r="596" spans="1:21" x14ac:dyDescent="0.2">
      <c r="A596">
        <v>2173249103</v>
      </c>
      <c r="E596" s="1">
        <v>43520.811597222222</v>
      </c>
      <c r="F596" s="7">
        <f t="shared" si="64"/>
        <v>43520</v>
      </c>
      <c r="G596" s="6">
        <f t="shared" si="65"/>
        <v>2</v>
      </c>
      <c r="H596" s="6">
        <f t="shared" si="66"/>
        <v>24</v>
      </c>
      <c r="I596" s="6">
        <f t="shared" si="67"/>
        <v>2019</v>
      </c>
      <c r="J596" t="s">
        <v>7</v>
      </c>
      <c r="K596" t="s">
        <v>5</v>
      </c>
      <c r="L596">
        <v>3537</v>
      </c>
      <c r="M596">
        <v>11787</v>
      </c>
      <c r="N596" s="4">
        <f t="shared" si="68"/>
        <v>11.787000000000001</v>
      </c>
      <c r="O596" s="4">
        <f t="shared" si="63"/>
        <v>7.3240999770000004</v>
      </c>
      <c r="P596" t="s">
        <v>508</v>
      </c>
      <c r="Q596" t="str">
        <f>VLOOKUP(P596,Key!$A$2:$C$160,2,FALSE)</f>
        <v>Home - PP</v>
      </c>
      <c r="R596" t="str">
        <f>VLOOKUP(P596,Key!$A$2:$C$160,3,FALSE)</f>
        <v>Home - PP</v>
      </c>
      <c r="S596" t="str">
        <f>VLOOKUP(P596,Key!$A$2:$D$160,4,FALSE)</f>
        <v>Home - PP</v>
      </c>
      <c r="T596" t="b">
        <v>0</v>
      </c>
      <c r="U596" s="4">
        <f t="shared" si="69"/>
        <v>3595.5725461996744</v>
      </c>
    </row>
    <row r="597" spans="1:21" x14ac:dyDescent="0.2">
      <c r="A597">
        <v>2175167559</v>
      </c>
      <c r="E597" s="1">
        <v>43521.761631944442</v>
      </c>
      <c r="F597" s="7">
        <f t="shared" si="64"/>
        <v>43521</v>
      </c>
      <c r="G597" s="6">
        <f t="shared" si="65"/>
        <v>2</v>
      </c>
      <c r="H597" s="6">
        <f t="shared" si="66"/>
        <v>25</v>
      </c>
      <c r="I597" s="6">
        <f t="shared" si="67"/>
        <v>2019</v>
      </c>
      <c r="J597" t="s">
        <v>4</v>
      </c>
      <c r="K597" t="s">
        <v>5</v>
      </c>
      <c r="L597">
        <v>4162</v>
      </c>
      <c r="M597">
        <v>13573.2</v>
      </c>
      <c r="N597" s="4">
        <f t="shared" si="68"/>
        <v>13.5732</v>
      </c>
      <c r="O597" s="4">
        <f t="shared" si="63"/>
        <v>8.4339928571999998</v>
      </c>
      <c r="P597" t="s">
        <v>508</v>
      </c>
      <c r="Q597" t="str">
        <f>VLOOKUP(P597,Key!$A$2:$C$160,2,FALSE)</f>
        <v>Home - PP</v>
      </c>
      <c r="R597" t="str">
        <f>VLOOKUP(P597,Key!$A$2:$C$160,3,FALSE)</f>
        <v>Home - PP</v>
      </c>
      <c r="S597" t="str">
        <f>VLOOKUP(P597,Key!$A$2:$D$160,4,FALSE)</f>
        <v>Home - PP</v>
      </c>
      <c r="T597" t="b">
        <v>0</v>
      </c>
      <c r="U597" s="4">
        <f t="shared" si="69"/>
        <v>3604.0065390568743</v>
      </c>
    </row>
    <row r="598" spans="1:21" x14ac:dyDescent="0.2">
      <c r="A598">
        <v>2177303676</v>
      </c>
      <c r="E598" s="1">
        <v>43522.700219907405</v>
      </c>
      <c r="F598" s="7">
        <f t="shared" si="64"/>
        <v>43522</v>
      </c>
      <c r="G598" s="6">
        <f t="shared" si="65"/>
        <v>2</v>
      </c>
      <c r="H598" s="6">
        <f t="shared" si="66"/>
        <v>26</v>
      </c>
      <c r="I598" s="6">
        <f t="shared" si="67"/>
        <v>2019</v>
      </c>
      <c r="J598" t="s">
        <v>4</v>
      </c>
      <c r="K598" t="s">
        <v>5</v>
      </c>
      <c r="L598">
        <v>3518</v>
      </c>
      <c r="M598">
        <v>11790.1</v>
      </c>
      <c r="N598" s="4">
        <f t="shared" si="68"/>
        <v>11.790100000000001</v>
      </c>
      <c r="O598" s="4">
        <f t="shared" si="63"/>
        <v>7.3260262271000007</v>
      </c>
      <c r="P598" t="s">
        <v>508</v>
      </c>
      <c r="Q598" t="str">
        <f>VLOOKUP(P598,Key!$A$2:$C$160,2,FALSE)</f>
        <v>Home - PP</v>
      </c>
      <c r="R598" t="str">
        <f>VLOOKUP(P598,Key!$A$2:$C$160,3,FALSE)</f>
        <v>Home - PP</v>
      </c>
      <c r="S598" t="str">
        <f>VLOOKUP(P598,Key!$A$2:$D$160,4,FALSE)</f>
        <v>Home - PP</v>
      </c>
      <c r="T598" t="b">
        <v>0</v>
      </c>
      <c r="U598" s="4">
        <f t="shared" si="69"/>
        <v>3611.3325652839744</v>
      </c>
    </row>
    <row r="599" spans="1:21" x14ac:dyDescent="0.2">
      <c r="A599">
        <v>2180048643</v>
      </c>
      <c r="E599" s="1">
        <v>43523.767418981479</v>
      </c>
      <c r="F599" s="7">
        <f t="shared" si="64"/>
        <v>43523</v>
      </c>
      <c r="G599" s="6">
        <f t="shared" si="65"/>
        <v>2</v>
      </c>
      <c r="H599" s="6">
        <f t="shared" si="66"/>
        <v>27</v>
      </c>
      <c r="I599" s="6">
        <f t="shared" si="67"/>
        <v>2019</v>
      </c>
      <c r="J599" t="s">
        <v>4</v>
      </c>
      <c r="K599" t="s">
        <v>5</v>
      </c>
      <c r="L599">
        <v>3549</v>
      </c>
      <c r="M599">
        <v>12016.6</v>
      </c>
      <c r="N599" s="4">
        <f t="shared" si="68"/>
        <v>12.0166</v>
      </c>
      <c r="O599" s="4">
        <f t="shared" si="63"/>
        <v>7.4667667586000004</v>
      </c>
      <c r="P599" t="s">
        <v>508</v>
      </c>
      <c r="Q599" t="str">
        <f>VLOOKUP(P599,Key!$A$2:$C$160,2,FALSE)</f>
        <v>Home - PP</v>
      </c>
      <c r="R599" t="str">
        <f>VLOOKUP(P599,Key!$A$2:$C$160,3,FALSE)</f>
        <v>Home - PP</v>
      </c>
      <c r="S599" t="str">
        <f>VLOOKUP(P599,Key!$A$2:$D$160,4,FALSE)</f>
        <v>Home - PP</v>
      </c>
      <c r="T599" t="b">
        <v>0</v>
      </c>
      <c r="U599" s="4">
        <f t="shared" si="69"/>
        <v>3618.7993320425744</v>
      </c>
    </row>
    <row r="600" spans="1:21" x14ac:dyDescent="0.2">
      <c r="A600">
        <v>2181638910</v>
      </c>
      <c r="E600" s="1">
        <v>43524.578900462962</v>
      </c>
      <c r="F600" s="7">
        <f t="shared" si="64"/>
        <v>43524</v>
      </c>
      <c r="G600" s="6">
        <f t="shared" si="65"/>
        <v>2</v>
      </c>
      <c r="H600" s="6">
        <f t="shared" si="66"/>
        <v>28</v>
      </c>
      <c r="I600" s="6">
        <f t="shared" si="67"/>
        <v>2019</v>
      </c>
      <c r="J600" t="s">
        <v>4</v>
      </c>
      <c r="K600" t="s">
        <v>5</v>
      </c>
      <c r="L600">
        <v>2851</v>
      </c>
      <c r="M600">
        <v>8998.7000000000007</v>
      </c>
      <c r="N600" s="4">
        <f t="shared" si="68"/>
        <v>8.9987000000000013</v>
      </c>
      <c r="O600" s="4">
        <f t="shared" si="63"/>
        <v>5.5915312177000009</v>
      </c>
      <c r="P600" t="s">
        <v>508</v>
      </c>
      <c r="Q600" t="str">
        <f>VLOOKUP(P600,Key!$A$2:$C$160,2,FALSE)</f>
        <v>Home - PP</v>
      </c>
      <c r="R600" t="str">
        <f>VLOOKUP(P600,Key!$A$2:$C$160,3,FALSE)</f>
        <v>Home - PP</v>
      </c>
      <c r="S600" t="str">
        <f>VLOOKUP(P600,Key!$A$2:$D$160,4,FALSE)</f>
        <v>Home - PP</v>
      </c>
      <c r="T600" t="b">
        <v>0</v>
      </c>
      <c r="U600" s="4">
        <f t="shared" si="69"/>
        <v>3624.3908632602743</v>
      </c>
    </row>
    <row r="601" spans="1:21" x14ac:dyDescent="0.2">
      <c r="A601">
        <v>2184214492</v>
      </c>
      <c r="E601" s="1">
        <v>43525.74019675926</v>
      </c>
      <c r="F601" s="7">
        <f t="shared" si="64"/>
        <v>43525</v>
      </c>
      <c r="G601" s="6">
        <f t="shared" si="65"/>
        <v>3</v>
      </c>
      <c r="H601" s="6">
        <f t="shared" si="66"/>
        <v>1</v>
      </c>
      <c r="I601" s="6">
        <f t="shared" si="67"/>
        <v>2019</v>
      </c>
      <c r="J601" t="s">
        <v>4</v>
      </c>
      <c r="K601" t="s">
        <v>5</v>
      </c>
      <c r="L601">
        <v>3588</v>
      </c>
      <c r="M601">
        <v>11712.3</v>
      </c>
      <c r="N601" s="4">
        <f t="shared" si="68"/>
        <v>11.712299999999999</v>
      </c>
      <c r="O601" s="4">
        <f t="shared" si="63"/>
        <v>7.2776835633000001</v>
      </c>
      <c r="P601" t="s">
        <v>508</v>
      </c>
      <c r="Q601" t="str">
        <f>VLOOKUP(P601,Key!$A$2:$C$160,2,FALSE)</f>
        <v>Home - PP</v>
      </c>
      <c r="R601" t="str">
        <f>VLOOKUP(P601,Key!$A$2:$C$160,3,FALSE)</f>
        <v>Home - PP</v>
      </c>
      <c r="S601" t="str">
        <f>VLOOKUP(P601,Key!$A$2:$D$160,4,FALSE)</f>
        <v>Home - PP</v>
      </c>
      <c r="T601" t="b">
        <v>0</v>
      </c>
      <c r="U601" s="4">
        <f t="shared" si="69"/>
        <v>3631.6685468235742</v>
      </c>
    </row>
    <row r="602" spans="1:21" x14ac:dyDescent="0.2">
      <c r="A602">
        <v>2186786530</v>
      </c>
      <c r="E602" s="1">
        <v>43526.777071759258</v>
      </c>
      <c r="F602" s="7">
        <f t="shared" si="64"/>
        <v>43526</v>
      </c>
      <c r="G602" s="6">
        <f t="shared" si="65"/>
        <v>3</v>
      </c>
      <c r="H602" s="6">
        <f t="shared" si="66"/>
        <v>2</v>
      </c>
      <c r="I602" s="6">
        <f t="shared" si="67"/>
        <v>2019</v>
      </c>
      <c r="J602" t="s">
        <v>4</v>
      </c>
      <c r="K602" t="s">
        <v>5</v>
      </c>
      <c r="L602">
        <v>3563</v>
      </c>
      <c r="M602">
        <v>11330</v>
      </c>
      <c r="N602" s="4">
        <f t="shared" si="68"/>
        <v>11.33</v>
      </c>
      <c r="O602" s="4">
        <f t="shared" si="63"/>
        <v>7.04013343</v>
      </c>
      <c r="P602" t="s">
        <v>508</v>
      </c>
      <c r="Q602" t="str">
        <f>VLOOKUP(P602,Key!$A$2:$C$160,2,FALSE)</f>
        <v>Home - PP</v>
      </c>
      <c r="R602" t="str">
        <f>VLOOKUP(P602,Key!$A$2:$C$160,3,FALSE)</f>
        <v>Home - PP</v>
      </c>
      <c r="S602" t="str">
        <f>VLOOKUP(P602,Key!$A$2:$D$160,4,FALSE)</f>
        <v>Home - PP</v>
      </c>
      <c r="T602" t="b">
        <v>0</v>
      </c>
      <c r="U602" s="4">
        <f t="shared" si="69"/>
        <v>3638.7086802535741</v>
      </c>
    </row>
    <row r="603" spans="1:21" x14ac:dyDescent="0.2">
      <c r="A603">
        <v>2189338619</v>
      </c>
      <c r="E603" s="1">
        <v>43527.754259259258</v>
      </c>
      <c r="F603" s="7">
        <f t="shared" si="64"/>
        <v>43527</v>
      </c>
      <c r="G603" s="6">
        <f t="shared" si="65"/>
        <v>3</v>
      </c>
      <c r="H603" s="6">
        <f t="shared" si="66"/>
        <v>3</v>
      </c>
      <c r="I603" s="6">
        <f t="shared" si="67"/>
        <v>2019</v>
      </c>
      <c r="J603" t="s">
        <v>4</v>
      </c>
      <c r="K603" t="s">
        <v>5</v>
      </c>
      <c r="L603">
        <v>3519</v>
      </c>
      <c r="M603">
        <v>11623.5</v>
      </c>
      <c r="N603" s="4">
        <f t="shared" si="68"/>
        <v>11.6235</v>
      </c>
      <c r="O603" s="4">
        <f t="shared" si="63"/>
        <v>7.2225058185000002</v>
      </c>
      <c r="P603" t="s">
        <v>508</v>
      </c>
      <c r="Q603" t="str">
        <f>VLOOKUP(P603,Key!$A$2:$C$160,2,FALSE)</f>
        <v>Home - PP</v>
      </c>
      <c r="R603" t="str">
        <f>VLOOKUP(P603,Key!$A$2:$C$160,3,FALSE)</f>
        <v>Home - PP</v>
      </c>
      <c r="S603" t="str">
        <f>VLOOKUP(P603,Key!$A$2:$D$160,4,FALSE)</f>
        <v>Home - PP</v>
      </c>
      <c r="T603" t="b">
        <v>0</v>
      </c>
      <c r="U603" s="4">
        <f t="shared" si="69"/>
        <v>3645.9311860720741</v>
      </c>
    </row>
    <row r="604" spans="1:21" x14ac:dyDescent="0.2">
      <c r="A604">
        <v>2191162877</v>
      </c>
      <c r="E604" s="1">
        <v>43528.750173611108</v>
      </c>
      <c r="F604" s="7">
        <f t="shared" si="64"/>
        <v>43528</v>
      </c>
      <c r="G604" s="6">
        <f t="shared" si="65"/>
        <v>3</v>
      </c>
      <c r="H604" s="6">
        <f t="shared" si="66"/>
        <v>4</v>
      </c>
      <c r="I604" s="6">
        <f t="shared" si="67"/>
        <v>2019</v>
      </c>
      <c r="J604" t="s">
        <v>4</v>
      </c>
      <c r="K604" t="s">
        <v>5</v>
      </c>
      <c r="L604">
        <v>3489</v>
      </c>
      <c r="M604">
        <v>11725.2</v>
      </c>
      <c r="N604" s="4">
        <f t="shared" si="68"/>
        <v>11.725200000000001</v>
      </c>
      <c r="O604" s="4">
        <f t="shared" si="63"/>
        <v>7.2856992492000003</v>
      </c>
      <c r="P604" t="s">
        <v>508</v>
      </c>
      <c r="Q604" t="str">
        <f>VLOOKUP(P604,Key!$A$2:$C$160,2,FALSE)</f>
        <v>Home - PP</v>
      </c>
      <c r="R604" t="str">
        <f>VLOOKUP(P604,Key!$A$2:$C$160,3,FALSE)</f>
        <v>Home - PP</v>
      </c>
      <c r="S604" t="str">
        <f>VLOOKUP(P604,Key!$A$2:$D$160,4,FALSE)</f>
        <v>Home - PP</v>
      </c>
      <c r="T604" t="b">
        <v>0</v>
      </c>
      <c r="U604" s="4">
        <f t="shared" si="69"/>
        <v>3653.2168853212743</v>
      </c>
    </row>
    <row r="605" spans="1:21" x14ac:dyDescent="0.2">
      <c r="A605">
        <v>2193617670</v>
      </c>
      <c r="E605" s="1">
        <v>43529.790219907409</v>
      </c>
      <c r="F605" s="7">
        <f t="shared" si="64"/>
        <v>43529</v>
      </c>
      <c r="G605" s="6">
        <f t="shared" si="65"/>
        <v>3</v>
      </c>
      <c r="H605" s="6">
        <f t="shared" si="66"/>
        <v>5</v>
      </c>
      <c r="I605" s="6">
        <f t="shared" si="67"/>
        <v>2019</v>
      </c>
      <c r="J605" t="s">
        <v>4</v>
      </c>
      <c r="K605" t="s">
        <v>5</v>
      </c>
      <c r="L605">
        <v>3983</v>
      </c>
      <c r="M605">
        <v>12819.6</v>
      </c>
      <c r="N605" s="4">
        <f t="shared" si="68"/>
        <v>12.819600000000001</v>
      </c>
      <c r="O605" s="4">
        <f t="shared" si="63"/>
        <v>7.9657276716000007</v>
      </c>
      <c r="P605" t="s">
        <v>508</v>
      </c>
      <c r="Q605" t="str">
        <f>VLOOKUP(P605,Key!$A$2:$C$160,2,FALSE)</f>
        <v>Home - PP</v>
      </c>
      <c r="R605" t="str">
        <f>VLOOKUP(P605,Key!$A$2:$C$160,3,FALSE)</f>
        <v>Home - PP</v>
      </c>
      <c r="S605" t="str">
        <f>VLOOKUP(P605,Key!$A$2:$D$160,4,FALSE)</f>
        <v>Home - PP</v>
      </c>
      <c r="T605" t="b">
        <v>0</v>
      </c>
      <c r="U605" s="4">
        <f t="shared" si="69"/>
        <v>3661.1826129928741</v>
      </c>
    </row>
    <row r="606" spans="1:21" x14ac:dyDescent="0.2">
      <c r="A606">
        <v>2195736798</v>
      </c>
      <c r="E606" s="1">
        <v>43530.787569444445</v>
      </c>
      <c r="F606" s="7">
        <f t="shared" si="64"/>
        <v>43530</v>
      </c>
      <c r="G606" s="6">
        <f t="shared" si="65"/>
        <v>3</v>
      </c>
      <c r="H606" s="6">
        <f t="shared" si="66"/>
        <v>6</v>
      </c>
      <c r="I606" s="6">
        <f t="shared" si="67"/>
        <v>2019</v>
      </c>
      <c r="J606" t="s">
        <v>4</v>
      </c>
      <c r="K606" t="s">
        <v>5</v>
      </c>
      <c r="L606">
        <v>3513</v>
      </c>
      <c r="M606">
        <v>11606.8</v>
      </c>
      <c r="N606" s="4">
        <f t="shared" si="68"/>
        <v>11.6068</v>
      </c>
      <c r="O606" s="4">
        <f t="shared" si="63"/>
        <v>7.2121289227999998</v>
      </c>
      <c r="P606" t="s">
        <v>508</v>
      </c>
      <c r="Q606" t="str">
        <f>VLOOKUP(P606,Key!$A$2:$C$160,2,FALSE)</f>
        <v>Home - PP</v>
      </c>
      <c r="R606" t="str">
        <f>VLOOKUP(P606,Key!$A$2:$C$160,3,FALSE)</f>
        <v>Home - PP</v>
      </c>
      <c r="S606" t="str">
        <f>VLOOKUP(P606,Key!$A$2:$D$160,4,FALSE)</f>
        <v>Home - PP</v>
      </c>
      <c r="T606" t="b">
        <v>0</v>
      </c>
      <c r="U606" s="4">
        <f t="shared" si="69"/>
        <v>3668.3947419156739</v>
      </c>
    </row>
    <row r="607" spans="1:21" x14ac:dyDescent="0.2">
      <c r="A607">
        <v>2197873703</v>
      </c>
      <c r="E607" s="1">
        <v>43531.808333333334</v>
      </c>
      <c r="F607" s="7">
        <f t="shared" si="64"/>
        <v>43531</v>
      </c>
      <c r="G607" s="6">
        <f t="shared" si="65"/>
        <v>3</v>
      </c>
      <c r="H607" s="6">
        <f t="shared" si="66"/>
        <v>7</v>
      </c>
      <c r="I607" s="6">
        <f t="shared" si="67"/>
        <v>2019</v>
      </c>
      <c r="J607" t="s">
        <v>7</v>
      </c>
      <c r="K607" t="s">
        <v>5</v>
      </c>
      <c r="L607">
        <v>3439</v>
      </c>
      <c r="M607">
        <v>11467.7</v>
      </c>
      <c r="N607" s="4">
        <f t="shared" si="68"/>
        <v>11.467700000000001</v>
      </c>
      <c r="O607" s="4">
        <f t="shared" si="63"/>
        <v>7.1256962167000006</v>
      </c>
      <c r="P607" t="s">
        <v>508</v>
      </c>
      <c r="Q607" t="str">
        <f>VLOOKUP(P607,Key!$A$2:$C$160,2,FALSE)</f>
        <v>Home - PP</v>
      </c>
      <c r="R607" t="str">
        <f>VLOOKUP(P607,Key!$A$2:$C$160,3,FALSE)</f>
        <v>Home - PP</v>
      </c>
      <c r="S607" t="str">
        <f>VLOOKUP(P607,Key!$A$2:$D$160,4,FALSE)</f>
        <v>Home - PP</v>
      </c>
      <c r="T607" t="b">
        <v>0</v>
      </c>
      <c r="U607" s="4">
        <f t="shared" si="69"/>
        <v>3675.5204381323738</v>
      </c>
    </row>
    <row r="608" spans="1:21" x14ac:dyDescent="0.2">
      <c r="A608">
        <v>2200053438</v>
      </c>
      <c r="E608" s="1">
        <v>43532.88925925926</v>
      </c>
      <c r="F608" s="7">
        <f t="shared" si="64"/>
        <v>43532</v>
      </c>
      <c r="G608" s="6">
        <f t="shared" si="65"/>
        <v>3</v>
      </c>
      <c r="H608" s="6">
        <f t="shared" si="66"/>
        <v>8</v>
      </c>
      <c r="I608" s="6">
        <f t="shared" si="67"/>
        <v>2019</v>
      </c>
      <c r="J608" t="s">
        <v>6</v>
      </c>
      <c r="K608" t="s">
        <v>5</v>
      </c>
      <c r="L608">
        <v>3688</v>
      </c>
      <c r="M608">
        <v>12051.3</v>
      </c>
      <c r="N608" s="4">
        <f t="shared" si="68"/>
        <v>12.051299999999999</v>
      </c>
      <c r="O608" s="4">
        <f t="shared" si="63"/>
        <v>7.4883283323000001</v>
      </c>
      <c r="P608" t="s">
        <v>508</v>
      </c>
      <c r="Q608" t="str">
        <f>VLOOKUP(P608,Key!$A$2:$C$160,2,FALSE)</f>
        <v>Home - PP</v>
      </c>
      <c r="R608" t="str">
        <f>VLOOKUP(P608,Key!$A$2:$C$160,3,FALSE)</f>
        <v>Home - PP</v>
      </c>
      <c r="S608" t="str">
        <f>VLOOKUP(P608,Key!$A$2:$D$160,4,FALSE)</f>
        <v>Home - PP</v>
      </c>
      <c r="T608" t="b">
        <v>0</v>
      </c>
      <c r="U608" s="4">
        <f t="shared" si="69"/>
        <v>3683.008766464674</v>
      </c>
    </row>
    <row r="609" spans="1:21" x14ac:dyDescent="0.2">
      <c r="A609">
        <v>2202339031</v>
      </c>
      <c r="E609" s="1">
        <v>43533.790254629632</v>
      </c>
      <c r="F609" s="7">
        <f t="shared" si="64"/>
        <v>43533</v>
      </c>
      <c r="G609" s="6">
        <f t="shared" si="65"/>
        <v>3</v>
      </c>
      <c r="H609" s="6">
        <f t="shared" si="66"/>
        <v>9</v>
      </c>
      <c r="I609" s="6">
        <f t="shared" si="67"/>
        <v>2019</v>
      </c>
      <c r="J609" t="s">
        <v>4</v>
      </c>
      <c r="K609" t="s">
        <v>5</v>
      </c>
      <c r="L609">
        <v>3408</v>
      </c>
      <c r="M609">
        <v>11183.2</v>
      </c>
      <c r="N609" s="4">
        <f t="shared" si="68"/>
        <v>11.183200000000001</v>
      </c>
      <c r="O609" s="4">
        <f t="shared" si="63"/>
        <v>6.9489161672000002</v>
      </c>
      <c r="P609" t="s">
        <v>508</v>
      </c>
      <c r="Q609" t="str">
        <f>VLOOKUP(P609,Key!$A$2:$C$160,2,FALSE)</f>
        <v>Home - PP</v>
      </c>
      <c r="R609" t="str">
        <f>VLOOKUP(P609,Key!$A$2:$C$160,3,FALSE)</f>
        <v>Home - PP</v>
      </c>
      <c r="S609" t="str">
        <f>VLOOKUP(P609,Key!$A$2:$D$160,4,FALSE)</f>
        <v>Home - PP</v>
      </c>
      <c r="T609" t="b">
        <v>0</v>
      </c>
      <c r="U609" s="4">
        <f t="shared" si="69"/>
        <v>3689.9576826318739</v>
      </c>
    </row>
    <row r="610" spans="1:21" x14ac:dyDescent="0.2">
      <c r="A610">
        <v>2204908143</v>
      </c>
      <c r="E610" s="1">
        <v>43534.747650462959</v>
      </c>
      <c r="F610" s="7">
        <f t="shared" si="64"/>
        <v>43534</v>
      </c>
      <c r="G610" s="6">
        <f t="shared" si="65"/>
        <v>3</v>
      </c>
      <c r="H610" s="6">
        <f t="shared" si="66"/>
        <v>10</v>
      </c>
      <c r="I610" s="6">
        <f t="shared" si="67"/>
        <v>2019</v>
      </c>
      <c r="J610" t="s">
        <v>4</v>
      </c>
      <c r="K610" t="s">
        <v>5</v>
      </c>
      <c r="L610">
        <v>3529</v>
      </c>
      <c r="M610">
        <v>11597.3</v>
      </c>
      <c r="N610" s="4">
        <f t="shared" si="68"/>
        <v>11.597299999999999</v>
      </c>
      <c r="O610" s="4">
        <f t="shared" si="63"/>
        <v>7.2062258982999996</v>
      </c>
      <c r="P610" t="s">
        <v>508</v>
      </c>
      <c r="Q610" t="str">
        <f>VLOOKUP(P610,Key!$A$2:$C$160,2,FALSE)</f>
        <v>Home - PP</v>
      </c>
      <c r="R610" t="str">
        <f>VLOOKUP(P610,Key!$A$2:$C$160,3,FALSE)</f>
        <v>Home - PP</v>
      </c>
      <c r="S610" t="str">
        <f>VLOOKUP(P610,Key!$A$2:$D$160,4,FALSE)</f>
        <v>Home - PP</v>
      </c>
      <c r="T610" t="b">
        <v>0</v>
      </c>
      <c r="U610" s="4">
        <f t="shared" si="69"/>
        <v>3697.163908530174</v>
      </c>
    </row>
    <row r="611" spans="1:21" x14ac:dyDescent="0.2">
      <c r="A611">
        <v>2207330453</v>
      </c>
      <c r="E611" s="1">
        <v>43535.934328703705</v>
      </c>
      <c r="F611" s="7">
        <f t="shared" si="64"/>
        <v>43535</v>
      </c>
      <c r="G611" s="6">
        <f t="shared" si="65"/>
        <v>3</v>
      </c>
      <c r="H611" s="6">
        <f t="shared" si="66"/>
        <v>11</v>
      </c>
      <c r="I611" s="6">
        <f t="shared" si="67"/>
        <v>2019</v>
      </c>
      <c r="J611" t="s">
        <v>7</v>
      </c>
      <c r="K611" t="s">
        <v>5</v>
      </c>
      <c r="L611">
        <v>3124</v>
      </c>
      <c r="M611">
        <v>10314.6</v>
      </c>
      <c r="N611" s="4">
        <f t="shared" si="68"/>
        <v>10.3146</v>
      </c>
      <c r="O611" s="4">
        <f t="shared" si="63"/>
        <v>6.4091933166000006</v>
      </c>
      <c r="P611" t="s">
        <v>97</v>
      </c>
      <c r="Q611" t="str">
        <f>VLOOKUP(P611,Key!$A$2:$C$160,2,FALSE)</f>
        <v>Hawaii</v>
      </c>
      <c r="R611" t="str">
        <f>VLOOKUP(P611,Key!$A$2:$C$160,3,FALSE)</f>
        <v>USA</v>
      </c>
      <c r="S611" t="str">
        <f>VLOOKUP(P611,Key!$A$2:$D$160,4,FALSE)</f>
        <v>DOM</v>
      </c>
      <c r="T611" t="b">
        <v>0</v>
      </c>
      <c r="U611" s="4">
        <f t="shared" si="69"/>
        <v>3703.5731018467741</v>
      </c>
    </row>
    <row r="612" spans="1:21" x14ac:dyDescent="0.2">
      <c r="A612">
        <v>2208877432</v>
      </c>
      <c r="E612" s="1">
        <v>43536.702488425923</v>
      </c>
      <c r="F612" s="7">
        <f t="shared" si="64"/>
        <v>43536</v>
      </c>
      <c r="G612" s="6">
        <f t="shared" si="65"/>
        <v>3</v>
      </c>
      <c r="H612" s="6">
        <f t="shared" si="66"/>
        <v>12</v>
      </c>
      <c r="I612" s="6">
        <f t="shared" si="67"/>
        <v>2019</v>
      </c>
      <c r="J612" t="s">
        <v>4</v>
      </c>
      <c r="K612" t="s">
        <v>5</v>
      </c>
      <c r="L612">
        <v>3224</v>
      </c>
      <c r="M612">
        <v>11101.1</v>
      </c>
      <c r="N612" s="4">
        <f t="shared" si="68"/>
        <v>11.101100000000001</v>
      </c>
      <c r="O612" s="4">
        <f t="shared" si="63"/>
        <v>6.8979016081000006</v>
      </c>
      <c r="P612" t="s">
        <v>97</v>
      </c>
      <c r="Q612" t="str">
        <f>VLOOKUP(P612,Key!$A$2:$C$160,2,FALSE)</f>
        <v>Hawaii</v>
      </c>
      <c r="R612" t="str">
        <f>VLOOKUP(P612,Key!$A$2:$C$160,3,FALSE)</f>
        <v>USA</v>
      </c>
      <c r="S612" t="str">
        <f>VLOOKUP(P612,Key!$A$2:$D$160,4,FALSE)</f>
        <v>DOM</v>
      </c>
      <c r="T612" t="b">
        <v>0</v>
      </c>
      <c r="U612" s="4">
        <f t="shared" si="69"/>
        <v>3710.4710034548739</v>
      </c>
    </row>
    <row r="613" spans="1:21" x14ac:dyDescent="0.2">
      <c r="A613">
        <v>2211189938</v>
      </c>
      <c r="E613" s="1">
        <v>43537.721307870372</v>
      </c>
      <c r="F613" s="7">
        <f t="shared" si="64"/>
        <v>43537</v>
      </c>
      <c r="G613" s="6">
        <f t="shared" si="65"/>
        <v>3</v>
      </c>
      <c r="H613" s="6">
        <f t="shared" si="66"/>
        <v>13</v>
      </c>
      <c r="I613" s="6">
        <f t="shared" si="67"/>
        <v>2019</v>
      </c>
      <c r="J613" t="s">
        <v>4</v>
      </c>
      <c r="K613" t="s">
        <v>5</v>
      </c>
      <c r="L613">
        <v>3609</v>
      </c>
      <c r="M613">
        <v>11864.3</v>
      </c>
      <c r="N613" s="4">
        <f t="shared" si="68"/>
        <v>11.8643</v>
      </c>
      <c r="O613" s="4">
        <f t="shared" si="63"/>
        <v>7.3721319552999995</v>
      </c>
      <c r="P613" t="s">
        <v>97</v>
      </c>
      <c r="Q613" t="str">
        <f>VLOOKUP(P613,Key!$A$2:$C$160,2,FALSE)</f>
        <v>Hawaii</v>
      </c>
      <c r="R613" t="str">
        <f>VLOOKUP(P613,Key!$A$2:$C$160,3,FALSE)</f>
        <v>USA</v>
      </c>
      <c r="S613" t="str">
        <f>VLOOKUP(P613,Key!$A$2:$D$160,4,FALSE)</f>
        <v>DOM</v>
      </c>
      <c r="T613" t="b">
        <v>0</v>
      </c>
      <c r="U613" s="4">
        <f t="shared" si="69"/>
        <v>3717.843135410174</v>
      </c>
    </row>
    <row r="614" spans="1:21" x14ac:dyDescent="0.2">
      <c r="A614">
        <v>2213251465</v>
      </c>
      <c r="E614" s="1">
        <v>43538.699942129628</v>
      </c>
      <c r="F614" s="7">
        <f t="shared" si="64"/>
        <v>43538</v>
      </c>
      <c r="G614" s="6">
        <f t="shared" si="65"/>
        <v>3</v>
      </c>
      <c r="H614" s="6">
        <f t="shared" si="66"/>
        <v>14</v>
      </c>
      <c r="I614" s="6">
        <f t="shared" si="67"/>
        <v>2019</v>
      </c>
      <c r="J614" t="s">
        <v>4</v>
      </c>
      <c r="K614" t="s">
        <v>5</v>
      </c>
      <c r="L614">
        <v>3614</v>
      </c>
      <c r="M614">
        <v>11884.1</v>
      </c>
      <c r="N614" s="4">
        <f t="shared" si="68"/>
        <v>11.8841</v>
      </c>
      <c r="O614" s="4">
        <f t="shared" si="63"/>
        <v>7.3844351011000002</v>
      </c>
      <c r="P614" t="s">
        <v>98</v>
      </c>
      <c r="Q614" t="str">
        <f>VLOOKUP(P614,Key!$A$2:$C$160,2,FALSE)</f>
        <v>Hawaii</v>
      </c>
      <c r="R614" t="str">
        <f>VLOOKUP(P614,Key!$A$2:$C$160,3,FALSE)</f>
        <v>USA</v>
      </c>
      <c r="S614" t="str">
        <f>VLOOKUP(P614,Key!$A$2:$D$160,4,FALSE)</f>
        <v>DOM</v>
      </c>
      <c r="T614" t="b">
        <v>0</v>
      </c>
      <c r="U614" s="4">
        <f t="shared" si="69"/>
        <v>3725.2275705112738</v>
      </c>
    </row>
    <row r="615" spans="1:21" x14ac:dyDescent="0.2">
      <c r="A615">
        <v>2215360346</v>
      </c>
      <c r="E615" s="1">
        <v>43539.708703703705</v>
      </c>
      <c r="F615" s="7">
        <f t="shared" si="64"/>
        <v>43539</v>
      </c>
      <c r="G615" s="6">
        <f t="shared" si="65"/>
        <v>3</v>
      </c>
      <c r="H615" s="6">
        <f t="shared" si="66"/>
        <v>15</v>
      </c>
      <c r="I615" s="6">
        <f t="shared" si="67"/>
        <v>2019</v>
      </c>
      <c r="J615" t="s">
        <v>4</v>
      </c>
      <c r="K615" t="s">
        <v>5</v>
      </c>
      <c r="L615">
        <v>3729</v>
      </c>
      <c r="M615">
        <v>12376.4</v>
      </c>
      <c r="N615" s="4">
        <f t="shared" si="68"/>
        <v>12.3764</v>
      </c>
      <c r="O615" s="4">
        <f t="shared" si="63"/>
        <v>7.6903360443999995</v>
      </c>
      <c r="P615" t="s">
        <v>98</v>
      </c>
      <c r="Q615" t="str">
        <f>VLOOKUP(P615,Key!$A$2:$C$160,2,FALSE)</f>
        <v>Hawaii</v>
      </c>
      <c r="R615" t="str">
        <f>VLOOKUP(P615,Key!$A$2:$C$160,3,FALSE)</f>
        <v>USA</v>
      </c>
      <c r="S615" t="str">
        <f>VLOOKUP(P615,Key!$A$2:$D$160,4,FALSE)</f>
        <v>DOM</v>
      </c>
      <c r="T615" t="b">
        <v>0</v>
      </c>
      <c r="U615" s="4">
        <f t="shared" si="69"/>
        <v>3732.9179065556737</v>
      </c>
    </row>
    <row r="616" spans="1:21" x14ac:dyDescent="0.2">
      <c r="A616">
        <v>2217861854</v>
      </c>
      <c r="E616" s="1">
        <v>43540.732222222221</v>
      </c>
      <c r="F616" s="7">
        <f t="shared" si="64"/>
        <v>43540</v>
      </c>
      <c r="G616" s="6">
        <f t="shared" si="65"/>
        <v>3</v>
      </c>
      <c r="H616" s="6">
        <f t="shared" si="66"/>
        <v>16</v>
      </c>
      <c r="I616" s="6">
        <f t="shared" si="67"/>
        <v>2019</v>
      </c>
      <c r="J616" t="s">
        <v>4</v>
      </c>
      <c r="K616" t="s">
        <v>5</v>
      </c>
      <c r="L616">
        <v>3769</v>
      </c>
      <c r="M616">
        <v>12063.8</v>
      </c>
      <c r="N616" s="4">
        <f t="shared" si="68"/>
        <v>12.063799999999999</v>
      </c>
      <c r="O616" s="4">
        <f t="shared" si="63"/>
        <v>7.4960954697999993</v>
      </c>
      <c r="P616" t="s">
        <v>98</v>
      </c>
      <c r="Q616" t="str">
        <f>VLOOKUP(P616,Key!$A$2:$C$160,2,FALSE)</f>
        <v>Hawaii</v>
      </c>
      <c r="R616" t="str">
        <f>VLOOKUP(P616,Key!$A$2:$C$160,3,FALSE)</f>
        <v>USA</v>
      </c>
      <c r="S616" t="str">
        <f>VLOOKUP(P616,Key!$A$2:$D$160,4,FALSE)</f>
        <v>DOM</v>
      </c>
      <c r="T616" t="b">
        <v>0</v>
      </c>
      <c r="U616" s="4">
        <f t="shared" si="69"/>
        <v>3740.4140020254736</v>
      </c>
    </row>
    <row r="617" spans="1:21" x14ac:dyDescent="0.2">
      <c r="A617">
        <v>2221268272</v>
      </c>
      <c r="E617" s="1">
        <v>43541.967199074075</v>
      </c>
      <c r="F617" s="7">
        <f t="shared" si="64"/>
        <v>43541</v>
      </c>
      <c r="G617" s="6">
        <f t="shared" si="65"/>
        <v>3</v>
      </c>
      <c r="H617" s="6">
        <f t="shared" si="66"/>
        <v>17</v>
      </c>
      <c r="I617" s="6">
        <f t="shared" si="67"/>
        <v>2019</v>
      </c>
      <c r="J617" t="s">
        <v>6</v>
      </c>
      <c r="K617" t="s">
        <v>5</v>
      </c>
      <c r="L617">
        <v>3239</v>
      </c>
      <c r="M617">
        <v>11130.1</v>
      </c>
      <c r="N617" s="4">
        <f t="shared" si="68"/>
        <v>11.130100000000001</v>
      </c>
      <c r="O617" s="4">
        <f t="shared" si="63"/>
        <v>6.9159213671000002</v>
      </c>
      <c r="P617" t="s">
        <v>508</v>
      </c>
      <c r="Q617" t="str">
        <f>VLOOKUP(P617,Key!$A$2:$C$160,2,FALSE)</f>
        <v>Home - PP</v>
      </c>
      <c r="R617" t="str">
        <f>VLOOKUP(P617,Key!$A$2:$C$160,3,FALSE)</f>
        <v>Home - PP</v>
      </c>
      <c r="S617" t="str">
        <f>VLOOKUP(P617,Key!$A$2:$D$160,4,FALSE)</f>
        <v>Home - PP</v>
      </c>
      <c r="T617" t="b">
        <v>0</v>
      </c>
      <c r="U617" s="4">
        <f t="shared" si="69"/>
        <v>3747.3299233925736</v>
      </c>
    </row>
    <row r="618" spans="1:21" x14ac:dyDescent="0.2">
      <c r="A618">
        <v>2222606637</v>
      </c>
      <c r="E618" s="1">
        <v>43542.700775462959</v>
      </c>
      <c r="F618" s="7">
        <f t="shared" si="64"/>
        <v>43542</v>
      </c>
      <c r="G618" s="6">
        <f t="shared" si="65"/>
        <v>3</v>
      </c>
      <c r="H618" s="6">
        <f t="shared" si="66"/>
        <v>18</v>
      </c>
      <c r="I618" s="6">
        <f t="shared" si="67"/>
        <v>2019</v>
      </c>
      <c r="J618" t="s">
        <v>4</v>
      </c>
      <c r="K618" t="s">
        <v>5</v>
      </c>
      <c r="L618">
        <v>3513</v>
      </c>
      <c r="M618">
        <v>11559.3</v>
      </c>
      <c r="N618" s="4">
        <f t="shared" si="68"/>
        <v>11.559299999999999</v>
      </c>
      <c r="O618" s="4">
        <f t="shared" si="63"/>
        <v>7.1826138002999995</v>
      </c>
      <c r="P618" t="s">
        <v>508</v>
      </c>
      <c r="Q618" t="str">
        <f>VLOOKUP(P618,Key!$A$2:$C$160,2,FALSE)</f>
        <v>Home - PP</v>
      </c>
      <c r="R618" t="str">
        <f>VLOOKUP(P618,Key!$A$2:$C$160,3,FALSE)</f>
        <v>Home - PP</v>
      </c>
      <c r="S618" t="str">
        <f>VLOOKUP(P618,Key!$A$2:$D$160,4,FALSE)</f>
        <v>Home - PP</v>
      </c>
      <c r="T618" t="b">
        <v>0</v>
      </c>
      <c r="U618" s="4">
        <f t="shared" si="69"/>
        <v>3754.5125371928734</v>
      </c>
    </row>
    <row r="619" spans="1:21" x14ac:dyDescent="0.2">
      <c r="A619">
        <v>2225080021</v>
      </c>
      <c r="E619" s="1">
        <v>43543.727280092593</v>
      </c>
      <c r="F619" s="7">
        <f t="shared" si="64"/>
        <v>43543</v>
      </c>
      <c r="G619" s="6">
        <f t="shared" si="65"/>
        <v>3</v>
      </c>
      <c r="H619" s="6">
        <f t="shared" si="66"/>
        <v>19</v>
      </c>
      <c r="I619" s="6">
        <f t="shared" si="67"/>
        <v>2019</v>
      </c>
      <c r="J619" t="s">
        <v>4</v>
      </c>
      <c r="K619" t="s">
        <v>5</v>
      </c>
      <c r="L619">
        <v>3602</v>
      </c>
      <c r="M619">
        <v>11540.1</v>
      </c>
      <c r="N619" s="4">
        <f t="shared" si="68"/>
        <v>11.540100000000001</v>
      </c>
      <c r="O619" s="4">
        <f t="shared" si="63"/>
        <v>7.1706834771000008</v>
      </c>
      <c r="P619" t="s">
        <v>508</v>
      </c>
      <c r="Q619" t="str">
        <f>VLOOKUP(P619,Key!$A$2:$C$160,2,FALSE)</f>
        <v>Home - PP</v>
      </c>
      <c r="R619" t="str">
        <f>VLOOKUP(P619,Key!$A$2:$C$160,3,FALSE)</f>
        <v>Home - PP</v>
      </c>
      <c r="S619" t="str">
        <f>VLOOKUP(P619,Key!$A$2:$D$160,4,FALSE)</f>
        <v>Home - PP</v>
      </c>
      <c r="T619" t="b">
        <v>0</v>
      </c>
      <c r="U619" s="4">
        <f t="shared" si="69"/>
        <v>3761.6832206699733</v>
      </c>
    </row>
    <row r="620" spans="1:21" x14ac:dyDescent="0.2">
      <c r="A620">
        <v>2227810369</v>
      </c>
      <c r="E620" s="1">
        <v>43544.780810185184</v>
      </c>
      <c r="F620" s="7">
        <f t="shared" si="64"/>
        <v>43544</v>
      </c>
      <c r="G620" s="6">
        <f t="shared" si="65"/>
        <v>3</v>
      </c>
      <c r="H620" s="6">
        <f t="shared" si="66"/>
        <v>20</v>
      </c>
      <c r="I620" s="6">
        <f t="shared" si="67"/>
        <v>2019</v>
      </c>
      <c r="J620" t="s">
        <v>7</v>
      </c>
      <c r="K620" t="s">
        <v>5</v>
      </c>
      <c r="L620">
        <v>3518</v>
      </c>
      <c r="M620">
        <v>11398.7</v>
      </c>
      <c r="N620" s="4">
        <f t="shared" si="68"/>
        <v>11.398700000000002</v>
      </c>
      <c r="O620" s="4">
        <f t="shared" si="63"/>
        <v>7.0828216177000005</v>
      </c>
      <c r="P620" t="s">
        <v>508</v>
      </c>
      <c r="Q620" t="str">
        <f>VLOOKUP(P620,Key!$A$2:$C$160,2,FALSE)</f>
        <v>Home - PP</v>
      </c>
      <c r="R620" t="str">
        <f>VLOOKUP(P620,Key!$A$2:$C$160,3,FALSE)</f>
        <v>Home - PP</v>
      </c>
      <c r="S620" t="str">
        <f>VLOOKUP(P620,Key!$A$2:$D$160,4,FALSE)</f>
        <v>Home - PP</v>
      </c>
      <c r="T620" t="b">
        <v>0</v>
      </c>
      <c r="U620" s="4">
        <f t="shared" si="69"/>
        <v>3768.7660422876734</v>
      </c>
    </row>
    <row r="621" spans="1:21" x14ac:dyDescent="0.2">
      <c r="A621">
        <v>2229864427</v>
      </c>
      <c r="E621" s="1">
        <v>43545.691574074073</v>
      </c>
      <c r="F621" s="7">
        <f t="shared" si="64"/>
        <v>43545</v>
      </c>
      <c r="G621" s="6">
        <f t="shared" si="65"/>
        <v>3</v>
      </c>
      <c r="H621" s="6">
        <f t="shared" si="66"/>
        <v>21</v>
      </c>
      <c r="I621" s="6">
        <f t="shared" si="67"/>
        <v>2019</v>
      </c>
      <c r="J621" t="s">
        <v>4</v>
      </c>
      <c r="K621" t="s">
        <v>5</v>
      </c>
      <c r="L621">
        <v>3530</v>
      </c>
      <c r="M621">
        <v>11469.7</v>
      </c>
      <c r="N621" s="4">
        <f t="shared" si="68"/>
        <v>11.469700000000001</v>
      </c>
      <c r="O621" s="4">
        <f t="shared" si="63"/>
        <v>7.1269389587000003</v>
      </c>
      <c r="P621" t="s">
        <v>508</v>
      </c>
      <c r="Q621" t="str">
        <f>VLOOKUP(P621,Key!$A$2:$C$160,2,FALSE)</f>
        <v>Home - PP</v>
      </c>
      <c r="R621" t="str">
        <f>VLOOKUP(P621,Key!$A$2:$C$160,3,FALSE)</f>
        <v>Home - PP</v>
      </c>
      <c r="S621" t="str">
        <f>VLOOKUP(P621,Key!$A$2:$D$160,4,FALSE)</f>
        <v>Home - PP</v>
      </c>
      <c r="T621" t="b">
        <v>0</v>
      </c>
      <c r="U621" s="4">
        <f t="shared" si="69"/>
        <v>3775.8929812463734</v>
      </c>
    </row>
    <row r="622" spans="1:21" x14ac:dyDescent="0.2">
      <c r="A622">
        <v>2232352024</v>
      </c>
      <c r="E622" s="1">
        <v>43546.753182870372</v>
      </c>
      <c r="F622" s="7">
        <f t="shared" si="64"/>
        <v>43546</v>
      </c>
      <c r="G622" s="6">
        <f t="shared" si="65"/>
        <v>3</v>
      </c>
      <c r="H622" s="6">
        <f t="shared" si="66"/>
        <v>22</v>
      </c>
      <c r="I622" s="6">
        <f t="shared" si="67"/>
        <v>2019</v>
      </c>
      <c r="J622" t="s">
        <v>7</v>
      </c>
      <c r="K622" t="s">
        <v>5</v>
      </c>
      <c r="L622">
        <v>3769</v>
      </c>
      <c r="M622">
        <v>12776.5</v>
      </c>
      <c r="N622" s="4">
        <f t="shared" si="68"/>
        <v>12.7765</v>
      </c>
      <c r="O622" s="4">
        <f t="shared" si="63"/>
        <v>7.9389465814999998</v>
      </c>
      <c r="P622" t="s">
        <v>508</v>
      </c>
      <c r="Q622" t="str">
        <f>VLOOKUP(P622,Key!$A$2:$C$160,2,FALSE)</f>
        <v>Home - PP</v>
      </c>
      <c r="R622" t="str">
        <f>VLOOKUP(P622,Key!$A$2:$C$160,3,FALSE)</f>
        <v>Home - PP</v>
      </c>
      <c r="S622" t="str">
        <f>VLOOKUP(P622,Key!$A$2:$D$160,4,FALSE)</f>
        <v>Home - PP</v>
      </c>
      <c r="T622" t="b">
        <v>0</v>
      </c>
      <c r="U622" s="4">
        <f t="shared" si="69"/>
        <v>3783.8319278278736</v>
      </c>
    </row>
    <row r="623" spans="1:21" x14ac:dyDescent="0.2">
      <c r="A623">
        <v>2235503930</v>
      </c>
      <c r="E623" s="1">
        <v>43547.963506944441</v>
      </c>
      <c r="F623" s="7">
        <f t="shared" si="64"/>
        <v>43547</v>
      </c>
      <c r="G623" s="6">
        <f t="shared" si="65"/>
        <v>3</v>
      </c>
      <c r="H623" s="6">
        <f t="shared" si="66"/>
        <v>23</v>
      </c>
      <c r="I623" s="6">
        <f t="shared" si="67"/>
        <v>2019</v>
      </c>
      <c r="J623" t="s">
        <v>6</v>
      </c>
      <c r="K623" t="s">
        <v>5</v>
      </c>
      <c r="L623">
        <v>2498</v>
      </c>
      <c r="M623">
        <v>8513.1</v>
      </c>
      <c r="N623" s="4">
        <f t="shared" si="68"/>
        <v>8.5130999999999997</v>
      </c>
      <c r="O623" s="4">
        <f t="shared" si="63"/>
        <v>5.2897934601000003</v>
      </c>
      <c r="P623" t="s">
        <v>508</v>
      </c>
      <c r="Q623" t="str">
        <f>VLOOKUP(P623,Key!$A$2:$C$160,2,FALSE)</f>
        <v>Home - PP</v>
      </c>
      <c r="R623" t="str">
        <f>VLOOKUP(P623,Key!$A$2:$C$160,3,FALSE)</f>
        <v>Home - PP</v>
      </c>
      <c r="S623" t="str">
        <f>VLOOKUP(P623,Key!$A$2:$D$160,4,FALSE)</f>
        <v>Home - PP</v>
      </c>
      <c r="T623" t="b">
        <v>0</v>
      </c>
      <c r="U623" s="4">
        <f t="shared" si="69"/>
        <v>3789.1217212879737</v>
      </c>
    </row>
    <row r="624" spans="1:21" x14ac:dyDescent="0.2">
      <c r="A624">
        <v>2238171695</v>
      </c>
      <c r="E624" s="1">
        <v>43548.75509259259</v>
      </c>
      <c r="F624" s="7">
        <f t="shared" si="64"/>
        <v>43548</v>
      </c>
      <c r="G624" s="6">
        <f t="shared" si="65"/>
        <v>3</v>
      </c>
      <c r="H624" s="6">
        <f t="shared" si="66"/>
        <v>24</v>
      </c>
      <c r="I624" s="6">
        <f t="shared" si="67"/>
        <v>2019</v>
      </c>
      <c r="J624" t="s">
        <v>7</v>
      </c>
      <c r="K624" t="s">
        <v>5</v>
      </c>
      <c r="L624">
        <v>2446</v>
      </c>
      <c r="M624">
        <v>8153.6</v>
      </c>
      <c r="N624" s="4">
        <f t="shared" si="68"/>
        <v>8.1536000000000008</v>
      </c>
      <c r="O624" s="4">
        <f t="shared" si="63"/>
        <v>5.0664105855999999</v>
      </c>
      <c r="P624" t="s">
        <v>508</v>
      </c>
      <c r="Q624" t="str">
        <f>VLOOKUP(P624,Key!$A$2:$C$160,2,FALSE)</f>
        <v>Home - PP</v>
      </c>
      <c r="R624" t="str">
        <f>VLOOKUP(P624,Key!$A$2:$C$160,3,FALSE)</f>
        <v>Home - PP</v>
      </c>
      <c r="S624" t="str">
        <f>VLOOKUP(P624,Key!$A$2:$D$160,4,FALSE)</f>
        <v>Home - PP</v>
      </c>
      <c r="T624" t="b">
        <v>0</v>
      </c>
      <c r="U624" s="4">
        <f t="shared" si="69"/>
        <v>3794.1881318735736</v>
      </c>
    </row>
    <row r="625" spans="1:21" x14ac:dyDescent="0.2">
      <c r="A625">
        <v>2240201832</v>
      </c>
      <c r="E625" s="1">
        <v>43549.743807870371</v>
      </c>
      <c r="F625" s="7">
        <f t="shared" si="64"/>
        <v>43549</v>
      </c>
      <c r="G625" s="6">
        <f t="shared" si="65"/>
        <v>3</v>
      </c>
      <c r="H625" s="6">
        <f t="shared" si="66"/>
        <v>25</v>
      </c>
      <c r="I625" s="6">
        <f t="shared" si="67"/>
        <v>2019</v>
      </c>
      <c r="J625" t="s">
        <v>4</v>
      </c>
      <c r="K625" t="s">
        <v>5</v>
      </c>
      <c r="L625">
        <v>2645</v>
      </c>
      <c r="M625">
        <v>8590.7000000000007</v>
      </c>
      <c r="N625" s="4">
        <f t="shared" si="68"/>
        <v>8.5907</v>
      </c>
      <c r="O625" s="4">
        <f t="shared" si="63"/>
        <v>5.3380118497000009</v>
      </c>
      <c r="P625" t="s">
        <v>508</v>
      </c>
      <c r="Q625" t="str">
        <f>VLOOKUP(P625,Key!$A$2:$C$160,2,FALSE)</f>
        <v>Home - PP</v>
      </c>
      <c r="R625" t="str">
        <f>VLOOKUP(P625,Key!$A$2:$C$160,3,FALSE)</f>
        <v>Home - PP</v>
      </c>
      <c r="S625" t="str">
        <f>VLOOKUP(P625,Key!$A$2:$D$160,4,FALSE)</f>
        <v>Home - PP</v>
      </c>
      <c r="T625" t="b">
        <v>0</v>
      </c>
      <c r="U625" s="4">
        <f t="shared" si="69"/>
        <v>3799.5261437232734</v>
      </c>
    </row>
    <row r="626" spans="1:21" x14ac:dyDescent="0.2">
      <c r="A626">
        <v>2242404217</v>
      </c>
      <c r="E626" s="1">
        <v>43550.700243055559</v>
      </c>
      <c r="F626" s="7">
        <f t="shared" si="64"/>
        <v>43550</v>
      </c>
      <c r="G626" s="6">
        <f t="shared" si="65"/>
        <v>3</v>
      </c>
      <c r="H626" s="6">
        <f t="shared" si="66"/>
        <v>26</v>
      </c>
      <c r="I626" s="6">
        <f t="shared" si="67"/>
        <v>2019</v>
      </c>
      <c r="J626" t="s">
        <v>4</v>
      </c>
      <c r="K626" t="s">
        <v>5</v>
      </c>
      <c r="L626">
        <v>2711</v>
      </c>
      <c r="M626">
        <v>9098.7000000000007</v>
      </c>
      <c r="N626" s="4">
        <f t="shared" si="68"/>
        <v>9.0987000000000009</v>
      </c>
      <c r="O626" s="4">
        <f t="shared" si="63"/>
        <v>5.6536683177000002</v>
      </c>
      <c r="P626" t="s">
        <v>508</v>
      </c>
      <c r="Q626" t="str">
        <f>VLOOKUP(P626,Key!$A$2:$C$160,2,FALSE)</f>
        <v>Home - PP</v>
      </c>
      <c r="R626" t="str">
        <f>VLOOKUP(P626,Key!$A$2:$C$160,3,FALSE)</f>
        <v>Home - PP</v>
      </c>
      <c r="S626" t="str">
        <f>VLOOKUP(P626,Key!$A$2:$D$160,4,FALSE)</f>
        <v>Home - PP</v>
      </c>
      <c r="T626" t="b">
        <v>0</v>
      </c>
      <c r="U626" s="4">
        <f t="shared" si="69"/>
        <v>3805.1798120409735</v>
      </c>
    </row>
    <row r="627" spans="1:21" x14ac:dyDescent="0.2">
      <c r="A627">
        <v>2245458051</v>
      </c>
      <c r="E627" s="1">
        <v>43551.826516203706</v>
      </c>
      <c r="F627" s="7">
        <f t="shared" si="64"/>
        <v>43551</v>
      </c>
      <c r="G627" s="6">
        <f t="shared" si="65"/>
        <v>3</v>
      </c>
      <c r="H627" s="6">
        <f t="shared" si="66"/>
        <v>27</v>
      </c>
      <c r="I627" s="6">
        <f t="shared" si="67"/>
        <v>2019</v>
      </c>
      <c r="J627" t="s">
        <v>7</v>
      </c>
      <c r="K627" t="s">
        <v>5</v>
      </c>
      <c r="L627">
        <v>2610</v>
      </c>
      <c r="M627">
        <v>8683</v>
      </c>
      <c r="N627" s="4">
        <f t="shared" si="68"/>
        <v>8.6829999999999998</v>
      </c>
      <c r="O627" s="4">
        <f t="shared" si="63"/>
        <v>5.3953643930000004</v>
      </c>
      <c r="P627" t="s">
        <v>508</v>
      </c>
      <c r="Q627" t="str">
        <f>VLOOKUP(P627,Key!$A$2:$C$160,2,FALSE)</f>
        <v>Home - PP</v>
      </c>
      <c r="R627" t="str">
        <f>VLOOKUP(P627,Key!$A$2:$C$160,3,FALSE)</f>
        <v>Home - PP</v>
      </c>
      <c r="S627" t="str">
        <f>VLOOKUP(P627,Key!$A$2:$D$160,4,FALSE)</f>
        <v>Home - PP</v>
      </c>
      <c r="T627" t="b">
        <v>0</v>
      </c>
      <c r="U627" s="4">
        <f t="shared" si="69"/>
        <v>3810.5751764339734</v>
      </c>
    </row>
    <row r="628" spans="1:21" x14ac:dyDescent="0.2">
      <c r="A628">
        <v>2247495987</v>
      </c>
      <c r="E628" s="1">
        <v>43552.716446759259</v>
      </c>
      <c r="F628" s="7">
        <f t="shared" si="64"/>
        <v>43552</v>
      </c>
      <c r="G628" s="6">
        <f t="shared" si="65"/>
        <v>3</v>
      </c>
      <c r="H628" s="6">
        <f t="shared" si="66"/>
        <v>28</v>
      </c>
      <c r="I628" s="6">
        <f t="shared" si="67"/>
        <v>2019</v>
      </c>
      <c r="J628" t="s">
        <v>4</v>
      </c>
      <c r="K628" t="s">
        <v>5</v>
      </c>
      <c r="L628">
        <v>3092</v>
      </c>
      <c r="M628">
        <v>10036.6</v>
      </c>
      <c r="N628" s="4">
        <f t="shared" si="68"/>
        <v>10.0366</v>
      </c>
      <c r="O628" s="4">
        <f t="shared" si="63"/>
        <v>6.2364521786000005</v>
      </c>
      <c r="P628" t="s">
        <v>508</v>
      </c>
      <c r="Q628" t="str">
        <f>VLOOKUP(P628,Key!$A$2:$C$160,2,FALSE)</f>
        <v>Home - PP</v>
      </c>
      <c r="R628" t="str">
        <f>VLOOKUP(P628,Key!$A$2:$C$160,3,FALSE)</f>
        <v>Home - PP</v>
      </c>
      <c r="S628" t="str">
        <f>VLOOKUP(P628,Key!$A$2:$D$160,4,FALSE)</f>
        <v>Home - PP</v>
      </c>
      <c r="T628" t="b">
        <v>0</v>
      </c>
      <c r="U628" s="4">
        <f t="shared" si="69"/>
        <v>3816.8116286125733</v>
      </c>
    </row>
    <row r="629" spans="1:21" x14ac:dyDescent="0.2">
      <c r="A629">
        <v>2249741721</v>
      </c>
      <c r="E629" s="1">
        <v>43553.676064814812</v>
      </c>
      <c r="F629" s="7">
        <f t="shared" si="64"/>
        <v>43553</v>
      </c>
      <c r="G629" s="6">
        <f t="shared" si="65"/>
        <v>3</v>
      </c>
      <c r="H629" s="6">
        <f t="shared" si="66"/>
        <v>29</v>
      </c>
      <c r="I629" s="6">
        <f t="shared" si="67"/>
        <v>2019</v>
      </c>
      <c r="J629" t="s">
        <v>4</v>
      </c>
      <c r="K629" t="s">
        <v>5</v>
      </c>
      <c r="L629">
        <v>3038</v>
      </c>
      <c r="M629">
        <v>10070.200000000001</v>
      </c>
      <c r="N629" s="4">
        <f t="shared" si="68"/>
        <v>10.070200000000002</v>
      </c>
      <c r="O629" s="4">
        <f t="shared" si="63"/>
        <v>6.2573302442000003</v>
      </c>
      <c r="P629" t="s">
        <v>508</v>
      </c>
      <c r="Q629" t="str">
        <f>VLOOKUP(P629,Key!$A$2:$C$160,2,FALSE)</f>
        <v>Home - PP</v>
      </c>
      <c r="R629" t="str">
        <f>VLOOKUP(P629,Key!$A$2:$C$160,3,FALSE)</f>
        <v>Home - PP</v>
      </c>
      <c r="S629" t="str">
        <f>VLOOKUP(P629,Key!$A$2:$D$160,4,FALSE)</f>
        <v>Home - PP</v>
      </c>
      <c r="T629" t="b">
        <v>0</v>
      </c>
      <c r="U629" s="4">
        <f t="shared" si="69"/>
        <v>3823.0689588567734</v>
      </c>
    </row>
    <row r="630" spans="1:21" x14ac:dyDescent="0.2">
      <c r="A630">
        <v>2252269399</v>
      </c>
      <c r="E630" s="1">
        <v>43554.623263888891</v>
      </c>
      <c r="F630" s="7">
        <f t="shared" si="64"/>
        <v>43554</v>
      </c>
      <c r="G630" s="6">
        <f t="shared" si="65"/>
        <v>3</v>
      </c>
      <c r="H630" s="6">
        <f t="shared" si="66"/>
        <v>30</v>
      </c>
      <c r="I630" s="6">
        <f t="shared" si="67"/>
        <v>2019</v>
      </c>
      <c r="J630" t="s">
        <v>4</v>
      </c>
      <c r="K630" t="s">
        <v>5</v>
      </c>
      <c r="L630">
        <v>3020</v>
      </c>
      <c r="M630">
        <v>10039.9</v>
      </c>
      <c r="N630" s="4">
        <f t="shared" si="68"/>
        <v>10.039899999999999</v>
      </c>
      <c r="O630" s="4">
        <f t="shared" si="63"/>
        <v>6.2385027029</v>
      </c>
      <c r="P630" t="s">
        <v>99</v>
      </c>
      <c r="Q630">
        <f>VLOOKUP(P630,Key!$A$2:$C$160,2,FALSE)</f>
        <v>0</v>
      </c>
      <c r="R630" t="str">
        <f>VLOOKUP(P630,Key!$A$2:$C$160,3,FALSE)</f>
        <v>Belize</v>
      </c>
      <c r="S630" t="str">
        <f>VLOOKUP(P630,Key!$A$2:$D$160,4,FALSE)</f>
        <v>INT</v>
      </c>
      <c r="T630" t="b">
        <v>0</v>
      </c>
      <c r="U630" s="4">
        <f t="shared" si="69"/>
        <v>3829.3074615596734</v>
      </c>
    </row>
    <row r="631" spans="1:21" x14ac:dyDescent="0.2">
      <c r="A631">
        <v>2254802497</v>
      </c>
      <c r="E631" s="1">
        <v>43555.519652777781</v>
      </c>
      <c r="F631" s="7">
        <f t="shared" si="64"/>
        <v>43555</v>
      </c>
      <c r="G631" s="6">
        <f t="shared" si="65"/>
        <v>3</v>
      </c>
      <c r="H631" s="6">
        <f t="shared" si="66"/>
        <v>31</v>
      </c>
      <c r="I631" s="6">
        <f t="shared" si="67"/>
        <v>2019</v>
      </c>
      <c r="J631" t="s">
        <v>4</v>
      </c>
      <c r="K631" t="s">
        <v>5</v>
      </c>
      <c r="L631">
        <v>2598</v>
      </c>
      <c r="M631">
        <v>8668.2000000000007</v>
      </c>
      <c r="N631" s="4">
        <f t="shared" si="68"/>
        <v>8.6682000000000006</v>
      </c>
      <c r="O631" s="4">
        <f t="shared" si="63"/>
        <v>5.386168102200001</v>
      </c>
      <c r="P631" t="s">
        <v>99</v>
      </c>
      <c r="Q631">
        <f>VLOOKUP(P631,Key!$A$2:$C$160,2,FALSE)</f>
        <v>0</v>
      </c>
      <c r="R631" t="str">
        <f>VLOOKUP(P631,Key!$A$2:$C$160,3,FALSE)</f>
        <v>Belize</v>
      </c>
      <c r="S631" t="str">
        <f>VLOOKUP(P631,Key!$A$2:$D$160,4,FALSE)</f>
        <v>INT</v>
      </c>
      <c r="T631" t="b">
        <v>0</v>
      </c>
      <c r="U631" s="4">
        <f t="shared" si="69"/>
        <v>3834.6936296618733</v>
      </c>
    </row>
    <row r="632" spans="1:21" x14ac:dyDescent="0.2">
      <c r="A632">
        <v>2257110497</v>
      </c>
      <c r="E632" s="1">
        <v>43556.501851851855</v>
      </c>
      <c r="F632" s="7">
        <f t="shared" si="64"/>
        <v>43556</v>
      </c>
      <c r="G632" s="6">
        <f t="shared" si="65"/>
        <v>4</v>
      </c>
      <c r="H632" s="6">
        <f t="shared" si="66"/>
        <v>1</v>
      </c>
      <c r="I632" s="6">
        <f t="shared" si="67"/>
        <v>2019</v>
      </c>
      <c r="J632" t="s">
        <v>4</v>
      </c>
      <c r="K632" t="s">
        <v>5</v>
      </c>
      <c r="L632">
        <v>2805</v>
      </c>
      <c r="M632">
        <v>9203.4</v>
      </c>
      <c r="N632" s="4">
        <f t="shared" si="68"/>
        <v>9.2034000000000002</v>
      </c>
      <c r="O632" s="4">
        <f t="shared" si="63"/>
        <v>5.7187258614000003</v>
      </c>
      <c r="P632" t="s">
        <v>99</v>
      </c>
      <c r="Q632">
        <f>VLOOKUP(P632,Key!$A$2:$C$160,2,FALSE)</f>
        <v>0</v>
      </c>
      <c r="R632" t="str">
        <f>VLOOKUP(P632,Key!$A$2:$C$160,3,FALSE)</f>
        <v>Belize</v>
      </c>
      <c r="S632" t="str">
        <f>VLOOKUP(P632,Key!$A$2:$D$160,4,FALSE)</f>
        <v>INT</v>
      </c>
      <c r="T632" t="b">
        <v>0</v>
      </c>
      <c r="U632" s="4">
        <f t="shared" si="69"/>
        <v>3840.4123555232732</v>
      </c>
    </row>
    <row r="633" spans="1:21" x14ac:dyDescent="0.2">
      <c r="A633">
        <v>2259563737</v>
      </c>
      <c r="E633" s="1">
        <v>43557.513425925928</v>
      </c>
      <c r="F633" s="7">
        <f t="shared" si="64"/>
        <v>43557</v>
      </c>
      <c r="G633" s="6">
        <f t="shared" si="65"/>
        <v>4</v>
      </c>
      <c r="H633" s="6">
        <f t="shared" si="66"/>
        <v>2</v>
      </c>
      <c r="I633" s="6">
        <f t="shared" si="67"/>
        <v>2019</v>
      </c>
      <c r="J633" t="s">
        <v>4</v>
      </c>
      <c r="K633" t="s">
        <v>5</v>
      </c>
      <c r="L633">
        <v>2703</v>
      </c>
      <c r="M633">
        <v>8985.2999999999993</v>
      </c>
      <c r="N633" s="4">
        <f t="shared" si="68"/>
        <v>8.9852999999999987</v>
      </c>
      <c r="O633" s="4">
        <f t="shared" si="63"/>
        <v>5.5832048462999992</v>
      </c>
      <c r="P633" t="s">
        <v>99</v>
      </c>
      <c r="Q633">
        <f>VLOOKUP(P633,Key!$A$2:$C$160,2,FALSE)</f>
        <v>0</v>
      </c>
      <c r="R633" t="str">
        <f>VLOOKUP(P633,Key!$A$2:$C$160,3,FALSE)</f>
        <v>Belize</v>
      </c>
      <c r="S633" t="str">
        <f>VLOOKUP(P633,Key!$A$2:$D$160,4,FALSE)</f>
        <v>INT</v>
      </c>
      <c r="T633" t="b">
        <v>0</v>
      </c>
      <c r="U633" s="4">
        <f t="shared" si="69"/>
        <v>3845.995560369573</v>
      </c>
    </row>
    <row r="634" spans="1:21" x14ac:dyDescent="0.2">
      <c r="A634">
        <v>2261889256</v>
      </c>
      <c r="E634" s="1">
        <v>43558.453009259261</v>
      </c>
      <c r="F634" s="7">
        <f t="shared" si="64"/>
        <v>43558</v>
      </c>
      <c r="G634" s="6">
        <f t="shared" si="65"/>
        <v>4</v>
      </c>
      <c r="H634" s="6">
        <f t="shared" si="66"/>
        <v>3</v>
      </c>
      <c r="I634" s="6">
        <f t="shared" si="67"/>
        <v>2019</v>
      </c>
      <c r="J634" t="s">
        <v>90</v>
      </c>
      <c r="K634" t="s">
        <v>5</v>
      </c>
      <c r="L634">
        <v>3265</v>
      </c>
      <c r="M634">
        <v>10621.7</v>
      </c>
      <c r="N634" s="4">
        <f t="shared" si="68"/>
        <v>10.621700000000001</v>
      </c>
      <c r="O634" s="4">
        <f t="shared" si="63"/>
        <v>6.6000163507000007</v>
      </c>
      <c r="P634" t="s">
        <v>43</v>
      </c>
      <c r="Q634" t="str">
        <f>VLOOKUP(P634,Key!$A$2:$C$160,2,FALSE)</f>
        <v>Missouri</v>
      </c>
      <c r="R634" t="str">
        <f>VLOOKUP(P634,Key!$A$2:$C$160,3,FALSE)</f>
        <v>USA</v>
      </c>
      <c r="S634" t="str">
        <f>VLOOKUP(P634,Key!$A$2:$D$160,4,FALSE)</f>
        <v>DOM</v>
      </c>
      <c r="T634" t="b">
        <v>1</v>
      </c>
      <c r="U634" s="4">
        <f t="shared" si="69"/>
        <v>3852.5955767202731</v>
      </c>
    </row>
    <row r="635" spans="1:21" x14ac:dyDescent="0.2">
      <c r="A635">
        <v>2264481411</v>
      </c>
      <c r="E635" s="1">
        <v>43559.548819444448</v>
      </c>
      <c r="F635" s="7">
        <f t="shared" si="64"/>
        <v>43559</v>
      </c>
      <c r="G635" s="6">
        <f t="shared" si="65"/>
        <v>4</v>
      </c>
      <c r="H635" s="6">
        <f t="shared" si="66"/>
        <v>4</v>
      </c>
      <c r="I635" s="6">
        <f t="shared" si="67"/>
        <v>2019</v>
      </c>
      <c r="J635" t="s">
        <v>91</v>
      </c>
      <c r="K635" t="s">
        <v>5</v>
      </c>
      <c r="L635">
        <v>3250</v>
      </c>
      <c r="M635">
        <v>10299.799999999999</v>
      </c>
      <c r="N635" s="4">
        <f t="shared" si="68"/>
        <v>10.299799999999999</v>
      </c>
      <c r="O635" s="4">
        <f t="shared" si="63"/>
        <v>6.3999970257999994</v>
      </c>
      <c r="P635" t="s">
        <v>43</v>
      </c>
      <c r="Q635" t="str">
        <f>VLOOKUP(P635,Key!$A$2:$C$160,2,FALSE)</f>
        <v>Missouri</v>
      </c>
      <c r="R635" t="str">
        <f>VLOOKUP(P635,Key!$A$2:$C$160,3,FALSE)</f>
        <v>USA</v>
      </c>
      <c r="S635" t="str">
        <f>VLOOKUP(P635,Key!$A$2:$D$160,4,FALSE)</f>
        <v>DOM</v>
      </c>
      <c r="T635" t="b">
        <v>1</v>
      </c>
      <c r="U635" s="4">
        <f t="shared" si="69"/>
        <v>3858.9955737460732</v>
      </c>
    </row>
    <row r="636" spans="1:21" x14ac:dyDescent="0.2">
      <c r="A636">
        <v>2267400797</v>
      </c>
      <c r="E636" s="1">
        <v>43560.786493055559</v>
      </c>
      <c r="F636" s="7">
        <f t="shared" si="64"/>
        <v>43560</v>
      </c>
      <c r="G636" s="6">
        <f t="shared" si="65"/>
        <v>4</v>
      </c>
      <c r="H636" s="6">
        <f t="shared" si="66"/>
        <v>5</v>
      </c>
      <c r="I636" s="6">
        <f t="shared" si="67"/>
        <v>2019</v>
      </c>
      <c r="J636" t="s">
        <v>7</v>
      </c>
      <c r="K636" t="s">
        <v>5</v>
      </c>
      <c r="L636">
        <v>2556</v>
      </c>
      <c r="M636">
        <v>8464.5</v>
      </c>
      <c r="N636" s="4">
        <f t="shared" si="68"/>
        <v>8.4644999999999992</v>
      </c>
      <c r="O636" s="4">
        <f t="shared" si="63"/>
        <v>5.2595948295000001</v>
      </c>
      <c r="P636" t="s">
        <v>508</v>
      </c>
      <c r="Q636" t="str">
        <f>VLOOKUP(P636,Key!$A$2:$C$160,2,FALSE)</f>
        <v>Home - PP</v>
      </c>
      <c r="R636" t="str">
        <f>VLOOKUP(P636,Key!$A$2:$C$160,3,FALSE)</f>
        <v>Home - PP</v>
      </c>
      <c r="S636" t="str">
        <f>VLOOKUP(P636,Key!$A$2:$D$160,4,FALSE)</f>
        <v>Home - PP</v>
      </c>
      <c r="T636" t="b">
        <v>0</v>
      </c>
      <c r="U636" s="4">
        <f t="shared" si="69"/>
        <v>3864.2551685755734</v>
      </c>
    </row>
    <row r="637" spans="1:21" x14ac:dyDescent="0.2">
      <c r="A637">
        <v>2269611279</v>
      </c>
      <c r="E637" s="1">
        <v>43561.637199074074</v>
      </c>
      <c r="F637" s="7">
        <f t="shared" si="64"/>
        <v>43561</v>
      </c>
      <c r="G637" s="6">
        <f t="shared" si="65"/>
        <v>4</v>
      </c>
      <c r="H637" s="6">
        <f t="shared" si="66"/>
        <v>6</v>
      </c>
      <c r="I637" s="6">
        <f t="shared" si="67"/>
        <v>2019</v>
      </c>
      <c r="J637" t="s">
        <v>4</v>
      </c>
      <c r="K637" t="s">
        <v>5</v>
      </c>
      <c r="L637">
        <v>3162</v>
      </c>
      <c r="M637">
        <v>10503.8</v>
      </c>
      <c r="N637" s="4">
        <f t="shared" si="68"/>
        <v>10.5038</v>
      </c>
      <c r="O637" s="4">
        <f t="shared" si="63"/>
        <v>6.5267567097999999</v>
      </c>
      <c r="P637" t="s">
        <v>508</v>
      </c>
      <c r="Q637" t="str">
        <f>VLOOKUP(P637,Key!$A$2:$C$160,2,FALSE)</f>
        <v>Home - PP</v>
      </c>
      <c r="R637" t="str">
        <f>VLOOKUP(P637,Key!$A$2:$C$160,3,FALSE)</f>
        <v>Home - PP</v>
      </c>
      <c r="S637" t="str">
        <f>VLOOKUP(P637,Key!$A$2:$D$160,4,FALSE)</f>
        <v>Home - PP</v>
      </c>
      <c r="T637" t="b">
        <v>0</v>
      </c>
      <c r="U637" s="4">
        <f t="shared" si="69"/>
        <v>3870.7819252853733</v>
      </c>
    </row>
    <row r="638" spans="1:21" x14ac:dyDescent="0.2">
      <c r="A638">
        <v>2272955524</v>
      </c>
      <c r="E638" s="1">
        <v>43562.707048611112</v>
      </c>
      <c r="F638" s="7">
        <f t="shared" si="64"/>
        <v>43562</v>
      </c>
      <c r="G638" s="6">
        <f t="shared" si="65"/>
        <v>4</v>
      </c>
      <c r="H638" s="6">
        <f t="shared" si="66"/>
        <v>7</v>
      </c>
      <c r="I638" s="6">
        <f t="shared" si="67"/>
        <v>2019</v>
      </c>
      <c r="J638" t="s">
        <v>4</v>
      </c>
      <c r="K638" t="s">
        <v>5</v>
      </c>
      <c r="L638">
        <v>1534</v>
      </c>
      <c r="M638">
        <v>4988.1000000000004</v>
      </c>
      <c r="N638" s="4">
        <f t="shared" si="68"/>
        <v>4.9881000000000002</v>
      </c>
      <c r="O638" s="4">
        <f t="shared" si="63"/>
        <v>3.0994606851000004</v>
      </c>
      <c r="P638" t="s">
        <v>508</v>
      </c>
      <c r="Q638" t="str">
        <f>VLOOKUP(P638,Key!$A$2:$C$160,2,FALSE)</f>
        <v>Home - PP</v>
      </c>
      <c r="R638" t="str">
        <f>VLOOKUP(P638,Key!$A$2:$C$160,3,FALSE)</f>
        <v>Home - PP</v>
      </c>
      <c r="S638" t="str">
        <f>VLOOKUP(P638,Key!$A$2:$D$160,4,FALSE)</f>
        <v>Home - PP</v>
      </c>
      <c r="T638" t="b">
        <v>0</v>
      </c>
      <c r="U638" s="4">
        <f t="shared" si="69"/>
        <v>3873.8813859704733</v>
      </c>
    </row>
    <row r="639" spans="1:21" x14ac:dyDescent="0.2">
      <c r="A639">
        <v>2273006478</v>
      </c>
      <c r="E639" s="1">
        <v>43562.739155092589</v>
      </c>
      <c r="F639" s="7">
        <f t="shared" si="64"/>
        <v>43562</v>
      </c>
      <c r="G639" s="6">
        <f t="shared" si="65"/>
        <v>4</v>
      </c>
      <c r="H639" s="6">
        <f t="shared" si="66"/>
        <v>7</v>
      </c>
      <c r="I639" s="6">
        <f t="shared" si="67"/>
        <v>2019</v>
      </c>
      <c r="J639" t="s">
        <v>92</v>
      </c>
      <c r="K639" t="s">
        <v>5</v>
      </c>
      <c r="L639">
        <v>1547</v>
      </c>
      <c r="M639">
        <v>4988.9799999999996</v>
      </c>
      <c r="N639" s="4">
        <f t="shared" si="68"/>
        <v>4.9889799999999997</v>
      </c>
      <c r="O639" s="4">
        <f t="shared" si="63"/>
        <v>3.10000749158</v>
      </c>
      <c r="P639" t="s">
        <v>508</v>
      </c>
      <c r="Q639" t="str">
        <f>VLOOKUP(P639,Key!$A$2:$C$160,2,FALSE)</f>
        <v>Home - PP</v>
      </c>
      <c r="R639" t="str">
        <f>VLOOKUP(P639,Key!$A$2:$C$160,3,FALSE)</f>
        <v>Home - PP</v>
      </c>
      <c r="S639" t="str">
        <f>VLOOKUP(P639,Key!$A$2:$D$160,4,FALSE)</f>
        <v>Home - PP</v>
      </c>
      <c r="T639" t="b">
        <v>0</v>
      </c>
      <c r="U639" s="4">
        <f t="shared" si="69"/>
        <v>3876.9813934620533</v>
      </c>
    </row>
    <row r="640" spans="1:21" x14ac:dyDescent="0.2">
      <c r="A640">
        <v>2274998475</v>
      </c>
      <c r="E640" s="1">
        <v>43563.666331018518</v>
      </c>
      <c r="F640" s="7">
        <f t="shared" si="64"/>
        <v>43563</v>
      </c>
      <c r="G640" s="6">
        <f t="shared" si="65"/>
        <v>4</v>
      </c>
      <c r="H640" s="6">
        <f t="shared" si="66"/>
        <v>8</v>
      </c>
      <c r="I640" s="6">
        <f t="shared" si="67"/>
        <v>2019</v>
      </c>
      <c r="J640" t="s">
        <v>4</v>
      </c>
      <c r="K640" t="s">
        <v>5</v>
      </c>
      <c r="L640">
        <v>3718</v>
      </c>
      <c r="M640">
        <v>12121.2</v>
      </c>
      <c r="N640" s="4">
        <f t="shared" si="68"/>
        <v>12.1212</v>
      </c>
      <c r="O640" s="4">
        <f t="shared" si="63"/>
        <v>7.5317621652000009</v>
      </c>
      <c r="P640" t="s">
        <v>508</v>
      </c>
      <c r="Q640" t="str">
        <f>VLOOKUP(P640,Key!$A$2:$C$160,2,FALSE)</f>
        <v>Home - PP</v>
      </c>
      <c r="R640" t="str">
        <f>VLOOKUP(P640,Key!$A$2:$C$160,3,FALSE)</f>
        <v>Home - PP</v>
      </c>
      <c r="S640" t="str">
        <f>VLOOKUP(P640,Key!$A$2:$D$160,4,FALSE)</f>
        <v>Home - PP</v>
      </c>
      <c r="T640" t="b">
        <v>0</v>
      </c>
      <c r="U640" s="4">
        <f t="shared" si="69"/>
        <v>3884.5131556272531</v>
      </c>
    </row>
    <row r="641" spans="1:21" x14ac:dyDescent="0.2">
      <c r="A641">
        <v>2277294158</v>
      </c>
      <c r="E641" s="1">
        <v>43564.645520833335</v>
      </c>
      <c r="F641" s="7">
        <f t="shared" si="64"/>
        <v>43564</v>
      </c>
      <c r="G641" s="6">
        <f t="shared" si="65"/>
        <v>4</v>
      </c>
      <c r="H641" s="6">
        <f t="shared" si="66"/>
        <v>9</v>
      </c>
      <c r="I641" s="6">
        <f t="shared" si="67"/>
        <v>2019</v>
      </c>
      <c r="J641" t="s">
        <v>4</v>
      </c>
      <c r="K641" t="s">
        <v>5</v>
      </c>
      <c r="L641">
        <v>3165</v>
      </c>
      <c r="M641">
        <v>10553.5</v>
      </c>
      <c r="N641" s="4">
        <f t="shared" si="68"/>
        <v>10.5535</v>
      </c>
      <c r="O641" s="4">
        <f t="shared" si="63"/>
        <v>6.5576388484999999</v>
      </c>
      <c r="P641" t="s">
        <v>508</v>
      </c>
      <c r="Q641" t="str">
        <f>VLOOKUP(P641,Key!$A$2:$C$160,2,FALSE)</f>
        <v>Home - PP</v>
      </c>
      <c r="R641" t="str">
        <f>VLOOKUP(P641,Key!$A$2:$C$160,3,FALSE)</f>
        <v>Home - PP</v>
      </c>
      <c r="S641" t="str">
        <f>VLOOKUP(P641,Key!$A$2:$D$160,4,FALSE)</f>
        <v>Home - PP</v>
      </c>
      <c r="T641" t="b">
        <v>0</v>
      </c>
      <c r="U641" s="4">
        <f t="shared" si="69"/>
        <v>3891.0707944757532</v>
      </c>
    </row>
    <row r="642" spans="1:21" x14ac:dyDescent="0.2">
      <c r="A642">
        <v>2279711846</v>
      </c>
      <c r="E642" s="1">
        <v>43565.619733796295</v>
      </c>
      <c r="F642" s="7">
        <f t="shared" si="64"/>
        <v>43565</v>
      </c>
      <c r="G642" s="6">
        <f t="shared" si="65"/>
        <v>4</v>
      </c>
      <c r="H642" s="6">
        <f t="shared" si="66"/>
        <v>10</v>
      </c>
      <c r="I642" s="6">
        <f t="shared" si="67"/>
        <v>2019</v>
      </c>
      <c r="J642" t="s">
        <v>4</v>
      </c>
      <c r="K642" t="s">
        <v>5</v>
      </c>
      <c r="L642">
        <v>3256</v>
      </c>
      <c r="M642">
        <v>10182.1</v>
      </c>
      <c r="N642" s="4">
        <f t="shared" si="68"/>
        <v>10.1821</v>
      </c>
      <c r="O642" s="4">
        <f t="shared" ref="O642:O701" si="70">M642*$J$2</f>
        <v>6.3268616591000004</v>
      </c>
      <c r="P642" t="s">
        <v>508</v>
      </c>
      <c r="Q642" t="str">
        <f>VLOOKUP(P642,Key!$A$2:$C$160,2,FALSE)</f>
        <v>Home - PP</v>
      </c>
      <c r="R642" t="str">
        <f>VLOOKUP(P642,Key!$A$2:$C$160,3,FALSE)</f>
        <v>Home - PP</v>
      </c>
      <c r="S642" t="str">
        <f>VLOOKUP(P642,Key!$A$2:$D$160,4,FALSE)</f>
        <v>Home - PP</v>
      </c>
      <c r="T642" t="b">
        <v>0</v>
      </c>
      <c r="U642" s="4">
        <f t="shared" si="69"/>
        <v>3897.3976561348532</v>
      </c>
    </row>
    <row r="643" spans="1:21" x14ac:dyDescent="0.2">
      <c r="A643">
        <v>2282067901</v>
      </c>
      <c r="E643" s="1">
        <v>43566.617291666669</v>
      </c>
      <c r="F643" s="7">
        <f t="shared" si="64"/>
        <v>43566</v>
      </c>
      <c r="G643" s="6">
        <f t="shared" si="65"/>
        <v>4</v>
      </c>
      <c r="H643" s="6">
        <f t="shared" si="66"/>
        <v>11</v>
      </c>
      <c r="I643" s="6">
        <f t="shared" si="67"/>
        <v>2019</v>
      </c>
      <c r="J643" t="s">
        <v>4</v>
      </c>
      <c r="K643" t="s">
        <v>5</v>
      </c>
      <c r="L643">
        <v>2561</v>
      </c>
      <c r="M643">
        <v>8464.7000000000007</v>
      </c>
      <c r="N643" s="4">
        <f t="shared" si="68"/>
        <v>8.4647000000000006</v>
      </c>
      <c r="O643" s="4">
        <f t="shared" si="70"/>
        <v>5.2597191037000002</v>
      </c>
      <c r="P643" t="s">
        <v>508</v>
      </c>
      <c r="Q643" t="str">
        <f>VLOOKUP(P643,Key!$A$2:$C$160,2,FALSE)</f>
        <v>Home - PP</v>
      </c>
      <c r="R643" t="str">
        <f>VLOOKUP(P643,Key!$A$2:$C$160,3,FALSE)</f>
        <v>Home - PP</v>
      </c>
      <c r="S643" t="str">
        <f>VLOOKUP(P643,Key!$A$2:$D$160,4,FALSE)</f>
        <v>Home - PP</v>
      </c>
      <c r="T643" t="b">
        <v>0</v>
      </c>
      <c r="U643" s="4">
        <f t="shared" si="69"/>
        <v>3902.657375238553</v>
      </c>
    </row>
    <row r="644" spans="1:21" x14ac:dyDescent="0.2">
      <c r="A644">
        <v>2284667434</v>
      </c>
      <c r="E644" s="1">
        <v>43567.693287037036</v>
      </c>
      <c r="F644" s="7">
        <f t="shared" si="64"/>
        <v>43567</v>
      </c>
      <c r="G644" s="6">
        <f t="shared" si="65"/>
        <v>4</v>
      </c>
      <c r="H644" s="6">
        <f t="shared" si="66"/>
        <v>12</v>
      </c>
      <c r="I644" s="6">
        <f t="shared" si="67"/>
        <v>2019</v>
      </c>
      <c r="J644" t="s">
        <v>4</v>
      </c>
      <c r="K644" t="s">
        <v>5</v>
      </c>
      <c r="L644">
        <v>2793</v>
      </c>
      <c r="M644">
        <v>9248.1</v>
      </c>
      <c r="N644" s="4">
        <f t="shared" si="68"/>
        <v>9.2481000000000009</v>
      </c>
      <c r="O644" s="4">
        <f t="shared" si="70"/>
        <v>5.7465011451000008</v>
      </c>
      <c r="P644" t="s">
        <v>508</v>
      </c>
      <c r="Q644" t="str">
        <f>VLOOKUP(P644,Key!$A$2:$C$160,2,FALSE)</f>
        <v>Home - PP</v>
      </c>
      <c r="R644" t="str">
        <f>VLOOKUP(P644,Key!$A$2:$C$160,3,FALSE)</f>
        <v>Home - PP</v>
      </c>
      <c r="S644" t="str">
        <f>VLOOKUP(P644,Key!$A$2:$D$160,4,FALSE)</f>
        <v>Home - PP</v>
      </c>
      <c r="T644" t="b">
        <v>0</v>
      </c>
      <c r="U644" s="4">
        <f t="shared" si="69"/>
        <v>3908.4038763836529</v>
      </c>
    </row>
    <row r="645" spans="1:21" x14ac:dyDescent="0.2">
      <c r="A645">
        <v>2287342571</v>
      </c>
      <c r="E645" s="1">
        <v>43568.707627314812</v>
      </c>
      <c r="F645" s="7">
        <f t="shared" si="64"/>
        <v>43568</v>
      </c>
      <c r="G645" s="6">
        <f t="shared" si="65"/>
        <v>4</v>
      </c>
      <c r="H645" s="6">
        <f t="shared" si="66"/>
        <v>13</v>
      </c>
      <c r="I645" s="6">
        <f t="shared" si="67"/>
        <v>2019</v>
      </c>
      <c r="J645" t="s">
        <v>4</v>
      </c>
      <c r="K645" t="s">
        <v>5</v>
      </c>
      <c r="L645">
        <v>2582</v>
      </c>
      <c r="M645">
        <v>8375.6</v>
      </c>
      <c r="N645" s="4">
        <f t="shared" si="68"/>
        <v>8.3756000000000004</v>
      </c>
      <c r="O645" s="4">
        <f t="shared" si="70"/>
        <v>5.2043549476000006</v>
      </c>
      <c r="P645" t="s">
        <v>508</v>
      </c>
      <c r="Q645" t="str">
        <f>VLOOKUP(P645,Key!$A$2:$C$160,2,FALSE)</f>
        <v>Home - PP</v>
      </c>
      <c r="R645" t="str">
        <f>VLOOKUP(P645,Key!$A$2:$C$160,3,FALSE)</f>
        <v>Home - PP</v>
      </c>
      <c r="S645" t="str">
        <f>VLOOKUP(P645,Key!$A$2:$D$160,4,FALSE)</f>
        <v>Home - PP</v>
      </c>
      <c r="T645" t="b">
        <v>0</v>
      </c>
      <c r="U645" s="4">
        <f t="shared" si="69"/>
        <v>3913.6082313312531</v>
      </c>
    </row>
    <row r="646" spans="1:21" x14ac:dyDescent="0.2">
      <c r="A646">
        <v>2290649738</v>
      </c>
      <c r="E646" s="1">
        <v>43569.891712962963</v>
      </c>
      <c r="F646" s="7">
        <f t="shared" si="64"/>
        <v>43569</v>
      </c>
      <c r="G646" s="6">
        <f t="shared" si="65"/>
        <v>4</v>
      </c>
      <c r="H646" s="6">
        <f t="shared" si="66"/>
        <v>14</v>
      </c>
      <c r="I646" s="6">
        <f t="shared" si="67"/>
        <v>2019</v>
      </c>
      <c r="J646" t="s">
        <v>6</v>
      </c>
      <c r="K646" t="s">
        <v>5</v>
      </c>
      <c r="L646">
        <v>3082</v>
      </c>
      <c r="M646">
        <v>10723.3</v>
      </c>
      <c r="N646" s="4">
        <f t="shared" si="68"/>
        <v>10.7233</v>
      </c>
      <c r="O646" s="4">
        <f t="shared" si="70"/>
        <v>6.6631476442999995</v>
      </c>
      <c r="P646" t="s">
        <v>508</v>
      </c>
      <c r="Q646" t="str">
        <f>VLOOKUP(P646,Key!$A$2:$C$160,2,FALSE)</f>
        <v>Home - PP</v>
      </c>
      <c r="R646" t="str">
        <f>VLOOKUP(P646,Key!$A$2:$C$160,3,FALSE)</f>
        <v>Home - PP</v>
      </c>
      <c r="S646" t="str">
        <f>VLOOKUP(P646,Key!$A$2:$D$160,4,FALSE)</f>
        <v>Home - PP</v>
      </c>
      <c r="T646" t="b">
        <v>0</v>
      </c>
      <c r="U646" s="4">
        <f t="shared" si="69"/>
        <v>3920.271378975553</v>
      </c>
    </row>
    <row r="647" spans="1:21" x14ac:dyDescent="0.2">
      <c r="A647">
        <v>2292190008</v>
      </c>
      <c r="E647" s="1">
        <v>43570.685937499999</v>
      </c>
      <c r="F647" s="7">
        <f t="shared" ref="F647:F710" si="71">DATE(I647,G647,H647)</f>
        <v>43570</v>
      </c>
      <c r="G647" s="6">
        <f t="shared" ref="G647:G710" si="72">MONTH(E647)</f>
        <v>4</v>
      </c>
      <c r="H647" s="6">
        <f t="shared" ref="H647:H710" si="73">DAY(E647)</f>
        <v>15</v>
      </c>
      <c r="I647" s="6">
        <f t="shared" ref="I647:I710" si="74">YEAR(E647:E647)</f>
        <v>2019</v>
      </c>
      <c r="J647" t="s">
        <v>4</v>
      </c>
      <c r="K647" t="s">
        <v>5</v>
      </c>
      <c r="L647">
        <v>3110</v>
      </c>
      <c r="M647">
        <v>10677.9</v>
      </c>
      <c r="N647" s="4">
        <f t="shared" ref="N647:N656" si="75">M647/1000</f>
        <v>10.677899999999999</v>
      </c>
      <c r="O647" s="4">
        <f t="shared" si="70"/>
        <v>6.6349374009000002</v>
      </c>
      <c r="P647" t="s">
        <v>508</v>
      </c>
      <c r="Q647" t="str">
        <f>VLOOKUP(P647,Key!$A$2:$C$160,2,FALSE)</f>
        <v>Home - PP</v>
      </c>
      <c r="R647" t="str">
        <f>VLOOKUP(P647,Key!$A$2:$C$160,3,FALSE)</f>
        <v>Home - PP</v>
      </c>
      <c r="S647" t="str">
        <f>VLOOKUP(P647,Key!$A$2:$D$160,4,FALSE)</f>
        <v>Home - PP</v>
      </c>
      <c r="T647" t="b">
        <v>0</v>
      </c>
      <c r="U647" s="4">
        <f t="shared" si="69"/>
        <v>3926.9063163764531</v>
      </c>
    </row>
    <row r="648" spans="1:21" x14ac:dyDescent="0.2">
      <c r="A648">
        <v>2294817170</v>
      </c>
      <c r="E648" s="1">
        <v>43571.726655092592</v>
      </c>
      <c r="F648" s="7">
        <f t="shared" si="71"/>
        <v>43571</v>
      </c>
      <c r="G648" s="6">
        <f t="shared" si="72"/>
        <v>4</v>
      </c>
      <c r="H648" s="6">
        <f t="shared" si="73"/>
        <v>16</v>
      </c>
      <c r="I648" s="6">
        <f t="shared" si="74"/>
        <v>2019</v>
      </c>
      <c r="J648" t="s">
        <v>4</v>
      </c>
      <c r="K648" t="s">
        <v>5</v>
      </c>
      <c r="L648">
        <v>3104</v>
      </c>
      <c r="M648">
        <v>10305.200000000001</v>
      </c>
      <c r="N648" s="4">
        <f t="shared" si="75"/>
        <v>10.305200000000001</v>
      </c>
      <c r="O648" s="4">
        <f t="shared" si="70"/>
        <v>6.4033524292000008</v>
      </c>
      <c r="P648" t="s">
        <v>508</v>
      </c>
      <c r="Q648" t="str">
        <f>VLOOKUP(P648,Key!$A$2:$C$160,2,FALSE)</f>
        <v>Home - PP</v>
      </c>
      <c r="R648" t="str">
        <f>VLOOKUP(P648,Key!$A$2:$C$160,3,FALSE)</f>
        <v>Home - PP</v>
      </c>
      <c r="S648" t="str">
        <f>VLOOKUP(P648,Key!$A$2:$D$160,4,FALSE)</f>
        <v>Home - PP</v>
      </c>
      <c r="T648" t="b">
        <v>0</v>
      </c>
      <c r="U648" s="4">
        <f t="shared" ref="U648:U711" si="76">IF(K648="Run",O648,0)+U647</f>
        <v>3933.309668805653</v>
      </c>
    </row>
    <row r="649" spans="1:21" x14ac:dyDescent="0.2">
      <c r="A649">
        <v>2297352396</v>
      </c>
      <c r="E649" s="1">
        <v>43572.706273148149</v>
      </c>
      <c r="F649" s="7">
        <f t="shared" si="71"/>
        <v>43572</v>
      </c>
      <c r="G649" s="6">
        <f t="shared" si="72"/>
        <v>4</v>
      </c>
      <c r="H649" s="6">
        <f t="shared" si="73"/>
        <v>17</v>
      </c>
      <c r="I649" s="6">
        <f t="shared" si="74"/>
        <v>2019</v>
      </c>
      <c r="J649" t="s">
        <v>4</v>
      </c>
      <c r="K649" t="s">
        <v>5</v>
      </c>
      <c r="L649">
        <v>3175</v>
      </c>
      <c r="M649">
        <v>10597.2</v>
      </c>
      <c r="N649" s="4">
        <f t="shared" si="75"/>
        <v>10.597200000000001</v>
      </c>
      <c r="O649" s="4">
        <f t="shared" si="70"/>
        <v>6.584792761200001</v>
      </c>
      <c r="P649" t="s">
        <v>508</v>
      </c>
      <c r="Q649" t="str">
        <f>VLOOKUP(P649,Key!$A$2:$C$160,2,FALSE)</f>
        <v>Home - PP</v>
      </c>
      <c r="R649" t="str">
        <f>VLOOKUP(P649,Key!$A$2:$C$160,3,FALSE)</f>
        <v>Home - PP</v>
      </c>
      <c r="S649" t="str">
        <f>VLOOKUP(P649,Key!$A$2:$D$160,4,FALSE)</f>
        <v>Home - PP</v>
      </c>
      <c r="T649" t="b">
        <v>0</v>
      </c>
      <c r="U649" s="4">
        <f t="shared" si="76"/>
        <v>3939.8944615668529</v>
      </c>
    </row>
    <row r="650" spans="1:21" x14ac:dyDescent="0.2">
      <c r="A650">
        <v>2298300351</v>
      </c>
      <c r="E650" s="1">
        <v>43573.090555555558</v>
      </c>
      <c r="F650" s="7">
        <f t="shared" si="71"/>
        <v>43573</v>
      </c>
      <c r="G650" s="6">
        <f t="shared" si="72"/>
        <v>4</v>
      </c>
      <c r="H650" s="6">
        <f t="shared" si="73"/>
        <v>18</v>
      </c>
      <c r="I650" s="6">
        <f t="shared" si="74"/>
        <v>2019</v>
      </c>
      <c r="J650" t="s">
        <v>9</v>
      </c>
      <c r="K650" t="s">
        <v>5</v>
      </c>
      <c r="L650">
        <v>1693</v>
      </c>
      <c r="M650">
        <v>5800.2</v>
      </c>
      <c r="N650" s="4">
        <f t="shared" si="75"/>
        <v>5.8002000000000002</v>
      </c>
      <c r="O650" s="4">
        <f t="shared" si="70"/>
        <v>3.6040760742</v>
      </c>
      <c r="P650" t="s">
        <v>508</v>
      </c>
      <c r="Q650" t="str">
        <f>VLOOKUP(P650,Key!$A$2:$C$160,2,FALSE)</f>
        <v>Home - PP</v>
      </c>
      <c r="R650" t="str">
        <f>VLOOKUP(P650,Key!$A$2:$C$160,3,FALSE)</f>
        <v>Home - PP</v>
      </c>
      <c r="S650" t="str">
        <f>VLOOKUP(P650,Key!$A$2:$D$160,4,FALSE)</f>
        <v>Home - PP</v>
      </c>
      <c r="T650" t="b">
        <v>0</v>
      </c>
      <c r="U650" s="4">
        <f t="shared" si="76"/>
        <v>3943.4985376410527</v>
      </c>
    </row>
    <row r="651" spans="1:21" x14ac:dyDescent="0.2">
      <c r="A651">
        <v>2299901004</v>
      </c>
      <c r="E651" s="1">
        <v>43573.694108796299</v>
      </c>
      <c r="F651" s="7">
        <f t="shared" si="71"/>
        <v>43573</v>
      </c>
      <c r="G651" s="6">
        <f t="shared" si="72"/>
        <v>4</v>
      </c>
      <c r="H651" s="6">
        <f t="shared" si="73"/>
        <v>18</v>
      </c>
      <c r="I651" s="6">
        <f t="shared" si="74"/>
        <v>2019</v>
      </c>
      <c r="J651" t="s">
        <v>4</v>
      </c>
      <c r="K651" t="s">
        <v>5</v>
      </c>
      <c r="L651">
        <v>3666</v>
      </c>
      <c r="M651">
        <v>11687.6</v>
      </c>
      <c r="N651" s="4">
        <f t="shared" si="75"/>
        <v>11.6876</v>
      </c>
      <c r="O651" s="4">
        <f t="shared" si="70"/>
        <v>7.2623356996000004</v>
      </c>
      <c r="P651" t="s">
        <v>508</v>
      </c>
      <c r="Q651" t="str">
        <f>VLOOKUP(P651,Key!$A$2:$C$160,2,FALSE)</f>
        <v>Home - PP</v>
      </c>
      <c r="R651" t="str">
        <f>VLOOKUP(P651,Key!$A$2:$C$160,3,FALSE)</f>
        <v>Home - PP</v>
      </c>
      <c r="S651" t="str">
        <f>VLOOKUP(P651,Key!$A$2:$D$160,4,FALSE)</f>
        <v>Home - PP</v>
      </c>
      <c r="T651" t="b">
        <v>0</v>
      </c>
      <c r="U651" s="4">
        <f t="shared" si="76"/>
        <v>3950.7608733406528</v>
      </c>
    </row>
    <row r="652" spans="1:21" x14ac:dyDescent="0.2">
      <c r="A652">
        <v>2302572885</v>
      </c>
      <c r="E652" s="1">
        <v>43574.688680555555</v>
      </c>
      <c r="F652" s="7">
        <f t="shared" si="71"/>
        <v>43574</v>
      </c>
      <c r="G652" s="6">
        <f t="shared" si="72"/>
        <v>4</v>
      </c>
      <c r="H652" s="6">
        <f t="shared" si="73"/>
        <v>19</v>
      </c>
      <c r="I652" s="6">
        <f t="shared" si="74"/>
        <v>2019</v>
      </c>
      <c r="J652" t="s">
        <v>4</v>
      </c>
      <c r="K652" t="s">
        <v>5</v>
      </c>
      <c r="L652">
        <v>2754</v>
      </c>
      <c r="M652">
        <v>9251.7999999999993</v>
      </c>
      <c r="N652" s="4">
        <f t="shared" si="75"/>
        <v>9.2517999999999994</v>
      </c>
      <c r="O652" s="4">
        <f t="shared" si="70"/>
        <v>5.7488002177999995</v>
      </c>
      <c r="P652" t="s">
        <v>508</v>
      </c>
      <c r="Q652" t="str">
        <f>VLOOKUP(P652,Key!$A$2:$C$160,2,FALSE)</f>
        <v>Home - PP</v>
      </c>
      <c r="R652" t="str">
        <f>VLOOKUP(P652,Key!$A$2:$C$160,3,FALSE)</f>
        <v>Home - PP</v>
      </c>
      <c r="S652" t="str">
        <f>VLOOKUP(P652,Key!$A$2:$D$160,4,FALSE)</f>
        <v>Home - PP</v>
      </c>
      <c r="T652" t="b">
        <v>0</v>
      </c>
      <c r="U652" s="4">
        <f t="shared" si="76"/>
        <v>3956.509673558453</v>
      </c>
    </row>
    <row r="653" spans="1:21" x14ac:dyDescent="0.2">
      <c r="A653">
        <v>2305633742</v>
      </c>
      <c r="E653" s="1">
        <v>43575.781099537038</v>
      </c>
      <c r="F653" s="7">
        <f t="shared" si="71"/>
        <v>43575</v>
      </c>
      <c r="G653" s="6">
        <f t="shared" si="72"/>
        <v>4</v>
      </c>
      <c r="H653" s="6">
        <f t="shared" si="73"/>
        <v>20</v>
      </c>
      <c r="I653" s="6">
        <f t="shared" si="74"/>
        <v>2019</v>
      </c>
      <c r="J653" t="s">
        <v>7</v>
      </c>
      <c r="K653" t="s">
        <v>5</v>
      </c>
      <c r="L653">
        <v>2473</v>
      </c>
      <c r="M653">
        <v>8378.2000000000007</v>
      </c>
      <c r="N653" s="4">
        <f t="shared" si="75"/>
        <v>8.3782000000000014</v>
      </c>
      <c r="O653" s="4">
        <f t="shared" si="70"/>
        <v>5.2059705122000004</v>
      </c>
      <c r="P653" t="s">
        <v>508</v>
      </c>
      <c r="Q653" t="str">
        <f>VLOOKUP(P653,Key!$A$2:$C$160,2,FALSE)</f>
        <v>Home - PP</v>
      </c>
      <c r="R653" t="str">
        <f>VLOOKUP(P653,Key!$A$2:$C$160,3,FALSE)</f>
        <v>Home - PP</v>
      </c>
      <c r="S653" t="str">
        <f>VLOOKUP(P653,Key!$A$2:$D$160,4,FALSE)</f>
        <v>Home - PP</v>
      </c>
      <c r="T653" t="b">
        <v>0</v>
      </c>
      <c r="U653" s="4">
        <f t="shared" si="76"/>
        <v>3961.7156440706531</v>
      </c>
    </row>
    <row r="654" spans="1:21" x14ac:dyDescent="0.2">
      <c r="A654">
        <v>2307612650</v>
      </c>
      <c r="E654" s="1">
        <v>43576.560624999998</v>
      </c>
      <c r="F654" s="7">
        <f t="shared" si="71"/>
        <v>43576</v>
      </c>
      <c r="G654" s="6">
        <f t="shared" si="72"/>
        <v>4</v>
      </c>
      <c r="H654" s="6">
        <f t="shared" si="73"/>
        <v>21</v>
      </c>
      <c r="I654" s="6">
        <f t="shared" si="74"/>
        <v>2019</v>
      </c>
      <c r="J654" t="s">
        <v>4</v>
      </c>
      <c r="K654" t="s">
        <v>5</v>
      </c>
      <c r="L654">
        <v>3631</v>
      </c>
      <c r="M654">
        <v>11898.8</v>
      </c>
      <c r="N654" s="4">
        <f t="shared" si="75"/>
        <v>11.8988</v>
      </c>
      <c r="O654" s="4">
        <f t="shared" si="70"/>
        <v>7.3935692548</v>
      </c>
      <c r="P654" t="s">
        <v>508</v>
      </c>
      <c r="Q654" t="str">
        <f>VLOOKUP(P654,Key!$A$2:$C$160,2,FALSE)</f>
        <v>Home - PP</v>
      </c>
      <c r="R654" t="str">
        <f>VLOOKUP(P654,Key!$A$2:$C$160,3,FALSE)</f>
        <v>Home - PP</v>
      </c>
      <c r="S654" t="str">
        <f>VLOOKUP(P654,Key!$A$2:$D$160,4,FALSE)</f>
        <v>Home - PP</v>
      </c>
      <c r="T654" t="b">
        <v>0</v>
      </c>
      <c r="U654" s="4">
        <f t="shared" si="76"/>
        <v>3969.1092133254529</v>
      </c>
    </row>
    <row r="655" spans="1:21" x14ac:dyDescent="0.2">
      <c r="A655">
        <v>2310681706</v>
      </c>
      <c r="E655" s="1">
        <v>43577.68818287037</v>
      </c>
      <c r="F655" s="7">
        <f t="shared" si="71"/>
        <v>43577</v>
      </c>
      <c r="G655" s="6">
        <f t="shared" si="72"/>
        <v>4</v>
      </c>
      <c r="H655" s="6">
        <f t="shared" si="73"/>
        <v>22</v>
      </c>
      <c r="I655" s="6">
        <f t="shared" si="74"/>
        <v>2019</v>
      </c>
      <c r="J655" t="s">
        <v>4</v>
      </c>
      <c r="K655" t="s">
        <v>5</v>
      </c>
      <c r="L655">
        <v>3014</v>
      </c>
      <c r="M655">
        <v>10176.200000000001</v>
      </c>
      <c r="N655" s="4">
        <f t="shared" si="75"/>
        <v>10.176200000000001</v>
      </c>
      <c r="O655" s="4">
        <f t="shared" si="70"/>
        <v>6.3231955702000002</v>
      </c>
      <c r="P655" t="s">
        <v>508</v>
      </c>
      <c r="Q655" t="str">
        <f>VLOOKUP(P655,Key!$A$2:$C$160,2,FALSE)</f>
        <v>Home - PP</v>
      </c>
      <c r="R655" t="str">
        <f>VLOOKUP(P655,Key!$A$2:$C$160,3,FALSE)</f>
        <v>Home - PP</v>
      </c>
      <c r="S655" t="str">
        <f>VLOOKUP(P655,Key!$A$2:$D$160,4,FALSE)</f>
        <v>Home - PP</v>
      </c>
      <c r="T655" t="b">
        <v>0</v>
      </c>
      <c r="U655" s="4">
        <f t="shared" si="76"/>
        <v>3975.4324088956528</v>
      </c>
    </row>
    <row r="656" spans="1:21" x14ac:dyDescent="0.2">
      <c r="A656">
        <v>2314125543</v>
      </c>
      <c r="E656" s="1">
        <v>43578.932280092595</v>
      </c>
      <c r="F656" s="7">
        <f t="shared" si="71"/>
        <v>43578</v>
      </c>
      <c r="G656" s="6">
        <f t="shared" si="72"/>
        <v>4</v>
      </c>
      <c r="H656" s="6">
        <f t="shared" si="73"/>
        <v>23</v>
      </c>
      <c r="I656" s="6">
        <f t="shared" si="74"/>
        <v>2019</v>
      </c>
      <c r="J656" t="s">
        <v>9</v>
      </c>
      <c r="K656" t="s">
        <v>5</v>
      </c>
      <c r="L656">
        <v>3750</v>
      </c>
      <c r="M656">
        <v>12468.8</v>
      </c>
      <c r="N656" s="4">
        <f t="shared" si="75"/>
        <v>12.4688</v>
      </c>
      <c r="O656" s="4">
        <f t="shared" si="70"/>
        <v>7.7477507247999995</v>
      </c>
      <c r="P656" t="s">
        <v>134</v>
      </c>
      <c r="Q656" t="str">
        <f>VLOOKUP(P656,Key!$A$2:$C$160,2,FALSE)</f>
        <v>Florida</v>
      </c>
      <c r="R656" t="str">
        <f>VLOOKUP(P656,Key!$A$2:$C$160,3,FALSE)</f>
        <v>USA</v>
      </c>
      <c r="S656" t="str">
        <f>VLOOKUP(P656,Key!$A$2:$D$160,4,FALSE)</f>
        <v>DOM</v>
      </c>
      <c r="T656" t="b">
        <v>0</v>
      </c>
      <c r="U656" s="4">
        <f t="shared" si="76"/>
        <v>3983.1801596204527</v>
      </c>
    </row>
    <row r="657" spans="1:21" x14ac:dyDescent="0.2">
      <c r="A657">
        <v>2315355771</v>
      </c>
      <c r="E657" s="1">
        <v>43579.531041666669</v>
      </c>
      <c r="F657" s="7">
        <f t="shared" si="71"/>
        <v>43579</v>
      </c>
      <c r="G657" s="6">
        <f t="shared" si="72"/>
        <v>4</v>
      </c>
      <c r="H657" s="6">
        <f t="shared" si="73"/>
        <v>24</v>
      </c>
      <c r="I657" s="6">
        <f t="shared" si="74"/>
        <v>2019</v>
      </c>
      <c r="J657" t="s">
        <v>4</v>
      </c>
      <c r="K657" t="s">
        <v>5</v>
      </c>
      <c r="L657">
        <v>3084</v>
      </c>
      <c r="M657">
        <v>10640</v>
      </c>
      <c r="N657" s="4">
        <f>M657/1000</f>
        <v>10.64</v>
      </c>
      <c r="O657" s="4">
        <f t="shared" si="70"/>
        <v>6.6113874400000006</v>
      </c>
      <c r="P657" t="s">
        <v>134</v>
      </c>
      <c r="Q657" t="str">
        <f>VLOOKUP(P657,Key!$A$2:$C$160,2,FALSE)</f>
        <v>Florida</v>
      </c>
      <c r="R657" t="str">
        <f>VLOOKUP(P657,Key!$A$2:$C$160,3,FALSE)</f>
        <v>USA</v>
      </c>
      <c r="S657" t="str">
        <f>VLOOKUP(P657,Key!$A$2:$D$160,4,FALSE)</f>
        <v>DOM</v>
      </c>
      <c r="T657" t="b">
        <v>0</v>
      </c>
      <c r="U657" s="4">
        <f t="shared" si="76"/>
        <v>3989.7915470604526</v>
      </c>
    </row>
    <row r="658" spans="1:21" x14ac:dyDescent="0.2">
      <c r="A658">
        <v>2317712177</v>
      </c>
      <c r="E658" s="1">
        <v>43580.445902777778</v>
      </c>
      <c r="F658" s="7">
        <f t="shared" si="71"/>
        <v>43580</v>
      </c>
      <c r="G658" s="6">
        <f t="shared" si="72"/>
        <v>4</v>
      </c>
      <c r="H658" s="6">
        <f t="shared" si="73"/>
        <v>25</v>
      </c>
      <c r="I658" s="6">
        <f t="shared" si="74"/>
        <v>2019</v>
      </c>
      <c r="J658" t="s">
        <v>4</v>
      </c>
      <c r="K658" t="s">
        <v>5</v>
      </c>
      <c r="L658">
        <v>3358</v>
      </c>
      <c r="M658">
        <v>11337.5</v>
      </c>
      <c r="N658" s="4">
        <f t="shared" ref="N658:N701" si="77">M658/1000</f>
        <v>11.3375</v>
      </c>
      <c r="O658" s="4">
        <f t="shared" si="70"/>
        <v>7.0447937124999997</v>
      </c>
      <c r="P658" t="s">
        <v>134</v>
      </c>
      <c r="Q658" t="str">
        <f>VLOOKUP(P658,Key!$A$2:$C$160,2,FALSE)</f>
        <v>Florida</v>
      </c>
      <c r="R658" t="str">
        <f>VLOOKUP(P658,Key!$A$2:$C$160,3,FALSE)</f>
        <v>USA</v>
      </c>
      <c r="S658" t="str">
        <f>VLOOKUP(P658,Key!$A$2:$D$160,4,FALSE)</f>
        <v>DOM</v>
      </c>
      <c r="T658" t="b">
        <v>0</v>
      </c>
      <c r="U658" s="4">
        <f t="shared" si="76"/>
        <v>3996.8363407729526</v>
      </c>
    </row>
    <row r="659" spans="1:21" x14ac:dyDescent="0.2">
      <c r="A659">
        <v>2321099930</v>
      </c>
      <c r="E659" s="1">
        <v>43581.79314814815</v>
      </c>
      <c r="F659" s="7">
        <f t="shared" si="71"/>
        <v>43581</v>
      </c>
      <c r="G659" s="6">
        <f t="shared" si="72"/>
        <v>4</v>
      </c>
      <c r="H659" s="6">
        <f t="shared" si="73"/>
        <v>26</v>
      </c>
      <c r="I659" s="6">
        <f t="shared" si="74"/>
        <v>2019</v>
      </c>
      <c r="J659" t="s">
        <v>6</v>
      </c>
      <c r="K659" t="s">
        <v>5</v>
      </c>
      <c r="L659">
        <v>3361</v>
      </c>
      <c r="M659">
        <v>11781.1</v>
      </c>
      <c r="N659" s="4">
        <f t="shared" si="77"/>
        <v>11.7811</v>
      </c>
      <c r="O659" s="4">
        <f t="shared" si="70"/>
        <v>7.3204338881000002</v>
      </c>
      <c r="P659" t="s">
        <v>135</v>
      </c>
      <c r="Q659">
        <f>VLOOKUP(P659,Key!$A$2:$C$160,2,FALSE)</f>
        <v>0</v>
      </c>
      <c r="R659" t="str">
        <f>VLOOKUP(P659,Key!$A$2:$C$160,3,FALSE)</f>
        <v>Bermuda</v>
      </c>
      <c r="S659" t="str">
        <f>VLOOKUP(P659,Key!$A$2:$D$160,4,FALSE)</f>
        <v>INT</v>
      </c>
      <c r="T659" t="b">
        <v>0</v>
      </c>
      <c r="U659" s="4">
        <f t="shared" si="76"/>
        <v>4004.1567746610526</v>
      </c>
    </row>
    <row r="660" spans="1:21" x14ac:dyDescent="0.2">
      <c r="A660">
        <v>2322486363</v>
      </c>
      <c r="E660" s="1">
        <v>43582.457465277781</v>
      </c>
      <c r="F660" s="7">
        <f t="shared" si="71"/>
        <v>43582</v>
      </c>
      <c r="G660" s="6">
        <f t="shared" si="72"/>
        <v>4</v>
      </c>
      <c r="H660" s="6">
        <f t="shared" si="73"/>
        <v>27</v>
      </c>
      <c r="I660" s="6">
        <f t="shared" si="74"/>
        <v>2019</v>
      </c>
      <c r="J660" t="s">
        <v>4</v>
      </c>
      <c r="K660" t="s">
        <v>5</v>
      </c>
      <c r="L660">
        <v>3091</v>
      </c>
      <c r="M660">
        <v>10555.7</v>
      </c>
      <c r="N660" s="4">
        <f t="shared" si="77"/>
        <v>10.5557</v>
      </c>
      <c r="O660" s="4">
        <f t="shared" si="70"/>
        <v>6.5590058647000005</v>
      </c>
      <c r="P660" t="s">
        <v>135</v>
      </c>
      <c r="Q660">
        <f>VLOOKUP(P660,Key!$A$2:$C$160,2,FALSE)</f>
        <v>0</v>
      </c>
      <c r="R660" t="str">
        <f>VLOOKUP(P660,Key!$A$2:$C$160,3,FALSE)</f>
        <v>Bermuda</v>
      </c>
      <c r="S660" t="str">
        <f>VLOOKUP(P660,Key!$A$2:$D$160,4,FALSE)</f>
        <v>INT</v>
      </c>
      <c r="T660" t="b">
        <v>0</v>
      </c>
      <c r="U660" s="4">
        <f t="shared" si="76"/>
        <v>4010.7157805257525</v>
      </c>
    </row>
    <row r="661" spans="1:21" x14ac:dyDescent="0.2">
      <c r="A661">
        <v>2325206189</v>
      </c>
      <c r="E661" s="1">
        <v>43583.437719907408</v>
      </c>
      <c r="F661" s="7">
        <f t="shared" si="71"/>
        <v>43583</v>
      </c>
      <c r="G661" s="6">
        <f t="shared" si="72"/>
        <v>4</v>
      </c>
      <c r="H661" s="6">
        <f t="shared" si="73"/>
        <v>28</v>
      </c>
      <c r="I661" s="6">
        <f t="shared" si="74"/>
        <v>2019</v>
      </c>
      <c r="J661" t="s">
        <v>4</v>
      </c>
      <c r="K661" t="s">
        <v>5</v>
      </c>
      <c r="L661">
        <v>3526</v>
      </c>
      <c r="M661">
        <v>11987.2</v>
      </c>
      <c r="N661" s="4">
        <f t="shared" si="77"/>
        <v>11.987200000000001</v>
      </c>
      <c r="O661" s="4">
        <f t="shared" si="70"/>
        <v>7.4484984512000008</v>
      </c>
      <c r="P661" t="s">
        <v>135</v>
      </c>
      <c r="Q661">
        <f>VLOOKUP(P661,Key!$A$2:$C$160,2,FALSE)</f>
        <v>0</v>
      </c>
      <c r="R661" t="str">
        <f>VLOOKUP(P661,Key!$A$2:$C$160,3,FALSE)</f>
        <v>Bermuda</v>
      </c>
      <c r="S661" t="str">
        <f>VLOOKUP(P661,Key!$A$2:$D$160,4,FALSE)</f>
        <v>INT</v>
      </c>
      <c r="T661" t="b">
        <v>0</v>
      </c>
      <c r="U661" s="4">
        <f t="shared" si="76"/>
        <v>4018.1642789769526</v>
      </c>
    </row>
    <row r="662" spans="1:21" x14ac:dyDescent="0.2">
      <c r="A662">
        <v>2327851433</v>
      </c>
      <c r="E662" s="1">
        <v>43584.463136574072</v>
      </c>
      <c r="F662" s="7">
        <f t="shared" si="71"/>
        <v>43584</v>
      </c>
      <c r="G662" s="6">
        <f t="shared" si="72"/>
        <v>4</v>
      </c>
      <c r="H662" s="6">
        <f t="shared" si="73"/>
        <v>29</v>
      </c>
      <c r="I662" s="6">
        <f t="shared" si="74"/>
        <v>2019</v>
      </c>
      <c r="J662" t="s">
        <v>4</v>
      </c>
      <c r="K662" t="s">
        <v>5</v>
      </c>
      <c r="L662">
        <v>3330</v>
      </c>
      <c r="M662">
        <v>10944.3</v>
      </c>
      <c r="N662" s="4">
        <f t="shared" si="77"/>
        <v>10.9443</v>
      </c>
      <c r="O662" s="4">
        <f t="shared" si="70"/>
        <v>6.8004706353</v>
      </c>
      <c r="P662" t="s">
        <v>135</v>
      </c>
      <c r="Q662">
        <f>VLOOKUP(P662,Key!$A$2:$C$160,2,FALSE)</f>
        <v>0</v>
      </c>
      <c r="R662" t="str">
        <f>VLOOKUP(P662,Key!$A$2:$C$160,3,FALSE)</f>
        <v>Bermuda</v>
      </c>
      <c r="S662" t="str">
        <f>VLOOKUP(P662,Key!$A$2:$D$160,4,FALSE)</f>
        <v>INT</v>
      </c>
      <c r="T662" t="b">
        <v>0</v>
      </c>
      <c r="U662" s="4">
        <f t="shared" si="76"/>
        <v>4024.9647496122525</v>
      </c>
    </row>
    <row r="663" spans="1:21" x14ac:dyDescent="0.2">
      <c r="A663">
        <v>2330219645</v>
      </c>
      <c r="E663" s="1">
        <v>43585.443969907406</v>
      </c>
      <c r="F663" s="7">
        <f t="shared" si="71"/>
        <v>43585</v>
      </c>
      <c r="G663" s="6">
        <f t="shared" si="72"/>
        <v>4</v>
      </c>
      <c r="H663" s="6">
        <f t="shared" si="73"/>
        <v>30</v>
      </c>
      <c r="I663" s="6">
        <f t="shared" si="74"/>
        <v>2019</v>
      </c>
      <c r="J663" t="s">
        <v>4</v>
      </c>
      <c r="K663" t="s">
        <v>5</v>
      </c>
      <c r="L663">
        <v>3064</v>
      </c>
      <c r="M663">
        <v>10260.4</v>
      </c>
      <c r="N663" s="4">
        <f t="shared" si="77"/>
        <v>10.260399999999999</v>
      </c>
      <c r="O663" s="4">
        <f t="shared" si="70"/>
        <v>6.3755150083999999</v>
      </c>
      <c r="P663" t="s">
        <v>135</v>
      </c>
      <c r="Q663">
        <f>VLOOKUP(P663,Key!$A$2:$C$160,2,FALSE)</f>
        <v>0</v>
      </c>
      <c r="R663" t="str">
        <f>VLOOKUP(P663,Key!$A$2:$C$160,3,FALSE)</f>
        <v>Bermuda</v>
      </c>
      <c r="S663" t="str">
        <f>VLOOKUP(P663,Key!$A$2:$D$160,4,FALSE)</f>
        <v>INT</v>
      </c>
      <c r="T663" t="b">
        <v>0</v>
      </c>
      <c r="U663" s="4">
        <f t="shared" si="76"/>
        <v>4031.3402646206523</v>
      </c>
    </row>
    <row r="664" spans="1:21" x14ac:dyDescent="0.2">
      <c r="A664">
        <v>2334485260</v>
      </c>
      <c r="E664" s="1">
        <v>43586.748402777775</v>
      </c>
      <c r="F664" s="7">
        <f t="shared" si="71"/>
        <v>43586</v>
      </c>
      <c r="G664" s="6">
        <f t="shared" si="72"/>
        <v>5</v>
      </c>
      <c r="H664" s="6">
        <f t="shared" si="73"/>
        <v>1</v>
      </c>
      <c r="I664" s="6">
        <f t="shared" si="74"/>
        <v>2019</v>
      </c>
      <c r="J664" t="s">
        <v>4</v>
      </c>
      <c r="K664" t="s">
        <v>5</v>
      </c>
      <c r="L664">
        <v>2471</v>
      </c>
      <c r="M664">
        <v>8833.2999999999993</v>
      </c>
      <c r="N664" s="4">
        <f t="shared" si="77"/>
        <v>8.8332999999999995</v>
      </c>
      <c r="O664" s="4">
        <f t="shared" si="70"/>
        <v>5.4887564542999998</v>
      </c>
      <c r="P664" t="s">
        <v>508</v>
      </c>
      <c r="Q664" t="str">
        <f>VLOOKUP(P664,Key!$A$2:$C$160,2,FALSE)</f>
        <v>Home - PP</v>
      </c>
      <c r="R664" t="str">
        <f>VLOOKUP(P664,Key!$A$2:$C$160,3,FALSE)</f>
        <v>Home - PP</v>
      </c>
      <c r="S664" t="str">
        <f>VLOOKUP(P664,Key!$A$2:$D$160,4,FALSE)</f>
        <v>Home - PP</v>
      </c>
      <c r="T664" t="b">
        <v>0</v>
      </c>
      <c r="U664" s="4">
        <f t="shared" si="76"/>
        <v>4036.8290210749524</v>
      </c>
    </row>
    <row r="665" spans="1:21" x14ac:dyDescent="0.2">
      <c r="A665">
        <v>2336602948</v>
      </c>
      <c r="E665" s="1">
        <v>43587.674027777779</v>
      </c>
      <c r="F665" s="7">
        <f t="shared" si="71"/>
        <v>43587</v>
      </c>
      <c r="G665" s="6">
        <f t="shared" si="72"/>
        <v>5</v>
      </c>
      <c r="H665" s="6">
        <f t="shared" si="73"/>
        <v>2</v>
      </c>
      <c r="I665" s="6">
        <f t="shared" si="74"/>
        <v>2019</v>
      </c>
      <c r="J665" t="s">
        <v>4</v>
      </c>
      <c r="K665" t="s">
        <v>5</v>
      </c>
      <c r="L665">
        <v>2244</v>
      </c>
      <c r="M665">
        <v>7656.4</v>
      </c>
      <c r="N665" s="4">
        <f t="shared" si="77"/>
        <v>7.6563999999999997</v>
      </c>
      <c r="O665" s="4">
        <f t="shared" si="70"/>
        <v>4.7574649243999998</v>
      </c>
      <c r="P665" t="s">
        <v>508</v>
      </c>
      <c r="Q665" t="str">
        <f>VLOOKUP(P665,Key!$A$2:$C$160,2,FALSE)</f>
        <v>Home - PP</v>
      </c>
      <c r="R665" t="str">
        <f>VLOOKUP(P665,Key!$A$2:$C$160,3,FALSE)</f>
        <v>Home - PP</v>
      </c>
      <c r="S665" t="str">
        <f>VLOOKUP(P665,Key!$A$2:$D$160,4,FALSE)</f>
        <v>Home - PP</v>
      </c>
      <c r="T665" t="b">
        <v>0</v>
      </c>
      <c r="U665" s="4">
        <f t="shared" si="76"/>
        <v>4041.5864859993526</v>
      </c>
    </row>
    <row r="666" spans="1:21" x14ac:dyDescent="0.2">
      <c r="A666">
        <v>2338886023</v>
      </c>
      <c r="E666" s="1">
        <v>43588.628252314818</v>
      </c>
      <c r="F666" s="7">
        <f t="shared" si="71"/>
        <v>43588</v>
      </c>
      <c r="G666" s="6">
        <f t="shared" si="72"/>
        <v>5</v>
      </c>
      <c r="H666" s="6">
        <f t="shared" si="73"/>
        <v>3</v>
      </c>
      <c r="I666" s="6">
        <f t="shared" si="74"/>
        <v>2019</v>
      </c>
      <c r="J666" t="s">
        <v>4</v>
      </c>
      <c r="K666" t="s">
        <v>5</v>
      </c>
      <c r="L666">
        <v>3061</v>
      </c>
      <c r="M666">
        <v>10317</v>
      </c>
      <c r="N666" s="4">
        <f t="shared" si="77"/>
        <v>10.317</v>
      </c>
      <c r="O666" s="4">
        <f t="shared" si="70"/>
        <v>6.4106846070000003</v>
      </c>
      <c r="P666" t="s">
        <v>508</v>
      </c>
      <c r="Q666" t="str">
        <f>VLOOKUP(P666,Key!$A$2:$C$160,2,FALSE)</f>
        <v>Home - PP</v>
      </c>
      <c r="R666" t="str">
        <f>VLOOKUP(P666,Key!$A$2:$C$160,3,FALSE)</f>
        <v>Home - PP</v>
      </c>
      <c r="S666" t="str">
        <f>VLOOKUP(P666,Key!$A$2:$D$160,4,FALSE)</f>
        <v>Home - PP</v>
      </c>
      <c r="T666" t="b">
        <v>0</v>
      </c>
      <c r="U666" s="4">
        <f t="shared" si="76"/>
        <v>4047.9971706063525</v>
      </c>
    </row>
    <row r="667" spans="1:21" x14ac:dyDescent="0.2">
      <c r="A667">
        <v>2341709329</v>
      </c>
      <c r="E667" s="1">
        <v>43589.687592592592</v>
      </c>
      <c r="F667" s="7">
        <f t="shared" si="71"/>
        <v>43589</v>
      </c>
      <c r="G667" s="6">
        <f t="shared" si="72"/>
        <v>5</v>
      </c>
      <c r="H667" s="6">
        <f t="shared" si="73"/>
        <v>4</v>
      </c>
      <c r="I667" s="6">
        <f t="shared" si="74"/>
        <v>2019</v>
      </c>
      <c r="J667" t="s">
        <v>4</v>
      </c>
      <c r="K667" t="s">
        <v>5</v>
      </c>
      <c r="L667">
        <v>2938</v>
      </c>
      <c r="M667">
        <v>10198.1</v>
      </c>
      <c r="N667" s="4">
        <f t="shared" si="77"/>
        <v>10.1981</v>
      </c>
      <c r="O667" s="4">
        <f t="shared" si="70"/>
        <v>6.3368035951000001</v>
      </c>
      <c r="P667" t="s">
        <v>508</v>
      </c>
      <c r="Q667" t="str">
        <f>VLOOKUP(P667,Key!$A$2:$C$160,2,FALSE)</f>
        <v>Home - PP</v>
      </c>
      <c r="R667" t="str">
        <f>VLOOKUP(P667,Key!$A$2:$C$160,3,FALSE)</f>
        <v>Home - PP</v>
      </c>
      <c r="S667" t="str">
        <f>VLOOKUP(P667,Key!$A$2:$D$160,4,FALSE)</f>
        <v>Home - PP</v>
      </c>
      <c r="T667" t="b">
        <v>0</v>
      </c>
      <c r="U667" s="4">
        <f t="shared" si="76"/>
        <v>4054.3339742014523</v>
      </c>
    </row>
    <row r="668" spans="1:21" x14ac:dyDescent="0.2">
      <c r="A668">
        <v>2344855484</v>
      </c>
      <c r="E668" s="1">
        <v>43590.729398148149</v>
      </c>
      <c r="F668" s="7">
        <f t="shared" si="71"/>
        <v>43590</v>
      </c>
      <c r="G668" s="6">
        <f t="shared" si="72"/>
        <v>5</v>
      </c>
      <c r="H668" s="6">
        <f t="shared" si="73"/>
        <v>5</v>
      </c>
      <c r="I668" s="6">
        <f t="shared" si="74"/>
        <v>2019</v>
      </c>
      <c r="J668" t="s">
        <v>4</v>
      </c>
      <c r="K668" t="s">
        <v>5</v>
      </c>
      <c r="L668">
        <v>2903</v>
      </c>
      <c r="M668">
        <v>10109.700000000001</v>
      </c>
      <c r="N668" s="4">
        <f t="shared" si="77"/>
        <v>10.1097</v>
      </c>
      <c r="O668" s="4">
        <f t="shared" si="70"/>
        <v>6.2818743987000003</v>
      </c>
      <c r="P668" t="s">
        <v>508</v>
      </c>
      <c r="Q668" t="str">
        <f>VLOOKUP(P668,Key!$A$2:$C$160,2,FALSE)</f>
        <v>Home - PP</v>
      </c>
      <c r="R668" t="str">
        <f>VLOOKUP(P668,Key!$A$2:$C$160,3,FALSE)</f>
        <v>Home - PP</v>
      </c>
      <c r="S668" t="str">
        <f>VLOOKUP(P668,Key!$A$2:$D$160,4,FALSE)</f>
        <v>Home - PP</v>
      </c>
      <c r="T668" t="b">
        <v>0</v>
      </c>
      <c r="U668" s="4">
        <f t="shared" si="76"/>
        <v>4060.6158486001523</v>
      </c>
    </row>
    <row r="669" spans="1:21" x14ac:dyDescent="0.2">
      <c r="A669">
        <v>2346848820</v>
      </c>
      <c r="E669" s="1">
        <v>43591.668576388889</v>
      </c>
      <c r="F669" s="7">
        <f t="shared" si="71"/>
        <v>43591</v>
      </c>
      <c r="G669" s="6">
        <f t="shared" si="72"/>
        <v>5</v>
      </c>
      <c r="H669" s="6">
        <f t="shared" si="73"/>
        <v>6</v>
      </c>
      <c r="I669" s="6">
        <f t="shared" si="74"/>
        <v>2019</v>
      </c>
      <c r="J669" t="s">
        <v>4</v>
      </c>
      <c r="K669" t="s">
        <v>5</v>
      </c>
      <c r="L669">
        <v>2562</v>
      </c>
      <c r="M669">
        <v>8763.4</v>
      </c>
      <c r="N669" s="4">
        <f t="shared" si="77"/>
        <v>8.763399999999999</v>
      </c>
      <c r="O669" s="4">
        <f t="shared" si="70"/>
        <v>5.4453226213999999</v>
      </c>
      <c r="P669" t="s">
        <v>508</v>
      </c>
      <c r="Q669" t="str">
        <f>VLOOKUP(P669,Key!$A$2:$C$160,2,FALSE)</f>
        <v>Home - PP</v>
      </c>
      <c r="R669" t="str">
        <f>VLOOKUP(P669,Key!$A$2:$C$160,3,FALSE)</f>
        <v>Home - PP</v>
      </c>
      <c r="S669" t="str">
        <f>VLOOKUP(P669,Key!$A$2:$D$160,4,FALSE)</f>
        <v>Home - PP</v>
      </c>
      <c r="T669" t="b">
        <v>0</v>
      </c>
      <c r="U669" s="4">
        <f t="shared" si="76"/>
        <v>4066.0611712215523</v>
      </c>
    </row>
    <row r="670" spans="1:21" x14ac:dyDescent="0.2">
      <c r="A670">
        <v>2349321074</v>
      </c>
      <c r="E670" s="1">
        <v>43592.667685185188</v>
      </c>
      <c r="F670" s="7">
        <f t="shared" si="71"/>
        <v>43592</v>
      </c>
      <c r="G670" s="6">
        <f t="shared" si="72"/>
        <v>5</v>
      </c>
      <c r="H670" s="6">
        <f t="shared" si="73"/>
        <v>7</v>
      </c>
      <c r="I670" s="6">
        <f t="shared" si="74"/>
        <v>2019</v>
      </c>
      <c r="J670" t="s">
        <v>4</v>
      </c>
      <c r="K670" t="s">
        <v>5</v>
      </c>
      <c r="L670">
        <v>3131</v>
      </c>
      <c r="M670">
        <v>10564.6</v>
      </c>
      <c r="N670" s="4">
        <f t="shared" si="77"/>
        <v>10.5646</v>
      </c>
      <c r="O670" s="4">
        <f t="shared" si="70"/>
        <v>6.5645360666000006</v>
      </c>
      <c r="P670" t="s">
        <v>508</v>
      </c>
      <c r="Q670" t="str">
        <f>VLOOKUP(P670,Key!$A$2:$C$160,2,FALSE)</f>
        <v>Home - PP</v>
      </c>
      <c r="R670" t="str">
        <f>VLOOKUP(P670,Key!$A$2:$C$160,3,FALSE)</f>
        <v>Home - PP</v>
      </c>
      <c r="S670" t="str">
        <f>VLOOKUP(P670,Key!$A$2:$D$160,4,FALSE)</f>
        <v>Home - PP</v>
      </c>
      <c r="T670" t="b">
        <v>0</v>
      </c>
      <c r="U670" s="4">
        <f t="shared" si="76"/>
        <v>4072.6257072881522</v>
      </c>
    </row>
    <row r="671" spans="1:21" x14ac:dyDescent="0.2">
      <c r="A671">
        <v>2354492937</v>
      </c>
      <c r="E671" s="1">
        <v>43594.714375000003</v>
      </c>
      <c r="F671" s="7">
        <f t="shared" si="71"/>
        <v>43594</v>
      </c>
      <c r="G671" s="6">
        <f t="shared" si="72"/>
        <v>5</v>
      </c>
      <c r="H671" s="6">
        <f t="shared" si="73"/>
        <v>9</v>
      </c>
      <c r="I671" s="6">
        <f t="shared" si="74"/>
        <v>2019</v>
      </c>
      <c r="J671" t="s">
        <v>4</v>
      </c>
      <c r="K671" t="s">
        <v>5</v>
      </c>
      <c r="L671">
        <v>2897</v>
      </c>
      <c r="M671">
        <v>10066.6</v>
      </c>
      <c r="N671" s="4">
        <f t="shared" si="77"/>
        <v>10.066600000000001</v>
      </c>
      <c r="O671" s="4">
        <f t="shared" si="70"/>
        <v>6.2550933086000002</v>
      </c>
      <c r="P671" t="s">
        <v>508</v>
      </c>
      <c r="Q671" t="str">
        <f>VLOOKUP(P671,Key!$A$2:$C$160,2,FALSE)</f>
        <v>Home - PP</v>
      </c>
      <c r="R671" t="str">
        <f>VLOOKUP(P671,Key!$A$2:$C$160,3,FALSE)</f>
        <v>Home - PP</v>
      </c>
      <c r="S671" t="str">
        <f>VLOOKUP(P671,Key!$A$2:$D$160,4,FALSE)</f>
        <v>Home - PP</v>
      </c>
      <c r="T671" t="b">
        <v>0</v>
      </c>
      <c r="U671" s="4">
        <f t="shared" si="76"/>
        <v>4078.8808005967521</v>
      </c>
    </row>
    <row r="672" spans="1:21" x14ac:dyDescent="0.2">
      <c r="A672">
        <v>2356815665</v>
      </c>
      <c r="E672" s="1">
        <v>43595.711157407408</v>
      </c>
      <c r="F672" s="7">
        <f t="shared" si="71"/>
        <v>43595</v>
      </c>
      <c r="G672" s="6">
        <f t="shared" si="72"/>
        <v>5</v>
      </c>
      <c r="H672" s="6">
        <f t="shared" si="73"/>
        <v>10</v>
      </c>
      <c r="I672" s="6">
        <f t="shared" si="74"/>
        <v>2019</v>
      </c>
      <c r="J672" t="s">
        <v>4</v>
      </c>
      <c r="K672" t="s">
        <v>5</v>
      </c>
      <c r="L672">
        <v>3044</v>
      </c>
      <c r="M672">
        <v>10555.8</v>
      </c>
      <c r="N672" s="4">
        <f t="shared" si="77"/>
        <v>10.5558</v>
      </c>
      <c r="O672" s="4">
        <f t="shared" si="70"/>
        <v>6.5590680018</v>
      </c>
      <c r="P672" t="s">
        <v>508</v>
      </c>
      <c r="Q672" t="str">
        <f>VLOOKUP(P672,Key!$A$2:$C$160,2,FALSE)</f>
        <v>Home - PP</v>
      </c>
      <c r="R672" t="str">
        <f>VLOOKUP(P672,Key!$A$2:$C$160,3,FALSE)</f>
        <v>Home - PP</v>
      </c>
      <c r="S672" t="str">
        <f>VLOOKUP(P672,Key!$A$2:$D$160,4,FALSE)</f>
        <v>Home - PP</v>
      </c>
      <c r="T672" t="b">
        <v>0</v>
      </c>
      <c r="U672" s="4">
        <f t="shared" si="76"/>
        <v>4085.439868598552</v>
      </c>
    </row>
    <row r="673" spans="1:21" x14ac:dyDescent="0.2">
      <c r="A673">
        <v>2359390435</v>
      </c>
      <c r="E673" s="1">
        <v>43596.649791666663</v>
      </c>
      <c r="F673" s="7">
        <f t="shared" si="71"/>
        <v>43596</v>
      </c>
      <c r="G673" s="6">
        <f t="shared" si="72"/>
        <v>5</v>
      </c>
      <c r="H673" s="6">
        <f t="shared" si="73"/>
        <v>11</v>
      </c>
      <c r="I673" s="6">
        <f t="shared" si="74"/>
        <v>2019</v>
      </c>
      <c r="J673" t="s">
        <v>4</v>
      </c>
      <c r="K673" t="s">
        <v>5</v>
      </c>
      <c r="L673">
        <v>3242</v>
      </c>
      <c r="M673">
        <v>11331.8</v>
      </c>
      <c r="N673" s="4">
        <f t="shared" si="77"/>
        <v>11.331799999999999</v>
      </c>
      <c r="O673" s="4">
        <f t="shared" si="70"/>
        <v>7.0412518977999996</v>
      </c>
      <c r="P673" t="s">
        <v>508</v>
      </c>
      <c r="Q673" t="str">
        <f>VLOOKUP(P673,Key!$A$2:$C$160,2,FALSE)</f>
        <v>Home - PP</v>
      </c>
      <c r="R673" t="str">
        <f>VLOOKUP(P673,Key!$A$2:$C$160,3,FALSE)</f>
        <v>Home - PP</v>
      </c>
      <c r="S673" t="str">
        <f>VLOOKUP(P673,Key!$A$2:$D$160,4,FALSE)</f>
        <v>Home - PP</v>
      </c>
      <c r="T673" t="b">
        <v>0</v>
      </c>
      <c r="U673" s="4">
        <f t="shared" si="76"/>
        <v>4092.4811204963521</v>
      </c>
    </row>
    <row r="674" spans="1:21" x14ac:dyDescent="0.2">
      <c r="A674">
        <v>2362124289</v>
      </c>
      <c r="E674" s="1">
        <v>43597.593032407407</v>
      </c>
      <c r="F674" s="7">
        <f t="shared" si="71"/>
        <v>43597</v>
      </c>
      <c r="G674" s="6">
        <f t="shared" si="72"/>
        <v>5</v>
      </c>
      <c r="H674" s="6">
        <f t="shared" si="73"/>
        <v>12</v>
      </c>
      <c r="I674" s="6">
        <f t="shared" si="74"/>
        <v>2019</v>
      </c>
      <c r="J674" t="s">
        <v>4</v>
      </c>
      <c r="K674" t="s">
        <v>5</v>
      </c>
      <c r="L674">
        <v>2648</v>
      </c>
      <c r="M674">
        <v>8272</v>
      </c>
      <c r="N674" s="4">
        <f t="shared" si="77"/>
        <v>8.2720000000000002</v>
      </c>
      <c r="O674" s="4">
        <f t="shared" si="70"/>
        <v>5.1399809120000004</v>
      </c>
      <c r="P674" t="s">
        <v>137</v>
      </c>
      <c r="Q674" t="str">
        <f>VLOOKUP(P674,Key!$A$2:$C$160,2,FALSE)</f>
        <v>California</v>
      </c>
      <c r="R674" t="str">
        <f>VLOOKUP(P674,Key!$A$2:$C$160,3,FALSE)</f>
        <v>USA</v>
      </c>
      <c r="S674" t="str">
        <f>VLOOKUP(P674,Key!$A$2:$D$160,4,FALSE)</f>
        <v>DOM</v>
      </c>
      <c r="T674" t="b">
        <v>0</v>
      </c>
      <c r="U674" s="4">
        <f t="shared" si="76"/>
        <v>4097.6211014083519</v>
      </c>
    </row>
    <row r="675" spans="1:21" x14ac:dyDescent="0.2">
      <c r="A675">
        <v>2363068034</v>
      </c>
      <c r="E675" s="1">
        <v>43597.86146990741</v>
      </c>
      <c r="F675" s="7">
        <f t="shared" si="71"/>
        <v>43597</v>
      </c>
      <c r="G675" s="6">
        <f t="shared" si="72"/>
        <v>5</v>
      </c>
      <c r="H675" s="6">
        <f t="shared" si="73"/>
        <v>12</v>
      </c>
      <c r="I675" s="6">
        <f t="shared" si="74"/>
        <v>2019</v>
      </c>
      <c r="J675" t="s">
        <v>6</v>
      </c>
      <c r="K675" t="s">
        <v>5</v>
      </c>
      <c r="L675">
        <v>134</v>
      </c>
      <c r="M675">
        <v>425</v>
      </c>
      <c r="N675" s="4">
        <f t="shared" si="77"/>
        <v>0.42499999999999999</v>
      </c>
      <c r="O675" s="4">
        <f t="shared" si="70"/>
        <v>0.26408267499999999</v>
      </c>
      <c r="P675" t="s">
        <v>138</v>
      </c>
      <c r="Q675" t="str">
        <f>VLOOKUP(P675,Key!$A$2:$C$160,2,FALSE)</f>
        <v>California</v>
      </c>
      <c r="R675" t="str">
        <f>VLOOKUP(P675,Key!$A$2:$C$160,3,FALSE)</f>
        <v>USA</v>
      </c>
      <c r="S675" t="str">
        <f>VLOOKUP(P675,Key!$A$2:$D$160,4,FALSE)</f>
        <v>DOM</v>
      </c>
      <c r="T675" t="b">
        <v>0</v>
      </c>
      <c r="U675" s="4">
        <f t="shared" si="76"/>
        <v>4097.8851840833522</v>
      </c>
    </row>
    <row r="676" spans="1:21" x14ac:dyDescent="0.2">
      <c r="A676">
        <v>2364889047</v>
      </c>
      <c r="E676" s="1">
        <v>43598.729247685187</v>
      </c>
      <c r="F676" s="7">
        <f t="shared" si="71"/>
        <v>43598</v>
      </c>
      <c r="G676" s="6">
        <f t="shared" si="72"/>
        <v>5</v>
      </c>
      <c r="H676" s="6">
        <f t="shared" si="73"/>
        <v>13</v>
      </c>
      <c r="I676" s="6">
        <f t="shared" si="74"/>
        <v>2019</v>
      </c>
      <c r="J676" t="s">
        <v>4</v>
      </c>
      <c r="K676" t="s">
        <v>5</v>
      </c>
      <c r="L676">
        <v>2946</v>
      </c>
      <c r="M676">
        <v>10237.4</v>
      </c>
      <c r="N676" s="4">
        <f t="shared" si="77"/>
        <v>10.237399999999999</v>
      </c>
      <c r="O676" s="4">
        <f t="shared" si="70"/>
        <v>6.3612234754000001</v>
      </c>
      <c r="P676" t="s">
        <v>508</v>
      </c>
      <c r="Q676" t="str">
        <f>VLOOKUP(P676,Key!$A$2:$C$160,2,FALSE)</f>
        <v>Home - PP</v>
      </c>
      <c r="R676" t="str">
        <f>VLOOKUP(P676,Key!$A$2:$C$160,3,FALSE)</f>
        <v>Home - PP</v>
      </c>
      <c r="S676" t="str">
        <f>VLOOKUP(P676,Key!$A$2:$D$160,4,FALSE)</f>
        <v>Home - PP</v>
      </c>
      <c r="T676" t="b">
        <v>0</v>
      </c>
      <c r="U676" s="4">
        <f t="shared" si="76"/>
        <v>4104.2464075587523</v>
      </c>
    </row>
    <row r="677" spans="1:21" x14ac:dyDescent="0.2">
      <c r="A677">
        <v>2367292857</v>
      </c>
      <c r="E677" s="1">
        <v>43599.677083333336</v>
      </c>
      <c r="F677" s="7">
        <f t="shared" si="71"/>
        <v>43599</v>
      </c>
      <c r="G677" s="6">
        <f t="shared" si="72"/>
        <v>5</v>
      </c>
      <c r="H677" s="6">
        <f t="shared" si="73"/>
        <v>14</v>
      </c>
      <c r="I677" s="6">
        <f t="shared" si="74"/>
        <v>2019</v>
      </c>
      <c r="J677" t="s">
        <v>4</v>
      </c>
      <c r="K677" t="s">
        <v>5</v>
      </c>
      <c r="L677">
        <v>3017</v>
      </c>
      <c r="M677">
        <v>10582.4</v>
      </c>
      <c r="N677" s="4">
        <f t="shared" si="77"/>
        <v>10.5824</v>
      </c>
      <c r="O677" s="4">
        <f t="shared" si="70"/>
        <v>6.5755964703999998</v>
      </c>
      <c r="P677" t="s">
        <v>508</v>
      </c>
      <c r="Q677" t="str">
        <f>VLOOKUP(P677,Key!$A$2:$C$160,2,FALSE)</f>
        <v>Home - PP</v>
      </c>
      <c r="R677" t="str">
        <f>VLOOKUP(P677,Key!$A$2:$C$160,3,FALSE)</f>
        <v>Home - PP</v>
      </c>
      <c r="S677" t="str">
        <f>VLOOKUP(P677,Key!$A$2:$D$160,4,FALSE)</f>
        <v>Home - PP</v>
      </c>
      <c r="T677" t="b">
        <v>0</v>
      </c>
      <c r="U677" s="4">
        <f t="shared" si="76"/>
        <v>4110.8220040291526</v>
      </c>
    </row>
    <row r="678" spans="1:21" x14ac:dyDescent="0.2">
      <c r="A678">
        <v>2370466959</v>
      </c>
      <c r="E678" s="1">
        <v>43600.743298611109</v>
      </c>
      <c r="F678" s="7">
        <f t="shared" si="71"/>
        <v>43600</v>
      </c>
      <c r="G678" s="6">
        <f t="shared" si="72"/>
        <v>5</v>
      </c>
      <c r="H678" s="6">
        <f t="shared" si="73"/>
        <v>15</v>
      </c>
      <c r="I678" s="6">
        <f t="shared" si="74"/>
        <v>2019</v>
      </c>
      <c r="J678" t="s">
        <v>4</v>
      </c>
      <c r="K678" t="s">
        <v>5</v>
      </c>
      <c r="L678">
        <v>2935</v>
      </c>
      <c r="M678">
        <v>10133.9</v>
      </c>
      <c r="N678" s="4">
        <f t="shared" si="77"/>
        <v>10.133899999999999</v>
      </c>
      <c r="O678" s="4">
        <f t="shared" si="70"/>
        <v>6.2969115768999995</v>
      </c>
      <c r="P678" t="s">
        <v>508</v>
      </c>
      <c r="Q678" t="str">
        <f>VLOOKUP(P678,Key!$A$2:$C$160,2,FALSE)</f>
        <v>Home - PP</v>
      </c>
      <c r="R678" t="str">
        <f>VLOOKUP(P678,Key!$A$2:$C$160,3,FALSE)</f>
        <v>Home - PP</v>
      </c>
      <c r="S678" t="str">
        <f>VLOOKUP(P678,Key!$A$2:$D$160,4,FALSE)</f>
        <v>Home - PP</v>
      </c>
      <c r="T678" t="b">
        <v>0</v>
      </c>
      <c r="U678" s="4">
        <f t="shared" si="76"/>
        <v>4117.1189156060527</v>
      </c>
    </row>
    <row r="679" spans="1:21" x14ac:dyDescent="0.2">
      <c r="A679">
        <v>2372986828</v>
      </c>
      <c r="E679" s="1">
        <v>43601.714907407404</v>
      </c>
      <c r="F679" s="7">
        <f t="shared" si="71"/>
        <v>43601</v>
      </c>
      <c r="G679" s="6">
        <f t="shared" si="72"/>
        <v>5</v>
      </c>
      <c r="H679" s="6">
        <f t="shared" si="73"/>
        <v>16</v>
      </c>
      <c r="I679" s="6">
        <f t="shared" si="74"/>
        <v>2019</v>
      </c>
      <c r="J679" t="s">
        <v>4</v>
      </c>
      <c r="K679" t="s">
        <v>5</v>
      </c>
      <c r="L679">
        <v>2873</v>
      </c>
      <c r="M679">
        <v>10068.799999999999</v>
      </c>
      <c r="N679" s="4">
        <f t="shared" si="77"/>
        <v>10.0688</v>
      </c>
      <c r="O679" s="4">
        <f t="shared" si="70"/>
        <v>6.2564603247999999</v>
      </c>
      <c r="P679" t="s">
        <v>508</v>
      </c>
      <c r="Q679" t="str">
        <f>VLOOKUP(P679,Key!$A$2:$C$160,2,FALSE)</f>
        <v>Home - PP</v>
      </c>
      <c r="R679" t="str">
        <f>VLOOKUP(P679,Key!$A$2:$C$160,3,FALSE)</f>
        <v>Home - PP</v>
      </c>
      <c r="S679" t="str">
        <f>VLOOKUP(P679,Key!$A$2:$D$160,4,FALSE)</f>
        <v>Home - PP</v>
      </c>
      <c r="T679" t="b">
        <v>0</v>
      </c>
      <c r="U679" s="4">
        <f t="shared" si="76"/>
        <v>4123.3753759308529</v>
      </c>
    </row>
    <row r="680" spans="1:21" x14ac:dyDescent="0.2">
      <c r="A680">
        <v>2375257075</v>
      </c>
      <c r="E680" s="1">
        <v>43602.690115740741</v>
      </c>
      <c r="F680" s="7">
        <f t="shared" si="71"/>
        <v>43602</v>
      </c>
      <c r="G680" s="6">
        <f t="shared" si="72"/>
        <v>5</v>
      </c>
      <c r="H680" s="6">
        <f t="shared" si="73"/>
        <v>17</v>
      </c>
      <c r="I680" s="6">
        <f t="shared" si="74"/>
        <v>2019</v>
      </c>
      <c r="J680" t="s">
        <v>4</v>
      </c>
      <c r="K680" t="s">
        <v>5</v>
      </c>
      <c r="L680">
        <v>2857</v>
      </c>
      <c r="M680">
        <v>10066</v>
      </c>
      <c r="N680" s="4">
        <f t="shared" si="77"/>
        <v>10.066000000000001</v>
      </c>
      <c r="O680" s="4">
        <f t="shared" si="70"/>
        <v>6.2547204860000001</v>
      </c>
      <c r="P680" t="s">
        <v>508</v>
      </c>
      <c r="Q680" t="str">
        <f>VLOOKUP(P680,Key!$A$2:$C$160,2,FALSE)</f>
        <v>Home - PP</v>
      </c>
      <c r="R680" t="str">
        <f>VLOOKUP(P680,Key!$A$2:$C$160,3,FALSE)</f>
        <v>Home - PP</v>
      </c>
      <c r="S680" t="str">
        <f>VLOOKUP(P680,Key!$A$2:$D$160,4,FALSE)</f>
        <v>Home - PP</v>
      </c>
      <c r="T680" t="b">
        <v>0</v>
      </c>
      <c r="U680" s="4">
        <f t="shared" si="76"/>
        <v>4129.6300964168531</v>
      </c>
    </row>
    <row r="681" spans="1:21" x14ac:dyDescent="0.2">
      <c r="A681">
        <v>2377978726</v>
      </c>
      <c r="E681" s="1">
        <v>43603.691296296296</v>
      </c>
      <c r="F681" s="7">
        <f t="shared" si="71"/>
        <v>43603</v>
      </c>
      <c r="G681" s="6">
        <f t="shared" si="72"/>
        <v>5</v>
      </c>
      <c r="H681" s="6">
        <f t="shared" si="73"/>
        <v>18</v>
      </c>
      <c r="I681" s="6">
        <f t="shared" si="74"/>
        <v>2019</v>
      </c>
      <c r="J681" t="s">
        <v>4</v>
      </c>
      <c r="K681" t="s">
        <v>5</v>
      </c>
      <c r="L681">
        <v>2936</v>
      </c>
      <c r="M681">
        <v>10274.9</v>
      </c>
      <c r="N681" s="4">
        <f t="shared" si="77"/>
        <v>10.274899999999999</v>
      </c>
      <c r="O681" s="4">
        <f t="shared" si="70"/>
        <v>6.3845248878999996</v>
      </c>
      <c r="P681" t="s">
        <v>508</v>
      </c>
      <c r="Q681" t="str">
        <f>VLOOKUP(P681,Key!$A$2:$C$160,2,FALSE)</f>
        <v>Home - PP</v>
      </c>
      <c r="R681" t="str">
        <f>VLOOKUP(P681,Key!$A$2:$C$160,3,FALSE)</f>
        <v>Home - PP</v>
      </c>
      <c r="S681" t="str">
        <f>VLOOKUP(P681,Key!$A$2:$D$160,4,FALSE)</f>
        <v>Home - PP</v>
      </c>
      <c r="T681" t="b">
        <v>0</v>
      </c>
      <c r="U681" s="4">
        <f t="shared" si="76"/>
        <v>4136.0146213047528</v>
      </c>
    </row>
    <row r="682" spans="1:21" x14ac:dyDescent="0.2">
      <c r="A682">
        <v>2381283003</v>
      </c>
      <c r="E682" s="1">
        <v>43604.753379629627</v>
      </c>
      <c r="F682" s="7">
        <f t="shared" si="71"/>
        <v>43604</v>
      </c>
      <c r="G682" s="6">
        <f t="shared" si="72"/>
        <v>5</v>
      </c>
      <c r="H682" s="6">
        <f t="shared" si="73"/>
        <v>19</v>
      </c>
      <c r="I682" s="6">
        <f t="shared" si="74"/>
        <v>2019</v>
      </c>
      <c r="J682" t="s">
        <v>7</v>
      </c>
      <c r="K682" t="s">
        <v>5</v>
      </c>
      <c r="L682">
        <v>2817</v>
      </c>
      <c r="M682">
        <v>10021.700000000001</v>
      </c>
      <c r="N682" s="4">
        <f t="shared" si="77"/>
        <v>10.021700000000001</v>
      </c>
      <c r="O682" s="4">
        <f t="shared" si="70"/>
        <v>6.2271937507000006</v>
      </c>
      <c r="P682" t="s">
        <v>508</v>
      </c>
      <c r="Q682" t="str">
        <f>VLOOKUP(P682,Key!$A$2:$C$160,2,FALSE)</f>
        <v>Home - PP</v>
      </c>
      <c r="R682" t="str">
        <f>VLOOKUP(P682,Key!$A$2:$C$160,3,FALSE)</f>
        <v>Home - PP</v>
      </c>
      <c r="S682" t="str">
        <f>VLOOKUP(P682,Key!$A$2:$D$160,4,FALSE)</f>
        <v>Home - PP</v>
      </c>
      <c r="T682" t="b">
        <v>0</v>
      </c>
      <c r="U682" s="4">
        <f t="shared" si="76"/>
        <v>4142.2418150554531</v>
      </c>
    </row>
    <row r="683" spans="1:21" x14ac:dyDescent="0.2">
      <c r="A683">
        <v>2382945477</v>
      </c>
      <c r="E683" s="1">
        <v>43605.631053240744</v>
      </c>
      <c r="F683" s="7">
        <f t="shared" si="71"/>
        <v>43605</v>
      </c>
      <c r="G683" s="6">
        <f t="shared" si="72"/>
        <v>5</v>
      </c>
      <c r="H683" s="6">
        <f t="shared" si="73"/>
        <v>20</v>
      </c>
      <c r="I683" s="6">
        <f t="shared" si="74"/>
        <v>2019</v>
      </c>
      <c r="J683" t="s">
        <v>4</v>
      </c>
      <c r="K683" t="s">
        <v>5</v>
      </c>
      <c r="L683">
        <v>2925</v>
      </c>
      <c r="M683">
        <v>10344.700000000001</v>
      </c>
      <c r="N683" s="4">
        <f t="shared" si="77"/>
        <v>10.344700000000001</v>
      </c>
      <c r="O683" s="4">
        <f t="shared" si="70"/>
        <v>6.4278965837000008</v>
      </c>
      <c r="P683" t="s">
        <v>508</v>
      </c>
      <c r="Q683" t="str">
        <f>VLOOKUP(P683,Key!$A$2:$C$160,2,FALSE)</f>
        <v>Home - PP</v>
      </c>
      <c r="R683" t="str">
        <f>VLOOKUP(P683,Key!$A$2:$C$160,3,FALSE)</f>
        <v>Home - PP</v>
      </c>
      <c r="S683" t="str">
        <f>VLOOKUP(P683,Key!$A$2:$D$160,4,FALSE)</f>
        <v>Home - PP</v>
      </c>
      <c r="T683" t="b">
        <v>0</v>
      </c>
      <c r="U683" s="4">
        <f t="shared" si="76"/>
        <v>4148.6697116391533</v>
      </c>
    </row>
    <row r="684" spans="1:21" x14ac:dyDescent="0.2">
      <c r="A684">
        <v>2385391224</v>
      </c>
      <c r="E684" s="1">
        <v>43606.605324074073</v>
      </c>
      <c r="F684" s="7">
        <f t="shared" si="71"/>
        <v>43606</v>
      </c>
      <c r="G684" s="6">
        <f t="shared" si="72"/>
        <v>5</v>
      </c>
      <c r="H684" s="6">
        <f t="shared" si="73"/>
        <v>21</v>
      </c>
      <c r="I684" s="6">
        <f t="shared" si="74"/>
        <v>2019</v>
      </c>
      <c r="J684" t="s">
        <v>4</v>
      </c>
      <c r="K684" t="s">
        <v>5</v>
      </c>
      <c r="L684">
        <v>2975</v>
      </c>
      <c r="M684">
        <v>10116.1</v>
      </c>
      <c r="N684" s="4">
        <f t="shared" si="77"/>
        <v>10.116100000000001</v>
      </c>
      <c r="O684" s="4">
        <f t="shared" si="70"/>
        <v>6.2858511731000002</v>
      </c>
      <c r="P684" t="s">
        <v>508</v>
      </c>
      <c r="Q684" t="str">
        <f>VLOOKUP(P684,Key!$A$2:$C$160,2,FALSE)</f>
        <v>Home - PP</v>
      </c>
      <c r="R684" t="str">
        <f>VLOOKUP(P684,Key!$A$2:$C$160,3,FALSE)</f>
        <v>Home - PP</v>
      </c>
      <c r="S684" t="str">
        <f>VLOOKUP(P684,Key!$A$2:$D$160,4,FALSE)</f>
        <v>Home - PP</v>
      </c>
      <c r="T684" t="b">
        <v>0</v>
      </c>
      <c r="U684" s="4">
        <f t="shared" si="76"/>
        <v>4154.9555628122534</v>
      </c>
    </row>
    <row r="685" spans="1:21" x14ac:dyDescent="0.2">
      <c r="A685">
        <v>2388059649</v>
      </c>
      <c r="E685" s="1">
        <v>43607.592488425929</v>
      </c>
      <c r="F685" s="7">
        <f t="shared" si="71"/>
        <v>43607</v>
      </c>
      <c r="G685" s="6">
        <f t="shared" si="72"/>
        <v>5</v>
      </c>
      <c r="H685" s="6">
        <f t="shared" si="73"/>
        <v>22</v>
      </c>
      <c r="I685" s="6">
        <f t="shared" si="74"/>
        <v>2019</v>
      </c>
      <c r="J685" t="s">
        <v>136</v>
      </c>
      <c r="K685" t="s">
        <v>5</v>
      </c>
      <c r="L685">
        <v>1557</v>
      </c>
      <c r="M685">
        <v>5471.78</v>
      </c>
      <c r="N685" s="4">
        <f t="shared" si="77"/>
        <v>5.4717799999999999</v>
      </c>
      <c r="O685" s="4">
        <f t="shared" si="70"/>
        <v>3.4000054103799999</v>
      </c>
      <c r="P685" t="s">
        <v>508</v>
      </c>
      <c r="Q685" t="str">
        <f>VLOOKUP(P685,Key!$A$2:$C$160,2,FALSE)</f>
        <v>Home - PP</v>
      </c>
      <c r="R685" t="str">
        <f>VLOOKUP(P685,Key!$A$2:$C$160,3,FALSE)</f>
        <v>Home - PP</v>
      </c>
      <c r="S685" t="str">
        <f>VLOOKUP(P685,Key!$A$2:$D$160,4,FALSE)</f>
        <v>Home - PP</v>
      </c>
      <c r="T685" t="b">
        <v>0</v>
      </c>
      <c r="U685" s="4">
        <f t="shared" si="76"/>
        <v>4158.3555682226333</v>
      </c>
    </row>
    <row r="686" spans="1:21" x14ac:dyDescent="0.2">
      <c r="A686">
        <v>2388131866</v>
      </c>
      <c r="E686" s="1">
        <v>43607.611006944448</v>
      </c>
      <c r="F686" s="7">
        <f t="shared" si="71"/>
        <v>43607</v>
      </c>
      <c r="G686" s="6">
        <f t="shared" si="72"/>
        <v>5</v>
      </c>
      <c r="H686" s="6">
        <f t="shared" si="73"/>
        <v>22</v>
      </c>
      <c r="I686" s="6">
        <f t="shared" si="74"/>
        <v>2019</v>
      </c>
      <c r="J686" t="s">
        <v>4</v>
      </c>
      <c r="K686" t="s">
        <v>5</v>
      </c>
      <c r="L686">
        <v>1488</v>
      </c>
      <c r="M686">
        <v>5344.8</v>
      </c>
      <c r="N686" s="4">
        <f t="shared" si="77"/>
        <v>5.3448000000000002</v>
      </c>
      <c r="O686" s="4">
        <f t="shared" si="70"/>
        <v>3.3211037208</v>
      </c>
      <c r="P686" t="s">
        <v>508</v>
      </c>
      <c r="Q686" t="str">
        <f>VLOOKUP(P686,Key!$A$2:$C$160,2,FALSE)</f>
        <v>Home - PP</v>
      </c>
      <c r="R686" t="str">
        <f>VLOOKUP(P686,Key!$A$2:$C$160,3,FALSE)</f>
        <v>Home - PP</v>
      </c>
      <c r="S686" t="str">
        <f>VLOOKUP(P686,Key!$A$2:$D$160,4,FALSE)</f>
        <v>Home - PP</v>
      </c>
      <c r="T686" t="b">
        <v>0</v>
      </c>
      <c r="U686" s="4">
        <f t="shared" si="76"/>
        <v>4161.6766719434336</v>
      </c>
    </row>
    <row r="687" spans="1:21" x14ac:dyDescent="0.2">
      <c r="A687">
        <v>2391324833</v>
      </c>
      <c r="E687" s="1">
        <v>43608.698935185188</v>
      </c>
      <c r="F687" s="7">
        <f t="shared" si="71"/>
        <v>43608</v>
      </c>
      <c r="G687" s="6">
        <f t="shared" si="72"/>
        <v>5</v>
      </c>
      <c r="H687" s="6">
        <f t="shared" si="73"/>
        <v>23</v>
      </c>
      <c r="I687" s="6">
        <f t="shared" si="74"/>
        <v>2019</v>
      </c>
      <c r="J687" t="s">
        <v>4</v>
      </c>
      <c r="K687" t="s">
        <v>5</v>
      </c>
      <c r="L687">
        <v>2941</v>
      </c>
      <c r="M687">
        <v>10159.799999999999</v>
      </c>
      <c r="N687" s="4">
        <f t="shared" si="77"/>
        <v>10.159799999999999</v>
      </c>
      <c r="O687" s="4">
        <f t="shared" si="70"/>
        <v>6.3130050857999995</v>
      </c>
      <c r="P687" t="s">
        <v>508</v>
      </c>
      <c r="Q687" t="str">
        <f>VLOOKUP(P687,Key!$A$2:$C$160,2,FALSE)</f>
        <v>Home - PP</v>
      </c>
      <c r="R687" t="str">
        <f>VLOOKUP(P687,Key!$A$2:$C$160,3,FALSE)</f>
        <v>Home - PP</v>
      </c>
      <c r="S687" t="str">
        <f>VLOOKUP(P687,Key!$A$2:$D$160,4,FALSE)</f>
        <v>Home - PP</v>
      </c>
      <c r="T687" t="b">
        <v>0</v>
      </c>
      <c r="U687" s="4">
        <f t="shared" si="76"/>
        <v>4167.9896770292335</v>
      </c>
    </row>
    <row r="688" spans="1:21" x14ac:dyDescent="0.2">
      <c r="A688">
        <v>2396516679</v>
      </c>
      <c r="E688" s="1">
        <v>43610.679606481484</v>
      </c>
      <c r="F688" s="7">
        <f t="shared" si="71"/>
        <v>43610</v>
      </c>
      <c r="G688" s="6">
        <f t="shared" si="72"/>
        <v>5</v>
      </c>
      <c r="H688" s="6">
        <f t="shared" si="73"/>
        <v>25</v>
      </c>
      <c r="I688" s="6">
        <f t="shared" si="74"/>
        <v>2019</v>
      </c>
      <c r="J688" t="s">
        <v>4</v>
      </c>
      <c r="K688" t="s">
        <v>5</v>
      </c>
      <c r="L688">
        <v>1800</v>
      </c>
      <c r="M688">
        <v>6229.7</v>
      </c>
      <c r="N688" s="4">
        <f t="shared" si="77"/>
        <v>6.2297000000000002</v>
      </c>
      <c r="O688" s="4">
        <f t="shared" si="70"/>
        <v>3.8709549186999999</v>
      </c>
      <c r="P688" t="s">
        <v>139</v>
      </c>
      <c r="Q688">
        <f>VLOOKUP(P688,Key!$A$2:$C$160,2,FALSE)</f>
        <v>0</v>
      </c>
      <c r="R688" t="str">
        <f>VLOOKUP(P688,Key!$A$2:$C$160,3,FALSE)</f>
        <v>Canada</v>
      </c>
      <c r="S688" t="str">
        <f>VLOOKUP(P688,Key!$A$2:$D$160,4,FALSE)</f>
        <v>INT</v>
      </c>
      <c r="T688" t="b">
        <v>1</v>
      </c>
      <c r="U688" s="4">
        <f t="shared" si="76"/>
        <v>4171.8606319479331</v>
      </c>
    </row>
    <row r="689" spans="1:21" x14ac:dyDescent="0.2">
      <c r="A689">
        <v>2405492810</v>
      </c>
      <c r="E689" s="1">
        <v>43614.104189814818</v>
      </c>
      <c r="F689" s="7">
        <f t="shared" si="71"/>
        <v>43614</v>
      </c>
      <c r="G689" s="6">
        <f t="shared" si="72"/>
        <v>5</v>
      </c>
      <c r="H689" s="6">
        <f t="shared" si="73"/>
        <v>29</v>
      </c>
      <c r="I689" s="6">
        <f t="shared" si="74"/>
        <v>2019</v>
      </c>
      <c r="J689" t="s">
        <v>9</v>
      </c>
      <c r="K689" t="s">
        <v>5</v>
      </c>
      <c r="L689">
        <v>3417</v>
      </c>
      <c r="M689">
        <v>11534.6</v>
      </c>
      <c r="N689" s="4">
        <f t="shared" si="77"/>
        <v>11.534600000000001</v>
      </c>
      <c r="O689" s="4">
        <f t="shared" si="70"/>
        <v>7.1672659366000007</v>
      </c>
      <c r="P689" t="s">
        <v>508</v>
      </c>
      <c r="Q689" t="str">
        <f>VLOOKUP(P689,Key!$A$2:$C$160,2,FALSE)</f>
        <v>Home - PP</v>
      </c>
      <c r="R689" t="str">
        <f>VLOOKUP(P689,Key!$A$2:$C$160,3,FALSE)</f>
        <v>Home - PP</v>
      </c>
      <c r="S689" t="str">
        <f>VLOOKUP(P689,Key!$A$2:$D$160,4,FALSE)</f>
        <v>Home - PP</v>
      </c>
      <c r="T689" t="b">
        <v>0</v>
      </c>
      <c r="U689" s="4">
        <f t="shared" si="76"/>
        <v>4179.0278978845336</v>
      </c>
    </row>
    <row r="690" spans="1:21" x14ac:dyDescent="0.2">
      <c r="A690">
        <v>2406725763</v>
      </c>
      <c r="E690" s="1">
        <v>43614.630289351851</v>
      </c>
      <c r="F690" s="7">
        <f t="shared" si="71"/>
        <v>43614</v>
      </c>
      <c r="G690" s="6">
        <f t="shared" si="72"/>
        <v>5</v>
      </c>
      <c r="H690" s="6">
        <f t="shared" si="73"/>
        <v>29</v>
      </c>
      <c r="I690" s="6">
        <f t="shared" si="74"/>
        <v>2019</v>
      </c>
      <c r="J690" t="s">
        <v>4</v>
      </c>
      <c r="K690" t="s">
        <v>5</v>
      </c>
      <c r="L690">
        <v>3118</v>
      </c>
      <c r="M690">
        <v>10099.799999999999</v>
      </c>
      <c r="N690" s="4">
        <f t="shared" si="77"/>
        <v>10.0998</v>
      </c>
      <c r="O690" s="4">
        <f t="shared" si="70"/>
        <v>6.2757228258</v>
      </c>
      <c r="P690" t="s">
        <v>508</v>
      </c>
      <c r="Q690" t="str">
        <f>VLOOKUP(P690,Key!$A$2:$C$160,2,FALSE)</f>
        <v>Home - PP</v>
      </c>
      <c r="R690" t="str">
        <f>VLOOKUP(P690,Key!$A$2:$C$160,3,FALSE)</f>
        <v>Home - PP</v>
      </c>
      <c r="S690" t="str">
        <f>VLOOKUP(P690,Key!$A$2:$D$160,4,FALSE)</f>
        <v>Home - PP</v>
      </c>
      <c r="T690" t="b">
        <v>0</v>
      </c>
      <c r="U690" s="4">
        <f t="shared" si="76"/>
        <v>4185.3036207103332</v>
      </c>
    </row>
    <row r="691" spans="1:21" x14ac:dyDescent="0.2">
      <c r="A691">
        <v>2409582860</v>
      </c>
      <c r="E691" s="1">
        <v>43615.664189814815</v>
      </c>
      <c r="F691" s="7">
        <f t="shared" si="71"/>
        <v>43615</v>
      </c>
      <c r="G691" s="6">
        <f t="shared" si="72"/>
        <v>5</v>
      </c>
      <c r="H691" s="6">
        <f t="shared" si="73"/>
        <v>30</v>
      </c>
      <c r="I691" s="6">
        <f t="shared" si="74"/>
        <v>2019</v>
      </c>
      <c r="J691" t="s">
        <v>4</v>
      </c>
      <c r="K691" t="s">
        <v>5</v>
      </c>
      <c r="L691">
        <v>2899</v>
      </c>
      <c r="M691">
        <v>10094.9</v>
      </c>
      <c r="N691" s="4">
        <f t="shared" si="77"/>
        <v>10.094899999999999</v>
      </c>
      <c r="O691" s="4">
        <f t="shared" si="70"/>
        <v>6.2726781079</v>
      </c>
      <c r="P691" t="s">
        <v>508</v>
      </c>
      <c r="Q691" t="str">
        <f>VLOOKUP(P691,Key!$A$2:$C$160,2,FALSE)</f>
        <v>Home - PP</v>
      </c>
      <c r="R691" t="str">
        <f>VLOOKUP(P691,Key!$A$2:$C$160,3,FALSE)</f>
        <v>Home - PP</v>
      </c>
      <c r="S691" t="str">
        <f>VLOOKUP(P691,Key!$A$2:$D$160,4,FALSE)</f>
        <v>Home - PP</v>
      </c>
      <c r="T691" t="b">
        <v>0</v>
      </c>
      <c r="U691" s="4">
        <f t="shared" si="76"/>
        <v>4191.5762988182332</v>
      </c>
    </row>
    <row r="692" spans="1:21" x14ac:dyDescent="0.2">
      <c r="A692">
        <v>2412249405</v>
      </c>
      <c r="E692" s="1">
        <v>43616.701469907406</v>
      </c>
      <c r="F692" s="7">
        <f t="shared" si="71"/>
        <v>43616</v>
      </c>
      <c r="G692" s="6">
        <f t="shared" si="72"/>
        <v>5</v>
      </c>
      <c r="H692" s="6">
        <f t="shared" si="73"/>
        <v>31</v>
      </c>
      <c r="I692" s="6">
        <f t="shared" si="74"/>
        <v>2019</v>
      </c>
      <c r="J692" t="s">
        <v>4</v>
      </c>
      <c r="K692" t="s">
        <v>5</v>
      </c>
      <c r="L692">
        <v>2934</v>
      </c>
      <c r="M692">
        <v>10199.1</v>
      </c>
      <c r="N692" s="4">
        <f t="shared" si="77"/>
        <v>10.1991</v>
      </c>
      <c r="O692" s="4">
        <f t="shared" si="70"/>
        <v>6.3374249661000004</v>
      </c>
      <c r="P692" t="s">
        <v>508</v>
      </c>
      <c r="Q692" t="str">
        <f>VLOOKUP(P692,Key!$A$2:$C$160,2,FALSE)</f>
        <v>Home - PP</v>
      </c>
      <c r="R692" t="str">
        <f>VLOOKUP(P692,Key!$A$2:$C$160,3,FALSE)</f>
        <v>Home - PP</v>
      </c>
      <c r="S692" t="str">
        <f>VLOOKUP(P692,Key!$A$2:$D$160,4,FALSE)</f>
        <v>Home - PP</v>
      </c>
      <c r="T692" t="b">
        <v>0</v>
      </c>
      <c r="U692" s="4">
        <f t="shared" si="76"/>
        <v>4197.9137237843333</v>
      </c>
    </row>
    <row r="693" spans="1:21" x14ac:dyDescent="0.2">
      <c r="A693">
        <v>2415113875</v>
      </c>
      <c r="E693" s="1">
        <v>43617.67527777778</v>
      </c>
      <c r="F693" s="7">
        <f t="shared" si="71"/>
        <v>43617</v>
      </c>
      <c r="G693" s="6">
        <f t="shared" si="72"/>
        <v>6</v>
      </c>
      <c r="H693" s="6">
        <f t="shared" si="73"/>
        <v>1</v>
      </c>
      <c r="I693" s="6">
        <f t="shared" si="74"/>
        <v>2019</v>
      </c>
      <c r="J693" t="s">
        <v>4</v>
      </c>
      <c r="K693" t="s">
        <v>5</v>
      </c>
      <c r="L693">
        <v>2964</v>
      </c>
      <c r="M693">
        <v>10054.1</v>
      </c>
      <c r="N693" s="4">
        <f t="shared" si="77"/>
        <v>10.0541</v>
      </c>
      <c r="O693" s="4">
        <f t="shared" si="70"/>
        <v>6.2473261711000001</v>
      </c>
      <c r="P693" t="s">
        <v>508</v>
      </c>
      <c r="Q693" t="str">
        <f>VLOOKUP(P693,Key!$A$2:$C$160,2,FALSE)</f>
        <v>Home - PP</v>
      </c>
      <c r="R693" t="str">
        <f>VLOOKUP(P693,Key!$A$2:$C$160,3,FALSE)</f>
        <v>Home - PP</v>
      </c>
      <c r="S693" t="str">
        <f>VLOOKUP(P693,Key!$A$2:$D$160,4,FALSE)</f>
        <v>Home - PP</v>
      </c>
      <c r="T693" t="b">
        <v>0</v>
      </c>
      <c r="U693" s="4">
        <f t="shared" si="76"/>
        <v>4204.1610499554336</v>
      </c>
    </row>
    <row r="694" spans="1:21" x14ac:dyDescent="0.2">
      <c r="A694">
        <v>2418341048</v>
      </c>
      <c r="E694" s="1">
        <v>43618.696643518517</v>
      </c>
      <c r="F694" s="7">
        <f t="shared" si="71"/>
        <v>43618</v>
      </c>
      <c r="G694" s="6">
        <f t="shared" si="72"/>
        <v>6</v>
      </c>
      <c r="H694" s="6">
        <f t="shared" si="73"/>
        <v>2</v>
      </c>
      <c r="I694" s="6">
        <f t="shared" si="74"/>
        <v>2019</v>
      </c>
      <c r="J694" t="s">
        <v>4</v>
      </c>
      <c r="K694" t="s">
        <v>5</v>
      </c>
      <c r="L694">
        <v>2917</v>
      </c>
      <c r="M694">
        <v>10157.9</v>
      </c>
      <c r="N694" s="4">
        <f t="shared" si="77"/>
        <v>10.1579</v>
      </c>
      <c r="O694" s="4">
        <f t="shared" si="70"/>
        <v>6.3118244808999995</v>
      </c>
      <c r="P694" t="s">
        <v>508</v>
      </c>
      <c r="Q694" t="str">
        <f>VLOOKUP(P694,Key!$A$2:$C$160,2,FALSE)</f>
        <v>Home - PP</v>
      </c>
      <c r="R694" t="str">
        <f>VLOOKUP(P694,Key!$A$2:$C$160,3,FALSE)</f>
        <v>Home - PP</v>
      </c>
      <c r="S694" t="str">
        <f>VLOOKUP(P694,Key!$A$2:$D$160,4,FALSE)</f>
        <v>Home - PP</v>
      </c>
      <c r="T694" t="b">
        <v>0</v>
      </c>
      <c r="U694" s="4">
        <f t="shared" si="76"/>
        <v>4210.4728744363338</v>
      </c>
    </row>
    <row r="695" spans="1:21" x14ac:dyDescent="0.2">
      <c r="A695">
        <v>2420616044</v>
      </c>
      <c r="E695" s="1">
        <v>43619.67869212963</v>
      </c>
      <c r="F695" s="7">
        <f t="shared" si="71"/>
        <v>43619</v>
      </c>
      <c r="G695" s="6">
        <f t="shared" si="72"/>
        <v>6</v>
      </c>
      <c r="H695" s="6">
        <f t="shared" si="73"/>
        <v>3</v>
      </c>
      <c r="I695" s="6">
        <f t="shared" si="74"/>
        <v>2019</v>
      </c>
      <c r="J695" t="s">
        <v>4</v>
      </c>
      <c r="K695" t="s">
        <v>5</v>
      </c>
      <c r="L695">
        <v>3258</v>
      </c>
      <c r="M695">
        <v>11254.2</v>
      </c>
      <c r="N695" s="4">
        <f t="shared" si="77"/>
        <v>11.254200000000001</v>
      </c>
      <c r="O695" s="4">
        <f t="shared" si="70"/>
        <v>6.9930335082000008</v>
      </c>
      <c r="P695" t="s">
        <v>508</v>
      </c>
      <c r="Q695" t="str">
        <f>VLOOKUP(P695,Key!$A$2:$C$160,2,FALSE)</f>
        <v>Home - PP</v>
      </c>
      <c r="R695" t="str">
        <f>VLOOKUP(P695,Key!$A$2:$C$160,3,FALSE)</f>
        <v>Home - PP</v>
      </c>
      <c r="S695" t="str">
        <f>VLOOKUP(P695,Key!$A$2:$D$160,4,FALSE)</f>
        <v>Home - PP</v>
      </c>
      <c r="T695" t="b">
        <v>0</v>
      </c>
      <c r="U695" s="4">
        <f t="shared" si="76"/>
        <v>4217.4659079445337</v>
      </c>
    </row>
    <row r="696" spans="1:21" x14ac:dyDescent="0.2">
      <c r="A696">
        <v>2423654364</v>
      </c>
      <c r="E696" s="1">
        <v>43620.751423611109</v>
      </c>
      <c r="F696" s="7">
        <f t="shared" si="71"/>
        <v>43620</v>
      </c>
      <c r="G696" s="6">
        <f t="shared" si="72"/>
        <v>6</v>
      </c>
      <c r="H696" s="6">
        <f t="shared" si="73"/>
        <v>4</v>
      </c>
      <c r="I696" s="6">
        <f t="shared" si="74"/>
        <v>2019</v>
      </c>
      <c r="J696" t="s">
        <v>7</v>
      </c>
      <c r="K696" t="s">
        <v>5</v>
      </c>
      <c r="L696">
        <v>3072</v>
      </c>
      <c r="M696">
        <v>10087.799999999999</v>
      </c>
      <c r="N696" s="4">
        <f t="shared" si="77"/>
        <v>10.0878</v>
      </c>
      <c r="O696" s="4">
        <f t="shared" si="70"/>
        <v>6.2682663737999995</v>
      </c>
      <c r="P696" t="s">
        <v>508</v>
      </c>
      <c r="Q696" t="str">
        <f>VLOOKUP(P696,Key!$A$2:$C$160,2,FALSE)</f>
        <v>Home - PP</v>
      </c>
      <c r="R696" t="str">
        <f>VLOOKUP(P696,Key!$A$2:$C$160,3,FALSE)</f>
        <v>Home - PP</v>
      </c>
      <c r="S696" t="str">
        <f>VLOOKUP(P696,Key!$A$2:$D$160,4,FALSE)</f>
        <v>Home - PP</v>
      </c>
      <c r="T696" t="b">
        <v>0</v>
      </c>
      <c r="U696" s="4">
        <f t="shared" si="76"/>
        <v>4223.7341743183333</v>
      </c>
    </row>
    <row r="697" spans="1:21" x14ac:dyDescent="0.2">
      <c r="A697">
        <v>2426277685</v>
      </c>
      <c r="E697" s="1">
        <v>43621.721666666665</v>
      </c>
      <c r="F697" s="7">
        <f t="shared" si="71"/>
        <v>43621</v>
      </c>
      <c r="G697" s="6">
        <f t="shared" si="72"/>
        <v>6</v>
      </c>
      <c r="H697" s="6">
        <f t="shared" si="73"/>
        <v>5</v>
      </c>
      <c r="I697" s="6">
        <f t="shared" si="74"/>
        <v>2019</v>
      </c>
      <c r="J697" t="s">
        <v>4</v>
      </c>
      <c r="K697" t="s">
        <v>5</v>
      </c>
      <c r="L697">
        <v>2940</v>
      </c>
      <c r="M697">
        <v>10132.5</v>
      </c>
      <c r="N697" s="4">
        <f t="shared" si="77"/>
        <v>10.1325</v>
      </c>
      <c r="O697" s="4">
        <f t="shared" si="70"/>
        <v>6.2960416575</v>
      </c>
      <c r="P697" t="s">
        <v>508</v>
      </c>
      <c r="Q697" t="str">
        <f>VLOOKUP(P697,Key!$A$2:$C$160,2,FALSE)</f>
        <v>Home - PP</v>
      </c>
      <c r="R697" t="str">
        <f>VLOOKUP(P697,Key!$A$2:$C$160,3,FALSE)</f>
        <v>Home - PP</v>
      </c>
      <c r="S697" t="str">
        <f>VLOOKUP(P697,Key!$A$2:$D$160,4,FALSE)</f>
        <v>Home - PP</v>
      </c>
      <c r="T697" t="b">
        <v>0</v>
      </c>
      <c r="U697" s="4">
        <f t="shared" si="76"/>
        <v>4230.030215975833</v>
      </c>
    </row>
    <row r="698" spans="1:21" x14ac:dyDescent="0.2">
      <c r="A698">
        <v>2428801379</v>
      </c>
      <c r="E698" s="1">
        <v>43622.689386574071</v>
      </c>
      <c r="F698" s="7">
        <f t="shared" si="71"/>
        <v>43622</v>
      </c>
      <c r="G698" s="6">
        <f t="shared" si="72"/>
        <v>6</v>
      </c>
      <c r="H698" s="6">
        <f t="shared" si="73"/>
        <v>6</v>
      </c>
      <c r="I698" s="6">
        <f t="shared" si="74"/>
        <v>2019</v>
      </c>
      <c r="J698" t="s">
        <v>4</v>
      </c>
      <c r="K698" t="s">
        <v>5</v>
      </c>
      <c r="L698">
        <v>2938</v>
      </c>
      <c r="M698">
        <v>10228.1</v>
      </c>
      <c r="N698" s="4">
        <f t="shared" si="77"/>
        <v>10.2281</v>
      </c>
      <c r="O698" s="4">
        <f t="shared" si="70"/>
        <v>6.3554447250999999</v>
      </c>
      <c r="P698" t="s">
        <v>508</v>
      </c>
      <c r="Q698" t="str">
        <f>VLOOKUP(P698,Key!$A$2:$C$160,2,FALSE)</f>
        <v>Home - PP</v>
      </c>
      <c r="R698" t="str">
        <f>VLOOKUP(P698,Key!$A$2:$C$160,3,FALSE)</f>
        <v>Home - PP</v>
      </c>
      <c r="S698" t="str">
        <f>VLOOKUP(P698,Key!$A$2:$D$160,4,FALSE)</f>
        <v>Home - PP</v>
      </c>
      <c r="T698" t="b">
        <v>0</v>
      </c>
      <c r="U698" s="4">
        <f t="shared" si="76"/>
        <v>4236.3856607009329</v>
      </c>
    </row>
    <row r="699" spans="1:21" x14ac:dyDescent="0.2">
      <c r="A699">
        <v>2431599785</v>
      </c>
      <c r="E699" s="1">
        <v>43623.814872685187</v>
      </c>
      <c r="F699" s="7">
        <f t="shared" si="71"/>
        <v>43623</v>
      </c>
      <c r="G699" s="6">
        <f t="shared" si="72"/>
        <v>6</v>
      </c>
      <c r="H699" s="6">
        <f t="shared" si="73"/>
        <v>7</v>
      </c>
      <c r="I699" s="6">
        <f t="shared" si="74"/>
        <v>2019</v>
      </c>
      <c r="J699" t="s">
        <v>7</v>
      </c>
      <c r="K699" t="s">
        <v>5</v>
      </c>
      <c r="L699">
        <v>2758</v>
      </c>
      <c r="M699">
        <v>10124.5</v>
      </c>
      <c r="N699" s="4">
        <f t="shared" si="77"/>
        <v>10.124499999999999</v>
      </c>
      <c r="O699" s="4">
        <f t="shared" si="70"/>
        <v>6.2910706894999997</v>
      </c>
      <c r="P699" t="s">
        <v>508</v>
      </c>
      <c r="Q699" t="str">
        <f>VLOOKUP(P699,Key!$A$2:$C$160,2,FALSE)</f>
        <v>Home - PP</v>
      </c>
      <c r="R699" t="str">
        <f>VLOOKUP(P699,Key!$A$2:$C$160,3,FALSE)</f>
        <v>Home - PP</v>
      </c>
      <c r="S699" t="str">
        <f>VLOOKUP(P699,Key!$A$2:$D$160,4,FALSE)</f>
        <v>Home - PP</v>
      </c>
      <c r="T699" t="b">
        <v>0</v>
      </c>
      <c r="U699" s="4">
        <f t="shared" si="76"/>
        <v>4242.6767313904329</v>
      </c>
    </row>
    <row r="700" spans="1:21" x14ac:dyDescent="0.2">
      <c r="A700">
        <v>2433642555</v>
      </c>
      <c r="E700" s="1">
        <v>43624.619756944441</v>
      </c>
      <c r="F700" s="7">
        <f t="shared" si="71"/>
        <v>43624</v>
      </c>
      <c r="G700" s="6">
        <f t="shared" si="72"/>
        <v>6</v>
      </c>
      <c r="H700" s="6">
        <f t="shared" si="73"/>
        <v>8</v>
      </c>
      <c r="I700" s="6">
        <f t="shared" si="74"/>
        <v>2019</v>
      </c>
      <c r="J700" t="s">
        <v>4</v>
      </c>
      <c r="K700" t="s">
        <v>5</v>
      </c>
      <c r="L700">
        <v>3011</v>
      </c>
      <c r="M700">
        <v>10571.8</v>
      </c>
      <c r="N700" s="4">
        <f t="shared" si="77"/>
        <v>10.5718</v>
      </c>
      <c r="O700" s="4">
        <f t="shared" si="70"/>
        <v>6.5690099377999998</v>
      </c>
      <c r="P700" t="s">
        <v>508</v>
      </c>
      <c r="Q700" t="str">
        <f>VLOOKUP(P700,Key!$A$2:$C$160,2,FALSE)</f>
        <v>Home - PP</v>
      </c>
      <c r="R700" t="str">
        <f>VLOOKUP(P700,Key!$A$2:$C$160,3,FALSE)</f>
        <v>Home - PP</v>
      </c>
      <c r="S700" t="str">
        <f>VLOOKUP(P700,Key!$A$2:$D$160,4,FALSE)</f>
        <v>Home - PP</v>
      </c>
      <c r="T700" t="b">
        <v>0</v>
      </c>
      <c r="U700" s="4">
        <f t="shared" si="76"/>
        <v>4249.2457413282327</v>
      </c>
    </row>
    <row r="701" spans="1:21" x14ac:dyDescent="0.2">
      <c r="A701">
        <v>2437693636</v>
      </c>
      <c r="E701" s="1">
        <v>43625.840763888889</v>
      </c>
      <c r="F701" s="7">
        <f t="shared" si="71"/>
        <v>43625</v>
      </c>
      <c r="G701" s="6">
        <f t="shared" si="72"/>
        <v>6</v>
      </c>
      <c r="H701" s="6">
        <f t="shared" si="73"/>
        <v>9</v>
      </c>
      <c r="I701" s="6">
        <f t="shared" si="74"/>
        <v>2019</v>
      </c>
      <c r="J701" t="s">
        <v>6</v>
      </c>
      <c r="K701" t="s">
        <v>5</v>
      </c>
      <c r="L701">
        <v>3312</v>
      </c>
      <c r="M701">
        <v>10987.9</v>
      </c>
      <c r="N701" s="4">
        <f t="shared" si="77"/>
        <v>10.9879</v>
      </c>
      <c r="O701" s="4">
        <f t="shared" si="70"/>
        <v>6.8275624108999997</v>
      </c>
      <c r="P701" t="s">
        <v>508</v>
      </c>
      <c r="Q701" t="str">
        <f>VLOOKUP(P701,Key!$A$2:$C$160,2,FALSE)</f>
        <v>Home - PP</v>
      </c>
      <c r="R701" t="str">
        <f>VLOOKUP(P701,Key!$A$2:$C$160,3,FALSE)</f>
        <v>Home - PP</v>
      </c>
      <c r="S701" t="str">
        <f>VLOOKUP(P701,Key!$A$2:$D$160,4,FALSE)</f>
        <v>Home - PP</v>
      </c>
      <c r="T701" t="b">
        <v>0</v>
      </c>
      <c r="U701" s="4">
        <f t="shared" si="76"/>
        <v>4256.0733037391328</v>
      </c>
    </row>
    <row r="702" spans="1:21" x14ac:dyDescent="0.2">
      <c r="A702">
        <v>2439460689</v>
      </c>
      <c r="E702" s="1">
        <v>43626.645879629628</v>
      </c>
      <c r="F702" s="7">
        <f t="shared" si="71"/>
        <v>43626</v>
      </c>
      <c r="G702" s="6">
        <f t="shared" si="72"/>
        <v>6</v>
      </c>
      <c r="H702" s="6">
        <f t="shared" si="73"/>
        <v>10</v>
      </c>
      <c r="I702" s="6">
        <f t="shared" si="74"/>
        <v>2019</v>
      </c>
      <c r="J702" t="s">
        <v>4</v>
      </c>
      <c r="K702" t="s">
        <v>5</v>
      </c>
      <c r="L702">
        <v>2951</v>
      </c>
      <c r="M702">
        <v>10192.200000000001</v>
      </c>
      <c r="N702" s="4">
        <f t="shared" ref="N702:N726" si="78">M702/1000</f>
        <v>10.192200000000001</v>
      </c>
      <c r="O702" s="4">
        <f t="shared" ref="O702:O726" si="79">M702*$J$2</f>
        <v>6.3331375062000008</v>
      </c>
      <c r="P702" t="s">
        <v>508</v>
      </c>
      <c r="Q702" t="str">
        <f>VLOOKUP(P702,Key!$A$2:$C$160,2,FALSE)</f>
        <v>Home - PP</v>
      </c>
      <c r="R702" t="str">
        <f>VLOOKUP(P702,Key!$A$2:$C$160,3,FALSE)</f>
        <v>Home - PP</v>
      </c>
      <c r="S702" t="str">
        <f>VLOOKUP(P702,Key!$A$2:$D$160,4,FALSE)</f>
        <v>Home - PP</v>
      </c>
      <c r="T702" t="b">
        <v>0</v>
      </c>
      <c r="U702" s="4">
        <f t="shared" si="76"/>
        <v>4262.4064412453326</v>
      </c>
    </row>
    <row r="703" spans="1:21" x14ac:dyDescent="0.2">
      <c r="A703">
        <v>2442337739</v>
      </c>
      <c r="E703" s="1">
        <v>43627.742997685185</v>
      </c>
      <c r="F703" s="7">
        <f t="shared" si="71"/>
        <v>43627</v>
      </c>
      <c r="G703" s="6">
        <f t="shared" si="72"/>
        <v>6</v>
      </c>
      <c r="H703" s="6">
        <f t="shared" si="73"/>
        <v>11</v>
      </c>
      <c r="I703" s="6">
        <f t="shared" si="74"/>
        <v>2019</v>
      </c>
      <c r="J703" t="s">
        <v>4</v>
      </c>
      <c r="K703" t="s">
        <v>5</v>
      </c>
      <c r="L703">
        <v>2961</v>
      </c>
      <c r="M703">
        <v>10072.6</v>
      </c>
      <c r="N703" s="4">
        <f t="shared" si="78"/>
        <v>10.0726</v>
      </c>
      <c r="O703" s="4">
        <f t="shared" si="79"/>
        <v>6.2588215346</v>
      </c>
      <c r="P703" t="s">
        <v>508</v>
      </c>
      <c r="Q703" t="str">
        <f>VLOOKUP(P703,Key!$A$2:$C$160,2,FALSE)</f>
        <v>Home - PP</v>
      </c>
      <c r="R703" t="str">
        <f>VLOOKUP(P703,Key!$A$2:$C$160,3,FALSE)</f>
        <v>Home - PP</v>
      </c>
      <c r="S703" t="str">
        <f>VLOOKUP(P703,Key!$A$2:$D$160,4,FALSE)</f>
        <v>Home - PP</v>
      </c>
      <c r="T703" t="b">
        <v>0</v>
      </c>
      <c r="U703" s="4">
        <f t="shared" si="76"/>
        <v>4268.6652627799331</v>
      </c>
    </row>
    <row r="704" spans="1:21" x14ac:dyDescent="0.2">
      <c r="A704">
        <v>2444420381</v>
      </c>
      <c r="E704" s="1">
        <v>43628.605752314812</v>
      </c>
      <c r="F704" s="7">
        <f t="shared" si="71"/>
        <v>43628</v>
      </c>
      <c r="G704" s="6">
        <f t="shared" si="72"/>
        <v>6</v>
      </c>
      <c r="H704" s="6">
        <f t="shared" si="73"/>
        <v>12</v>
      </c>
      <c r="I704" s="6">
        <f t="shared" si="74"/>
        <v>2019</v>
      </c>
      <c r="J704" t="s">
        <v>4</v>
      </c>
      <c r="K704" t="s">
        <v>5</v>
      </c>
      <c r="L704">
        <v>3074</v>
      </c>
      <c r="M704">
        <v>10304.299999999999</v>
      </c>
      <c r="N704" s="4">
        <f t="shared" si="78"/>
        <v>10.3043</v>
      </c>
      <c r="O704" s="4">
        <f t="shared" si="79"/>
        <v>6.4027931952999992</v>
      </c>
      <c r="P704" t="s">
        <v>508</v>
      </c>
      <c r="Q704" t="str">
        <f>VLOOKUP(P704,Key!$A$2:$C$160,2,FALSE)</f>
        <v>Home - PP</v>
      </c>
      <c r="R704" t="str">
        <f>VLOOKUP(P704,Key!$A$2:$C$160,3,FALSE)</f>
        <v>Home - PP</v>
      </c>
      <c r="S704" t="str">
        <f>VLOOKUP(P704,Key!$A$2:$D$160,4,FALSE)</f>
        <v>Home - PP</v>
      </c>
      <c r="T704" t="b">
        <v>0</v>
      </c>
      <c r="U704" s="4">
        <f t="shared" si="76"/>
        <v>4275.0680559752327</v>
      </c>
    </row>
    <row r="705" spans="1:21" x14ac:dyDescent="0.2">
      <c r="A705">
        <v>2445289217</v>
      </c>
      <c r="E705" s="1">
        <v>43628.856076388889</v>
      </c>
      <c r="F705" s="7">
        <f t="shared" si="71"/>
        <v>43628</v>
      </c>
      <c r="G705" s="6">
        <f t="shared" si="72"/>
        <v>6</v>
      </c>
      <c r="H705" s="6">
        <f t="shared" si="73"/>
        <v>12</v>
      </c>
      <c r="I705" s="6">
        <f t="shared" si="74"/>
        <v>2019</v>
      </c>
      <c r="J705" t="s">
        <v>6</v>
      </c>
      <c r="K705" t="s">
        <v>5</v>
      </c>
      <c r="L705">
        <v>596</v>
      </c>
      <c r="M705">
        <v>1874.1</v>
      </c>
      <c r="N705" s="4">
        <f t="shared" si="78"/>
        <v>1.8740999999999999</v>
      </c>
      <c r="O705" s="4">
        <f t="shared" si="79"/>
        <v>1.1645113911</v>
      </c>
      <c r="P705" t="s">
        <v>508</v>
      </c>
      <c r="Q705" t="str">
        <f>VLOOKUP(P705,Key!$A$2:$C$160,2,FALSE)</f>
        <v>Home - PP</v>
      </c>
      <c r="R705" t="str">
        <f>VLOOKUP(P705,Key!$A$2:$C$160,3,FALSE)</f>
        <v>Home - PP</v>
      </c>
      <c r="S705" t="str">
        <f>VLOOKUP(P705,Key!$A$2:$D$160,4,FALSE)</f>
        <v>Home - PP</v>
      </c>
      <c r="T705" t="b">
        <v>0</v>
      </c>
      <c r="U705" s="4">
        <f t="shared" si="76"/>
        <v>4276.2325673663327</v>
      </c>
    </row>
    <row r="706" spans="1:21" x14ac:dyDescent="0.2">
      <c r="A706">
        <v>2447647978</v>
      </c>
      <c r="E706" s="1">
        <v>43629.768321759257</v>
      </c>
      <c r="F706" s="7">
        <f t="shared" si="71"/>
        <v>43629</v>
      </c>
      <c r="G706" s="6">
        <f t="shared" si="72"/>
        <v>6</v>
      </c>
      <c r="H706" s="6">
        <f t="shared" si="73"/>
        <v>13</v>
      </c>
      <c r="I706" s="6">
        <f t="shared" si="74"/>
        <v>2019</v>
      </c>
      <c r="J706" t="s">
        <v>7</v>
      </c>
      <c r="K706" t="s">
        <v>5</v>
      </c>
      <c r="L706">
        <v>3008</v>
      </c>
      <c r="M706">
        <v>10326.799999999999</v>
      </c>
      <c r="N706" s="4">
        <f t="shared" si="78"/>
        <v>10.326799999999999</v>
      </c>
      <c r="O706" s="4">
        <f t="shared" si="79"/>
        <v>6.4167740427999993</v>
      </c>
      <c r="P706" t="s">
        <v>508</v>
      </c>
      <c r="Q706" t="str">
        <f>VLOOKUP(P706,Key!$A$2:$C$160,2,FALSE)</f>
        <v>Home - PP</v>
      </c>
      <c r="R706" t="str">
        <f>VLOOKUP(P706,Key!$A$2:$C$160,3,FALSE)</f>
        <v>Home - PP</v>
      </c>
      <c r="S706" t="str">
        <f>VLOOKUP(P706,Key!$A$2:$D$160,4,FALSE)</f>
        <v>Home - PP</v>
      </c>
      <c r="T706" t="b">
        <v>0</v>
      </c>
      <c r="U706" s="4">
        <f t="shared" si="76"/>
        <v>4282.6493414091328</v>
      </c>
    </row>
    <row r="707" spans="1:21" x14ac:dyDescent="0.2">
      <c r="A707">
        <v>2449624704</v>
      </c>
      <c r="E707" s="1">
        <v>43630.656377314815</v>
      </c>
      <c r="F707" s="7">
        <f t="shared" si="71"/>
        <v>43630</v>
      </c>
      <c r="G707" s="6">
        <f t="shared" si="72"/>
        <v>6</v>
      </c>
      <c r="H707" s="6">
        <f t="shared" si="73"/>
        <v>14</v>
      </c>
      <c r="I707" s="6">
        <f t="shared" si="74"/>
        <v>2019</v>
      </c>
      <c r="J707" t="s">
        <v>4</v>
      </c>
      <c r="K707" t="s">
        <v>5</v>
      </c>
      <c r="L707">
        <v>2995</v>
      </c>
      <c r="M707">
        <v>10243.799999999999</v>
      </c>
      <c r="N707" s="4">
        <f t="shared" si="78"/>
        <v>10.243799999999998</v>
      </c>
      <c r="O707" s="4">
        <f t="shared" si="79"/>
        <v>6.3652002498</v>
      </c>
      <c r="P707" t="s">
        <v>508</v>
      </c>
      <c r="Q707" t="str">
        <f>VLOOKUP(P707,Key!$A$2:$C$160,2,FALSE)</f>
        <v>Home - PP</v>
      </c>
      <c r="R707" t="str">
        <f>VLOOKUP(P707,Key!$A$2:$C$160,3,FALSE)</f>
        <v>Home - PP</v>
      </c>
      <c r="S707" t="str">
        <f>VLOOKUP(P707,Key!$A$2:$D$160,4,FALSE)</f>
        <v>Home - PP</v>
      </c>
      <c r="T707" t="b">
        <v>0</v>
      </c>
      <c r="U707" s="4">
        <f t="shared" si="76"/>
        <v>4289.014541658933</v>
      </c>
    </row>
    <row r="708" spans="1:21" x14ac:dyDescent="0.2">
      <c r="A708">
        <v>2452571540</v>
      </c>
      <c r="E708" s="1">
        <v>43631.692719907405</v>
      </c>
      <c r="F708" s="7">
        <f t="shared" si="71"/>
        <v>43631</v>
      </c>
      <c r="G708" s="6">
        <f t="shared" si="72"/>
        <v>6</v>
      </c>
      <c r="H708" s="6">
        <f t="shared" si="73"/>
        <v>15</v>
      </c>
      <c r="I708" s="6">
        <f t="shared" si="74"/>
        <v>2019</v>
      </c>
      <c r="J708" t="s">
        <v>4</v>
      </c>
      <c r="K708" t="s">
        <v>5</v>
      </c>
      <c r="L708">
        <v>3025</v>
      </c>
      <c r="M708">
        <v>10253.200000000001</v>
      </c>
      <c r="N708" s="4">
        <f t="shared" si="78"/>
        <v>10.253200000000001</v>
      </c>
      <c r="O708" s="4">
        <f t="shared" si="79"/>
        <v>6.3710411372000006</v>
      </c>
      <c r="P708" t="s">
        <v>508</v>
      </c>
      <c r="Q708" t="str">
        <f>VLOOKUP(P708,Key!$A$2:$C$160,2,FALSE)</f>
        <v>Home - PP</v>
      </c>
      <c r="R708" t="str">
        <f>VLOOKUP(P708,Key!$A$2:$C$160,3,FALSE)</f>
        <v>Home - PP</v>
      </c>
      <c r="S708" t="str">
        <f>VLOOKUP(P708,Key!$A$2:$D$160,4,FALSE)</f>
        <v>Home - PP</v>
      </c>
      <c r="T708" t="b">
        <v>0</v>
      </c>
      <c r="U708" s="4">
        <f t="shared" si="76"/>
        <v>4295.3855827961333</v>
      </c>
    </row>
    <row r="709" spans="1:21" x14ac:dyDescent="0.2">
      <c r="A709">
        <v>2455829798</v>
      </c>
      <c r="E709" s="1">
        <v>43632.704270833332</v>
      </c>
      <c r="F709" s="7">
        <f t="shared" si="71"/>
        <v>43632</v>
      </c>
      <c r="G709" s="6">
        <f t="shared" si="72"/>
        <v>6</v>
      </c>
      <c r="H709" s="6">
        <f t="shared" si="73"/>
        <v>16</v>
      </c>
      <c r="I709" s="6">
        <f t="shared" si="74"/>
        <v>2019</v>
      </c>
      <c r="J709" t="s">
        <v>4</v>
      </c>
      <c r="K709" t="s">
        <v>5</v>
      </c>
      <c r="L709">
        <v>3795</v>
      </c>
      <c r="M709">
        <v>12660.4</v>
      </c>
      <c r="N709" s="4">
        <f t="shared" si="78"/>
        <v>12.660399999999999</v>
      </c>
      <c r="O709" s="4">
        <f t="shared" si="79"/>
        <v>7.8668054084000003</v>
      </c>
      <c r="P709" t="s">
        <v>508</v>
      </c>
      <c r="Q709" t="str">
        <f>VLOOKUP(P709,Key!$A$2:$C$160,2,FALSE)</f>
        <v>Home - PP</v>
      </c>
      <c r="R709" t="str">
        <f>VLOOKUP(P709,Key!$A$2:$C$160,3,FALSE)</f>
        <v>Home - PP</v>
      </c>
      <c r="S709" t="str">
        <f>VLOOKUP(P709,Key!$A$2:$D$160,4,FALSE)</f>
        <v>Home - PP</v>
      </c>
      <c r="T709" t="b">
        <v>0</v>
      </c>
      <c r="U709" s="4">
        <f t="shared" si="76"/>
        <v>4303.2523882045334</v>
      </c>
    </row>
    <row r="710" spans="1:21" x14ac:dyDescent="0.2">
      <c r="A710">
        <v>2457746121</v>
      </c>
      <c r="E710" s="1">
        <v>43633.621203703704</v>
      </c>
      <c r="F710" s="7">
        <f t="shared" si="71"/>
        <v>43633</v>
      </c>
      <c r="G710" s="6">
        <f t="shared" si="72"/>
        <v>6</v>
      </c>
      <c r="H710" s="6">
        <f t="shared" si="73"/>
        <v>17</v>
      </c>
      <c r="I710" s="6">
        <f t="shared" si="74"/>
        <v>2019</v>
      </c>
      <c r="J710" t="s">
        <v>4</v>
      </c>
      <c r="K710" t="s">
        <v>5</v>
      </c>
      <c r="L710">
        <v>3192</v>
      </c>
      <c r="M710">
        <v>10262</v>
      </c>
      <c r="N710" s="4">
        <f t="shared" si="78"/>
        <v>10.262</v>
      </c>
      <c r="O710" s="4">
        <f t="shared" si="79"/>
        <v>6.3765092020000003</v>
      </c>
      <c r="P710" t="s">
        <v>508</v>
      </c>
      <c r="Q710" t="str">
        <f>VLOOKUP(P710,Key!$A$2:$C$160,2,FALSE)</f>
        <v>Home - PP</v>
      </c>
      <c r="R710" t="str">
        <f>VLOOKUP(P710,Key!$A$2:$C$160,3,FALSE)</f>
        <v>Home - PP</v>
      </c>
      <c r="S710" t="str">
        <f>VLOOKUP(P710,Key!$A$2:$D$160,4,FALSE)</f>
        <v>Home - PP</v>
      </c>
      <c r="T710" t="b">
        <v>0</v>
      </c>
      <c r="U710" s="4">
        <f t="shared" si="76"/>
        <v>4309.6288974065337</v>
      </c>
    </row>
    <row r="711" spans="1:21" x14ac:dyDescent="0.2">
      <c r="A711">
        <v>2461469456</v>
      </c>
      <c r="E711" s="1">
        <v>43634.847870370373</v>
      </c>
      <c r="F711" s="7">
        <f t="shared" ref="F711:F727" si="80">DATE(I711,G711,H711)</f>
        <v>43634</v>
      </c>
      <c r="G711" s="6">
        <f t="shared" ref="G711:G726" si="81">MONTH(E711)</f>
        <v>6</v>
      </c>
      <c r="H711" s="6">
        <f t="shared" ref="H711:H726" si="82">DAY(E711)</f>
        <v>18</v>
      </c>
      <c r="I711" s="6">
        <f t="shared" ref="I711:I726" si="83">YEAR(E711:E711)</f>
        <v>2019</v>
      </c>
      <c r="J711" t="s">
        <v>6</v>
      </c>
      <c r="K711" t="s">
        <v>5</v>
      </c>
      <c r="L711">
        <v>2975</v>
      </c>
      <c r="M711">
        <v>10453.9</v>
      </c>
      <c r="N711" s="4">
        <f t="shared" si="78"/>
        <v>10.453899999999999</v>
      </c>
      <c r="O711" s="4">
        <f t="shared" si="79"/>
        <v>6.4957502968999998</v>
      </c>
      <c r="P711" t="s">
        <v>508</v>
      </c>
      <c r="Q711" t="str">
        <f>VLOOKUP(P711,Key!$A$2:$C$160,2,FALSE)</f>
        <v>Home - PP</v>
      </c>
      <c r="R711" t="str">
        <f>VLOOKUP(P711,Key!$A$2:$C$160,3,FALSE)</f>
        <v>Home - PP</v>
      </c>
      <c r="S711" t="str">
        <f>VLOOKUP(P711,Key!$A$2:$D$160,4,FALSE)</f>
        <v>Home - PP</v>
      </c>
      <c r="T711" t="b">
        <v>0</v>
      </c>
      <c r="U711" s="4">
        <f t="shared" si="76"/>
        <v>4316.1246477034338</v>
      </c>
    </row>
    <row r="712" spans="1:21" x14ac:dyDescent="0.2">
      <c r="A712">
        <v>2463442609</v>
      </c>
      <c r="E712" s="1">
        <v>43635.662210648145</v>
      </c>
      <c r="F712" s="7">
        <f t="shared" si="80"/>
        <v>43635</v>
      </c>
      <c r="G712" s="6">
        <f t="shared" si="81"/>
        <v>6</v>
      </c>
      <c r="H712" s="6">
        <f t="shared" si="82"/>
        <v>19</v>
      </c>
      <c r="I712" s="6">
        <f t="shared" si="83"/>
        <v>2019</v>
      </c>
      <c r="J712" t="s">
        <v>4</v>
      </c>
      <c r="K712" t="s">
        <v>5</v>
      </c>
      <c r="L712">
        <v>2951</v>
      </c>
      <c r="M712">
        <v>10144.1</v>
      </c>
      <c r="N712" s="4">
        <f t="shared" si="78"/>
        <v>10.1441</v>
      </c>
      <c r="O712" s="4">
        <f t="shared" si="79"/>
        <v>6.3032495611000003</v>
      </c>
      <c r="P712" t="s">
        <v>508</v>
      </c>
      <c r="Q712" t="str">
        <f>VLOOKUP(P712,Key!$A$2:$C$160,2,FALSE)</f>
        <v>Home - PP</v>
      </c>
      <c r="R712" t="str">
        <f>VLOOKUP(P712,Key!$A$2:$C$160,3,FALSE)</f>
        <v>Home - PP</v>
      </c>
      <c r="S712" t="str">
        <f>VLOOKUP(P712,Key!$A$2:$D$160,4,FALSE)</f>
        <v>Home - PP</v>
      </c>
      <c r="T712" t="b">
        <v>0</v>
      </c>
      <c r="U712" s="4">
        <f t="shared" ref="U712:U775" si="84">IF(K712="Run",O712,0)+U711</f>
        <v>4322.4278972645334</v>
      </c>
    </row>
    <row r="713" spans="1:21" x14ac:dyDescent="0.2">
      <c r="A713">
        <v>2466331855</v>
      </c>
      <c r="E713" s="1">
        <v>43636.698819444442</v>
      </c>
      <c r="F713" s="7">
        <f t="shared" si="80"/>
        <v>43636</v>
      </c>
      <c r="G713" s="6">
        <f t="shared" si="81"/>
        <v>6</v>
      </c>
      <c r="H713" s="6">
        <f t="shared" si="82"/>
        <v>20</v>
      </c>
      <c r="I713" s="6">
        <f t="shared" si="83"/>
        <v>2019</v>
      </c>
      <c r="J713" t="s">
        <v>4</v>
      </c>
      <c r="K713" t="s">
        <v>5</v>
      </c>
      <c r="L713">
        <v>2986</v>
      </c>
      <c r="M713">
        <v>10116.9</v>
      </c>
      <c r="N713" s="4">
        <f t="shared" si="78"/>
        <v>10.116899999999999</v>
      </c>
      <c r="O713" s="4">
        <f t="shared" si="79"/>
        <v>6.2863482698999995</v>
      </c>
      <c r="P713" t="s">
        <v>508</v>
      </c>
      <c r="Q713" t="str">
        <f>VLOOKUP(P713,Key!$A$2:$C$160,2,FALSE)</f>
        <v>Home - PP</v>
      </c>
      <c r="R713" t="str">
        <f>VLOOKUP(P713,Key!$A$2:$C$160,3,FALSE)</f>
        <v>Home - PP</v>
      </c>
      <c r="S713" t="str">
        <f>VLOOKUP(P713,Key!$A$2:$D$160,4,FALSE)</f>
        <v>Home - PP</v>
      </c>
      <c r="T713" t="b">
        <v>0</v>
      </c>
      <c r="U713" s="4">
        <f t="shared" si="84"/>
        <v>4328.7142455344338</v>
      </c>
    </row>
    <row r="714" spans="1:21" x14ac:dyDescent="0.2">
      <c r="A714">
        <v>2468699066</v>
      </c>
      <c r="E714" s="1">
        <v>43637.665324074071</v>
      </c>
      <c r="F714" s="7">
        <f t="shared" si="80"/>
        <v>43637</v>
      </c>
      <c r="G714" s="6">
        <f t="shared" si="81"/>
        <v>6</v>
      </c>
      <c r="H714" s="6">
        <f t="shared" si="82"/>
        <v>21</v>
      </c>
      <c r="I714" s="6">
        <f t="shared" si="83"/>
        <v>2019</v>
      </c>
      <c r="J714" t="s">
        <v>4</v>
      </c>
      <c r="K714" t="s">
        <v>5</v>
      </c>
      <c r="L714">
        <v>2356</v>
      </c>
      <c r="M714">
        <v>8070.7</v>
      </c>
      <c r="N714" s="4">
        <f t="shared" si="78"/>
        <v>8.0707000000000004</v>
      </c>
      <c r="O714" s="4">
        <f t="shared" si="79"/>
        <v>5.0148989297000002</v>
      </c>
      <c r="P714" t="s">
        <v>508</v>
      </c>
      <c r="Q714" t="str">
        <f>VLOOKUP(P714,Key!$A$2:$C$160,2,FALSE)</f>
        <v>Home - PP</v>
      </c>
      <c r="R714" t="str">
        <f>VLOOKUP(P714,Key!$A$2:$C$160,3,FALSE)</f>
        <v>Home - PP</v>
      </c>
      <c r="S714" t="str">
        <f>VLOOKUP(P714,Key!$A$2:$D$160,4,FALSE)</f>
        <v>Home - PP</v>
      </c>
      <c r="T714" t="b">
        <v>0</v>
      </c>
      <c r="U714" s="4">
        <f t="shared" si="84"/>
        <v>4333.7291444641342</v>
      </c>
    </row>
    <row r="715" spans="1:21" x14ac:dyDescent="0.2">
      <c r="A715">
        <v>2471324732</v>
      </c>
      <c r="E715" s="1">
        <v>43638.606493055559</v>
      </c>
      <c r="F715" s="7">
        <f t="shared" si="80"/>
        <v>43638</v>
      </c>
      <c r="G715" s="6">
        <f t="shared" si="81"/>
        <v>6</v>
      </c>
      <c r="H715" s="6">
        <f t="shared" si="82"/>
        <v>22</v>
      </c>
      <c r="I715" s="6">
        <f t="shared" si="83"/>
        <v>2019</v>
      </c>
      <c r="J715" t="s">
        <v>4</v>
      </c>
      <c r="K715" t="s">
        <v>5</v>
      </c>
      <c r="L715">
        <v>3271</v>
      </c>
      <c r="M715">
        <v>10472.4</v>
      </c>
      <c r="N715" s="4">
        <f t="shared" si="78"/>
        <v>10.4724</v>
      </c>
      <c r="O715" s="4">
        <f t="shared" si="79"/>
        <v>6.5072456603999997</v>
      </c>
      <c r="P715" t="s">
        <v>508</v>
      </c>
      <c r="Q715" t="str">
        <f>VLOOKUP(P715,Key!$A$2:$C$160,2,FALSE)</f>
        <v>Home - PP</v>
      </c>
      <c r="R715" t="str">
        <f>VLOOKUP(P715,Key!$A$2:$C$160,3,FALSE)</f>
        <v>Home - PP</v>
      </c>
      <c r="S715" t="str">
        <f>VLOOKUP(P715,Key!$A$2:$D$160,4,FALSE)</f>
        <v>Home - PP</v>
      </c>
      <c r="T715" t="b">
        <v>0</v>
      </c>
      <c r="U715" s="4">
        <f t="shared" si="84"/>
        <v>4340.2363901245344</v>
      </c>
    </row>
    <row r="716" spans="1:21" x14ac:dyDescent="0.2">
      <c r="A716">
        <v>2474892366</v>
      </c>
      <c r="E716" s="1">
        <v>43639.700648148151</v>
      </c>
      <c r="F716" s="7">
        <f t="shared" si="80"/>
        <v>43639</v>
      </c>
      <c r="G716" s="6">
        <f t="shared" si="81"/>
        <v>6</v>
      </c>
      <c r="H716" s="6">
        <f t="shared" si="82"/>
        <v>23</v>
      </c>
      <c r="I716" s="6">
        <f t="shared" si="83"/>
        <v>2019</v>
      </c>
      <c r="J716" t="s">
        <v>4</v>
      </c>
      <c r="K716" t="s">
        <v>5</v>
      </c>
      <c r="L716">
        <v>3376</v>
      </c>
      <c r="M716">
        <v>11068.8</v>
      </c>
      <c r="N716" s="4">
        <f t="shared" si="78"/>
        <v>11.0688</v>
      </c>
      <c r="O716" s="4">
        <f t="shared" si="79"/>
        <v>6.8778313247999998</v>
      </c>
      <c r="P716" t="s">
        <v>508</v>
      </c>
      <c r="Q716" t="str">
        <f>VLOOKUP(P716,Key!$A$2:$C$160,2,FALSE)</f>
        <v>Home - PP</v>
      </c>
      <c r="R716" t="str">
        <f>VLOOKUP(P716,Key!$A$2:$C$160,3,FALSE)</f>
        <v>Home - PP</v>
      </c>
      <c r="S716" t="str">
        <f>VLOOKUP(P716,Key!$A$2:$D$160,4,FALSE)</f>
        <v>Home - PP</v>
      </c>
      <c r="T716" t="b">
        <v>0</v>
      </c>
      <c r="U716" s="4">
        <f t="shared" si="84"/>
        <v>4347.1142214493348</v>
      </c>
    </row>
    <row r="717" spans="1:21" x14ac:dyDescent="0.2">
      <c r="A717">
        <v>2477211368</v>
      </c>
      <c r="E717" s="1">
        <v>43640.707835648151</v>
      </c>
      <c r="F717" s="7">
        <f t="shared" si="80"/>
        <v>43640</v>
      </c>
      <c r="G717" s="6">
        <f t="shared" si="81"/>
        <v>6</v>
      </c>
      <c r="H717" s="6">
        <f t="shared" si="82"/>
        <v>24</v>
      </c>
      <c r="I717" s="6">
        <f t="shared" si="83"/>
        <v>2019</v>
      </c>
      <c r="J717" t="s">
        <v>4</v>
      </c>
      <c r="K717" t="s">
        <v>5</v>
      </c>
      <c r="L717">
        <v>3022</v>
      </c>
      <c r="M717">
        <v>10413.4</v>
      </c>
      <c r="N717" s="4">
        <f t="shared" si="78"/>
        <v>10.413399999999999</v>
      </c>
      <c r="O717" s="4">
        <f t="shared" si="79"/>
        <v>6.4705847713999995</v>
      </c>
      <c r="P717" t="s">
        <v>508</v>
      </c>
      <c r="Q717" t="str">
        <f>VLOOKUP(P717,Key!$A$2:$C$160,2,FALSE)</f>
        <v>Home - PP</v>
      </c>
      <c r="R717" t="str">
        <f>VLOOKUP(P717,Key!$A$2:$C$160,3,FALSE)</f>
        <v>Home - PP</v>
      </c>
      <c r="S717" t="str">
        <f>VLOOKUP(P717,Key!$A$2:$D$160,4,FALSE)</f>
        <v>Home - PP</v>
      </c>
      <c r="T717" t="b">
        <v>0</v>
      </c>
      <c r="U717" s="4">
        <f t="shared" si="84"/>
        <v>4353.5848062207351</v>
      </c>
    </row>
    <row r="718" spans="1:21" x14ac:dyDescent="0.2">
      <c r="A718">
        <v>2479878441</v>
      </c>
      <c r="E718" s="1">
        <v>43641.70721064815</v>
      </c>
      <c r="F718" s="7">
        <f t="shared" si="80"/>
        <v>43641</v>
      </c>
      <c r="G718" s="6">
        <f t="shared" si="81"/>
        <v>6</v>
      </c>
      <c r="H718" s="6">
        <f t="shared" si="82"/>
        <v>25</v>
      </c>
      <c r="I718" s="6">
        <f t="shared" si="83"/>
        <v>2019</v>
      </c>
      <c r="J718" t="s">
        <v>4</v>
      </c>
      <c r="K718" t="s">
        <v>5</v>
      </c>
      <c r="L718">
        <v>3191</v>
      </c>
      <c r="M718">
        <v>10615.4</v>
      </c>
      <c r="N718" s="4">
        <f t="shared" si="78"/>
        <v>10.615399999999999</v>
      </c>
      <c r="O718" s="4">
        <f t="shared" si="79"/>
        <v>6.5961017133999995</v>
      </c>
      <c r="P718" t="s">
        <v>508</v>
      </c>
      <c r="Q718" t="str">
        <f>VLOOKUP(P718,Key!$A$2:$C$160,2,FALSE)</f>
        <v>Home - PP</v>
      </c>
      <c r="R718" t="str">
        <f>VLOOKUP(P718,Key!$A$2:$C$160,3,FALSE)</f>
        <v>Home - PP</v>
      </c>
      <c r="S718" t="str">
        <f>VLOOKUP(P718,Key!$A$2:$D$160,4,FALSE)</f>
        <v>Home - PP</v>
      </c>
      <c r="T718" t="b">
        <v>0</v>
      </c>
      <c r="U718" s="4">
        <f t="shared" si="84"/>
        <v>4360.1809079341347</v>
      </c>
    </row>
    <row r="719" spans="1:21" x14ac:dyDescent="0.2">
      <c r="A719">
        <v>2482506225</v>
      </c>
      <c r="E719" s="1">
        <v>43642.674861111111</v>
      </c>
      <c r="F719" s="7">
        <f t="shared" si="80"/>
        <v>43642</v>
      </c>
      <c r="G719" s="6">
        <f t="shared" si="81"/>
        <v>6</v>
      </c>
      <c r="H719" s="6">
        <f t="shared" si="82"/>
        <v>26</v>
      </c>
      <c r="I719" s="6">
        <f t="shared" si="83"/>
        <v>2019</v>
      </c>
      <c r="J719" t="s">
        <v>4</v>
      </c>
      <c r="K719" t="s">
        <v>5</v>
      </c>
      <c r="L719">
        <v>2860</v>
      </c>
      <c r="M719">
        <v>10013.4</v>
      </c>
      <c r="N719" s="4">
        <f t="shared" si="78"/>
        <v>10.013399999999999</v>
      </c>
      <c r="O719" s="4">
        <f t="shared" si="79"/>
        <v>6.2220363713999998</v>
      </c>
      <c r="P719" t="s">
        <v>508</v>
      </c>
      <c r="Q719" t="str">
        <f>VLOOKUP(P719,Key!$A$2:$C$160,2,FALSE)</f>
        <v>Home - PP</v>
      </c>
      <c r="R719" t="str">
        <f>VLOOKUP(P719,Key!$A$2:$C$160,3,FALSE)</f>
        <v>Home - PP</v>
      </c>
      <c r="S719" t="str">
        <f>VLOOKUP(P719,Key!$A$2:$D$160,4,FALSE)</f>
        <v>Home - PP</v>
      </c>
      <c r="T719" t="b">
        <v>0</v>
      </c>
      <c r="U719" s="4">
        <f t="shared" si="84"/>
        <v>4366.4029443055342</v>
      </c>
    </row>
    <row r="720" spans="1:21" x14ac:dyDescent="0.2">
      <c r="A720">
        <v>2485231252</v>
      </c>
      <c r="E720" s="1">
        <v>43643.685567129629</v>
      </c>
      <c r="F720" s="7">
        <f t="shared" si="80"/>
        <v>43643</v>
      </c>
      <c r="G720" s="6">
        <f t="shared" si="81"/>
        <v>6</v>
      </c>
      <c r="H720" s="6">
        <f t="shared" si="82"/>
        <v>27</v>
      </c>
      <c r="I720" s="6">
        <f t="shared" si="83"/>
        <v>2019</v>
      </c>
      <c r="J720" t="s">
        <v>4</v>
      </c>
      <c r="K720" t="s">
        <v>5</v>
      </c>
      <c r="L720">
        <v>3020</v>
      </c>
      <c r="M720">
        <v>10111.1</v>
      </c>
      <c r="N720" s="4">
        <f t="shared" si="78"/>
        <v>10.1111</v>
      </c>
      <c r="O720" s="4">
        <f t="shared" si="79"/>
        <v>6.2827443181000007</v>
      </c>
      <c r="P720" t="s">
        <v>508</v>
      </c>
      <c r="Q720" t="str">
        <f>VLOOKUP(P720,Key!$A$2:$C$160,2,FALSE)</f>
        <v>Home - PP</v>
      </c>
      <c r="R720" t="str">
        <f>VLOOKUP(P720,Key!$A$2:$C$160,3,FALSE)</f>
        <v>Home - PP</v>
      </c>
      <c r="S720" t="str">
        <f>VLOOKUP(P720,Key!$A$2:$D$160,4,FALSE)</f>
        <v>Home - PP</v>
      </c>
      <c r="T720" t="b">
        <v>0</v>
      </c>
      <c r="U720" s="4">
        <f t="shared" si="84"/>
        <v>4372.6856886236346</v>
      </c>
    </row>
    <row r="721" spans="1:21" x14ac:dyDescent="0.2">
      <c r="A721">
        <v>2487886724</v>
      </c>
      <c r="E721" s="1">
        <v>43644.730023148149</v>
      </c>
      <c r="F721" s="7">
        <f t="shared" si="80"/>
        <v>43644</v>
      </c>
      <c r="G721" s="6">
        <f t="shared" si="81"/>
        <v>6</v>
      </c>
      <c r="H721" s="6">
        <f t="shared" si="82"/>
        <v>28</v>
      </c>
      <c r="I721" s="6">
        <f t="shared" si="83"/>
        <v>2019</v>
      </c>
      <c r="J721" t="s">
        <v>4</v>
      </c>
      <c r="K721" t="s">
        <v>5</v>
      </c>
      <c r="L721">
        <v>2839</v>
      </c>
      <c r="M721">
        <v>10006.299999999999</v>
      </c>
      <c r="N721" s="4">
        <f t="shared" si="78"/>
        <v>10.0063</v>
      </c>
      <c r="O721" s="4">
        <f t="shared" si="79"/>
        <v>6.2176246372999993</v>
      </c>
      <c r="P721" t="s">
        <v>508</v>
      </c>
      <c r="Q721" t="str">
        <f>VLOOKUP(P721,Key!$A$2:$C$160,2,FALSE)</f>
        <v>Home - PP</v>
      </c>
      <c r="R721" t="str">
        <f>VLOOKUP(P721,Key!$A$2:$C$160,3,FALSE)</f>
        <v>Home - PP</v>
      </c>
      <c r="S721" t="str">
        <f>VLOOKUP(P721,Key!$A$2:$D$160,4,FALSE)</f>
        <v>Home - PP</v>
      </c>
      <c r="T721" t="b">
        <v>0</v>
      </c>
      <c r="U721" s="4">
        <f t="shared" si="84"/>
        <v>4378.9033132609347</v>
      </c>
    </row>
    <row r="722" spans="1:21" x14ac:dyDescent="0.2">
      <c r="A722">
        <v>2491240661</v>
      </c>
      <c r="E722" s="1">
        <v>43645.995706018519</v>
      </c>
      <c r="F722" s="7">
        <f t="shared" si="80"/>
        <v>43645</v>
      </c>
      <c r="G722" s="6">
        <f t="shared" si="81"/>
        <v>6</v>
      </c>
      <c r="H722" s="6">
        <f t="shared" si="82"/>
        <v>29</v>
      </c>
      <c r="I722" s="6">
        <f t="shared" si="83"/>
        <v>2019</v>
      </c>
      <c r="J722" t="s">
        <v>6</v>
      </c>
      <c r="K722" t="s">
        <v>5</v>
      </c>
      <c r="L722">
        <v>3101</v>
      </c>
      <c r="M722">
        <v>11303.5</v>
      </c>
      <c r="N722" s="4">
        <f t="shared" si="78"/>
        <v>11.3035</v>
      </c>
      <c r="O722" s="4">
        <f t="shared" si="79"/>
        <v>7.0236670984999998</v>
      </c>
      <c r="P722" t="s">
        <v>140</v>
      </c>
      <c r="Q722" t="str">
        <f>VLOOKUP(P722,Key!$A$2:$C$160,2,FALSE)</f>
        <v>Montana</v>
      </c>
      <c r="R722" t="str">
        <f>VLOOKUP(P722,Key!$A$2:$C$160,3,FALSE)</f>
        <v>USA</v>
      </c>
      <c r="S722" t="str">
        <f>VLOOKUP(P722,Key!$A$2:$D$160,4,FALSE)</f>
        <v>DOM</v>
      </c>
      <c r="T722" t="b">
        <v>0</v>
      </c>
      <c r="U722" s="4">
        <f t="shared" si="84"/>
        <v>4385.9269803594343</v>
      </c>
    </row>
    <row r="723" spans="1:21" x14ac:dyDescent="0.2">
      <c r="A723">
        <v>2493893051</v>
      </c>
      <c r="E723" s="1">
        <v>43646.912002314813</v>
      </c>
      <c r="F723" s="7">
        <f t="shared" si="80"/>
        <v>43646</v>
      </c>
      <c r="G723" s="6">
        <f t="shared" si="81"/>
        <v>6</v>
      </c>
      <c r="H723" s="6">
        <f t="shared" si="82"/>
        <v>30</v>
      </c>
      <c r="I723" s="6">
        <f t="shared" si="83"/>
        <v>2019</v>
      </c>
      <c r="J723" t="s">
        <v>6</v>
      </c>
      <c r="K723" t="s">
        <v>5</v>
      </c>
      <c r="L723">
        <v>2252</v>
      </c>
      <c r="M723">
        <v>8164.7</v>
      </c>
      <c r="N723" s="4">
        <f t="shared" si="78"/>
        <v>8.1646999999999998</v>
      </c>
      <c r="O723" s="4">
        <f t="shared" si="79"/>
        <v>5.0733078036999997</v>
      </c>
      <c r="P723" t="s">
        <v>140</v>
      </c>
      <c r="Q723" t="str">
        <f>VLOOKUP(P723,Key!$A$2:$C$160,2,FALSE)</f>
        <v>Montana</v>
      </c>
      <c r="R723" t="str">
        <f>VLOOKUP(P723,Key!$A$2:$C$160,3,FALSE)</f>
        <v>USA</v>
      </c>
      <c r="S723" t="str">
        <f>VLOOKUP(P723,Key!$A$2:$D$160,4,FALSE)</f>
        <v>DOM</v>
      </c>
      <c r="T723" t="b">
        <v>0</v>
      </c>
      <c r="U723" s="4">
        <f t="shared" si="84"/>
        <v>4391.0002881631344</v>
      </c>
    </row>
    <row r="724" spans="1:21" x14ac:dyDescent="0.2">
      <c r="A724">
        <v>2495154484</v>
      </c>
      <c r="E724" s="1">
        <v>43647.555752314816</v>
      </c>
      <c r="F724" s="7">
        <f t="shared" si="80"/>
        <v>43647</v>
      </c>
      <c r="G724" s="6">
        <f t="shared" si="81"/>
        <v>7</v>
      </c>
      <c r="H724" s="6">
        <f t="shared" si="82"/>
        <v>1</v>
      </c>
      <c r="I724" s="6">
        <f t="shared" si="83"/>
        <v>2019</v>
      </c>
      <c r="J724" t="s">
        <v>4</v>
      </c>
      <c r="K724" t="s">
        <v>5</v>
      </c>
      <c r="L724">
        <v>2673</v>
      </c>
      <c r="M724">
        <v>9383.7999999999993</v>
      </c>
      <c r="N724" s="4">
        <f t="shared" si="78"/>
        <v>9.383799999999999</v>
      </c>
      <c r="O724" s="4">
        <f t="shared" si="79"/>
        <v>5.8308211898</v>
      </c>
      <c r="P724" t="s">
        <v>140</v>
      </c>
      <c r="Q724" t="str">
        <f>VLOOKUP(P724,Key!$A$2:$C$160,2,FALSE)</f>
        <v>Montana</v>
      </c>
      <c r="R724" t="str">
        <f>VLOOKUP(P724,Key!$A$2:$C$160,3,FALSE)</f>
        <v>USA</v>
      </c>
      <c r="S724" t="str">
        <f>VLOOKUP(P724,Key!$A$2:$D$160,4,FALSE)</f>
        <v>DOM</v>
      </c>
      <c r="T724" t="b">
        <v>0</v>
      </c>
      <c r="U724" s="4">
        <f t="shared" si="84"/>
        <v>4396.8311093529346</v>
      </c>
    </row>
    <row r="725" spans="1:21" x14ac:dyDescent="0.2">
      <c r="A725">
        <v>2498768061</v>
      </c>
      <c r="E725" s="1">
        <v>43648.75204861111</v>
      </c>
      <c r="F725" s="7">
        <f t="shared" si="80"/>
        <v>43648</v>
      </c>
      <c r="G725" s="6">
        <f t="shared" si="81"/>
        <v>7</v>
      </c>
      <c r="H725" s="6">
        <f t="shared" si="82"/>
        <v>2</v>
      </c>
      <c r="I725" s="6">
        <f t="shared" si="83"/>
        <v>2019</v>
      </c>
      <c r="J725" t="s">
        <v>7</v>
      </c>
      <c r="K725" t="s">
        <v>5</v>
      </c>
      <c r="L725">
        <v>2947</v>
      </c>
      <c r="M725">
        <v>10138.700000000001</v>
      </c>
      <c r="N725" s="4">
        <f t="shared" si="78"/>
        <v>10.1387</v>
      </c>
      <c r="O725" s="4">
        <f t="shared" si="79"/>
        <v>6.2998941577000007</v>
      </c>
      <c r="P725" t="s">
        <v>140</v>
      </c>
      <c r="Q725" t="str">
        <f>VLOOKUP(P725,Key!$A$2:$C$160,2,FALSE)</f>
        <v>Montana</v>
      </c>
      <c r="R725" t="str">
        <f>VLOOKUP(P725,Key!$A$2:$C$160,3,FALSE)</f>
        <v>USA</v>
      </c>
      <c r="S725" t="str">
        <f>VLOOKUP(P725,Key!$A$2:$D$160,4,FALSE)</f>
        <v>DOM</v>
      </c>
      <c r="T725" t="b">
        <v>0</v>
      </c>
      <c r="U725" s="4">
        <f t="shared" si="84"/>
        <v>4403.1310035106344</v>
      </c>
    </row>
    <row r="726" spans="1:21" x14ac:dyDescent="0.2">
      <c r="A726">
        <v>2501709889</v>
      </c>
      <c r="E726" s="1">
        <v>43649.771122685182</v>
      </c>
      <c r="F726" s="7">
        <f t="shared" si="80"/>
        <v>43649</v>
      </c>
      <c r="G726" s="6">
        <f t="shared" si="81"/>
        <v>7</v>
      </c>
      <c r="H726" s="6">
        <f t="shared" si="82"/>
        <v>3</v>
      </c>
      <c r="I726" s="6">
        <f t="shared" si="83"/>
        <v>2019</v>
      </c>
      <c r="J726" t="s">
        <v>7</v>
      </c>
      <c r="K726" t="s">
        <v>5</v>
      </c>
      <c r="L726">
        <v>2830</v>
      </c>
      <c r="M726">
        <v>10023.6</v>
      </c>
      <c r="N726" s="4">
        <f t="shared" si="78"/>
        <v>10.0236</v>
      </c>
      <c r="O726" s="4">
        <f t="shared" si="79"/>
        <v>6.2283743556000006</v>
      </c>
      <c r="P726" t="s">
        <v>63</v>
      </c>
      <c r="Q726" t="str">
        <f>VLOOKUP(P726,Key!$A$2:$C$160,2,FALSE)</f>
        <v>Washington</v>
      </c>
      <c r="R726" t="str">
        <f>VLOOKUP(P726,Key!$A$2:$C$160,3,FALSE)</f>
        <v>USA</v>
      </c>
      <c r="S726" t="str">
        <f>VLOOKUP(P726,Key!$A$2:$D$160,4,FALSE)</f>
        <v>DOM</v>
      </c>
      <c r="T726" t="b">
        <v>0</v>
      </c>
      <c r="U726" s="4">
        <f t="shared" si="84"/>
        <v>4409.3593778662344</v>
      </c>
    </row>
    <row r="727" spans="1:21" x14ac:dyDescent="0.2">
      <c r="A727">
        <v>2503703120</v>
      </c>
      <c r="B727" t="s">
        <v>142</v>
      </c>
      <c r="C727" t="str">
        <f t="shared" ref="C727:C758" si="85">TRIM(RIGHT(B727,FIND("2019,",B727)+2))</f>
        <v>2:01:36 PM</v>
      </c>
      <c r="D727" s="7">
        <v>43650</v>
      </c>
      <c r="F727" s="7">
        <f t="shared" si="80"/>
        <v>43650</v>
      </c>
      <c r="G727" s="6">
        <f>MONTH(D727)</f>
        <v>7</v>
      </c>
      <c r="H727" s="6">
        <f>DAY(D727)</f>
        <v>4</v>
      </c>
      <c r="I727" s="6">
        <f>YEAR(D727)</f>
        <v>2019</v>
      </c>
      <c r="J727" t="s">
        <v>4</v>
      </c>
      <c r="K727" t="s">
        <v>5</v>
      </c>
      <c r="L727">
        <v>3196</v>
      </c>
      <c r="M727">
        <f>N727*1000</f>
        <v>11190</v>
      </c>
      <c r="N727">
        <v>11.19</v>
      </c>
      <c r="O727" s="4">
        <f t="shared" ref="O727:O790" si="86">M727*$J$2</f>
        <v>6.9531414900000001</v>
      </c>
      <c r="P727" t="s">
        <v>63</v>
      </c>
      <c r="Q727" t="str">
        <f>VLOOKUP(P727,Key!$A$2:$C$160,2,FALSE)</f>
        <v>Washington</v>
      </c>
      <c r="R727" t="str">
        <f>VLOOKUP(P727,Key!$A$2:$C$160,3,FALSE)</f>
        <v>USA</v>
      </c>
      <c r="S727" t="str">
        <f>VLOOKUP(P727,Key!$A$2:$D$160,4,FALSE)</f>
        <v>DOM</v>
      </c>
      <c r="T727" t="b">
        <v>0</v>
      </c>
      <c r="U727" s="4">
        <f t="shared" si="84"/>
        <v>4416.3125193562346</v>
      </c>
    </row>
    <row r="728" spans="1:21" x14ac:dyDescent="0.2">
      <c r="A728">
        <v>2506614384</v>
      </c>
      <c r="B728" t="s">
        <v>143</v>
      </c>
      <c r="C728" t="str">
        <f t="shared" si="85"/>
        <v>3:51:18 PM</v>
      </c>
      <c r="D728" s="7">
        <v>43651</v>
      </c>
      <c r="F728" s="7">
        <f t="shared" ref="F728:F791" si="87">DATE(I728,G728,H728)</f>
        <v>43651</v>
      </c>
      <c r="G728" s="6">
        <f t="shared" ref="G728:G791" si="88">MONTH(D728)</f>
        <v>7</v>
      </c>
      <c r="H728" s="6">
        <f t="shared" ref="H728:H791" si="89">DAY(D728)</f>
        <v>5</v>
      </c>
      <c r="I728" s="6">
        <f t="shared" ref="I728:I791" si="90">YEAR(D728)</f>
        <v>2019</v>
      </c>
      <c r="J728" t="s">
        <v>4</v>
      </c>
      <c r="K728" t="s">
        <v>5</v>
      </c>
      <c r="L728">
        <v>2722</v>
      </c>
      <c r="M728">
        <f t="shared" ref="M728:M791" si="91">N728*1000</f>
        <v>9460</v>
      </c>
      <c r="N728">
        <v>9.4600000000000009</v>
      </c>
      <c r="O728" s="4">
        <f t="shared" si="86"/>
        <v>5.8781696600000002</v>
      </c>
      <c r="P728" t="s">
        <v>63</v>
      </c>
      <c r="Q728" t="str">
        <f>VLOOKUP(P728,Key!$A$2:$C$160,2,FALSE)</f>
        <v>Washington</v>
      </c>
      <c r="R728" t="str">
        <f>VLOOKUP(P728,Key!$A$2:$C$160,3,FALSE)</f>
        <v>USA</v>
      </c>
      <c r="S728" t="str">
        <f>VLOOKUP(P728,Key!$A$2:$D$160,4,FALSE)</f>
        <v>DOM</v>
      </c>
      <c r="T728" t="b">
        <v>0</v>
      </c>
      <c r="U728" s="4">
        <f t="shared" si="84"/>
        <v>4422.1906890162345</v>
      </c>
    </row>
    <row r="729" spans="1:21" x14ac:dyDescent="0.2">
      <c r="A729">
        <v>2509945666</v>
      </c>
      <c r="B729" t="s">
        <v>144</v>
      </c>
      <c r="C729" t="str">
        <f t="shared" si="85"/>
        <v>7:09:04 PM</v>
      </c>
      <c r="D729" s="7">
        <v>43652</v>
      </c>
      <c r="F729" s="7">
        <f t="shared" si="87"/>
        <v>43652</v>
      </c>
      <c r="G729" s="6">
        <f t="shared" si="88"/>
        <v>7</v>
      </c>
      <c r="H729" s="6">
        <f t="shared" si="89"/>
        <v>6</v>
      </c>
      <c r="I729" s="6">
        <f t="shared" si="90"/>
        <v>2019</v>
      </c>
      <c r="J729" t="s">
        <v>7</v>
      </c>
      <c r="K729" t="s">
        <v>5</v>
      </c>
      <c r="L729">
        <v>2809</v>
      </c>
      <c r="M729">
        <f t="shared" si="91"/>
        <v>10090</v>
      </c>
      <c r="N729">
        <v>10.09</v>
      </c>
      <c r="O729" s="4">
        <f t="shared" si="86"/>
        <v>6.2696333900000001</v>
      </c>
      <c r="P729" t="s">
        <v>508</v>
      </c>
      <c r="Q729" t="str">
        <f>VLOOKUP(P729,Key!$A$2:$C$160,2,FALSE)</f>
        <v>Home - PP</v>
      </c>
      <c r="R729" t="str">
        <f>VLOOKUP(P729,Key!$A$2:$C$160,3,FALSE)</f>
        <v>Home - PP</v>
      </c>
      <c r="S729" t="str">
        <f>VLOOKUP(P729,Key!$A$2:$D$160,4,FALSE)</f>
        <v>Home - PP</v>
      </c>
      <c r="T729" t="b">
        <v>0</v>
      </c>
      <c r="U729" s="4">
        <f t="shared" si="84"/>
        <v>4428.4603224062348</v>
      </c>
    </row>
    <row r="730" spans="1:21" x14ac:dyDescent="0.2">
      <c r="A730">
        <v>2512548073</v>
      </c>
      <c r="B730" t="s">
        <v>145</v>
      </c>
      <c r="C730" t="str">
        <f t="shared" si="85"/>
        <v>3:50:36 PM</v>
      </c>
      <c r="D730" s="7">
        <v>43653</v>
      </c>
      <c r="F730" s="7">
        <f t="shared" si="87"/>
        <v>43653</v>
      </c>
      <c r="G730" s="6">
        <f t="shared" si="88"/>
        <v>7</v>
      </c>
      <c r="H730" s="6">
        <f t="shared" si="89"/>
        <v>7</v>
      </c>
      <c r="I730" s="6">
        <f t="shared" si="90"/>
        <v>2019</v>
      </c>
      <c r="J730" t="s">
        <v>4</v>
      </c>
      <c r="K730" t="s">
        <v>5</v>
      </c>
      <c r="L730">
        <v>2904</v>
      </c>
      <c r="M730">
        <f t="shared" si="91"/>
        <v>10140</v>
      </c>
      <c r="N730">
        <v>10.14</v>
      </c>
      <c r="O730" s="4">
        <f t="shared" si="86"/>
        <v>6.3007019399999997</v>
      </c>
      <c r="P730" t="s">
        <v>508</v>
      </c>
      <c r="Q730" t="str">
        <f>VLOOKUP(P730,Key!$A$2:$C$160,2,FALSE)</f>
        <v>Home - PP</v>
      </c>
      <c r="R730" t="str">
        <f>VLOOKUP(P730,Key!$A$2:$C$160,3,FALSE)</f>
        <v>Home - PP</v>
      </c>
      <c r="S730" t="str">
        <f>VLOOKUP(P730,Key!$A$2:$D$160,4,FALSE)</f>
        <v>Home - PP</v>
      </c>
      <c r="T730" t="b">
        <v>0</v>
      </c>
      <c r="U730" s="4">
        <f t="shared" si="84"/>
        <v>4434.761024346235</v>
      </c>
    </row>
    <row r="731" spans="1:21" x14ac:dyDescent="0.2">
      <c r="A731">
        <v>2514810272</v>
      </c>
      <c r="B731" t="s">
        <v>146</v>
      </c>
      <c r="C731" t="str">
        <f t="shared" si="85"/>
        <v>2:34:21 PM</v>
      </c>
      <c r="D731" s="7">
        <v>43654</v>
      </c>
      <c r="F731" s="7">
        <f t="shared" si="87"/>
        <v>43654</v>
      </c>
      <c r="G731" s="6">
        <f t="shared" si="88"/>
        <v>7</v>
      </c>
      <c r="H731" s="6">
        <f t="shared" si="89"/>
        <v>8</v>
      </c>
      <c r="I731" s="6">
        <f t="shared" si="90"/>
        <v>2019</v>
      </c>
      <c r="J731" t="s">
        <v>4</v>
      </c>
      <c r="K731" t="s">
        <v>5</v>
      </c>
      <c r="L731">
        <v>2920</v>
      </c>
      <c r="M731">
        <f t="shared" si="91"/>
        <v>10440</v>
      </c>
      <c r="N731">
        <v>10.44</v>
      </c>
      <c r="O731" s="4">
        <f t="shared" si="86"/>
        <v>6.4871132400000002</v>
      </c>
      <c r="P731" t="s">
        <v>508</v>
      </c>
      <c r="Q731" t="str">
        <f>VLOOKUP(P731,Key!$A$2:$C$160,2,FALSE)</f>
        <v>Home - PP</v>
      </c>
      <c r="R731" t="str">
        <f>VLOOKUP(P731,Key!$A$2:$C$160,3,FALSE)</f>
        <v>Home - PP</v>
      </c>
      <c r="S731" t="str">
        <f>VLOOKUP(P731,Key!$A$2:$D$160,4,FALSE)</f>
        <v>Home - PP</v>
      </c>
      <c r="T731" t="b">
        <v>0</v>
      </c>
      <c r="U731" s="4">
        <f t="shared" si="84"/>
        <v>4441.2481375862353</v>
      </c>
    </row>
    <row r="732" spans="1:21" x14ac:dyDescent="0.2">
      <c r="A732">
        <v>2517788493</v>
      </c>
      <c r="B732" t="s">
        <v>147</v>
      </c>
      <c r="C732" t="str">
        <f t="shared" si="85"/>
        <v>3:06:25 PM</v>
      </c>
      <c r="D732" s="7">
        <v>43655</v>
      </c>
      <c r="F732" s="7">
        <f t="shared" si="87"/>
        <v>43655</v>
      </c>
      <c r="G732" s="6">
        <f t="shared" si="88"/>
        <v>7</v>
      </c>
      <c r="H732" s="6">
        <f t="shared" si="89"/>
        <v>9</v>
      </c>
      <c r="I732" s="6">
        <f t="shared" si="90"/>
        <v>2019</v>
      </c>
      <c r="J732" t="s">
        <v>4</v>
      </c>
      <c r="K732" t="s">
        <v>5</v>
      </c>
      <c r="L732">
        <v>2934</v>
      </c>
      <c r="M732">
        <f t="shared" si="91"/>
        <v>10230</v>
      </c>
      <c r="N732">
        <v>10.23</v>
      </c>
      <c r="O732" s="4">
        <f t="shared" si="86"/>
        <v>6.35662533</v>
      </c>
      <c r="P732" t="s">
        <v>508</v>
      </c>
      <c r="Q732" t="str">
        <f>VLOOKUP(P732,Key!$A$2:$C$160,2,FALSE)</f>
        <v>Home - PP</v>
      </c>
      <c r="R732" t="str">
        <f>VLOOKUP(P732,Key!$A$2:$C$160,3,FALSE)</f>
        <v>Home - PP</v>
      </c>
      <c r="S732" t="str">
        <f>VLOOKUP(P732,Key!$A$2:$D$160,4,FALSE)</f>
        <v>Home - PP</v>
      </c>
      <c r="T732" t="b">
        <v>0</v>
      </c>
      <c r="U732" s="4">
        <f t="shared" si="84"/>
        <v>4447.6047629162349</v>
      </c>
    </row>
    <row r="733" spans="1:21" x14ac:dyDescent="0.2">
      <c r="A733">
        <v>2521055740</v>
      </c>
      <c r="B733" t="s">
        <v>148</v>
      </c>
      <c r="C733" t="str">
        <f t="shared" si="85"/>
        <v>4:48:04 PM</v>
      </c>
      <c r="D733" s="7">
        <v>43656</v>
      </c>
      <c r="F733" s="7">
        <f t="shared" si="87"/>
        <v>43656</v>
      </c>
      <c r="G733" s="6">
        <f t="shared" si="88"/>
        <v>7</v>
      </c>
      <c r="H733" s="6">
        <f t="shared" si="89"/>
        <v>10</v>
      </c>
      <c r="I733" s="6">
        <f t="shared" si="90"/>
        <v>2019</v>
      </c>
      <c r="J733" t="s">
        <v>4</v>
      </c>
      <c r="K733" t="s">
        <v>5</v>
      </c>
      <c r="L733">
        <v>3038</v>
      </c>
      <c r="M733">
        <f t="shared" si="91"/>
        <v>10420</v>
      </c>
      <c r="N733">
        <v>10.42</v>
      </c>
      <c r="O733" s="4">
        <f t="shared" si="86"/>
        <v>6.4746858200000004</v>
      </c>
      <c r="P733" t="s">
        <v>508</v>
      </c>
      <c r="Q733" t="str">
        <f>VLOOKUP(P733,Key!$A$2:$C$160,2,FALSE)</f>
        <v>Home - PP</v>
      </c>
      <c r="R733" t="str">
        <f>VLOOKUP(P733,Key!$A$2:$C$160,3,FALSE)</f>
        <v>Home - PP</v>
      </c>
      <c r="S733" t="str">
        <f>VLOOKUP(P733,Key!$A$2:$D$160,4,FALSE)</f>
        <v>Home - PP</v>
      </c>
      <c r="T733" t="b">
        <v>0</v>
      </c>
      <c r="U733" s="4">
        <f t="shared" si="84"/>
        <v>4454.0794487362346</v>
      </c>
    </row>
    <row r="734" spans="1:21" x14ac:dyDescent="0.2">
      <c r="A734">
        <v>2523515412</v>
      </c>
      <c r="B734" t="s">
        <v>149</v>
      </c>
      <c r="C734" t="str">
        <f t="shared" si="85"/>
        <v>3:20:13 PM</v>
      </c>
      <c r="D734" s="7">
        <v>43657</v>
      </c>
      <c r="F734" s="7">
        <f t="shared" si="87"/>
        <v>43657</v>
      </c>
      <c r="G734" s="6">
        <f t="shared" si="88"/>
        <v>7</v>
      </c>
      <c r="H734" s="6">
        <f t="shared" si="89"/>
        <v>11</v>
      </c>
      <c r="I734" s="6">
        <f t="shared" si="90"/>
        <v>2019</v>
      </c>
      <c r="J734" t="s">
        <v>4</v>
      </c>
      <c r="K734" t="s">
        <v>5</v>
      </c>
      <c r="L734">
        <v>2888</v>
      </c>
      <c r="M734">
        <f t="shared" si="91"/>
        <v>10150</v>
      </c>
      <c r="N734">
        <v>10.15</v>
      </c>
      <c r="O734" s="4">
        <f t="shared" si="86"/>
        <v>6.3069156500000005</v>
      </c>
      <c r="P734" t="s">
        <v>508</v>
      </c>
      <c r="Q734" t="str">
        <f>VLOOKUP(P734,Key!$A$2:$C$160,2,FALSE)</f>
        <v>Home - PP</v>
      </c>
      <c r="R734" t="str">
        <f>VLOOKUP(P734,Key!$A$2:$C$160,3,FALSE)</f>
        <v>Home - PP</v>
      </c>
      <c r="S734" t="str">
        <f>VLOOKUP(P734,Key!$A$2:$D$160,4,FALSE)</f>
        <v>Home - PP</v>
      </c>
      <c r="T734" t="b">
        <v>0</v>
      </c>
      <c r="U734" s="4">
        <f t="shared" si="84"/>
        <v>4460.3863643862342</v>
      </c>
    </row>
    <row r="735" spans="1:21" x14ac:dyDescent="0.2">
      <c r="A735">
        <v>2526286218</v>
      </c>
      <c r="B735" t="s">
        <v>150</v>
      </c>
      <c r="C735" t="str">
        <f t="shared" si="85"/>
        <v>4:44:04 PM</v>
      </c>
      <c r="D735" s="7">
        <v>43658</v>
      </c>
      <c r="F735" s="7">
        <f t="shared" si="87"/>
        <v>43658</v>
      </c>
      <c r="G735" s="6">
        <f t="shared" si="88"/>
        <v>7</v>
      </c>
      <c r="H735" s="6">
        <f t="shared" si="89"/>
        <v>12</v>
      </c>
      <c r="I735" s="6">
        <f t="shared" si="90"/>
        <v>2019</v>
      </c>
      <c r="J735" t="s">
        <v>4</v>
      </c>
      <c r="K735" t="s">
        <v>5</v>
      </c>
      <c r="L735">
        <v>2924</v>
      </c>
      <c r="M735">
        <f t="shared" si="91"/>
        <v>10280</v>
      </c>
      <c r="N735">
        <v>10.28</v>
      </c>
      <c r="O735" s="4">
        <f t="shared" si="86"/>
        <v>6.3876938800000005</v>
      </c>
      <c r="P735" t="s">
        <v>508</v>
      </c>
      <c r="Q735" t="str">
        <f>VLOOKUP(P735,Key!$A$2:$C$160,2,FALSE)</f>
        <v>Home - PP</v>
      </c>
      <c r="R735" t="str">
        <f>VLOOKUP(P735,Key!$A$2:$C$160,3,FALSE)</f>
        <v>Home - PP</v>
      </c>
      <c r="S735" t="str">
        <f>VLOOKUP(P735,Key!$A$2:$D$160,4,FALSE)</f>
        <v>Home - PP</v>
      </c>
      <c r="T735" t="b">
        <v>0</v>
      </c>
      <c r="U735" s="4">
        <f t="shared" si="84"/>
        <v>4466.7740582662345</v>
      </c>
    </row>
    <row r="736" spans="1:21" x14ac:dyDescent="0.2">
      <c r="A736">
        <v>2529191981</v>
      </c>
      <c r="B736" t="s">
        <v>151</v>
      </c>
      <c r="C736" t="str">
        <f t="shared" si="85"/>
        <v>4:51:51 PM</v>
      </c>
      <c r="D736" s="7">
        <v>43659</v>
      </c>
      <c r="F736" s="7">
        <f t="shared" si="87"/>
        <v>43659</v>
      </c>
      <c r="G736" s="6">
        <f t="shared" si="88"/>
        <v>7</v>
      </c>
      <c r="H736" s="6">
        <f t="shared" si="89"/>
        <v>13</v>
      </c>
      <c r="I736" s="6">
        <f t="shared" si="90"/>
        <v>2019</v>
      </c>
      <c r="J736" t="s">
        <v>4</v>
      </c>
      <c r="K736" t="s">
        <v>5</v>
      </c>
      <c r="L736">
        <v>2932</v>
      </c>
      <c r="M736">
        <f t="shared" si="91"/>
        <v>10210</v>
      </c>
      <c r="N736">
        <v>10.210000000000001</v>
      </c>
      <c r="O736" s="4">
        <f t="shared" si="86"/>
        <v>6.3441979100000001</v>
      </c>
      <c r="P736" t="s">
        <v>508</v>
      </c>
      <c r="Q736" t="str">
        <f>VLOOKUP(P736,Key!$A$2:$C$160,2,FALSE)</f>
        <v>Home - PP</v>
      </c>
      <c r="R736" t="str">
        <f>VLOOKUP(P736,Key!$A$2:$C$160,3,FALSE)</f>
        <v>Home - PP</v>
      </c>
      <c r="S736" t="str">
        <f>VLOOKUP(P736,Key!$A$2:$D$160,4,FALSE)</f>
        <v>Home - PP</v>
      </c>
      <c r="T736" t="b">
        <v>0</v>
      </c>
      <c r="U736" s="4">
        <f t="shared" si="84"/>
        <v>4473.1182561762344</v>
      </c>
    </row>
    <row r="737" spans="1:21" x14ac:dyDescent="0.2">
      <c r="A737">
        <v>2532592131</v>
      </c>
      <c r="B737" t="s">
        <v>152</v>
      </c>
      <c r="C737" t="str">
        <f t="shared" si="85"/>
        <v>6:52:17 PM</v>
      </c>
      <c r="D737" s="7">
        <v>43660</v>
      </c>
      <c r="F737" s="7">
        <f t="shared" si="87"/>
        <v>43660</v>
      </c>
      <c r="G737" s="6">
        <f t="shared" si="88"/>
        <v>7</v>
      </c>
      <c r="H737" s="6">
        <f t="shared" si="89"/>
        <v>14</v>
      </c>
      <c r="I737" s="6">
        <f t="shared" si="90"/>
        <v>2019</v>
      </c>
      <c r="J737" t="s">
        <v>7</v>
      </c>
      <c r="K737" t="s">
        <v>5</v>
      </c>
      <c r="L737">
        <v>2966</v>
      </c>
      <c r="M737">
        <f t="shared" si="91"/>
        <v>10300</v>
      </c>
      <c r="N737">
        <v>10.3</v>
      </c>
      <c r="O737" s="4">
        <f t="shared" si="86"/>
        <v>6.4001213000000003</v>
      </c>
      <c r="P737" t="s">
        <v>508</v>
      </c>
      <c r="Q737" t="str">
        <f>VLOOKUP(P737,Key!$A$2:$C$160,2,FALSE)</f>
        <v>Home - PP</v>
      </c>
      <c r="R737" t="str">
        <f>VLOOKUP(P737,Key!$A$2:$C$160,3,FALSE)</f>
        <v>Home - PP</v>
      </c>
      <c r="S737" t="str">
        <f>VLOOKUP(P737,Key!$A$2:$D$160,4,FALSE)</f>
        <v>Home - PP</v>
      </c>
      <c r="T737" t="b">
        <v>0</v>
      </c>
      <c r="U737" s="4">
        <f t="shared" si="84"/>
        <v>4479.5183774762345</v>
      </c>
    </row>
    <row r="738" spans="1:21" x14ac:dyDescent="0.2">
      <c r="A738">
        <v>2534773112</v>
      </c>
      <c r="B738" t="s">
        <v>153</v>
      </c>
      <c r="C738" t="str">
        <f t="shared" si="85"/>
        <v>5:26:15 PM</v>
      </c>
      <c r="D738" s="7">
        <v>43661</v>
      </c>
      <c r="F738" s="7">
        <f t="shared" si="87"/>
        <v>43661</v>
      </c>
      <c r="G738" s="6">
        <f t="shared" si="88"/>
        <v>7</v>
      </c>
      <c r="H738" s="6">
        <f t="shared" si="89"/>
        <v>15</v>
      </c>
      <c r="I738" s="6">
        <f t="shared" si="90"/>
        <v>2019</v>
      </c>
      <c r="J738" t="s">
        <v>4</v>
      </c>
      <c r="K738" t="s">
        <v>5</v>
      </c>
      <c r="L738">
        <v>2786</v>
      </c>
      <c r="M738">
        <f t="shared" si="91"/>
        <v>10120</v>
      </c>
      <c r="N738">
        <v>10.119999999999999</v>
      </c>
      <c r="O738" s="4">
        <f t="shared" si="86"/>
        <v>6.2882745199999999</v>
      </c>
      <c r="P738" t="s">
        <v>508</v>
      </c>
      <c r="Q738" t="str">
        <f>VLOOKUP(P738,Key!$A$2:$C$160,2,FALSE)</f>
        <v>Home - PP</v>
      </c>
      <c r="R738" t="str">
        <f>VLOOKUP(P738,Key!$A$2:$C$160,3,FALSE)</f>
        <v>Home - PP</v>
      </c>
      <c r="S738" t="str">
        <f>VLOOKUP(P738,Key!$A$2:$D$160,4,FALSE)</f>
        <v>Home - PP</v>
      </c>
      <c r="T738" t="b">
        <v>0</v>
      </c>
      <c r="U738" s="4">
        <f t="shared" si="84"/>
        <v>4485.8066519962349</v>
      </c>
    </row>
    <row r="739" spans="1:21" x14ac:dyDescent="0.2">
      <c r="A739">
        <v>2537971707</v>
      </c>
      <c r="B739" t="s">
        <v>154</v>
      </c>
      <c r="C739" t="str">
        <f t="shared" si="85"/>
        <v>6:36:26 PM</v>
      </c>
      <c r="D739" s="7">
        <v>43662</v>
      </c>
      <c r="F739" s="7">
        <f t="shared" si="87"/>
        <v>43662</v>
      </c>
      <c r="G739" s="6">
        <f t="shared" si="88"/>
        <v>7</v>
      </c>
      <c r="H739" s="6">
        <f t="shared" si="89"/>
        <v>16</v>
      </c>
      <c r="I739" s="6">
        <f t="shared" si="90"/>
        <v>2019</v>
      </c>
      <c r="J739" t="s">
        <v>7</v>
      </c>
      <c r="K739" t="s">
        <v>5</v>
      </c>
      <c r="L739">
        <v>3024</v>
      </c>
      <c r="M739">
        <f t="shared" si="91"/>
        <v>10100</v>
      </c>
      <c r="N739">
        <v>10.1</v>
      </c>
      <c r="O739" s="4">
        <f t="shared" si="86"/>
        <v>6.2758471</v>
      </c>
      <c r="P739" t="s">
        <v>508</v>
      </c>
      <c r="Q739" t="str">
        <f>VLOOKUP(P739,Key!$A$2:$C$160,2,FALSE)</f>
        <v>Home - PP</v>
      </c>
      <c r="R739" t="str">
        <f>VLOOKUP(P739,Key!$A$2:$C$160,3,FALSE)</f>
        <v>Home - PP</v>
      </c>
      <c r="S739" t="str">
        <f>VLOOKUP(P739,Key!$A$2:$D$160,4,FALSE)</f>
        <v>Home - PP</v>
      </c>
      <c r="T739" t="b">
        <v>0</v>
      </c>
      <c r="U739" s="4">
        <f t="shared" si="84"/>
        <v>4492.0824990962346</v>
      </c>
    </row>
    <row r="740" spans="1:21" x14ac:dyDescent="0.2">
      <c r="A740">
        <v>2540088778</v>
      </c>
      <c r="B740" t="s">
        <v>155</v>
      </c>
      <c r="C740" t="str">
        <f t="shared" si="85"/>
        <v>2:14:08 PM</v>
      </c>
      <c r="D740" s="7">
        <v>43663</v>
      </c>
      <c r="F740" s="7">
        <f t="shared" si="87"/>
        <v>43663</v>
      </c>
      <c r="G740" s="6">
        <f t="shared" si="88"/>
        <v>7</v>
      </c>
      <c r="H740" s="6">
        <f t="shared" si="89"/>
        <v>17</v>
      </c>
      <c r="I740" s="6">
        <f t="shared" si="90"/>
        <v>2019</v>
      </c>
      <c r="J740" t="s">
        <v>4</v>
      </c>
      <c r="K740" t="s">
        <v>5</v>
      </c>
      <c r="L740">
        <v>2999</v>
      </c>
      <c r="M740">
        <f t="shared" si="91"/>
        <v>10290</v>
      </c>
      <c r="N740">
        <v>10.29</v>
      </c>
      <c r="O740" s="4">
        <f t="shared" si="86"/>
        <v>6.3939075900000004</v>
      </c>
      <c r="P740" t="s">
        <v>508</v>
      </c>
      <c r="Q740" t="str">
        <f>VLOOKUP(P740,Key!$A$2:$C$160,2,FALSE)</f>
        <v>Home - PP</v>
      </c>
      <c r="R740" t="str">
        <f>VLOOKUP(P740,Key!$A$2:$C$160,3,FALSE)</f>
        <v>Home - PP</v>
      </c>
      <c r="S740" t="str">
        <f>VLOOKUP(P740,Key!$A$2:$D$160,4,FALSE)</f>
        <v>Home - PP</v>
      </c>
      <c r="T740" t="b">
        <v>0</v>
      </c>
      <c r="U740" s="4">
        <f t="shared" si="84"/>
        <v>4498.4764066862344</v>
      </c>
    </row>
    <row r="741" spans="1:21" x14ac:dyDescent="0.2">
      <c r="A741">
        <v>2543067752</v>
      </c>
      <c r="B741" t="s">
        <v>156</v>
      </c>
      <c r="C741" t="str">
        <f t="shared" si="85"/>
        <v>3:34:18 PM</v>
      </c>
      <c r="D741" s="7">
        <v>43664</v>
      </c>
      <c r="F741" s="7">
        <f t="shared" si="87"/>
        <v>43664</v>
      </c>
      <c r="G741" s="6">
        <f t="shared" si="88"/>
        <v>7</v>
      </c>
      <c r="H741" s="6">
        <f t="shared" si="89"/>
        <v>18</v>
      </c>
      <c r="I741" s="6">
        <f t="shared" si="90"/>
        <v>2019</v>
      </c>
      <c r="J741" t="s">
        <v>4</v>
      </c>
      <c r="K741" t="s">
        <v>5</v>
      </c>
      <c r="L741">
        <v>3000</v>
      </c>
      <c r="M741">
        <f t="shared" si="91"/>
        <v>10240</v>
      </c>
      <c r="N741">
        <v>10.24</v>
      </c>
      <c r="O741" s="4">
        <f t="shared" si="86"/>
        <v>6.3628390399999999</v>
      </c>
      <c r="P741" t="s">
        <v>508</v>
      </c>
      <c r="Q741" t="str">
        <f>VLOOKUP(P741,Key!$A$2:$C$160,2,FALSE)</f>
        <v>Home - PP</v>
      </c>
      <c r="R741" t="str">
        <f>VLOOKUP(P741,Key!$A$2:$C$160,3,FALSE)</f>
        <v>Home - PP</v>
      </c>
      <c r="S741" t="str">
        <f>VLOOKUP(P741,Key!$A$2:$D$160,4,FALSE)</f>
        <v>Home - PP</v>
      </c>
      <c r="T741" t="b">
        <v>0</v>
      </c>
      <c r="U741" s="4">
        <f t="shared" si="84"/>
        <v>4504.8392457262344</v>
      </c>
    </row>
    <row r="742" spans="1:21" x14ac:dyDescent="0.2">
      <c r="A742">
        <v>2545649567</v>
      </c>
      <c r="B742" t="s">
        <v>157</v>
      </c>
      <c r="C742" t="str">
        <f t="shared" si="85"/>
        <v>3:21:00 PM</v>
      </c>
      <c r="D742" s="7">
        <v>43665</v>
      </c>
      <c r="F742" s="7">
        <f t="shared" si="87"/>
        <v>43665</v>
      </c>
      <c r="G742" s="6">
        <f t="shared" si="88"/>
        <v>7</v>
      </c>
      <c r="H742" s="6">
        <f t="shared" si="89"/>
        <v>19</v>
      </c>
      <c r="I742" s="6">
        <f t="shared" si="90"/>
        <v>2019</v>
      </c>
      <c r="J742" t="s">
        <v>4</v>
      </c>
      <c r="K742" t="s">
        <v>5</v>
      </c>
      <c r="L742">
        <v>3037</v>
      </c>
      <c r="M742">
        <f t="shared" si="91"/>
        <v>10430</v>
      </c>
      <c r="N742">
        <v>10.43</v>
      </c>
      <c r="O742" s="4">
        <f t="shared" si="86"/>
        <v>6.4808995300000003</v>
      </c>
      <c r="P742" t="s">
        <v>508</v>
      </c>
      <c r="Q742" t="str">
        <f>VLOOKUP(P742,Key!$A$2:$C$160,2,FALSE)</f>
        <v>Home - PP</v>
      </c>
      <c r="R742" t="str">
        <f>VLOOKUP(P742,Key!$A$2:$C$160,3,FALSE)</f>
        <v>Home - PP</v>
      </c>
      <c r="S742" t="str">
        <f>VLOOKUP(P742,Key!$A$2:$D$160,4,FALSE)</f>
        <v>Home - PP</v>
      </c>
      <c r="T742" t="b">
        <v>0</v>
      </c>
      <c r="U742" s="4">
        <f t="shared" si="84"/>
        <v>4511.3201452562344</v>
      </c>
    </row>
    <row r="743" spans="1:21" x14ac:dyDescent="0.2">
      <c r="A743">
        <v>2548250260</v>
      </c>
      <c r="B743" t="s">
        <v>158</v>
      </c>
      <c r="C743" t="str">
        <f t="shared" si="85"/>
        <v>2:49:26 PM</v>
      </c>
      <c r="D743" s="7">
        <v>43666</v>
      </c>
      <c r="F743" s="7">
        <f t="shared" si="87"/>
        <v>43666</v>
      </c>
      <c r="G743" s="6">
        <f t="shared" si="88"/>
        <v>7</v>
      </c>
      <c r="H743" s="6">
        <f t="shared" si="89"/>
        <v>20</v>
      </c>
      <c r="I743" s="6">
        <f t="shared" si="90"/>
        <v>2019</v>
      </c>
      <c r="J743" t="s">
        <v>4</v>
      </c>
      <c r="K743" t="s">
        <v>5</v>
      </c>
      <c r="L743">
        <v>2398</v>
      </c>
      <c r="M743">
        <f t="shared" si="91"/>
        <v>8260</v>
      </c>
      <c r="N743">
        <v>8.26</v>
      </c>
      <c r="O743" s="4">
        <f t="shared" si="86"/>
        <v>5.13252446</v>
      </c>
      <c r="P743" t="s">
        <v>508</v>
      </c>
      <c r="Q743" t="str">
        <f>VLOOKUP(P743,Key!$A$2:$C$160,2,FALSE)</f>
        <v>Home - PP</v>
      </c>
      <c r="R743" t="str">
        <f>VLOOKUP(P743,Key!$A$2:$C$160,3,FALSE)</f>
        <v>Home - PP</v>
      </c>
      <c r="S743" t="str">
        <f>VLOOKUP(P743,Key!$A$2:$D$160,4,FALSE)</f>
        <v>Home - PP</v>
      </c>
      <c r="T743" t="b">
        <v>0</v>
      </c>
      <c r="U743" s="4">
        <f t="shared" si="84"/>
        <v>4516.4526697162346</v>
      </c>
    </row>
    <row r="744" spans="1:21" x14ac:dyDescent="0.2">
      <c r="A744">
        <v>2551082927</v>
      </c>
      <c r="B744" t="s">
        <v>159</v>
      </c>
      <c r="C744" t="str">
        <f t="shared" si="85"/>
        <v>1:34:42 PM</v>
      </c>
      <c r="D744" s="7">
        <v>43667</v>
      </c>
      <c r="F744" s="7">
        <f t="shared" si="87"/>
        <v>43667</v>
      </c>
      <c r="G744" s="6">
        <f t="shared" si="88"/>
        <v>7</v>
      </c>
      <c r="H744" s="6">
        <f t="shared" si="89"/>
        <v>21</v>
      </c>
      <c r="I744" s="6">
        <f t="shared" si="90"/>
        <v>2019</v>
      </c>
      <c r="J744" t="s">
        <v>4</v>
      </c>
      <c r="K744" t="s">
        <v>5</v>
      </c>
      <c r="L744">
        <v>2987</v>
      </c>
      <c r="M744">
        <f t="shared" si="91"/>
        <v>10100</v>
      </c>
      <c r="N744">
        <v>10.1</v>
      </c>
      <c r="O744" s="4">
        <f t="shared" si="86"/>
        <v>6.2758471</v>
      </c>
      <c r="P744" t="s">
        <v>508</v>
      </c>
      <c r="Q744" t="str">
        <f>VLOOKUP(P744,Key!$A$2:$C$160,2,FALSE)</f>
        <v>Home - PP</v>
      </c>
      <c r="R744" t="str">
        <f>VLOOKUP(P744,Key!$A$2:$C$160,3,FALSE)</f>
        <v>Home - PP</v>
      </c>
      <c r="S744" t="str">
        <f>VLOOKUP(P744,Key!$A$2:$D$160,4,FALSE)</f>
        <v>Home - PP</v>
      </c>
      <c r="T744" t="b">
        <v>0</v>
      </c>
      <c r="U744" s="4">
        <f t="shared" si="84"/>
        <v>4522.7285168162343</v>
      </c>
    </row>
    <row r="745" spans="1:21" x14ac:dyDescent="0.2">
      <c r="A745">
        <v>2554188204</v>
      </c>
      <c r="B745" t="s">
        <v>160</v>
      </c>
      <c r="C745" t="str">
        <f t="shared" si="85"/>
        <v>5:03:46 PM</v>
      </c>
      <c r="D745" s="7">
        <v>43668</v>
      </c>
      <c r="F745" s="7">
        <f t="shared" si="87"/>
        <v>43668</v>
      </c>
      <c r="G745" s="6">
        <f t="shared" si="88"/>
        <v>7</v>
      </c>
      <c r="H745" s="6">
        <f t="shared" si="89"/>
        <v>22</v>
      </c>
      <c r="I745" s="6">
        <f t="shared" si="90"/>
        <v>2019</v>
      </c>
      <c r="J745" t="s">
        <v>9</v>
      </c>
      <c r="K745" t="s">
        <v>5</v>
      </c>
      <c r="L745">
        <v>3014</v>
      </c>
      <c r="M745">
        <f t="shared" si="91"/>
        <v>10470</v>
      </c>
      <c r="N745">
        <v>10.47</v>
      </c>
      <c r="O745" s="4">
        <f t="shared" si="86"/>
        <v>6.50575437</v>
      </c>
      <c r="P745" s="3" t="s">
        <v>166</v>
      </c>
      <c r="Q745">
        <f>VLOOKUP(P745,Key!$A$2:$C$160,2,FALSE)</f>
        <v>0</v>
      </c>
      <c r="R745" t="str">
        <f>VLOOKUP(P745,Key!$A$2:$C$160,3,FALSE)</f>
        <v>Israel</v>
      </c>
      <c r="S745" t="str">
        <f>VLOOKUP(P745,Key!$A$2:$D$160,4,FALSE)</f>
        <v>INT</v>
      </c>
      <c r="T745" t="b">
        <v>0</v>
      </c>
      <c r="U745" s="4">
        <f t="shared" si="84"/>
        <v>4529.2342711862348</v>
      </c>
    </row>
    <row r="746" spans="1:21" x14ac:dyDescent="0.2">
      <c r="A746">
        <v>2556769232</v>
      </c>
      <c r="B746" t="s">
        <v>161</v>
      </c>
      <c r="C746" t="str">
        <f t="shared" si="85"/>
        <v>4:19:02 PM</v>
      </c>
      <c r="D746" s="7">
        <v>43669</v>
      </c>
      <c r="F746" s="7">
        <f t="shared" si="87"/>
        <v>43669</v>
      </c>
      <c r="G746" s="6">
        <f t="shared" si="88"/>
        <v>7</v>
      </c>
      <c r="H746" s="6">
        <f t="shared" si="89"/>
        <v>23</v>
      </c>
      <c r="I746" s="6">
        <f t="shared" si="90"/>
        <v>2019</v>
      </c>
      <c r="J746" t="s">
        <v>9</v>
      </c>
      <c r="K746" t="s">
        <v>5</v>
      </c>
      <c r="L746">
        <v>1634</v>
      </c>
      <c r="M746">
        <f t="shared" si="91"/>
        <v>5700</v>
      </c>
      <c r="N746">
        <v>5.7</v>
      </c>
      <c r="O746" s="4">
        <f t="shared" si="86"/>
        <v>3.5418147000000002</v>
      </c>
      <c r="P746" s="3" t="s">
        <v>166</v>
      </c>
      <c r="Q746">
        <f>VLOOKUP(P746,Key!$A$2:$C$160,2,FALSE)</f>
        <v>0</v>
      </c>
      <c r="R746" t="str">
        <f>VLOOKUP(P746,Key!$A$2:$C$160,3,FALSE)</f>
        <v>Israel</v>
      </c>
      <c r="S746" t="str">
        <f>VLOOKUP(P746,Key!$A$2:$D$160,4,FALSE)</f>
        <v>INT</v>
      </c>
      <c r="T746" t="b">
        <v>0</v>
      </c>
      <c r="U746" s="4">
        <f t="shared" si="84"/>
        <v>4532.7760858862348</v>
      </c>
    </row>
    <row r="747" spans="1:21" x14ac:dyDescent="0.2">
      <c r="A747">
        <v>2558139773</v>
      </c>
      <c r="B747" t="s">
        <v>162</v>
      </c>
      <c r="C747" t="str">
        <f t="shared" si="85"/>
        <v>2:23:10 AM</v>
      </c>
      <c r="D747" s="7">
        <v>43670</v>
      </c>
      <c r="F747" s="7">
        <f t="shared" si="87"/>
        <v>43670</v>
      </c>
      <c r="G747" s="6">
        <f t="shared" si="88"/>
        <v>7</v>
      </c>
      <c r="H747" s="6">
        <f t="shared" si="89"/>
        <v>24</v>
      </c>
      <c r="I747" s="6">
        <f t="shared" si="90"/>
        <v>2019</v>
      </c>
      <c r="J747" t="s">
        <v>4</v>
      </c>
      <c r="K747" t="s">
        <v>5</v>
      </c>
      <c r="L747">
        <v>1935</v>
      </c>
      <c r="M747">
        <f t="shared" si="91"/>
        <v>6830</v>
      </c>
      <c r="N747">
        <v>6.83</v>
      </c>
      <c r="O747" s="4">
        <f t="shared" si="86"/>
        <v>4.2439639300000005</v>
      </c>
      <c r="P747" s="3" t="s">
        <v>166</v>
      </c>
      <c r="Q747">
        <f>VLOOKUP(P747,Key!$A$2:$C$160,2,FALSE)</f>
        <v>0</v>
      </c>
      <c r="R747" t="str">
        <f>VLOOKUP(P747,Key!$A$2:$C$160,3,FALSE)</f>
        <v>Israel</v>
      </c>
      <c r="S747" t="str">
        <f>VLOOKUP(P747,Key!$A$2:$D$160,4,FALSE)</f>
        <v>INT</v>
      </c>
      <c r="T747" t="b">
        <v>0</v>
      </c>
      <c r="U747" s="4">
        <f t="shared" si="84"/>
        <v>4537.0200498162349</v>
      </c>
    </row>
    <row r="748" spans="1:21" x14ac:dyDescent="0.2">
      <c r="A748">
        <v>2560951616</v>
      </c>
      <c r="B748" t="s">
        <v>163</v>
      </c>
      <c r="C748" t="str">
        <f t="shared" si="85"/>
        <v>2:10:57 AM</v>
      </c>
      <c r="D748" s="7">
        <v>43671</v>
      </c>
      <c r="F748" s="7">
        <f t="shared" si="87"/>
        <v>43671</v>
      </c>
      <c r="G748" s="6">
        <f t="shared" si="88"/>
        <v>7</v>
      </c>
      <c r="H748" s="6">
        <f t="shared" si="89"/>
        <v>25</v>
      </c>
      <c r="I748" s="6">
        <f t="shared" si="90"/>
        <v>2019</v>
      </c>
      <c r="J748" t="s">
        <v>4</v>
      </c>
      <c r="K748" t="s">
        <v>5</v>
      </c>
      <c r="L748">
        <v>2642</v>
      </c>
      <c r="M748">
        <f t="shared" si="91"/>
        <v>9000</v>
      </c>
      <c r="N748">
        <v>9</v>
      </c>
      <c r="O748" s="4">
        <f t="shared" si="86"/>
        <v>5.5923389999999999</v>
      </c>
      <c r="P748" s="3" t="s">
        <v>166</v>
      </c>
      <c r="Q748">
        <f>VLOOKUP(P748,Key!$A$2:$C$160,2,FALSE)</f>
        <v>0</v>
      </c>
      <c r="R748" t="str">
        <f>VLOOKUP(P748,Key!$A$2:$C$160,3,FALSE)</f>
        <v>Israel</v>
      </c>
      <c r="S748" t="str">
        <f>VLOOKUP(P748,Key!$A$2:$D$160,4,FALSE)</f>
        <v>INT</v>
      </c>
      <c r="T748" t="b">
        <v>0</v>
      </c>
      <c r="U748" s="4">
        <f t="shared" si="84"/>
        <v>4542.6123888162347</v>
      </c>
    </row>
    <row r="749" spans="1:21" x14ac:dyDescent="0.2">
      <c r="A749">
        <v>2563631213</v>
      </c>
      <c r="B749" t="s">
        <v>164</v>
      </c>
      <c r="C749" t="str">
        <f t="shared" si="85"/>
        <v>2:33:41 AM</v>
      </c>
      <c r="D749" s="7">
        <v>43672</v>
      </c>
      <c r="F749" s="7">
        <f t="shared" si="87"/>
        <v>43672</v>
      </c>
      <c r="G749" s="6">
        <f t="shared" si="88"/>
        <v>7</v>
      </c>
      <c r="H749" s="6">
        <f t="shared" si="89"/>
        <v>26</v>
      </c>
      <c r="I749" s="6">
        <f t="shared" si="90"/>
        <v>2019</v>
      </c>
      <c r="J749" t="s">
        <v>4</v>
      </c>
      <c r="K749" t="s">
        <v>5</v>
      </c>
      <c r="L749">
        <v>2004</v>
      </c>
      <c r="M749">
        <f t="shared" si="91"/>
        <v>6980</v>
      </c>
      <c r="N749">
        <v>6.98</v>
      </c>
      <c r="O749" s="4">
        <f t="shared" si="86"/>
        <v>4.3371695800000003</v>
      </c>
      <c r="P749" s="3" t="s">
        <v>167</v>
      </c>
      <c r="Q749">
        <f>VLOOKUP(P749,Key!$A$2:$C$160,2,FALSE)</f>
        <v>0</v>
      </c>
      <c r="R749" t="str">
        <f>VLOOKUP(P749,Key!$A$2:$C$160,3,FALSE)</f>
        <v>Israel</v>
      </c>
      <c r="S749" t="str">
        <f>VLOOKUP(P749,Key!$A$2:$D$160,4,FALSE)</f>
        <v>INT</v>
      </c>
      <c r="T749" t="b">
        <v>0</v>
      </c>
      <c r="U749" s="4">
        <f t="shared" si="84"/>
        <v>4546.9495583962344</v>
      </c>
    </row>
    <row r="750" spans="1:21" x14ac:dyDescent="0.2">
      <c r="A750">
        <v>2566020112</v>
      </c>
      <c r="B750" t="s">
        <v>165</v>
      </c>
      <c r="C750" t="str">
        <f t="shared" si="85"/>
        <v>2:58:38 AM</v>
      </c>
      <c r="D750" s="7">
        <v>43673</v>
      </c>
      <c r="F750" s="7">
        <f t="shared" si="87"/>
        <v>43673</v>
      </c>
      <c r="G750" s="6">
        <f t="shared" si="88"/>
        <v>7</v>
      </c>
      <c r="H750" s="6">
        <f t="shared" si="89"/>
        <v>27</v>
      </c>
      <c r="I750" s="6">
        <f t="shared" si="90"/>
        <v>2019</v>
      </c>
      <c r="J750" t="s">
        <v>4</v>
      </c>
      <c r="K750" t="s">
        <v>5</v>
      </c>
      <c r="L750">
        <v>2355</v>
      </c>
      <c r="M750">
        <f t="shared" si="91"/>
        <v>8160</v>
      </c>
      <c r="N750">
        <v>8.16</v>
      </c>
      <c r="O750" s="4">
        <f t="shared" si="86"/>
        <v>5.0703873599999998</v>
      </c>
      <c r="P750" s="3" t="s">
        <v>167</v>
      </c>
      <c r="Q750">
        <f>VLOOKUP(P750,Key!$A$2:$C$160,2,FALSE)</f>
        <v>0</v>
      </c>
      <c r="R750" t="str">
        <f>VLOOKUP(P750,Key!$A$2:$C$160,3,FALSE)</f>
        <v>Israel</v>
      </c>
      <c r="S750" t="str">
        <f>VLOOKUP(P750,Key!$A$2:$D$160,4,FALSE)</f>
        <v>INT</v>
      </c>
      <c r="T750" t="b">
        <v>0</v>
      </c>
      <c r="U750" s="4">
        <f t="shared" si="84"/>
        <v>4552.0199457562339</v>
      </c>
    </row>
    <row r="751" spans="1:21" x14ac:dyDescent="0.2">
      <c r="A751">
        <v>2568786638</v>
      </c>
      <c r="B751" t="s">
        <v>171</v>
      </c>
      <c r="C751" t="str">
        <f t="shared" si="85"/>
        <v>2:40:54 AM</v>
      </c>
      <c r="D751" s="7">
        <v>43674</v>
      </c>
      <c r="F751" s="7">
        <f t="shared" si="87"/>
        <v>43674</v>
      </c>
      <c r="G751" s="6">
        <f t="shared" si="88"/>
        <v>7</v>
      </c>
      <c r="H751" s="6">
        <f t="shared" si="89"/>
        <v>28</v>
      </c>
      <c r="I751" s="6">
        <f t="shared" si="90"/>
        <v>2019</v>
      </c>
      <c r="J751" t="s">
        <v>4</v>
      </c>
      <c r="K751" t="s">
        <v>5</v>
      </c>
      <c r="L751">
        <v>2648</v>
      </c>
      <c r="M751">
        <f t="shared" si="91"/>
        <v>9080</v>
      </c>
      <c r="N751">
        <v>9.08</v>
      </c>
      <c r="O751" s="4">
        <f t="shared" si="86"/>
        <v>5.6420486800000003</v>
      </c>
      <c r="P751" s="3" t="s">
        <v>167</v>
      </c>
      <c r="Q751">
        <f>VLOOKUP(P751,Key!$A$2:$C$160,2,FALSE)</f>
        <v>0</v>
      </c>
      <c r="R751" t="str">
        <f>VLOOKUP(P751,Key!$A$2:$C$160,3,FALSE)</f>
        <v>Israel</v>
      </c>
      <c r="S751" t="str">
        <f>VLOOKUP(P751,Key!$A$2:$D$160,4,FALSE)</f>
        <v>INT</v>
      </c>
      <c r="T751" t="b">
        <v>0</v>
      </c>
      <c r="U751" s="4">
        <f t="shared" si="84"/>
        <v>4557.6619944362337</v>
      </c>
    </row>
    <row r="752" spans="1:21" x14ac:dyDescent="0.2">
      <c r="A752">
        <v>2571739112</v>
      </c>
      <c r="B752" t="s">
        <v>172</v>
      </c>
      <c r="C752" t="str">
        <f t="shared" si="85"/>
        <v>2:29:11 AM</v>
      </c>
      <c r="D752" s="7">
        <v>43675</v>
      </c>
      <c r="F752" s="7">
        <f t="shared" si="87"/>
        <v>43675</v>
      </c>
      <c r="G752" s="6">
        <f t="shared" si="88"/>
        <v>7</v>
      </c>
      <c r="H752" s="6">
        <f t="shared" si="89"/>
        <v>29</v>
      </c>
      <c r="I752" s="6">
        <f t="shared" si="90"/>
        <v>2019</v>
      </c>
      <c r="J752" t="s">
        <v>4</v>
      </c>
      <c r="K752" t="s">
        <v>5</v>
      </c>
      <c r="L752">
        <v>2556</v>
      </c>
      <c r="M752">
        <f t="shared" si="91"/>
        <v>9210</v>
      </c>
      <c r="N752">
        <v>9.2100000000000009</v>
      </c>
      <c r="O752" s="4">
        <f t="shared" si="86"/>
        <v>5.7228269100000002</v>
      </c>
      <c r="P752" s="3" t="s">
        <v>213</v>
      </c>
      <c r="Q752">
        <f>VLOOKUP(P752,Key!$A$2:$C$160,2,FALSE)</f>
        <v>0</v>
      </c>
      <c r="R752" t="str">
        <f>VLOOKUP(P752,Key!$A$2:$C$160,3,FALSE)</f>
        <v>Jordan</v>
      </c>
      <c r="S752" t="str">
        <f>VLOOKUP(P752,Key!$A$2:$D$160,4,FALSE)</f>
        <v>INT</v>
      </c>
      <c r="T752" t="b">
        <v>0</v>
      </c>
      <c r="U752" s="4">
        <f t="shared" si="84"/>
        <v>4563.3848213462334</v>
      </c>
    </row>
    <row r="753" spans="1:21" x14ac:dyDescent="0.2">
      <c r="A753">
        <v>2574482916</v>
      </c>
      <c r="B753" t="s">
        <v>173</v>
      </c>
      <c r="C753" t="str">
        <f t="shared" si="85"/>
        <v>2:49:11 AM</v>
      </c>
      <c r="D753" s="7">
        <v>43676</v>
      </c>
      <c r="F753" s="7">
        <f t="shared" si="87"/>
        <v>43676</v>
      </c>
      <c r="G753" s="6">
        <f t="shared" si="88"/>
        <v>7</v>
      </c>
      <c r="H753" s="6">
        <f t="shared" si="89"/>
        <v>30</v>
      </c>
      <c r="I753" s="6">
        <f t="shared" si="90"/>
        <v>2019</v>
      </c>
      <c r="J753" t="s">
        <v>4</v>
      </c>
      <c r="K753" t="s">
        <v>5</v>
      </c>
      <c r="L753">
        <v>2040</v>
      </c>
      <c r="M753">
        <f t="shared" si="91"/>
        <v>7080</v>
      </c>
      <c r="N753">
        <v>7.08</v>
      </c>
      <c r="O753" s="4">
        <f t="shared" si="86"/>
        <v>4.3993066800000005</v>
      </c>
      <c r="P753" s="3" t="s">
        <v>215</v>
      </c>
      <c r="Q753">
        <f>VLOOKUP(P753,Key!$A$2:$C$160,2,FALSE)</f>
        <v>0</v>
      </c>
      <c r="R753" t="str">
        <f>VLOOKUP(P753,Key!$A$2:$C$160,3,FALSE)</f>
        <v>Jordan</v>
      </c>
      <c r="S753" t="str">
        <f>VLOOKUP(P753,Key!$A$2:$D$160,4,FALSE)</f>
        <v>INT</v>
      </c>
      <c r="T753" t="b">
        <v>0</v>
      </c>
      <c r="U753" s="4">
        <f t="shared" si="84"/>
        <v>4567.7841280262337</v>
      </c>
    </row>
    <row r="754" spans="1:21" x14ac:dyDescent="0.2">
      <c r="A754">
        <v>2577450019</v>
      </c>
      <c r="B754" t="s">
        <v>174</v>
      </c>
      <c r="C754" t="str">
        <f t="shared" si="85"/>
        <v>3:18:14 AM</v>
      </c>
      <c r="D754" s="7">
        <v>43677</v>
      </c>
      <c r="F754" s="7">
        <f t="shared" si="87"/>
        <v>43677</v>
      </c>
      <c r="G754" s="6">
        <f t="shared" si="88"/>
        <v>7</v>
      </c>
      <c r="H754" s="6">
        <f t="shared" si="89"/>
        <v>31</v>
      </c>
      <c r="I754" s="6">
        <f t="shared" si="90"/>
        <v>2019</v>
      </c>
      <c r="J754" t="s">
        <v>4</v>
      </c>
      <c r="K754" t="s">
        <v>5</v>
      </c>
      <c r="L754">
        <v>2542</v>
      </c>
      <c r="M754">
        <f t="shared" si="91"/>
        <v>8800</v>
      </c>
      <c r="N754">
        <v>8.8000000000000007</v>
      </c>
      <c r="O754" s="4">
        <f t="shared" si="86"/>
        <v>5.4680648000000005</v>
      </c>
      <c r="P754" s="3" t="s">
        <v>167</v>
      </c>
      <c r="Q754">
        <f>VLOOKUP(P754,Key!$A$2:$C$160,2,FALSE)</f>
        <v>0</v>
      </c>
      <c r="R754" t="str">
        <f>VLOOKUP(P754,Key!$A$2:$C$160,3,FALSE)</f>
        <v>Israel</v>
      </c>
      <c r="S754" t="str">
        <f>VLOOKUP(P754,Key!$A$2:$D$160,4,FALSE)</f>
        <v>INT</v>
      </c>
      <c r="T754" t="b">
        <v>0</v>
      </c>
      <c r="U754" s="4">
        <f t="shared" si="84"/>
        <v>4573.252192826234</v>
      </c>
    </row>
    <row r="755" spans="1:21" x14ac:dyDescent="0.2">
      <c r="A755">
        <v>2580416277</v>
      </c>
      <c r="B755" t="s">
        <v>175</v>
      </c>
      <c r="C755" t="str">
        <f t="shared" si="85"/>
        <v>4:52:54 AM</v>
      </c>
      <c r="D755" s="7">
        <v>43678</v>
      </c>
      <c r="F755" s="7">
        <f t="shared" si="87"/>
        <v>43678</v>
      </c>
      <c r="G755" s="6">
        <f t="shared" si="88"/>
        <v>8</v>
      </c>
      <c r="H755" s="6">
        <f t="shared" si="89"/>
        <v>1</v>
      </c>
      <c r="I755" s="6">
        <f t="shared" si="90"/>
        <v>2019</v>
      </c>
      <c r="J755" t="s">
        <v>4</v>
      </c>
      <c r="K755" t="s">
        <v>5</v>
      </c>
      <c r="L755">
        <v>2926</v>
      </c>
      <c r="M755">
        <f t="shared" si="91"/>
        <v>10680</v>
      </c>
      <c r="N755">
        <v>10.68</v>
      </c>
      <c r="O755" s="4">
        <f t="shared" si="86"/>
        <v>6.6362422800000003</v>
      </c>
      <c r="P755" s="3" t="s">
        <v>169</v>
      </c>
      <c r="Q755">
        <f>VLOOKUP(P755,Key!$A$2:$C$160,2,FALSE)</f>
        <v>0</v>
      </c>
      <c r="R755" t="str">
        <f>VLOOKUP(P755,Key!$A$2:$C$160,3,FALSE)</f>
        <v>France</v>
      </c>
      <c r="S755" t="str">
        <f>VLOOKUP(P755,Key!$A$2:$D$160,4,FALSE)</f>
        <v>INT</v>
      </c>
      <c r="T755" t="b">
        <v>0</v>
      </c>
      <c r="U755" s="4">
        <f t="shared" si="84"/>
        <v>4579.8884351062343</v>
      </c>
    </row>
    <row r="756" spans="1:21" x14ac:dyDescent="0.2">
      <c r="A756">
        <v>2628367606</v>
      </c>
      <c r="B756" t="s">
        <v>176</v>
      </c>
      <c r="C756" t="str">
        <f t="shared" si="85"/>
        <v>1:58:09 AM</v>
      </c>
      <c r="D756" s="7">
        <v>43695</v>
      </c>
      <c r="F756" s="7">
        <f t="shared" si="87"/>
        <v>43695</v>
      </c>
      <c r="G756" s="6">
        <f t="shared" si="88"/>
        <v>8</v>
      </c>
      <c r="H756" s="6">
        <f t="shared" si="89"/>
        <v>18</v>
      </c>
      <c r="I756" s="6">
        <f t="shared" si="90"/>
        <v>2019</v>
      </c>
      <c r="J756" t="s">
        <v>9</v>
      </c>
      <c r="K756" t="s">
        <v>5</v>
      </c>
      <c r="L756">
        <v>2865</v>
      </c>
      <c r="M756">
        <f t="shared" si="91"/>
        <v>10150</v>
      </c>
      <c r="N756">
        <v>10.15</v>
      </c>
      <c r="O756" s="4">
        <f t="shared" si="86"/>
        <v>6.3069156500000005</v>
      </c>
      <c r="P756" t="s">
        <v>508</v>
      </c>
      <c r="Q756" t="str">
        <f>VLOOKUP(P756,Key!$A$2:$C$160,2,FALSE)</f>
        <v>Home - PP</v>
      </c>
      <c r="R756" t="str">
        <f>VLOOKUP(P756,Key!$A$2:$C$160,3,FALSE)</f>
        <v>Home - PP</v>
      </c>
      <c r="S756" t="str">
        <f>VLOOKUP(P756,Key!$A$2:$D$160,4,FALSE)</f>
        <v>Home - PP</v>
      </c>
      <c r="T756" t="b">
        <v>0</v>
      </c>
      <c r="U756" s="4">
        <f t="shared" si="84"/>
        <v>4586.1953507562339</v>
      </c>
    </row>
    <row r="757" spans="1:21" x14ac:dyDescent="0.2">
      <c r="A757">
        <v>2629999007</v>
      </c>
      <c r="B757" t="s">
        <v>177</v>
      </c>
      <c r="C757" t="str">
        <f t="shared" si="85"/>
        <v>1:46:35 PM</v>
      </c>
      <c r="D757" s="7">
        <v>43695</v>
      </c>
      <c r="F757" s="7">
        <f t="shared" si="87"/>
        <v>43695</v>
      </c>
      <c r="G757" s="6">
        <f t="shared" si="88"/>
        <v>8</v>
      </c>
      <c r="H757" s="6">
        <f t="shared" si="89"/>
        <v>18</v>
      </c>
      <c r="I757" s="6">
        <f t="shared" si="90"/>
        <v>2019</v>
      </c>
      <c r="J757" t="s">
        <v>4</v>
      </c>
      <c r="K757" t="s">
        <v>5</v>
      </c>
      <c r="L757">
        <v>2915</v>
      </c>
      <c r="M757">
        <f t="shared" si="91"/>
        <v>10090</v>
      </c>
      <c r="N757">
        <v>10.09</v>
      </c>
      <c r="O757" s="4">
        <f t="shared" si="86"/>
        <v>6.2696333900000001</v>
      </c>
      <c r="P757" t="s">
        <v>508</v>
      </c>
      <c r="Q757" t="str">
        <f>VLOOKUP(P757,Key!$A$2:$C$160,2,FALSE)</f>
        <v>Home - PP</v>
      </c>
      <c r="R757" t="str">
        <f>VLOOKUP(P757,Key!$A$2:$C$160,3,FALSE)</f>
        <v>Home - PP</v>
      </c>
      <c r="S757" t="str">
        <f>VLOOKUP(P757,Key!$A$2:$D$160,4,FALSE)</f>
        <v>Home - PP</v>
      </c>
      <c r="T757" t="b">
        <v>0</v>
      </c>
      <c r="U757" s="4">
        <f t="shared" si="84"/>
        <v>4592.4649841462342</v>
      </c>
    </row>
    <row r="758" spans="1:21" x14ac:dyDescent="0.2">
      <c r="A758">
        <v>2632676327</v>
      </c>
      <c r="B758" t="s">
        <v>178</v>
      </c>
      <c r="C758" t="str">
        <f t="shared" si="85"/>
        <v>2:34:27 PM</v>
      </c>
      <c r="D758" s="7">
        <v>43696</v>
      </c>
      <c r="F758" s="7">
        <f t="shared" si="87"/>
        <v>43696</v>
      </c>
      <c r="G758" s="6">
        <f t="shared" si="88"/>
        <v>8</v>
      </c>
      <c r="H758" s="6">
        <f t="shared" si="89"/>
        <v>19</v>
      </c>
      <c r="I758" s="6">
        <f t="shared" si="90"/>
        <v>2019</v>
      </c>
      <c r="J758" t="s">
        <v>4</v>
      </c>
      <c r="K758" t="s">
        <v>5</v>
      </c>
      <c r="L758">
        <v>2446</v>
      </c>
      <c r="M758">
        <f t="shared" si="91"/>
        <v>8189.9999999999991</v>
      </c>
      <c r="N758">
        <v>8.19</v>
      </c>
      <c r="O758" s="4">
        <f t="shared" si="86"/>
        <v>5.0890284899999996</v>
      </c>
      <c r="P758" t="s">
        <v>508</v>
      </c>
      <c r="Q758" t="str">
        <f>VLOOKUP(P758,Key!$A$2:$C$160,2,FALSE)</f>
        <v>Home - PP</v>
      </c>
      <c r="R758" t="str">
        <f>VLOOKUP(P758,Key!$A$2:$C$160,3,FALSE)</f>
        <v>Home - PP</v>
      </c>
      <c r="S758" t="str">
        <f>VLOOKUP(P758,Key!$A$2:$D$160,4,FALSE)</f>
        <v>Home - PP</v>
      </c>
      <c r="T758" t="b">
        <v>0</v>
      </c>
      <c r="U758" s="4">
        <f t="shared" si="84"/>
        <v>4597.5540126362339</v>
      </c>
    </row>
    <row r="759" spans="1:21" x14ac:dyDescent="0.2">
      <c r="A759">
        <v>2635841044</v>
      </c>
      <c r="B759" t="s">
        <v>179</v>
      </c>
      <c r="C759" t="str">
        <f t="shared" ref="C759:C790" si="92">TRIM(RIGHT(B759,FIND("2019,",B759)+2))</f>
        <v>3:51:01 PM</v>
      </c>
      <c r="D759" s="7">
        <v>43697</v>
      </c>
      <c r="F759" s="7">
        <f t="shared" si="87"/>
        <v>43697</v>
      </c>
      <c r="G759" s="6">
        <f t="shared" si="88"/>
        <v>8</v>
      </c>
      <c r="H759" s="6">
        <f t="shared" si="89"/>
        <v>20</v>
      </c>
      <c r="I759" s="6">
        <f t="shared" si="90"/>
        <v>2019</v>
      </c>
      <c r="J759" t="s">
        <v>4</v>
      </c>
      <c r="K759" t="s">
        <v>5</v>
      </c>
      <c r="L759">
        <v>3112</v>
      </c>
      <c r="M759">
        <f t="shared" si="91"/>
        <v>10610</v>
      </c>
      <c r="N759">
        <v>10.61</v>
      </c>
      <c r="O759" s="4">
        <f t="shared" si="86"/>
        <v>6.5927463099999999</v>
      </c>
      <c r="P759" t="s">
        <v>508</v>
      </c>
      <c r="Q759" t="str">
        <f>VLOOKUP(P759,Key!$A$2:$C$160,2,FALSE)</f>
        <v>Home - PP</v>
      </c>
      <c r="R759" t="str">
        <f>VLOOKUP(P759,Key!$A$2:$C$160,3,FALSE)</f>
        <v>Home - PP</v>
      </c>
      <c r="S759" t="str">
        <f>VLOOKUP(P759,Key!$A$2:$D$160,4,FALSE)</f>
        <v>Home - PP</v>
      </c>
      <c r="T759" t="b">
        <v>0</v>
      </c>
      <c r="U759" s="4">
        <f t="shared" si="84"/>
        <v>4604.1467589462336</v>
      </c>
    </row>
    <row r="760" spans="1:21" x14ac:dyDescent="0.2">
      <c r="A760">
        <v>2638659414</v>
      </c>
      <c r="B760" t="s">
        <v>180</v>
      </c>
      <c r="C760" t="str">
        <f t="shared" si="92"/>
        <v>2:51:06 PM</v>
      </c>
      <c r="D760" s="7">
        <v>43698</v>
      </c>
      <c r="F760" s="7">
        <f t="shared" si="87"/>
        <v>43698</v>
      </c>
      <c r="G760" s="6">
        <f t="shared" si="88"/>
        <v>8</v>
      </c>
      <c r="H760" s="6">
        <f t="shared" si="89"/>
        <v>21</v>
      </c>
      <c r="I760" s="6">
        <f t="shared" si="90"/>
        <v>2019</v>
      </c>
      <c r="J760" t="s">
        <v>4</v>
      </c>
      <c r="K760" t="s">
        <v>5</v>
      </c>
      <c r="L760">
        <v>3099</v>
      </c>
      <c r="M760">
        <f t="shared" si="91"/>
        <v>10450</v>
      </c>
      <c r="N760">
        <v>10.45</v>
      </c>
      <c r="O760" s="4">
        <f t="shared" si="86"/>
        <v>6.4933269500000002</v>
      </c>
      <c r="P760" t="s">
        <v>508</v>
      </c>
      <c r="Q760" t="str">
        <f>VLOOKUP(P760,Key!$A$2:$C$160,2,FALSE)</f>
        <v>Home - PP</v>
      </c>
      <c r="R760" t="str">
        <f>VLOOKUP(P760,Key!$A$2:$C$160,3,FALSE)</f>
        <v>Home - PP</v>
      </c>
      <c r="S760" t="str">
        <f>VLOOKUP(P760,Key!$A$2:$D$160,4,FALSE)</f>
        <v>Home - PP</v>
      </c>
      <c r="T760" t="b">
        <v>0</v>
      </c>
      <c r="U760" s="4">
        <f t="shared" si="84"/>
        <v>4610.6400858962334</v>
      </c>
    </row>
    <row r="761" spans="1:21" x14ac:dyDescent="0.2">
      <c r="A761">
        <v>2641662998</v>
      </c>
      <c r="B761" t="s">
        <v>181</v>
      </c>
      <c r="C761" t="str">
        <f t="shared" si="92"/>
        <v>3:11:38 PM</v>
      </c>
      <c r="D761" s="7">
        <v>43699</v>
      </c>
      <c r="F761" s="7">
        <f t="shared" si="87"/>
        <v>43699</v>
      </c>
      <c r="G761" s="6">
        <f t="shared" si="88"/>
        <v>8</v>
      </c>
      <c r="H761" s="6">
        <f t="shared" si="89"/>
        <v>22</v>
      </c>
      <c r="I761" s="6">
        <f t="shared" si="90"/>
        <v>2019</v>
      </c>
      <c r="J761" t="s">
        <v>4</v>
      </c>
      <c r="K761" t="s">
        <v>5</v>
      </c>
      <c r="L761">
        <v>3064</v>
      </c>
      <c r="M761">
        <f t="shared" si="91"/>
        <v>10370</v>
      </c>
      <c r="N761">
        <v>10.37</v>
      </c>
      <c r="O761" s="4">
        <f t="shared" si="86"/>
        <v>6.4436172699999998</v>
      </c>
      <c r="P761" t="s">
        <v>508</v>
      </c>
      <c r="Q761" t="str">
        <f>VLOOKUP(P761,Key!$A$2:$C$160,2,FALSE)</f>
        <v>Home - PP</v>
      </c>
      <c r="R761" t="str">
        <f>VLOOKUP(P761,Key!$A$2:$C$160,3,FALSE)</f>
        <v>Home - PP</v>
      </c>
      <c r="S761" t="str">
        <f>VLOOKUP(P761,Key!$A$2:$D$160,4,FALSE)</f>
        <v>Home - PP</v>
      </c>
      <c r="T761" t="b">
        <v>0</v>
      </c>
      <c r="U761" s="4">
        <f t="shared" si="84"/>
        <v>4617.0837031662331</v>
      </c>
    </row>
    <row r="762" spans="1:21" x14ac:dyDescent="0.2">
      <c r="A762">
        <v>2644755351</v>
      </c>
      <c r="B762" t="s">
        <v>182</v>
      </c>
      <c r="C762" t="str">
        <f t="shared" si="92"/>
        <v>4:47:56 PM</v>
      </c>
      <c r="D762" s="7">
        <v>43700</v>
      </c>
      <c r="F762" s="7">
        <f t="shared" si="87"/>
        <v>43700</v>
      </c>
      <c r="G762" s="6">
        <f t="shared" si="88"/>
        <v>8</v>
      </c>
      <c r="H762" s="6">
        <f t="shared" si="89"/>
        <v>23</v>
      </c>
      <c r="I762" s="6">
        <f t="shared" si="90"/>
        <v>2019</v>
      </c>
      <c r="J762" t="s">
        <v>4</v>
      </c>
      <c r="K762" t="s">
        <v>5</v>
      </c>
      <c r="L762">
        <v>2944</v>
      </c>
      <c r="M762">
        <f t="shared" si="91"/>
        <v>10300</v>
      </c>
      <c r="N762">
        <v>10.3</v>
      </c>
      <c r="O762" s="4">
        <f t="shared" si="86"/>
        <v>6.4001213000000003</v>
      </c>
      <c r="P762" t="s">
        <v>508</v>
      </c>
      <c r="Q762" t="str">
        <f>VLOOKUP(P762,Key!$A$2:$C$160,2,FALSE)</f>
        <v>Home - PP</v>
      </c>
      <c r="R762" t="str">
        <f>VLOOKUP(P762,Key!$A$2:$C$160,3,FALSE)</f>
        <v>Home - PP</v>
      </c>
      <c r="S762" t="str">
        <f>VLOOKUP(P762,Key!$A$2:$D$160,4,FALSE)</f>
        <v>Home - PP</v>
      </c>
      <c r="T762" t="b">
        <v>0</v>
      </c>
      <c r="U762" s="4">
        <f t="shared" si="84"/>
        <v>4623.4838244662333</v>
      </c>
    </row>
    <row r="763" spans="1:21" x14ac:dyDescent="0.2">
      <c r="A763">
        <v>2647407717</v>
      </c>
      <c r="B763" t="s">
        <v>183</v>
      </c>
      <c r="C763" t="str">
        <f t="shared" si="92"/>
        <v>2:38:08 PM</v>
      </c>
      <c r="D763" s="7">
        <v>43701</v>
      </c>
      <c r="F763" s="7">
        <f t="shared" si="87"/>
        <v>43701</v>
      </c>
      <c r="G763" s="6">
        <f t="shared" si="88"/>
        <v>8</v>
      </c>
      <c r="H763" s="6">
        <f t="shared" si="89"/>
        <v>24</v>
      </c>
      <c r="I763" s="6">
        <f t="shared" si="90"/>
        <v>2019</v>
      </c>
      <c r="J763" t="s">
        <v>4</v>
      </c>
      <c r="K763" t="s">
        <v>5</v>
      </c>
      <c r="L763">
        <v>3017</v>
      </c>
      <c r="M763">
        <f t="shared" si="91"/>
        <v>10360</v>
      </c>
      <c r="N763">
        <v>10.36</v>
      </c>
      <c r="O763" s="4">
        <f t="shared" si="86"/>
        <v>6.4374035599999999</v>
      </c>
      <c r="P763" t="s">
        <v>508</v>
      </c>
      <c r="Q763" t="str">
        <f>VLOOKUP(P763,Key!$A$2:$C$160,2,FALSE)</f>
        <v>Home - PP</v>
      </c>
      <c r="R763" t="str">
        <f>VLOOKUP(P763,Key!$A$2:$C$160,3,FALSE)</f>
        <v>Home - PP</v>
      </c>
      <c r="S763" t="str">
        <f>VLOOKUP(P763,Key!$A$2:$D$160,4,FALSE)</f>
        <v>Home - PP</v>
      </c>
      <c r="T763" t="b">
        <v>0</v>
      </c>
      <c r="U763" s="4">
        <f t="shared" si="84"/>
        <v>4629.9212280262336</v>
      </c>
    </row>
    <row r="764" spans="1:21" x14ac:dyDescent="0.2">
      <c r="A764">
        <v>2651000477</v>
      </c>
      <c r="B764" t="s">
        <v>184</v>
      </c>
      <c r="C764" t="str">
        <f t="shared" si="92"/>
        <v>4:02:44 PM</v>
      </c>
      <c r="D764" s="7">
        <v>43702</v>
      </c>
      <c r="F764" s="7">
        <f t="shared" si="87"/>
        <v>43702</v>
      </c>
      <c r="G764" s="6">
        <f t="shared" si="88"/>
        <v>8</v>
      </c>
      <c r="H764" s="6">
        <f t="shared" si="89"/>
        <v>25</v>
      </c>
      <c r="I764" s="6">
        <f t="shared" si="90"/>
        <v>2019</v>
      </c>
      <c r="J764" t="s">
        <v>4</v>
      </c>
      <c r="K764" t="s">
        <v>5</v>
      </c>
      <c r="L764">
        <v>3084</v>
      </c>
      <c r="M764">
        <f t="shared" si="91"/>
        <v>10150</v>
      </c>
      <c r="N764">
        <v>10.15</v>
      </c>
      <c r="O764" s="4">
        <f t="shared" si="86"/>
        <v>6.3069156500000005</v>
      </c>
      <c r="P764" t="s">
        <v>508</v>
      </c>
      <c r="Q764" t="str">
        <f>VLOOKUP(P764,Key!$A$2:$C$160,2,FALSE)</f>
        <v>Home - PP</v>
      </c>
      <c r="R764" t="str">
        <f>VLOOKUP(P764,Key!$A$2:$C$160,3,FALSE)</f>
        <v>Home - PP</v>
      </c>
      <c r="S764" t="str">
        <f>VLOOKUP(P764,Key!$A$2:$D$160,4,FALSE)</f>
        <v>Home - PP</v>
      </c>
      <c r="T764" t="b">
        <v>0</v>
      </c>
      <c r="U764" s="4">
        <f t="shared" si="84"/>
        <v>4636.2281436762332</v>
      </c>
    </row>
    <row r="765" spans="1:21" x14ac:dyDescent="0.2">
      <c r="A765">
        <v>2653545596</v>
      </c>
      <c r="B765" t="s">
        <v>185</v>
      </c>
      <c r="C765" t="str">
        <f t="shared" si="92"/>
        <v>3:58:28 PM</v>
      </c>
      <c r="D765" s="7">
        <v>43703</v>
      </c>
      <c r="F765" s="7">
        <f t="shared" si="87"/>
        <v>43703</v>
      </c>
      <c r="G765" s="6">
        <f t="shared" si="88"/>
        <v>8</v>
      </c>
      <c r="H765" s="6">
        <f t="shared" si="89"/>
        <v>26</v>
      </c>
      <c r="I765" s="6">
        <f t="shared" si="90"/>
        <v>2019</v>
      </c>
      <c r="J765" t="s">
        <v>4</v>
      </c>
      <c r="K765" t="s">
        <v>5</v>
      </c>
      <c r="L765">
        <v>2913</v>
      </c>
      <c r="M765">
        <f t="shared" si="91"/>
        <v>9980</v>
      </c>
      <c r="N765">
        <v>9.98</v>
      </c>
      <c r="O765" s="4">
        <f t="shared" si="86"/>
        <v>6.20128258</v>
      </c>
      <c r="P765" t="s">
        <v>508</v>
      </c>
      <c r="Q765" t="str">
        <f>VLOOKUP(P765,Key!$A$2:$C$160,2,FALSE)</f>
        <v>Home - PP</v>
      </c>
      <c r="R765" t="str">
        <f>VLOOKUP(P765,Key!$A$2:$C$160,3,FALSE)</f>
        <v>Home - PP</v>
      </c>
      <c r="S765" t="str">
        <f>VLOOKUP(P765,Key!$A$2:$D$160,4,FALSE)</f>
        <v>Home - PP</v>
      </c>
      <c r="T765" t="b">
        <v>0</v>
      </c>
      <c r="U765" s="4">
        <f t="shared" si="84"/>
        <v>4642.4294262562335</v>
      </c>
    </row>
    <row r="766" spans="1:21" x14ac:dyDescent="0.2">
      <c r="A766">
        <v>2656211461</v>
      </c>
      <c r="B766" t="s">
        <v>186</v>
      </c>
      <c r="C766" t="str">
        <f t="shared" si="92"/>
        <v>3:02:00 PM</v>
      </c>
      <c r="D766" s="7">
        <v>43704</v>
      </c>
      <c r="F766" s="7">
        <f t="shared" si="87"/>
        <v>43704</v>
      </c>
      <c r="G766" s="6">
        <f t="shared" si="88"/>
        <v>8</v>
      </c>
      <c r="H766" s="6">
        <f t="shared" si="89"/>
        <v>27</v>
      </c>
      <c r="I766" s="6">
        <f t="shared" si="90"/>
        <v>2019</v>
      </c>
      <c r="J766" t="s">
        <v>4</v>
      </c>
      <c r="K766" t="s">
        <v>5</v>
      </c>
      <c r="L766">
        <v>2897</v>
      </c>
      <c r="M766">
        <f t="shared" si="91"/>
        <v>10040</v>
      </c>
      <c r="N766">
        <v>10.039999999999999</v>
      </c>
      <c r="O766" s="4">
        <f t="shared" si="86"/>
        <v>6.2385648400000004</v>
      </c>
      <c r="P766" t="s">
        <v>508</v>
      </c>
      <c r="Q766" t="str">
        <f>VLOOKUP(P766,Key!$A$2:$C$160,2,FALSE)</f>
        <v>Home - PP</v>
      </c>
      <c r="R766" t="str">
        <f>VLOOKUP(P766,Key!$A$2:$C$160,3,FALSE)</f>
        <v>Home - PP</v>
      </c>
      <c r="S766" t="str">
        <f>VLOOKUP(P766,Key!$A$2:$D$160,4,FALSE)</f>
        <v>Home - PP</v>
      </c>
      <c r="T766" t="b">
        <v>0</v>
      </c>
      <c r="U766" s="4">
        <f t="shared" si="84"/>
        <v>4648.6679910962339</v>
      </c>
    </row>
    <row r="767" spans="1:21" x14ac:dyDescent="0.2">
      <c r="A767">
        <v>2659540027</v>
      </c>
      <c r="B767" t="s">
        <v>187</v>
      </c>
      <c r="C767" t="str">
        <f t="shared" si="92"/>
        <v>4:25:38 PM</v>
      </c>
      <c r="D767" s="7">
        <v>43705</v>
      </c>
      <c r="F767" s="7">
        <f t="shared" si="87"/>
        <v>43705</v>
      </c>
      <c r="G767" s="6">
        <f t="shared" si="88"/>
        <v>8</v>
      </c>
      <c r="H767" s="6">
        <f t="shared" si="89"/>
        <v>28</v>
      </c>
      <c r="I767" s="6">
        <f t="shared" si="90"/>
        <v>2019</v>
      </c>
      <c r="J767" t="s">
        <v>4</v>
      </c>
      <c r="K767" t="s">
        <v>5</v>
      </c>
      <c r="L767">
        <v>3207</v>
      </c>
      <c r="M767">
        <f t="shared" si="91"/>
        <v>10840</v>
      </c>
      <c r="N767">
        <v>10.84</v>
      </c>
      <c r="O767" s="4">
        <f t="shared" si="86"/>
        <v>6.73566164</v>
      </c>
      <c r="P767" t="s">
        <v>508</v>
      </c>
      <c r="Q767" t="str">
        <f>VLOOKUP(P767,Key!$A$2:$C$160,2,FALSE)</f>
        <v>Home - PP</v>
      </c>
      <c r="R767" t="str">
        <f>VLOOKUP(P767,Key!$A$2:$C$160,3,FALSE)</f>
        <v>Home - PP</v>
      </c>
      <c r="S767" t="str">
        <f>VLOOKUP(P767,Key!$A$2:$D$160,4,FALSE)</f>
        <v>Home - PP</v>
      </c>
      <c r="T767" t="b">
        <v>0</v>
      </c>
      <c r="U767" s="4">
        <f t="shared" si="84"/>
        <v>4655.4036527362341</v>
      </c>
    </row>
    <row r="768" spans="1:21" x14ac:dyDescent="0.2">
      <c r="A768">
        <v>2662088220</v>
      </c>
      <c r="B768" t="s">
        <v>188</v>
      </c>
      <c r="C768" t="str">
        <f t="shared" si="92"/>
        <v>2:54:53 PM</v>
      </c>
      <c r="D768" s="7">
        <v>43706</v>
      </c>
      <c r="F768" s="7">
        <f t="shared" si="87"/>
        <v>43706</v>
      </c>
      <c r="G768" s="6">
        <f t="shared" si="88"/>
        <v>8</v>
      </c>
      <c r="H768" s="6">
        <f t="shared" si="89"/>
        <v>29</v>
      </c>
      <c r="I768" s="6">
        <f t="shared" si="90"/>
        <v>2019</v>
      </c>
      <c r="J768" t="s">
        <v>4</v>
      </c>
      <c r="K768" t="s">
        <v>5</v>
      </c>
      <c r="L768">
        <v>3057</v>
      </c>
      <c r="M768">
        <f t="shared" si="91"/>
        <v>10420</v>
      </c>
      <c r="N768">
        <v>10.42</v>
      </c>
      <c r="O768" s="4">
        <f t="shared" si="86"/>
        <v>6.4746858200000004</v>
      </c>
      <c r="P768" t="s">
        <v>508</v>
      </c>
      <c r="Q768" t="str">
        <f>VLOOKUP(P768,Key!$A$2:$C$160,2,FALSE)</f>
        <v>Home - PP</v>
      </c>
      <c r="R768" t="str">
        <f>VLOOKUP(P768,Key!$A$2:$C$160,3,FALSE)</f>
        <v>Home - PP</v>
      </c>
      <c r="S768" t="str">
        <f>VLOOKUP(P768,Key!$A$2:$D$160,4,FALSE)</f>
        <v>Home - PP</v>
      </c>
      <c r="T768" t="b">
        <v>0</v>
      </c>
      <c r="U768" s="4">
        <f t="shared" si="84"/>
        <v>4661.8783385562338</v>
      </c>
    </row>
    <row r="769" spans="1:21" x14ac:dyDescent="0.2">
      <c r="A769">
        <v>2664872746</v>
      </c>
      <c r="B769" t="s">
        <v>189</v>
      </c>
      <c r="C769" t="str">
        <f t="shared" si="92"/>
        <v>3:12:51 PM</v>
      </c>
      <c r="D769" s="7">
        <v>43707</v>
      </c>
      <c r="F769" s="7">
        <f t="shared" si="87"/>
        <v>43707</v>
      </c>
      <c r="G769" s="6">
        <f t="shared" si="88"/>
        <v>8</v>
      </c>
      <c r="H769" s="6">
        <f t="shared" si="89"/>
        <v>30</v>
      </c>
      <c r="I769" s="6">
        <f t="shared" si="90"/>
        <v>2019</v>
      </c>
      <c r="J769" t="s">
        <v>4</v>
      </c>
      <c r="K769" t="s">
        <v>5</v>
      </c>
      <c r="L769">
        <v>2411</v>
      </c>
      <c r="M769">
        <f t="shared" si="91"/>
        <v>8360</v>
      </c>
      <c r="N769">
        <v>8.36</v>
      </c>
      <c r="O769" s="4">
        <f t="shared" si="86"/>
        <v>5.1946615600000001</v>
      </c>
      <c r="P769" t="s">
        <v>508</v>
      </c>
      <c r="Q769" t="str">
        <f>VLOOKUP(P769,Key!$A$2:$C$160,2,FALSE)</f>
        <v>Home - PP</v>
      </c>
      <c r="R769" t="str">
        <f>VLOOKUP(P769,Key!$A$2:$C$160,3,FALSE)</f>
        <v>Home - PP</v>
      </c>
      <c r="S769" t="str">
        <f>VLOOKUP(P769,Key!$A$2:$D$160,4,FALSE)</f>
        <v>Home - PP</v>
      </c>
      <c r="T769" t="b">
        <v>0</v>
      </c>
      <c r="U769" s="4">
        <f t="shared" si="84"/>
        <v>4667.0730001162337</v>
      </c>
    </row>
    <row r="770" spans="1:21" x14ac:dyDescent="0.2">
      <c r="A770">
        <v>2668851312</v>
      </c>
      <c r="B770" t="s">
        <v>190</v>
      </c>
      <c r="C770" t="str">
        <f t="shared" si="92"/>
        <v>11:06:42 PM</v>
      </c>
      <c r="D770" s="7">
        <v>43708</v>
      </c>
      <c r="F770" s="7">
        <f t="shared" si="87"/>
        <v>43708</v>
      </c>
      <c r="G770" s="6">
        <f t="shared" si="88"/>
        <v>8</v>
      </c>
      <c r="H770" s="6">
        <f t="shared" si="89"/>
        <v>31</v>
      </c>
      <c r="I770" s="6">
        <f t="shared" si="90"/>
        <v>2019</v>
      </c>
      <c r="J770" t="s">
        <v>6</v>
      </c>
      <c r="K770" t="s">
        <v>5</v>
      </c>
      <c r="L770">
        <v>2575</v>
      </c>
      <c r="M770">
        <f t="shared" si="91"/>
        <v>9150</v>
      </c>
      <c r="N770">
        <v>9.15</v>
      </c>
      <c r="O770" s="4">
        <f t="shared" si="86"/>
        <v>5.6855446499999998</v>
      </c>
      <c r="P770" t="s">
        <v>508</v>
      </c>
      <c r="Q770" t="str">
        <f>VLOOKUP(P770,Key!$A$2:$C$160,2,FALSE)</f>
        <v>Home - PP</v>
      </c>
      <c r="R770" t="str">
        <f>VLOOKUP(P770,Key!$A$2:$C$160,3,FALSE)</f>
        <v>Home - PP</v>
      </c>
      <c r="S770" t="str">
        <f>VLOOKUP(P770,Key!$A$2:$D$160,4,FALSE)</f>
        <v>Home - PP</v>
      </c>
      <c r="T770" t="b">
        <v>0</v>
      </c>
      <c r="U770" s="4">
        <f t="shared" si="84"/>
        <v>4672.7585447662341</v>
      </c>
    </row>
    <row r="771" spans="1:21" x14ac:dyDescent="0.2">
      <c r="A771">
        <v>2671142428</v>
      </c>
      <c r="B771" t="s">
        <v>191</v>
      </c>
      <c r="C771" t="str">
        <f t="shared" si="92"/>
        <v>3:12:13 PM</v>
      </c>
      <c r="D771" s="7">
        <v>43709</v>
      </c>
      <c r="F771" s="7">
        <f t="shared" si="87"/>
        <v>43709</v>
      </c>
      <c r="G771" s="6">
        <f t="shared" si="88"/>
        <v>9</v>
      </c>
      <c r="H771" s="6">
        <f t="shared" si="89"/>
        <v>1</v>
      </c>
      <c r="I771" s="6">
        <f t="shared" si="90"/>
        <v>2019</v>
      </c>
      <c r="J771" t="s">
        <v>4</v>
      </c>
      <c r="K771" t="s">
        <v>5</v>
      </c>
      <c r="L771">
        <v>2977</v>
      </c>
      <c r="M771">
        <f t="shared" si="91"/>
        <v>10520</v>
      </c>
      <c r="N771">
        <v>10.52</v>
      </c>
      <c r="O771" s="4">
        <f t="shared" si="86"/>
        <v>6.5368229200000005</v>
      </c>
      <c r="P771" t="s">
        <v>508</v>
      </c>
      <c r="Q771" t="str">
        <f>VLOOKUP(P771,Key!$A$2:$C$160,2,FALSE)</f>
        <v>Home - PP</v>
      </c>
      <c r="R771" t="str">
        <f>VLOOKUP(P771,Key!$A$2:$C$160,3,FALSE)</f>
        <v>Home - PP</v>
      </c>
      <c r="S771" t="str">
        <f>VLOOKUP(P771,Key!$A$2:$D$160,4,FALSE)</f>
        <v>Home - PP</v>
      </c>
      <c r="T771" t="b">
        <v>0</v>
      </c>
      <c r="U771" s="4">
        <f t="shared" si="84"/>
        <v>4679.2953676862344</v>
      </c>
    </row>
    <row r="772" spans="1:21" x14ac:dyDescent="0.2">
      <c r="A772">
        <v>2673628582</v>
      </c>
      <c r="B772" t="s">
        <v>192</v>
      </c>
      <c r="C772" t="str">
        <f t="shared" si="92"/>
        <v>3:28:48 PM</v>
      </c>
      <c r="D772" s="7">
        <v>43710</v>
      </c>
      <c r="F772" s="7">
        <f t="shared" si="87"/>
        <v>43710</v>
      </c>
      <c r="G772" s="6">
        <f t="shared" si="88"/>
        <v>9</v>
      </c>
      <c r="H772" s="6">
        <f t="shared" si="89"/>
        <v>2</v>
      </c>
      <c r="I772" s="6">
        <f t="shared" si="90"/>
        <v>2019</v>
      </c>
      <c r="J772" t="s">
        <v>4</v>
      </c>
      <c r="K772" t="s">
        <v>5</v>
      </c>
      <c r="L772">
        <v>2828</v>
      </c>
      <c r="M772">
        <f t="shared" si="91"/>
        <v>10110</v>
      </c>
      <c r="N772">
        <v>10.11</v>
      </c>
      <c r="O772" s="4">
        <f t="shared" si="86"/>
        <v>6.2820608099999999</v>
      </c>
      <c r="P772" t="s">
        <v>508</v>
      </c>
      <c r="Q772" t="str">
        <f>VLOOKUP(P772,Key!$A$2:$C$160,2,FALSE)</f>
        <v>Home - PP</v>
      </c>
      <c r="R772" t="str">
        <f>VLOOKUP(P772,Key!$A$2:$C$160,3,FALSE)</f>
        <v>Home - PP</v>
      </c>
      <c r="S772" t="str">
        <f>VLOOKUP(P772,Key!$A$2:$D$160,4,FALSE)</f>
        <v>Home - PP</v>
      </c>
      <c r="T772" t="b">
        <v>0</v>
      </c>
      <c r="U772" s="4">
        <f t="shared" si="84"/>
        <v>4685.5774284962345</v>
      </c>
    </row>
    <row r="773" spans="1:21" x14ac:dyDescent="0.2">
      <c r="A773">
        <v>2676503330</v>
      </c>
      <c r="B773" t="s">
        <v>193</v>
      </c>
      <c r="C773" t="str">
        <f t="shared" si="92"/>
        <v>3:19:11 PM</v>
      </c>
      <c r="D773" s="7">
        <v>43711</v>
      </c>
      <c r="F773" s="7">
        <f t="shared" si="87"/>
        <v>43711</v>
      </c>
      <c r="G773" s="6">
        <f t="shared" si="88"/>
        <v>9</v>
      </c>
      <c r="H773" s="6">
        <f t="shared" si="89"/>
        <v>3</v>
      </c>
      <c r="I773" s="6">
        <f t="shared" si="90"/>
        <v>2019</v>
      </c>
      <c r="J773" t="s">
        <v>4</v>
      </c>
      <c r="K773" t="s">
        <v>5</v>
      </c>
      <c r="L773">
        <v>2988</v>
      </c>
      <c r="M773">
        <f t="shared" si="91"/>
        <v>10600</v>
      </c>
      <c r="N773">
        <v>10.6</v>
      </c>
      <c r="O773" s="4">
        <f t="shared" si="86"/>
        <v>6.5865326</v>
      </c>
      <c r="P773" t="s">
        <v>508</v>
      </c>
      <c r="Q773" t="str">
        <f>VLOOKUP(P773,Key!$A$2:$C$160,2,FALSE)</f>
        <v>Home - PP</v>
      </c>
      <c r="R773" t="str">
        <f>VLOOKUP(P773,Key!$A$2:$C$160,3,FALSE)</f>
        <v>Home - PP</v>
      </c>
      <c r="S773" t="str">
        <f>VLOOKUP(P773,Key!$A$2:$D$160,4,FALSE)</f>
        <v>Home - PP</v>
      </c>
      <c r="T773" t="b">
        <v>0</v>
      </c>
      <c r="U773" s="4">
        <f t="shared" si="84"/>
        <v>4692.1639610962347</v>
      </c>
    </row>
    <row r="774" spans="1:21" x14ac:dyDescent="0.2">
      <c r="A774">
        <v>2679485850</v>
      </c>
      <c r="B774" t="s">
        <v>194</v>
      </c>
      <c r="C774" t="str">
        <f t="shared" si="92"/>
        <v>3:12:57 PM</v>
      </c>
      <c r="D774" s="7">
        <v>43712</v>
      </c>
      <c r="F774" s="7">
        <f t="shared" si="87"/>
        <v>43712</v>
      </c>
      <c r="G774" s="6">
        <f t="shared" si="88"/>
        <v>9</v>
      </c>
      <c r="H774" s="6">
        <f t="shared" si="89"/>
        <v>4</v>
      </c>
      <c r="I774" s="6">
        <f t="shared" si="90"/>
        <v>2019</v>
      </c>
      <c r="J774" t="s">
        <v>4</v>
      </c>
      <c r="K774" t="s">
        <v>5</v>
      </c>
      <c r="L774">
        <v>2943</v>
      </c>
      <c r="M774">
        <f t="shared" si="91"/>
        <v>10330</v>
      </c>
      <c r="N774">
        <v>10.33</v>
      </c>
      <c r="O774" s="4">
        <f t="shared" si="86"/>
        <v>6.4187624300000001</v>
      </c>
      <c r="P774" t="s">
        <v>508</v>
      </c>
      <c r="Q774" t="str">
        <f>VLOOKUP(P774,Key!$A$2:$C$160,2,FALSE)</f>
        <v>Home - PP</v>
      </c>
      <c r="R774" t="str">
        <f>VLOOKUP(P774,Key!$A$2:$C$160,3,FALSE)</f>
        <v>Home - PP</v>
      </c>
      <c r="S774" t="str">
        <f>VLOOKUP(P774,Key!$A$2:$D$160,4,FALSE)</f>
        <v>Home - PP</v>
      </c>
      <c r="T774" t="b">
        <v>0</v>
      </c>
      <c r="U774" s="4">
        <f t="shared" si="84"/>
        <v>4698.582723526235</v>
      </c>
    </row>
    <row r="775" spans="1:21" x14ac:dyDescent="0.2">
      <c r="A775">
        <v>2682337193</v>
      </c>
      <c r="B775" t="s">
        <v>195</v>
      </c>
      <c r="C775" t="str">
        <f t="shared" si="92"/>
        <v>3:20:05 PM</v>
      </c>
      <c r="D775" s="7">
        <v>43713</v>
      </c>
      <c r="F775" s="7">
        <f t="shared" si="87"/>
        <v>43713</v>
      </c>
      <c r="G775" s="6">
        <f t="shared" si="88"/>
        <v>9</v>
      </c>
      <c r="H775" s="6">
        <f t="shared" si="89"/>
        <v>5</v>
      </c>
      <c r="I775" s="6">
        <f t="shared" si="90"/>
        <v>2019</v>
      </c>
      <c r="J775" t="s">
        <v>4</v>
      </c>
      <c r="K775" t="s">
        <v>5</v>
      </c>
      <c r="L775">
        <v>2866</v>
      </c>
      <c r="M775">
        <f t="shared" si="91"/>
        <v>10020</v>
      </c>
      <c r="N775">
        <v>10.02</v>
      </c>
      <c r="O775" s="4">
        <f t="shared" si="86"/>
        <v>6.2261374199999997</v>
      </c>
      <c r="P775" t="s">
        <v>508</v>
      </c>
      <c r="Q775" t="str">
        <f>VLOOKUP(P775,Key!$A$2:$C$160,2,FALSE)</f>
        <v>Home - PP</v>
      </c>
      <c r="R775" t="str">
        <f>VLOOKUP(P775,Key!$A$2:$C$160,3,FALSE)</f>
        <v>Home - PP</v>
      </c>
      <c r="S775" t="str">
        <f>VLOOKUP(P775,Key!$A$2:$D$160,4,FALSE)</f>
        <v>Home - PP</v>
      </c>
      <c r="T775" t="b">
        <v>0</v>
      </c>
      <c r="U775" s="4">
        <f t="shared" si="84"/>
        <v>4704.8088609462347</v>
      </c>
    </row>
    <row r="776" spans="1:21" x14ac:dyDescent="0.2">
      <c r="A776">
        <v>2685113084</v>
      </c>
      <c r="B776" t="s">
        <v>196</v>
      </c>
      <c r="C776" t="str">
        <f t="shared" si="92"/>
        <v>3:48:41 PM</v>
      </c>
      <c r="D776" s="7">
        <v>43714</v>
      </c>
      <c r="F776" s="7">
        <f t="shared" si="87"/>
        <v>43714</v>
      </c>
      <c r="G776" s="6">
        <f t="shared" si="88"/>
        <v>9</v>
      </c>
      <c r="H776" s="6">
        <f t="shared" si="89"/>
        <v>6</v>
      </c>
      <c r="I776" s="6">
        <f t="shared" si="90"/>
        <v>2019</v>
      </c>
      <c r="J776" t="s">
        <v>4</v>
      </c>
      <c r="K776" t="s">
        <v>5</v>
      </c>
      <c r="L776">
        <v>2810</v>
      </c>
      <c r="M776">
        <f t="shared" si="91"/>
        <v>9980</v>
      </c>
      <c r="N776">
        <v>9.98</v>
      </c>
      <c r="O776" s="4">
        <f t="shared" si="86"/>
        <v>6.20128258</v>
      </c>
      <c r="P776" t="s">
        <v>508</v>
      </c>
      <c r="Q776" t="str">
        <f>VLOOKUP(P776,Key!$A$2:$C$160,2,FALSE)</f>
        <v>Home - PP</v>
      </c>
      <c r="R776" t="str">
        <f>VLOOKUP(P776,Key!$A$2:$C$160,3,FALSE)</f>
        <v>Home - PP</v>
      </c>
      <c r="S776" t="str">
        <f>VLOOKUP(P776,Key!$A$2:$D$160,4,FALSE)</f>
        <v>Home - PP</v>
      </c>
      <c r="T776" t="b">
        <v>0</v>
      </c>
      <c r="U776" s="4">
        <f t="shared" ref="U776:U839" si="93">IF(K776="Run",O776,0)+U775</f>
        <v>4711.010143526235</v>
      </c>
    </row>
    <row r="777" spans="1:21" x14ac:dyDescent="0.2">
      <c r="A777">
        <v>2688032742</v>
      </c>
      <c r="B777" t="s">
        <v>197</v>
      </c>
      <c r="C777" t="str">
        <f t="shared" si="92"/>
        <v>3:24:12 PM</v>
      </c>
      <c r="D777" s="7">
        <v>43715</v>
      </c>
      <c r="F777" s="7">
        <f t="shared" si="87"/>
        <v>43715</v>
      </c>
      <c r="G777" s="6">
        <f t="shared" si="88"/>
        <v>9</v>
      </c>
      <c r="H777" s="6">
        <f t="shared" si="89"/>
        <v>7</v>
      </c>
      <c r="I777" s="6">
        <f t="shared" si="90"/>
        <v>2019</v>
      </c>
      <c r="J777" t="s">
        <v>4</v>
      </c>
      <c r="K777" t="s">
        <v>5</v>
      </c>
      <c r="L777">
        <v>3122</v>
      </c>
      <c r="M777">
        <f t="shared" si="91"/>
        <v>11030</v>
      </c>
      <c r="N777">
        <v>11.03</v>
      </c>
      <c r="O777" s="4">
        <f t="shared" si="86"/>
        <v>6.8537221300000004</v>
      </c>
      <c r="P777" t="s">
        <v>508</v>
      </c>
      <c r="Q777" t="str">
        <f>VLOOKUP(P777,Key!$A$2:$C$160,2,FALSE)</f>
        <v>Home - PP</v>
      </c>
      <c r="R777" t="str">
        <f>VLOOKUP(P777,Key!$A$2:$C$160,3,FALSE)</f>
        <v>Home - PP</v>
      </c>
      <c r="S777" t="str">
        <f>VLOOKUP(P777,Key!$A$2:$D$160,4,FALSE)</f>
        <v>Home - PP</v>
      </c>
      <c r="T777" t="b">
        <v>0</v>
      </c>
      <c r="U777" s="4">
        <f t="shared" si="93"/>
        <v>4717.8638656562352</v>
      </c>
    </row>
    <row r="778" spans="1:21" x14ac:dyDescent="0.2">
      <c r="A778">
        <v>2691691123</v>
      </c>
      <c r="B778" t="s">
        <v>198</v>
      </c>
      <c r="C778" t="str">
        <f t="shared" si="92"/>
        <v>5:02:58 PM</v>
      </c>
      <c r="D778" s="7">
        <v>43716</v>
      </c>
      <c r="F778" s="7">
        <f t="shared" si="87"/>
        <v>43716</v>
      </c>
      <c r="G778" s="6">
        <f t="shared" si="88"/>
        <v>9</v>
      </c>
      <c r="H778" s="6">
        <f t="shared" si="89"/>
        <v>8</v>
      </c>
      <c r="I778" s="6">
        <f t="shared" si="90"/>
        <v>2019</v>
      </c>
      <c r="J778" t="s">
        <v>4</v>
      </c>
      <c r="K778" t="s">
        <v>5</v>
      </c>
      <c r="L778">
        <v>2569</v>
      </c>
      <c r="M778">
        <f t="shared" si="91"/>
        <v>8970</v>
      </c>
      <c r="N778">
        <v>8.9700000000000006</v>
      </c>
      <c r="O778" s="4">
        <f t="shared" si="86"/>
        <v>5.5736978700000002</v>
      </c>
      <c r="P778" t="s">
        <v>508</v>
      </c>
      <c r="Q778" t="str">
        <f>VLOOKUP(P778,Key!$A$2:$C$160,2,FALSE)</f>
        <v>Home - PP</v>
      </c>
      <c r="R778" t="str">
        <f>VLOOKUP(P778,Key!$A$2:$C$160,3,FALSE)</f>
        <v>Home - PP</v>
      </c>
      <c r="S778" t="str">
        <f>VLOOKUP(P778,Key!$A$2:$D$160,4,FALSE)</f>
        <v>Home - PP</v>
      </c>
      <c r="T778" t="b">
        <v>0</v>
      </c>
      <c r="U778" s="4">
        <f t="shared" si="93"/>
        <v>4723.437563526235</v>
      </c>
    </row>
    <row r="779" spans="1:21" x14ac:dyDescent="0.2">
      <c r="A779">
        <v>2693843567</v>
      </c>
      <c r="B779" t="s">
        <v>199</v>
      </c>
      <c r="C779" t="str">
        <f t="shared" si="92"/>
        <v>3:47:10 PM</v>
      </c>
      <c r="D779" s="7">
        <v>43717</v>
      </c>
      <c r="F779" s="7">
        <f t="shared" si="87"/>
        <v>43717</v>
      </c>
      <c r="G779" s="6">
        <f t="shared" si="88"/>
        <v>9</v>
      </c>
      <c r="H779" s="6">
        <f t="shared" si="89"/>
        <v>9</v>
      </c>
      <c r="I779" s="6">
        <f t="shared" si="90"/>
        <v>2019</v>
      </c>
      <c r="J779" t="s">
        <v>4</v>
      </c>
      <c r="K779" t="s">
        <v>5</v>
      </c>
      <c r="L779">
        <v>2989</v>
      </c>
      <c r="M779">
        <f t="shared" si="91"/>
        <v>10560</v>
      </c>
      <c r="N779">
        <v>10.56</v>
      </c>
      <c r="O779" s="4">
        <f t="shared" si="86"/>
        <v>6.5616777600000002</v>
      </c>
      <c r="P779" t="s">
        <v>508</v>
      </c>
      <c r="Q779" t="str">
        <f>VLOOKUP(P779,Key!$A$2:$C$160,2,FALSE)</f>
        <v>Home - PP</v>
      </c>
      <c r="R779" t="str">
        <f>VLOOKUP(P779,Key!$A$2:$C$160,3,FALSE)</f>
        <v>Home - PP</v>
      </c>
      <c r="S779" t="str">
        <f>VLOOKUP(P779,Key!$A$2:$D$160,4,FALSE)</f>
        <v>Home - PP</v>
      </c>
      <c r="T779" t="b">
        <v>0</v>
      </c>
      <c r="U779" s="4">
        <f t="shared" si="93"/>
        <v>4729.9992412862348</v>
      </c>
    </row>
    <row r="780" spans="1:21" x14ac:dyDescent="0.2">
      <c r="A780">
        <v>2696549564</v>
      </c>
      <c r="B780" t="s">
        <v>200</v>
      </c>
      <c r="C780" t="str">
        <f t="shared" si="92"/>
        <v>3:16:51 PM</v>
      </c>
      <c r="D780" s="7">
        <v>43718</v>
      </c>
      <c r="F780" s="7">
        <f t="shared" si="87"/>
        <v>43718</v>
      </c>
      <c r="G780" s="6">
        <f t="shared" si="88"/>
        <v>9</v>
      </c>
      <c r="H780" s="6">
        <f t="shared" si="89"/>
        <v>10</v>
      </c>
      <c r="I780" s="6">
        <f t="shared" si="90"/>
        <v>2019</v>
      </c>
      <c r="J780" t="s">
        <v>4</v>
      </c>
      <c r="K780" t="s">
        <v>5</v>
      </c>
      <c r="L780">
        <v>3014</v>
      </c>
      <c r="M780">
        <f t="shared" si="91"/>
        <v>10610</v>
      </c>
      <c r="N780">
        <v>10.61</v>
      </c>
      <c r="O780" s="4">
        <f t="shared" si="86"/>
        <v>6.5927463099999999</v>
      </c>
      <c r="P780" t="s">
        <v>508</v>
      </c>
      <c r="Q780" t="str">
        <f>VLOOKUP(P780,Key!$A$2:$C$160,2,FALSE)</f>
        <v>Home - PP</v>
      </c>
      <c r="R780" t="str">
        <f>VLOOKUP(P780,Key!$A$2:$C$160,3,FALSE)</f>
        <v>Home - PP</v>
      </c>
      <c r="S780" t="str">
        <f>VLOOKUP(P780,Key!$A$2:$D$160,4,FALSE)</f>
        <v>Home - PP</v>
      </c>
      <c r="T780" t="b">
        <v>0</v>
      </c>
      <c r="U780" s="4">
        <f t="shared" si="93"/>
        <v>4736.5919875962345</v>
      </c>
    </row>
    <row r="781" spans="1:21" x14ac:dyDescent="0.2">
      <c r="A781">
        <v>2699541915</v>
      </c>
      <c r="B781" t="s">
        <v>201</v>
      </c>
      <c r="C781" t="str">
        <f t="shared" si="92"/>
        <v>3:35:33 PM</v>
      </c>
      <c r="D781" s="7">
        <v>43719</v>
      </c>
      <c r="F781" s="7">
        <f t="shared" si="87"/>
        <v>43719</v>
      </c>
      <c r="G781" s="6">
        <f t="shared" si="88"/>
        <v>9</v>
      </c>
      <c r="H781" s="6">
        <f t="shared" si="89"/>
        <v>11</v>
      </c>
      <c r="I781" s="6">
        <f t="shared" si="90"/>
        <v>2019</v>
      </c>
      <c r="J781" t="s">
        <v>4</v>
      </c>
      <c r="K781" t="s">
        <v>5</v>
      </c>
      <c r="L781">
        <v>2756</v>
      </c>
      <c r="M781">
        <f t="shared" si="91"/>
        <v>10100</v>
      </c>
      <c r="N781">
        <v>10.1</v>
      </c>
      <c r="O781" s="4">
        <f t="shared" si="86"/>
        <v>6.2758471</v>
      </c>
      <c r="P781" t="s">
        <v>508</v>
      </c>
      <c r="Q781" t="str">
        <f>VLOOKUP(P781,Key!$A$2:$C$160,2,FALSE)</f>
        <v>Home - PP</v>
      </c>
      <c r="R781" t="str">
        <f>VLOOKUP(P781,Key!$A$2:$C$160,3,FALSE)</f>
        <v>Home - PP</v>
      </c>
      <c r="S781" t="str">
        <f>VLOOKUP(P781,Key!$A$2:$D$160,4,FALSE)</f>
        <v>Home - PP</v>
      </c>
      <c r="T781" t="b">
        <v>0</v>
      </c>
      <c r="U781" s="4">
        <f t="shared" si="93"/>
        <v>4742.8678346962342</v>
      </c>
    </row>
    <row r="782" spans="1:21" x14ac:dyDescent="0.2">
      <c r="A782">
        <v>2702465079</v>
      </c>
      <c r="B782" t="s">
        <v>202</v>
      </c>
      <c r="C782" t="str">
        <f t="shared" si="92"/>
        <v>3:42:29 PM</v>
      </c>
      <c r="D782" s="7">
        <v>43720</v>
      </c>
      <c r="F782" s="7">
        <f t="shared" si="87"/>
        <v>43720</v>
      </c>
      <c r="G782" s="6">
        <f t="shared" si="88"/>
        <v>9</v>
      </c>
      <c r="H782" s="6">
        <f t="shared" si="89"/>
        <v>12</v>
      </c>
      <c r="I782" s="6">
        <f t="shared" si="90"/>
        <v>2019</v>
      </c>
      <c r="J782" t="s">
        <v>4</v>
      </c>
      <c r="K782" t="s">
        <v>5</v>
      </c>
      <c r="L782">
        <v>3022</v>
      </c>
      <c r="M782">
        <f t="shared" si="91"/>
        <v>10510</v>
      </c>
      <c r="N782">
        <v>10.51</v>
      </c>
      <c r="O782" s="4">
        <f t="shared" si="86"/>
        <v>6.5306092099999997</v>
      </c>
      <c r="P782" t="s">
        <v>508</v>
      </c>
      <c r="Q782" t="str">
        <f>VLOOKUP(P782,Key!$A$2:$C$160,2,FALSE)</f>
        <v>Home - PP</v>
      </c>
      <c r="R782" t="str">
        <f>VLOOKUP(P782,Key!$A$2:$C$160,3,FALSE)</f>
        <v>Home - PP</v>
      </c>
      <c r="S782" t="str">
        <f>VLOOKUP(P782,Key!$A$2:$D$160,4,FALSE)</f>
        <v>Home - PP</v>
      </c>
      <c r="T782" t="b">
        <v>0</v>
      </c>
      <c r="U782" s="4">
        <f t="shared" si="93"/>
        <v>4749.3984439062342</v>
      </c>
    </row>
    <row r="783" spans="1:21" x14ac:dyDescent="0.2">
      <c r="A783">
        <v>2705397111</v>
      </c>
      <c r="B783" t="s">
        <v>203</v>
      </c>
      <c r="C783" t="str">
        <f t="shared" si="92"/>
        <v>4:52:45 PM</v>
      </c>
      <c r="D783" s="7">
        <v>43721</v>
      </c>
      <c r="F783" s="7">
        <f t="shared" si="87"/>
        <v>43721</v>
      </c>
      <c r="G783" s="6">
        <f t="shared" si="88"/>
        <v>9</v>
      </c>
      <c r="H783" s="6">
        <f t="shared" si="89"/>
        <v>13</v>
      </c>
      <c r="I783" s="6">
        <f t="shared" si="90"/>
        <v>2019</v>
      </c>
      <c r="J783" t="s">
        <v>4</v>
      </c>
      <c r="K783" t="s">
        <v>5</v>
      </c>
      <c r="L783">
        <v>3061</v>
      </c>
      <c r="M783">
        <f t="shared" si="91"/>
        <v>10240</v>
      </c>
      <c r="N783">
        <v>10.24</v>
      </c>
      <c r="O783" s="4">
        <f t="shared" si="86"/>
        <v>6.3628390399999999</v>
      </c>
      <c r="P783" t="s">
        <v>508</v>
      </c>
      <c r="Q783" t="str">
        <f>VLOOKUP(P783,Key!$A$2:$C$160,2,FALSE)</f>
        <v>Home - PP</v>
      </c>
      <c r="R783" t="str">
        <f>VLOOKUP(P783,Key!$A$2:$C$160,3,FALSE)</f>
        <v>Home - PP</v>
      </c>
      <c r="S783" t="str">
        <f>VLOOKUP(P783,Key!$A$2:$D$160,4,FALSE)</f>
        <v>Home - PP</v>
      </c>
      <c r="T783" t="b">
        <v>0</v>
      </c>
      <c r="U783" s="4">
        <f t="shared" si="93"/>
        <v>4755.7612829462341</v>
      </c>
    </row>
    <row r="784" spans="1:21" x14ac:dyDescent="0.2">
      <c r="A784">
        <v>2708420246</v>
      </c>
      <c r="B784" t="s">
        <v>204</v>
      </c>
      <c r="C784" t="str">
        <f t="shared" si="92"/>
        <v>4:04:02 PM</v>
      </c>
      <c r="D784" s="7">
        <v>43722</v>
      </c>
      <c r="F784" s="7">
        <f t="shared" si="87"/>
        <v>43722</v>
      </c>
      <c r="G784" s="6">
        <f t="shared" si="88"/>
        <v>9</v>
      </c>
      <c r="H784" s="6">
        <f t="shared" si="89"/>
        <v>14</v>
      </c>
      <c r="I784" s="6">
        <f t="shared" si="90"/>
        <v>2019</v>
      </c>
      <c r="J784" t="s">
        <v>4</v>
      </c>
      <c r="K784" t="s">
        <v>5</v>
      </c>
      <c r="L784">
        <v>2966</v>
      </c>
      <c r="M784">
        <f t="shared" si="91"/>
        <v>10450</v>
      </c>
      <c r="N784">
        <v>10.45</v>
      </c>
      <c r="O784" s="4">
        <f t="shared" si="86"/>
        <v>6.4933269500000002</v>
      </c>
      <c r="P784" t="s">
        <v>508</v>
      </c>
      <c r="Q784" t="str">
        <f>VLOOKUP(P784,Key!$A$2:$C$160,2,FALSE)</f>
        <v>Home - PP</v>
      </c>
      <c r="R784" t="str">
        <f>VLOOKUP(P784,Key!$A$2:$C$160,3,FALSE)</f>
        <v>Home - PP</v>
      </c>
      <c r="S784" t="str">
        <f>VLOOKUP(P784,Key!$A$2:$D$160,4,FALSE)</f>
        <v>Home - PP</v>
      </c>
      <c r="T784" t="b">
        <v>0</v>
      </c>
      <c r="U784" s="4">
        <f t="shared" si="93"/>
        <v>4762.2546098962339</v>
      </c>
    </row>
    <row r="785" spans="1:21" x14ac:dyDescent="0.2">
      <c r="A785">
        <v>2712058076</v>
      </c>
      <c r="B785" t="s">
        <v>205</v>
      </c>
      <c r="C785" t="str">
        <f t="shared" si="92"/>
        <v>6:17:53 PM</v>
      </c>
      <c r="D785" s="7">
        <v>43723</v>
      </c>
      <c r="F785" s="7">
        <f t="shared" si="87"/>
        <v>43723</v>
      </c>
      <c r="G785" s="6">
        <f t="shared" si="88"/>
        <v>9</v>
      </c>
      <c r="H785" s="6">
        <f t="shared" si="89"/>
        <v>15</v>
      </c>
      <c r="I785" s="6">
        <f t="shared" si="90"/>
        <v>2019</v>
      </c>
      <c r="J785" t="s">
        <v>7</v>
      </c>
      <c r="K785" t="s">
        <v>5</v>
      </c>
      <c r="L785">
        <v>1498</v>
      </c>
      <c r="M785">
        <f t="shared" si="91"/>
        <v>5230</v>
      </c>
      <c r="N785">
        <v>5.23</v>
      </c>
      <c r="O785" s="4">
        <f t="shared" si="86"/>
        <v>3.24977033</v>
      </c>
      <c r="P785" t="s">
        <v>508</v>
      </c>
      <c r="Q785" t="str">
        <f>VLOOKUP(P785,Key!$A$2:$C$160,2,FALSE)</f>
        <v>Home - PP</v>
      </c>
      <c r="R785" t="str">
        <f>VLOOKUP(P785,Key!$A$2:$C$160,3,FALSE)</f>
        <v>Home - PP</v>
      </c>
      <c r="S785" t="str">
        <f>VLOOKUP(P785,Key!$A$2:$D$160,4,FALSE)</f>
        <v>Home - PP</v>
      </c>
      <c r="T785" t="b">
        <v>0</v>
      </c>
      <c r="U785" s="4">
        <f t="shared" si="93"/>
        <v>4765.5043802262335</v>
      </c>
    </row>
    <row r="786" spans="1:21" x14ac:dyDescent="0.2">
      <c r="A786">
        <v>2714130077</v>
      </c>
      <c r="B786" t="s">
        <v>206</v>
      </c>
      <c r="C786" t="str">
        <f t="shared" si="92"/>
        <v>3:47:50 PM</v>
      </c>
      <c r="D786" s="7">
        <v>43724</v>
      </c>
      <c r="F786" s="7">
        <f t="shared" si="87"/>
        <v>43724</v>
      </c>
      <c r="G786" s="6">
        <f t="shared" si="88"/>
        <v>9</v>
      </c>
      <c r="H786" s="6">
        <f t="shared" si="89"/>
        <v>16</v>
      </c>
      <c r="I786" s="6">
        <f t="shared" si="90"/>
        <v>2019</v>
      </c>
      <c r="J786" t="s">
        <v>4</v>
      </c>
      <c r="K786" t="s">
        <v>5</v>
      </c>
      <c r="L786">
        <v>2972</v>
      </c>
      <c r="M786">
        <f t="shared" si="91"/>
        <v>10370</v>
      </c>
      <c r="N786">
        <v>10.37</v>
      </c>
      <c r="O786" s="4">
        <f t="shared" si="86"/>
        <v>6.4436172699999998</v>
      </c>
      <c r="P786" t="s">
        <v>508</v>
      </c>
      <c r="Q786" t="str">
        <f>VLOOKUP(P786,Key!$A$2:$C$160,2,FALSE)</f>
        <v>Home - PP</v>
      </c>
      <c r="R786" t="str">
        <f>VLOOKUP(P786,Key!$A$2:$C$160,3,FALSE)</f>
        <v>Home - PP</v>
      </c>
      <c r="S786" t="str">
        <f>VLOOKUP(P786,Key!$A$2:$D$160,4,FALSE)</f>
        <v>Home - PP</v>
      </c>
      <c r="T786" t="b">
        <v>0</v>
      </c>
      <c r="U786" s="4">
        <f t="shared" si="93"/>
        <v>4771.9479974962333</v>
      </c>
    </row>
    <row r="787" spans="1:21" x14ac:dyDescent="0.2">
      <c r="A787">
        <v>2716913325</v>
      </c>
      <c r="B787" t="s">
        <v>207</v>
      </c>
      <c r="C787" t="str">
        <f t="shared" si="92"/>
        <v>3:34:19 PM</v>
      </c>
      <c r="D787" s="7">
        <v>43725</v>
      </c>
      <c r="F787" s="7">
        <f t="shared" si="87"/>
        <v>43725</v>
      </c>
      <c r="G787" s="6">
        <f t="shared" si="88"/>
        <v>9</v>
      </c>
      <c r="H787" s="6">
        <f t="shared" si="89"/>
        <v>17</v>
      </c>
      <c r="I787" s="6">
        <f t="shared" si="90"/>
        <v>2019</v>
      </c>
      <c r="J787" t="s">
        <v>4</v>
      </c>
      <c r="K787" t="s">
        <v>5</v>
      </c>
      <c r="L787">
        <v>3078</v>
      </c>
      <c r="M787">
        <f t="shared" si="91"/>
        <v>10670</v>
      </c>
      <c r="N787">
        <v>10.67</v>
      </c>
      <c r="O787" s="4">
        <f t="shared" si="86"/>
        <v>6.6300285700000003</v>
      </c>
      <c r="P787" t="s">
        <v>508</v>
      </c>
      <c r="Q787" t="str">
        <f>VLOOKUP(P787,Key!$A$2:$C$160,2,FALSE)</f>
        <v>Home - PP</v>
      </c>
      <c r="R787" t="str">
        <f>VLOOKUP(P787,Key!$A$2:$C$160,3,FALSE)</f>
        <v>Home - PP</v>
      </c>
      <c r="S787" t="str">
        <f>VLOOKUP(P787,Key!$A$2:$D$160,4,FALSE)</f>
        <v>Home - PP</v>
      </c>
      <c r="T787" t="b">
        <v>0</v>
      </c>
      <c r="U787" s="4">
        <f t="shared" si="93"/>
        <v>4778.5780260662332</v>
      </c>
    </row>
    <row r="788" spans="1:21" x14ac:dyDescent="0.2">
      <c r="A788">
        <v>2720066806</v>
      </c>
      <c r="B788" t="s">
        <v>208</v>
      </c>
      <c r="C788" t="str">
        <f t="shared" si="92"/>
        <v>4:26:42 PM</v>
      </c>
      <c r="D788" s="7">
        <v>43726</v>
      </c>
      <c r="F788" s="7">
        <f t="shared" si="87"/>
        <v>43726</v>
      </c>
      <c r="G788" s="6">
        <f t="shared" si="88"/>
        <v>9</v>
      </c>
      <c r="H788" s="6">
        <f t="shared" si="89"/>
        <v>18</v>
      </c>
      <c r="I788" s="6">
        <f t="shared" si="90"/>
        <v>2019</v>
      </c>
      <c r="J788" t="s">
        <v>4</v>
      </c>
      <c r="K788" t="s">
        <v>5</v>
      </c>
      <c r="L788">
        <v>2906</v>
      </c>
      <c r="M788">
        <f t="shared" si="91"/>
        <v>10450</v>
      </c>
      <c r="N788">
        <v>10.45</v>
      </c>
      <c r="O788" s="4">
        <f t="shared" si="86"/>
        <v>6.4933269500000002</v>
      </c>
      <c r="P788" t="s">
        <v>508</v>
      </c>
      <c r="Q788" t="str">
        <f>VLOOKUP(P788,Key!$A$2:$C$160,2,FALSE)</f>
        <v>Home - PP</v>
      </c>
      <c r="R788" t="str">
        <f>VLOOKUP(P788,Key!$A$2:$C$160,3,FALSE)</f>
        <v>Home - PP</v>
      </c>
      <c r="S788" t="str">
        <f>VLOOKUP(P788,Key!$A$2:$D$160,4,FALSE)</f>
        <v>Home - PP</v>
      </c>
      <c r="T788" t="b">
        <v>0</v>
      </c>
      <c r="U788" s="4">
        <f t="shared" si="93"/>
        <v>4785.0713530162329</v>
      </c>
    </row>
    <row r="789" spans="1:21" x14ac:dyDescent="0.2">
      <c r="A789">
        <v>2722518621</v>
      </c>
      <c r="B789" t="s">
        <v>209</v>
      </c>
      <c r="C789" t="str">
        <f t="shared" si="92"/>
        <v>2:31:44 PM</v>
      </c>
      <c r="D789" s="7">
        <v>43727</v>
      </c>
      <c r="F789" s="7">
        <f t="shared" si="87"/>
        <v>43727</v>
      </c>
      <c r="G789" s="6">
        <f t="shared" si="88"/>
        <v>9</v>
      </c>
      <c r="H789" s="6">
        <f t="shared" si="89"/>
        <v>19</v>
      </c>
      <c r="I789" s="6">
        <f t="shared" si="90"/>
        <v>2019</v>
      </c>
      <c r="J789" t="s">
        <v>4</v>
      </c>
      <c r="K789" t="s">
        <v>5</v>
      </c>
      <c r="L789">
        <v>3113</v>
      </c>
      <c r="M789">
        <f t="shared" si="91"/>
        <v>10720</v>
      </c>
      <c r="N789">
        <v>10.72</v>
      </c>
      <c r="O789" s="4">
        <f t="shared" si="86"/>
        <v>6.66109712</v>
      </c>
      <c r="P789" t="s">
        <v>508</v>
      </c>
      <c r="Q789" t="str">
        <f>VLOOKUP(P789,Key!$A$2:$C$160,2,FALSE)</f>
        <v>Home - PP</v>
      </c>
      <c r="R789" t="str">
        <f>VLOOKUP(P789,Key!$A$2:$C$160,3,FALSE)</f>
        <v>Home - PP</v>
      </c>
      <c r="S789" t="str">
        <f>VLOOKUP(P789,Key!$A$2:$D$160,4,FALSE)</f>
        <v>Home - PP</v>
      </c>
      <c r="T789" t="b">
        <v>0</v>
      </c>
      <c r="U789" s="4">
        <f t="shared" si="93"/>
        <v>4791.7324501362327</v>
      </c>
    </row>
    <row r="790" spans="1:21" x14ac:dyDescent="0.2">
      <c r="A790">
        <v>2725305352</v>
      </c>
      <c r="B790" t="s">
        <v>210</v>
      </c>
      <c r="C790" t="str">
        <f t="shared" si="92"/>
        <v>3:05:42 PM</v>
      </c>
      <c r="D790" s="7">
        <v>43728</v>
      </c>
      <c r="F790" s="7">
        <f t="shared" si="87"/>
        <v>43728</v>
      </c>
      <c r="G790" s="6">
        <f t="shared" si="88"/>
        <v>9</v>
      </c>
      <c r="H790" s="6">
        <f t="shared" si="89"/>
        <v>20</v>
      </c>
      <c r="I790" s="6">
        <f t="shared" si="90"/>
        <v>2019</v>
      </c>
      <c r="J790" t="s">
        <v>4</v>
      </c>
      <c r="K790" t="s">
        <v>5</v>
      </c>
      <c r="L790">
        <v>3056</v>
      </c>
      <c r="M790">
        <f t="shared" si="91"/>
        <v>10920</v>
      </c>
      <c r="N790">
        <v>10.92</v>
      </c>
      <c r="O790" s="4">
        <f t="shared" si="86"/>
        <v>6.7853713200000003</v>
      </c>
      <c r="P790" t="s">
        <v>508</v>
      </c>
      <c r="Q790" t="str">
        <f>VLOOKUP(P790,Key!$A$2:$C$160,2,FALSE)</f>
        <v>Home - PP</v>
      </c>
      <c r="R790" t="str">
        <f>VLOOKUP(P790,Key!$A$2:$C$160,3,FALSE)</f>
        <v>Home - PP</v>
      </c>
      <c r="S790" t="str">
        <f>VLOOKUP(P790,Key!$A$2:$D$160,4,FALSE)</f>
        <v>Home - PP</v>
      </c>
      <c r="T790" t="b">
        <v>0</v>
      </c>
      <c r="U790" s="4">
        <f t="shared" si="93"/>
        <v>4798.5178214562329</v>
      </c>
    </row>
    <row r="791" spans="1:21" x14ac:dyDescent="0.2">
      <c r="A791">
        <v>2728581687</v>
      </c>
      <c r="B791" t="s">
        <v>211</v>
      </c>
      <c r="C791" t="str">
        <f t="shared" ref="C791:C792" si="94">TRIM(RIGHT(B791,FIND("2019,",B791)+2))</f>
        <v>5:09:13 PM</v>
      </c>
      <c r="D791" s="7">
        <v>43729</v>
      </c>
      <c r="F791" s="7">
        <f t="shared" si="87"/>
        <v>43729</v>
      </c>
      <c r="G791" s="6">
        <f t="shared" si="88"/>
        <v>9</v>
      </c>
      <c r="H791" s="6">
        <f t="shared" si="89"/>
        <v>21</v>
      </c>
      <c r="I791" s="6">
        <f t="shared" si="90"/>
        <v>2019</v>
      </c>
      <c r="J791" t="s">
        <v>4</v>
      </c>
      <c r="K791" t="s">
        <v>5</v>
      </c>
      <c r="L791">
        <v>2608</v>
      </c>
      <c r="M791">
        <f t="shared" si="91"/>
        <v>9980</v>
      </c>
      <c r="N791">
        <v>9.98</v>
      </c>
      <c r="O791" s="4">
        <f t="shared" ref="O791:O854" si="95">M791*$J$2</f>
        <v>6.20128258</v>
      </c>
      <c r="P791" t="s">
        <v>508</v>
      </c>
      <c r="Q791" t="str">
        <f>VLOOKUP(P791,Key!$A$2:$C$160,2,FALSE)</f>
        <v>Home - PP</v>
      </c>
      <c r="R791" t="str">
        <f>VLOOKUP(P791,Key!$A$2:$C$160,3,FALSE)</f>
        <v>Home - PP</v>
      </c>
      <c r="S791" t="str">
        <f>VLOOKUP(P791,Key!$A$2:$D$160,4,FALSE)</f>
        <v>Home - PP</v>
      </c>
      <c r="T791" t="b">
        <v>0</v>
      </c>
      <c r="U791" s="4">
        <f t="shared" si="93"/>
        <v>4804.7191040362331</v>
      </c>
    </row>
    <row r="792" spans="1:21" x14ac:dyDescent="0.2">
      <c r="A792">
        <v>2731357999</v>
      </c>
      <c r="B792" t="s">
        <v>212</v>
      </c>
      <c r="C792" t="str">
        <f t="shared" si="94"/>
        <v>3:13:23 PM</v>
      </c>
      <c r="D792" s="7">
        <v>43730</v>
      </c>
      <c r="F792" s="7">
        <f t="shared" ref="F792" si="96">DATE(I792,G792,H792)</f>
        <v>43730</v>
      </c>
      <c r="G792" s="6">
        <f t="shared" ref="G792" si="97">MONTH(D792)</f>
        <v>9</v>
      </c>
      <c r="H792" s="6">
        <f t="shared" ref="H792" si="98">DAY(D792)</f>
        <v>22</v>
      </c>
      <c r="I792" s="6">
        <f>YEAR(D792)</f>
        <v>2019</v>
      </c>
      <c r="J792" t="s">
        <v>4</v>
      </c>
      <c r="K792" t="s">
        <v>5</v>
      </c>
      <c r="L792">
        <v>2295</v>
      </c>
      <c r="M792">
        <f>N792*1000</f>
        <v>8490</v>
      </c>
      <c r="N792">
        <v>8.49</v>
      </c>
      <c r="O792" s="4">
        <f t="shared" si="95"/>
        <v>5.2754397900000001</v>
      </c>
      <c r="P792" t="s">
        <v>508</v>
      </c>
      <c r="Q792" t="str">
        <f>VLOOKUP(P792,Key!$A$2:$C$160,2,FALSE)</f>
        <v>Home - PP</v>
      </c>
      <c r="R792" t="str">
        <f>VLOOKUP(P792,Key!$A$2:$C$160,3,FALSE)</f>
        <v>Home - PP</v>
      </c>
      <c r="S792" t="str">
        <f>VLOOKUP(P792,Key!$A$2:$D$160,4,FALSE)</f>
        <v>Home - PP</v>
      </c>
      <c r="T792" t="b">
        <v>0</v>
      </c>
      <c r="U792" s="4">
        <f t="shared" si="93"/>
        <v>4809.994543826233</v>
      </c>
    </row>
    <row r="793" spans="1:21" x14ac:dyDescent="0.2">
      <c r="A793">
        <v>2733749486</v>
      </c>
      <c r="B793" t="s">
        <v>224</v>
      </c>
      <c r="D793" s="7">
        <v>43731</v>
      </c>
      <c r="F793" s="7">
        <f t="shared" ref="F793:F814" si="99">DATE(I793,G793,H793)</f>
        <v>43731</v>
      </c>
      <c r="G793" s="6">
        <f t="shared" ref="G793:G814" si="100">MONTH(D793)</f>
        <v>9</v>
      </c>
      <c r="H793" s="6">
        <f t="shared" ref="H793:H814" si="101">DAY(D793)</f>
        <v>23</v>
      </c>
      <c r="I793" s="6">
        <f t="shared" ref="I793:I814" si="102">YEAR(D793)</f>
        <v>2019</v>
      </c>
      <c r="J793" t="s">
        <v>4</v>
      </c>
      <c r="K793" t="s">
        <v>5</v>
      </c>
      <c r="L793">
        <v>3138</v>
      </c>
      <c r="M793">
        <f t="shared" ref="M793:M856" si="103">N793*1000</f>
        <v>10860</v>
      </c>
      <c r="N793">
        <v>10.86</v>
      </c>
      <c r="O793" s="4">
        <f t="shared" si="95"/>
        <v>6.7480890599999999</v>
      </c>
      <c r="P793" t="s">
        <v>508</v>
      </c>
      <c r="Q793" t="str">
        <f>VLOOKUP(P793,Key!$A$2:$C$160,2,FALSE)</f>
        <v>Home - PP</v>
      </c>
      <c r="R793" t="str">
        <f>VLOOKUP(P793,Key!$A$2:$C$160,3,FALSE)</f>
        <v>Home - PP</v>
      </c>
      <c r="S793" t="str">
        <f>VLOOKUP(P793,Key!$A$2:$D$160,4,FALSE)</f>
        <v>Home - PP</v>
      </c>
      <c r="T793" t="b">
        <v>0</v>
      </c>
      <c r="U793" s="4">
        <f t="shared" si="93"/>
        <v>4816.742632886233</v>
      </c>
    </row>
    <row r="794" spans="1:21" x14ac:dyDescent="0.2">
      <c r="A794">
        <v>2736376826</v>
      </c>
      <c r="B794" t="s">
        <v>225</v>
      </c>
      <c r="D794" s="7">
        <v>43732</v>
      </c>
      <c r="F794" s="7">
        <f t="shared" si="99"/>
        <v>43732</v>
      </c>
      <c r="G794" s="6">
        <f t="shared" si="100"/>
        <v>9</v>
      </c>
      <c r="H794" s="6">
        <f t="shared" si="101"/>
        <v>24</v>
      </c>
      <c r="I794" s="6">
        <f t="shared" si="102"/>
        <v>2019</v>
      </c>
      <c r="J794" t="s">
        <v>4</v>
      </c>
      <c r="K794" t="s">
        <v>5</v>
      </c>
      <c r="L794">
        <v>2941</v>
      </c>
      <c r="M794">
        <f t="shared" si="103"/>
        <v>10670</v>
      </c>
      <c r="N794">
        <v>10.67</v>
      </c>
      <c r="O794" s="4">
        <f t="shared" si="95"/>
        <v>6.6300285700000003</v>
      </c>
      <c r="P794" t="s">
        <v>508</v>
      </c>
      <c r="Q794" t="str">
        <f>VLOOKUP(P794,Key!$A$2:$C$160,2,FALSE)</f>
        <v>Home - PP</v>
      </c>
      <c r="R794" t="str">
        <f>VLOOKUP(P794,Key!$A$2:$C$160,3,FALSE)</f>
        <v>Home - PP</v>
      </c>
      <c r="S794" t="str">
        <f>VLOOKUP(P794,Key!$A$2:$D$160,4,FALSE)</f>
        <v>Home - PP</v>
      </c>
      <c r="T794" t="b">
        <v>0</v>
      </c>
      <c r="U794" s="4">
        <f t="shared" si="93"/>
        <v>4823.3726614562329</v>
      </c>
    </row>
    <row r="795" spans="1:21" x14ac:dyDescent="0.2">
      <c r="A795">
        <v>2739100829</v>
      </c>
      <c r="B795" t="s">
        <v>226</v>
      </c>
      <c r="D795" s="7">
        <v>43733</v>
      </c>
      <c r="F795" s="7">
        <f t="shared" si="99"/>
        <v>43733</v>
      </c>
      <c r="G795" s="6">
        <f t="shared" si="100"/>
        <v>9</v>
      </c>
      <c r="H795" s="6">
        <f t="shared" si="101"/>
        <v>25</v>
      </c>
      <c r="I795" s="6">
        <f t="shared" si="102"/>
        <v>2019</v>
      </c>
      <c r="J795" t="s">
        <v>4</v>
      </c>
      <c r="K795" t="s">
        <v>5</v>
      </c>
      <c r="L795">
        <v>2922</v>
      </c>
      <c r="M795">
        <f t="shared" si="103"/>
        <v>10730</v>
      </c>
      <c r="N795">
        <v>10.73</v>
      </c>
      <c r="O795" s="4">
        <f t="shared" si="95"/>
        <v>6.6673108299999999</v>
      </c>
      <c r="P795" t="s">
        <v>508</v>
      </c>
      <c r="Q795" t="str">
        <f>VLOOKUP(P795,Key!$A$2:$C$160,2,FALSE)</f>
        <v>Home - PP</v>
      </c>
      <c r="R795" t="str">
        <f>VLOOKUP(P795,Key!$A$2:$C$160,3,FALSE)</f>
        <v>Home - PP</v>
      </c>
      <c r="S795" t="str">
        <f>VLOOKUP(P795,Key!$A$2:$D$160,4,FALSE)</f>
        <v>Home - PP</v>
      </c>
      <c r="T795" t="b">
        <v>0</v>
      </c>
      <c r="U795" s="4">
        <f t="shared" si="93"/>
        <v>4830.039972286233</v>
      </c>
    </row>
    <row r="796" spans="1:21" x14ac:dyDescent="0.2">
      <c r="A796">
        <v>2741686957</v>
      </c>
      <c r="B796" t="s">
        <v>227</v>
      </c>
      <c r="D796" s="7">
        <v>43734</v>
      </c>
      <c r="F796" s="7">
        <f t="shared" si="99"/>
        <v>43734</v>
      </c>
      <c r="G796" s="6">
        <f t="shared" si="100"/>
        <v>9</v>
      </c>
      <c r="H796" s="6">
        <f t="shared" si="101"/>
        <v>26</v>
      </c>
      <c r="I796" s="6">
        <f t="shared" si="102"/>
        <v>2019</v>
      </c>
      <c r="J796" t="s">
        <v>4</v>
      </c>
      <c r="K796" t="s">
        <v>5</v>
      </c>
      <c r="L796">
        <v>3090</v>
      </c>
      <c r="M796">
        <f t="shared" si="103"/>
        <v>10800</v>
      </c>
      <c r="N796">
        <v>10.8</v>
      </c>
      <c r="O796" s="4">
        <f t="shared" si="95"/>
        <v>6.7108068000000003</v>
      </c>
      <c r="P796" t="s">
        <v>508</v>
      </c>
      <c r="Q796" t="str">
        <f>VLOOKUP(P796,Key!$A$2:$C$160,2,FALSE)</f>
        <v>Home - PP</v>
      </c>
      <c r="R796" t="str">
        <f>VLOOKUP(P796,Key!$A$2:$C$160,3,FALSE)</f>
        <v>Home - PP</v>
      </c>
      <c r="S796" t="str">
        <f>VLOOKUP(P796,Key!$A$2:$D$160,4,FALSE)</f>
        <v>Home - PP</v>
      </c>
      <c r="T796" t="b">
        <v>0</v>
      </c>
      <c r="U796" s="4">
        <f t="shared" si="93"/>
        <v>4836.7507790862328</v>
      </c>
    </row>
    <row r="797" spans="1:21" x14ac:dyDescent="0.2">
      <c r="A797">
        <v>2744483361</v>
      </c>
      <c r="B797" t="s">
        <v>228</v>
      </c>
      <c r="D797" s="7">
        <v>43735</v>
      </c>
      <c r="F797" s="7">
        <f t="shared" si="99"/>
        <v>43735</v>
      </c>
      <c r="G797" s="6">
        <f t="shared" si="100"/>
        <v>9</v>
      </c>
      <c r="H797" s="6">
        <f t="shared" si="101"/>
        <v>27</v>
      </c>
      <c r="I797" s="6">
        <f t="shared" si="102"/>
        <v>2019</v>
      </c>
      <c r="J797" t="s">
        <v>4</v>
      </c>
      <c r="K797" t="s">
        <v>5</v>
      </c>
      <c r="L797">
        <v>1415</v>
      </c>
      <c r="M797">
        <f t="shared" si="103"/>
        <v>5040</v>
      </c>
      <c r="N797">
        <v>5.04</v>
      </c>
      <c r="O797" s="4">
        <f t="shared" si="95"/>
        <v>3.1317098400000001</v>
      </c>
      <c r="P797" s="3" t="s">
        <v>246</v>
      </c>
      <c r="Q797" t="str">
        <f>VLOOKUP(P797,Key!$A$2:$C$160,2,FALSE)</f>
        <v>Hawaii</v>
      </c>
      <c r="R797" t="str">
        <f>VLOOKUP(P797,Key!$A$2:$C$160,3,FALSE)</f>
        <v>USA</v>
      </c>
      <c r="S797" t="str">
        <f>VLOOKUP(P797,Key!$A$2:$D$160,4,FALSE)</f>
        <v>DOM</v>
      </c>
      <c r="T797" t="b">
        <v>0</v>
      </c>
      <c r="U797" s="4">
        <f t="shared" si="93"/>
        <v>4839.8824889262332</v>
      </c>
    </row>
    <row r="798" spans="1:21" x14ac:dyDescent="0.2">
      <c r="A798">
        <v>2752212680</v>
      </c>
      <c r="B798" t="s">
        <v>229</v>
      </c>
      <c r="D798" s="7">
        <v>43738</v>
      </c>
      <c r="F798" s="7">
        <f t="shared" si="99"/>
        <v>43738</v>
      </c>
      <c r="G798" s="6">
        <f t="shared" si="100"/>
        <v>9</v>
      </c>
      <c r="H798" s="6">
        <f t="shared" si="101"/>
        <v>30</v>
      </c>
      <c r="I798" s="6">
        <f t="shared" si="102"/>
        <v>2019</v>
      </c>
      <c r="J798" t="s">
        <v>4</v>
      </c>
      <c r="K798" t="s">
        <v>5</v>
      </c>
      <c r="L798">
        <v>3069</v>
      </c>
      <c r="M798">
        <f t="shared" si="103"/>
        <v>10980</v>
      </c>
      <c r="N798">
        <v>10.98</v>
      </c>
      <c r="O798" s="4">
        <f t="shared" si="95"/>
        <v>6.8226535799999999</v>
      </c>
      <c r="P798" t="s">
        <v>508</v>
      </c>
      <c r="Q798" t="str">
        <f>VLOOKUP(P798,Key!$A$2:$C$160,2,FALSE)</f>
        <v>Home - PP</v>
      </c>
      <c r="R798" t="str">
        <f>VLOOKUP(P798,Key!$A$2:$C$160,3,FALSE)</f>
        <v>Home - PP</v>
      </c>
      <c r="S798" t="str">
        <f>VLOOKUP(P798,Key!$A$2:$D$160,4,FALSE)</f>
        <v>Home - PP</v>
      </c>
      <c r="T798" t="b">
        <v>0</v>
      </c>
      <c r="U798" s="4">
        <f t="shared" si="93"/>
        <v>4846.7051425062336</v>
      </c>
    </row>
    <row r="799" spans="1:21" x14ac:dyDescent="0.2">
      <c r="A799">
        <v>2754652233</v>
      </c>
      <c r="B799" t="s">
        <v>230</v>
      </c>
      <c r="D799" s="7">
        <v>43739</v>
      </c>
      <c r="F799" s="7">
        <f t="shared" si="99"/>
        <v>43739</v>
      </c>
      <c r="G799" s="6">
        <f t="shared" si="100"/>
        <v>10</v>
      </c>
      <c r="H799" s="6">
        <f t="shared" si="101"/>
        <v>1</v>
      </c>
      <c r="I799" s="6">
        <f t="shared" si="102"/>
        <v>2019</v>
      </c>
      <c r="J799" t="s">
        <v>4</v>
      </c>
      <c r="K799" t="s">
        <v>5</v>
      </c>
      <c r="L799">
        <v>3346</v>
      </c>
      <c r="M799">
        <f t="shared" si="103"/>
        <v>11260</v>
      </c>
      <c r="N799">
        <v>11.26</v>
      </c>
      <c r="O799" s="4">
        <f t="shared" si="95"/>
        <v>6.9966374600000005</v>
      </c>
      <c r="P799" t="s">
        <v>508</v>
      </c>
      <c r="Q799" t="str">
        <f>VLOOKUP(P799,Key!$A$2:$C$160,2,FALSE)</f>
        <v>Home - PP</v>
      </c>
      <c r="R799" t="str">
        <f>VLOOKUP(P799,Key!$A$2:$C$160,3,FALSE)</f>
        <v>Home - PP</v>
      </c>
      <c r="S799" t="str">
        <f>VLOOKUP(P799,Key!$A$2:$D$160,4,FALSE)</f>
        <v>Home - PP</v>
      </c>
      <c r="T799" t="b">
        <v>0</v>
      </c>
      <c r="U799" s="4">
        <f t="shared" si="93"/>
        <v>4853.7017799662335</v>
      </c>
    </row>
    <row r="800" spans="1:21" x14ac:dyDescent="0.2">
      <c r="A800">
        <v>2757049167</v>
      </c>
      <c r="B800" t="s">
        <v>231</v>
      </c>
      <c r="D800" s="7">
        <v>43740</v>
      </c>
      <c r="F800" s="7">
        <f t="shared" si="99"/>
        <v>43740</v>
      </c>
      <c r="G800" s="6">
        <f t="shared" si="100"/>
        <v>10</v>
      </c>
      <c r="H800" s="6">
        <f t="shared" si="101"/>
        <v>2</v>
      </c>
      <c r="I800" s="6">
        <f t="shared" si="102"/>
        <v>2019</v>
      </c>
      <c r="J800" t="s">
        <v>4</v>
      </c>
      <c r="K800" t="s">
        <v>5</v>
      </c>
      <c r="L800">
        <v>3300</v>
      </c>
      <c r="M800">
        <f t="shared" si="103"/>
        <v>10780</v>
      </c>
      <c r="N800">
        <v>10.78</v>
      </c>
      <c r="O800" s="4">
        <f t="shared" si="95"/>
        <v>6.6983793800000004</v>
      </c>
      <c r="P800" s="8" t="s">
        <v>55</v>
      </c>
      <c r="Q800" t="str">
        <f>VLOOKUP(P800,Key!$A$2:$C$160,2,FALSE)</f>
        <v>Illinois</v>
      </c>
      <c r="R800" t="str">
        <f>VLOOKUP(P800,Key!$A$2:$C$160,3,FALSE)</f>
        <v>USA</v>
      </c>
      <c r="S800" t="str">
        <f>VLOOKUP(P800,Key!$A$2:$D$160,4,FALSE)</f>
        <v>DOM</v>
      </c>
      <c r="T800" t="b">
        <v>1</v>
      </c>
      <c r="U800" s="4">
        <f t="shared" si="93"/>
        <v>4860.4001593462335</v>
      </c>
    </row>
    <row r="801" spans="1:21" x14ac:dyDescent="0.2">
      <c r="A801">
        <v>2760025828</v>
      </c>
      <c r="B801" t="s">
        <v>232</v>
      </c>
      <c r="D801" s="7">
        <v>43741</v>
      </c>
      <c r="F801" s="7">
        <f t="shared" si="99"/>
        <v>43741</v>
      </c>
      <c r="G801" s="6">
        <f t="shared" si="100"/>
        <v>10</v>
      </c>
      <c r="H801" s="6">
        <f t="shared" si="101"/>
        <v>3</v>
      </c>
      <c r="I801" s="6">
        <f t="shared" si="102"/>
        <v>2019</v>
      </c>
      <c r="J801" t="s">
        <v>4</v>
      </c>
      <c r="K801" t="s">
        <v>5</v>
      </c>
      <c r="L801">
        <v>3032</v>
      </c>
      <c r="M801">
        <f t="shared" si="103"/>
        <v>10870</v>
      </c>
      <c r="N801">
        <v>10.87</v>
      </c>
      <c r="O801" s="4">
        <f t="shared" si="95"/>
        <v>6.7543027699999998</v>
      </c>
      <c r="P801" t="s">
        <v>508</v>
      </c>
      <c r="Q801" t="str">
        <f>VLOOKUP(P801,Key!$A$2:$C$160,2,FALSE)</f>
        <v>Home - PP</v>
      </c>
      <c r="R801" t="str">
        <f>VLOOKUP(P801,Key!$A$2:$C$160,3,FALSE)</f>
        <v>Home - PP</v>
      </c>
      <c r="S801" t="str">
        <f>VLOOKUP(P801,Key!$A$2:$D$160,4,FALSE)</f>
        <v>Home - PP</v>
      </c>
      <c r="T801" t="b">
        <v>0</v>
      </c>
      <c r="U801" s="4">
        <f t="shared" si="93"/>
        <v>4867.1544621162338</v>
      </c>
    </row>
    <row r="802" spans="1:21" x14ac:dyDescent="0.2">
      <c r="A802">
        <v>2762456166</v>
      </c>
      <c r="B802" t="s">
        <v>233</v>
      </c>
      <c r="D802" s="7">
        <v>43742</v>
      </c>
      <c r="F802" s="7">
        <f t="shared" si="99"/>
        <v>43742</v>
      </c>
      <c r="G802" s="6">
        <f t="shared" si="100"/>
        <v>10</v>
      </c>
      <c r="H802" s="6">
        <f t="shared" si="101"/>
        <v>4</v>
      </c>
      <c r="I802" s="6">
        <f t="shared" si="102"/>
        <v>2019</v>
      </c>
      <c r="J802" t="s">
        <v>4</v>
      </c>
      <c r="K802" t="s">
        <v>5</v>
      </c>
      <c r="L802">
        <v>3013</v>
      </c>
      <c r="M802">
        <f t="shared" si="103"/>
        <v>10850</v>
      </c>
      <c r="N802">
        <v>10.85</v>
      </c>
      <c r="O802" s="4">
        <f t="shared" si="95"/>
        <v>6.7418753499999999</v>
      </c>
      <c r="P802" t="s">
        <v>508</v>
      </c>
      <c r="Q802" t="str">
        <f>VLOOKUP(P802,Key!$A$2:$C$160,2,FALSE)</f>
        <v>Home - PP</v>
      </c>
      <c r="R802" t="str">
        <f>VLOOKUP(P802,Key!$A$2:$C$160,3,FALSE)</f>
        <v>Home - PP</v>
      </c>
      <c r="S802" t="str">
        <f>VLOOKUP(P802,Key!$A$2:$D$160,4,FALSE)</f>
        <v>Home - PP</v>
      </c>
      <c r="T802" t="b">
        <v>0</v>
      </c>
      <c r="U802" s="4">
        <f t="shared" si="93"/>
        <v>4873.8963374662335</v>
      </c>
    </row>
    <row r="803" spans="1:21" x14ac:dyDescent="0.2">
      <c r="A803">
        <v>2765128618</v>
      </c>
      <c r="B803" t="s">
        <v>234</v>
      </c>
      <c r="D803" s="7">
        <v>43743</v>
      </c>
      <c r="F803" s="7">
        <f t="shared" si="99"/>
        <v>43743</v>
      </c>
      <c r="G803" s="6">
        <f t="shared" si="100"/>
        <v>10</v>
      </c>
      <c r="H803" s="6">
        <f t="shared" si="101"/>
        <v>5</v>
      </c>
      <c r="I803" s="6">
        <f t="shared" si="102"/>
        <v>2019</v>
      </c>
      <c r="J803" t="s">
        <v>4</v>
      </c>
      <c r="K803" t="s">
        <v>5</v>
      </c>
      <c r="L803">
        <v>3177</v>
      </c>
      <c r="M803">
        <f t="shared" si="103"/>
        <v>11150</v>
      </c>
      <c r="N803">
        <v>11.15</v>
      </c>
      <c r="O803" s="4">
        <f t="shared" si="95"/>
        <v>6.9282866500000004</v>
      </c>
      <c r="P803" t="s">
        <v>508</v>
      </c>
      <c r="Q803" t="str">
        <f>VLOOKUP(P803,Key!$A$2:$C$160,2,FALSE)</f>
        <v>Home - PP</v>
      </c>
      <c r="R803" t="str">
        <f>VLOOKUP(P803,Key!$A$2:$C$160,3,FALSE)</f>
        <v>Home - PP</v>
      </c>
      <c r="S803" t="str">
        <f>VLOOKUP(P803,Key!$A$2:$D$160,4,FALSE)</f>
        <v>Home - PP</v>
      </c>
      <c r="T803" t="b">
        <v>0</v>
      </c>
      <c r="U803" s="4">
        <f t="shared" si="93"/>
        <v>4880.8246241162333</v>
      </c>
    </row>
    <row r="804" spans="1:21" x14ac:dyDescent="0.2">
      <c r="A804">
        <v>2768234690</v>
      </c>
      <c r="B804" t="s">
        <v>235</v>
      </c>
      <c r="D804" s="7">
        <v>43744</v>
      </c>
      <c r="F804" s="7">
        <f t="shared" si="99"/>
        <v>43744</v>
      </c>
      <c r="G804" s="6">
        <f t="shared" si="100"/>
        <v>10</v>
      </c>
      <c r="H804" s="6">
        <f t="shared" si="101"/>
        <v>6</v>
      </c>
      <c r="I804" s="6">
        <f t="shared" si="102"/>
        <v>2019</v>
      </c>
      <c r="J804" t="s">
        <v>4</v>
      </c>
      <c r="K804" t="s">
        <v>5</v>
      </c>
      <c r="L804">
        <v>2867</v>
      </c>
      <c r="M804">
        <f t="shared" si="103"/>
        <v>10330</v>
      </c>
      <c r="N804">
        <v>10.33</v>
      </c>
      <c r="O804" s="4">
        <f t="shared" si="95"/>
        <v>6.4187624300000001</v>
      </c>
      <c r="P804" t="s">
        <v>508</v>
      </c>
      <c r="Q804" t="str">
        <f>VLOOKUP(P804,Key!$A$2:$C$160,2,FALSE)</f>
        <v>Home - PP</v>
      </c>
      <c r="R804" t="str">
        <f>VLOOKUP(P804,Key!$A$2:$C$160,3,FALSE)</f>
        <v>Home - PP</v>
      </c>
      <c r="S804" t="str">
        <f>VLOOKUP(P804,Key!$A$2:$D$160,4,FALSE)</f>
        <v>Home - PP</v>
      </c>
      <c r="T804" t="b">
        <v>0</v>
      </c>
      <c r="U804" s="4">
        <f t="shared" si="93"/>
        <v>4887.2433865462335</v>
      </c>
    </row>
    <row r="805" spans="1:21" x14ac:dyDescent="0.2">
      <c r="A805">
        <v>2770493468</v>
      </c>
      <c r="B805" t="s">
        <v>236</v>
      </c>
      <c r="D805" s="7">
        <v>43745</v>
      </c>
      <c r="F805" s="7">
        <f t="shared" si="99"/>
        <v>43745</v>
      </c>
      <c r="G805" s="6">
        <f t="shared" si="100"/>
        <v>10</v>
      </c>
      <c r="H805" s="6">
        <f t="shared" si="101"/>
        <v>7</v>
      </c>
      <c r="I805" s="6">
        <f t="shared" si="102"/>
        <v>2019</v>
      </c>
      <c r="J805" t="s">
        <v>4</v>
      </c>
      <c r="K805" t="s">
        <v>5</v>
      </c>
      <c r="L805">
        <v>3224</v>
      </c>
      <c r="M805">
        <f t="shared" si="103"/>
        <v>11310</v>
      </c>
      <c r="N805">
        <v>11.31</v>
      </c>
      <c r="O805" s="4">
        <f t="shared" si="95"/>
        <v>7.0277060100000002</v>
      </c>
      <c r="P805" t="s">
        <v>508</v>
      </c>
      <c r="Q805" t="str">
        <f>VLOOKUP(P805,Key!$A$2:$C$160,2,FALSE)</f>
        <v>Home - PP</v>
      </c>
      <c r="R805" t="str">
        <f>VLOOKUP(P805,Key!$A$2:$C$160,3,FALSE)</f>
        <v>Home - PP</v>
      </c>
      <c r="S805" t="str">
        <f>VLOOKUP(P805,Key!$A$2:$D$160,4,FALSE)</f>
        <v>Home - PP</v>
      </c>
      <c r="T805" t="b">
        <v>0</v>
      </c>
      <c r="U805" s="4">
        <f t="shared" si="93"/>
        <v>4894.2710925562333</v>
      </c>
    </row>
    <row r="806" spans="1:21" x14ac:dyDescent="0.2">
      <c r="A806">
        <v>2772942105</v>
      </c>
      <c r="B806" t="s">
        <v>237</v>
      </c>
      <c r="D806" s="7">
        <v>43746</v>
      </c>
      <c r="F806" s="7">
        <f t="shared" si="99"/>
        <v>43746</v>
      </c>
      <c r="G806" s="6">
        <f t="shared" si="100"/>
        <v>10</v>
      </c>
      <c r="H806" s="6">
        <f t="shared" si="101"/>
        <v>8</v>
      </c>
      <c r="I806" s="6">
        <f t="shared" si="102"/>
        <v>2019</v>
      </c>
      <c r="J806" t="s">
        <v>4</v>
      </c>
      <c r="K806" t="s">
        <v>5</v>
      </c>
      <c r="L806">
        <v>3215</v>
      </c>
      <c r="M806">
        <f t="shared" si="103"/>
        <v>11290</v>
      </c>
      <c r="N806">
        <v>11.29</v>
      </c>
      <c r="O806" s="4">
        <f t="shared" si="95"/>
        <v>7.0152785900000003</v>
      </c>
      <c r="P806" t="s">
        <v>508</v>
      </c>
      <c r="Q806" t="str">
        <f>VLOOKUP(P806,Key!$A$2:$C$160,2,FALSE)</f>
        <v>Home - PP</v>
      </c>
      <c r="R806" t="str">
        <f>VLOOKUP(P806,Key!$A$2:$C$160,3,FALSE)</f>
        <v>Home - PP</v>
      </c>
      <c r="S806" t="str">
        <f>VLOOKUP(P806,Key!$A$2:$D$160,4,FALSE)</f>
        <v>Home - PP</v>
      </c>
      <c r="T806" t="b">
        <v>0</v>
      </c>
      <c r="U806" s="4">
        <f t="shared" si="93"/>
        <v>4901.2863711462333</v>
      </c>
    </row>
    <row r="807" spans="1:21" x14ac:dyDescent="0.2">
      <c r="A807">
        <v>2775668993</v>
      </c>
      <c r="B807" t="s">
        <v>238</v>
      </c>
      <c r="D807" s="7">
        <v>43747</v>
      </c>
      <c r="F807" s="7">
        <f t="shared" si="99"/>
        <v>43747</v>
      </c>
      <c r="G807" s="6">
        <f t="shared" si="100"/>
        <v>10</v>
      </c>
      <c r="H807" s="6">
        <f t="shared" si="101"/>
        <v>9</v>
      </c>
      <c r="I807" s="6">
        <f t="shared" si="102"/>
        <v>2019</v>
      </c>
      <c r="J807" t="s">
        <v>4</v>
      </c>
      <c r="K807" t="s">
        <v>5</v>
      </c>
      <c r="L807">
        <v>3279</v>
      </c>
      <c r="M807">
        <f t="shared" si="103"/>
        <v>11210</v>
      </c>
      <c r="N807">
        <v>11.21</v>
      </c>
      <c r="O807" s="4">
        <f t="shared" si="95"/>
        <v>6.96556891</v>
      </c>
      <c r="P807" t="s">
        <v>508</v>
      </c>
      <c r="Q807" t="str">
        <f>VLOOKUP(P807,Key!$A$2:$C$160,2,FALSE)</f>
        <v>Home - PP</v>
      </c>
      <c r="R807" t="str">
        <f>VLOOKUP(P807,Key!$A$2:$C$160,3,FALSE)</f>
        <v>Home - PP</v>
      </c>
      <c r="S807" t="str">
        <f>VLOOKUP(P807,Key!$A$2:$D$160,4,FALSE)</f>
        <v>Home - PP</v>
      </c>
      <c r="T807" t="b">
        <v>0</v>
      </c>
      <c r="U807" s="4">
        <f t="shared" si="93"/>
        <v>4908.2519400562333</v>
      </c>
    </row>
    <row r="808" spans="1:21" x14ac:dyDescent="0.2">
      <c r="A808">
        <v>2778161271</v>
      </c>
      <c r="B808" t="s">
        <v>239</v>
      </c>
      <c r="D808" s="7">
        <v>43748</v>
      </c>
      <c r="F808" s="7">
        <f t="shared" si="99"/>
        <v>43748</v>
      </c>
      <c r="G808" s="6">
        <f t="shared" si="100"/>
        <v>10</v>
      </c>
      <c r="H808" s="6">
        <f t="shared" si="101"/>
        <v>10</v>
      </c>
      <c r="I808" s="6">
        <f t="shared" si="102"/>
        <v>2019</v>
      </c>
      <c r="J808" t="s">
        <v>4</v>
      </c>
      <c r="K808" t="s">
        <v>5</v>
      </c>
      <c r="L808">
        <v>3351</v>
      </c>
      <c r="M808">
        <f t="shared" si="103"/>
        <v>11600</v>
      </c>
      <c r="N808">
        <v>11.6</v>
      </c>
      <c r="O808" s="4">
        <f t="shared" si="95"/>
        <v>7.2079035999999999</v>
      </c>
      <c r="P808" t="s">
        <v>508</v>
      </c>
      <c r="Q808" t="str">
        <f>VLOOKUP(P808,Key!$A$2:$C$160,2,FALSE)</f>
        <v>Home - PP</v>
      </c>
      <c r="R808" t="str">
        <f>VLOOKUP(P808,Key!$A$2:$C$160,3,FALSE)</f>
        <v>Home - PP</v>
      </c>
      <c r="S808" t="str">
        <f>VLOOKUP(P808,Key!$A$2:$D$160,4,FALSE)</f>
        <v>Home - PP</v>
      </c>
      <c r="T808" t="b">
        <v>0</v>
      </c>
      <c r="U808" s="4">
        <f t="shared" si="93"/>
        <v>4915.4598436562328</v>
      </c>
    </row>
    <row r="809" spans="1:21" x14ac:dyDescent="0.2">
      <c r="A809">
        <v>2780526672</v>
      </c>
      <c r="B809" t="s">
        <v>240</v>
      </c>
      <c r="D809" s="7">
        <v>43749</v>
      </c>
      <c r="F809" s="7">
        <f t="shared" si="99"/>
        <v>43749</v>
      </c>
      <c r="G809" s="6">
        <f t="shared" si="100"/>
        <v>10</v>
      </c>
      <c r="H809" s="6">
        <f t="shared" si="101"/>
        <v>11</v>
      </c>
      <c r="I809" s="6">
        <f t="shared" si="102"/>
        <v>2019</v>
      </c>
      <c r="J809" t="s">
        <v>4</v>
      </c>
      <c r="K809" t="s">
        <v>5</v>
      </c>
      <c r="L809">
        <v>3171</v>
      </c>
      <c r="M809">
        <f t="shared" si="103"/>
        <v>11250</v>
      </c>
      <c r="N809">
        <v>11.25</v>
      </c>
      <c r="O809" s="4">
        <f t="shared" si="95"/>
        <v>6.9904237499999997</v>
      </c>
      <c r="P809" t="s">
        <v>508</v>
      </c>
      <c r="Q809" t="str">
        <f>VLOOKUP(P809,Key!$A$2:$C$160,2,FALSE)</f>
        <v>Home - PP</v>
      </c>
      <c r="R809" t="str">
        <f>VLOOKUP(P809,Key!$A$2:$C$160,3,FALSE)</f>
        <v>Home - PP</v>
      </c>
      <c r="S809" t="str">
        <f>VLOOKUP(P809,Key!$A$2:$D$160,4,FALSE)</f>
        <v>Home - PP</v>
      </c>
      <c r="T809" t="b">
        <v>0</v>
      </c>
      <c r="U809" s="4">
        <f t="shared" si="93"/>
        <v>4922.4502674062333</v>
      </c>
    </row>
    <row r="810" spans="1:21" x14ac:dyDescent="0.2">
      <c r="A810">
        <v>2783069311</v>
      </c>
      <c r="B810" t="s">
        <v>241</v>
      </c>
      <c r="D810" s="7">
        <v>43750</v>
      </c>
      <c r="F810" s="7">
        <f t="shared" si="99"/>
        <v>43750</v>
      </c>
      <c r="G810" s="6">
        <f t="shared" si="100"/>
        <v>10</v>
      </c>
      <c r="H810" s="6">
        <f t="shared" si="101"/>
        <v>12</v>
      </c>
      <c r="I810" s="6">
        <f t="shared" si="102"/>
        <v>2019</v>
      </c>
      <c r="J810" t="s">
        <v>4</v>
      </c>
      <c r="K810" t="s">
        <v>5</v>
      </c>
      <c r="L810">
        <v>2886</v>
      </c>
      <c r="M810">
        <f t="shared" si="103"/>
        <v>10070</v>
      </c>
      <c r="N810">
        <v>10.07</v>
      </c>
      <c r="O810" s="4">
        <f t="shared" si="95"/>
        <v>6.2572059700000002</v>
      </c>
      <c r="P810" t="s">
        <v>508</v>
      </c>
      <c r="Q810" t="str">
        <f>VLOOKUP(P810,Key!$A$2:$C$160,2,FALSE)</f>
        <v>Home - PP</v>
      </c>
      <c r="R810" t="str">
        <f>VLOOKUP(P810,Key!$A$2:$C$160,3,FALSE)</f>
        <v>Home - PP</v>
      </c>
      <c r="S810" t="str">
        <f>VLOOKUP(P810,Key!$A$2:$D$160,4,FALSE)</f>
        <v>Home - PP</v>
      </c>
      <c r="T810" t="b">
        <v>0</v>
      </c>
      <c r="U810" s="4">
        <f t="shared" si="93"/>
        <v>4928.7074733762329</v>
      </c>
    </row>
    <row r="811" spans="1:21" x14ac:dyDescent="0.2">
      <c r="A811">
        <v>2786168737</v>
      </c>
      <c r="B811" t="s">
        <v>242</v>
      </c>
      <c r="D811" s="7">
        <v>43751</v>
      </c>
      <c r="F811" s="7">
        <f t="shared" si="99"/>
        <v>43751</v>
      </c>
      <c r="G811" s="6">
        <f t="shared" si="100"/>
        <v>10</v>
      </c>
      <c r="H811" s="6">
        <f t="shared" si="101"/>
        <v>13</v>
      </c>
      <c r="I811" s="6">
        <f t="shared" si="102"/>
        <v>2019</v>
      </c>
      <c r="J811" t="s">
        <v>4</v>
      </c>
      <c r="K811" t="s">
        <v>5</v>
      </c>
      <c r="L811">
        <v>2337</v>
      </c>
      <c r="M811">
        <f t="shared" si="103"/>
        <v>8150</v>
      </c>
      <c r="N811">
        <v>8.15</v>
      </c>
      <c r="O811" s="4">
        <f t="shared" si="95"/>
        <v>5.0641736499999999</v>
      </c>
      <c r="P811" t="s">
        <v>508</v>
      </c>
      <c r="Q811" t="str">
        <f>VLOOKUP(P811,Key!$A$2:$C$160,2,FALSE)</f>
        <v>Home - PP</v>
      </c>
      <c r="R811" t="str">
        <f>VLOOKUP(P811,Key!$A$2:$C$160,3,FALSE)</f>
        <v>Home - PP</v>
      </c>
      <c r="S811" t="str">
        <f>VLOOKUP(P811,Key!$A$2:$D$160,4,FALSE)</f>
        <v>Home - PP</v>
      </c>
      <c r="T811" t="b">
        <v>0</v>
      </c>
      <c r="U811" s="4">
        <f t="shared" si="93"/>
        <v>4933.771647026233</v>
      </c>
    </row>
    <row r="812" spans="1:21" x14ac:dyDescent="0.2">
      <c r="A812">
        <v>2788629464</v>
      </c>
      <c r="B812" t="s">
        <v>243</v>
      </c>
      <c r="D812" s="7">
        <v>43752</v>
      </c>
      <c r="F812" s="7">
        <f t="shared" si="99"/>
        <v>43752</v>
      </c>
      <c r="G812" s="6">
        <f t="shared" si="100"/>
        <v>10</v>
      </c>
      <c r="H812" s="6">
        <f t="shared" si="101"/>
        <v>14</v>
      </c>
      <c r="I812" s="6">
        <f t="shared" si="102"/>
        <v>2019</v>
      </c>
      <c r="J812" t="s">
        <v>4</v>
      </c>
      <c r="K812" t="s">
        <v>5</v>
      </c>
      <c r="L812">
        <v>3153</v>
      </c>
      <c r="M812">
        <f t="shared" si="103"/>
        <v>11290</v>
      </c>
      <c r="N812">
        <v>11.29</v>
      </c>
      <c r="O812" s="4">
        <f t="shared" si="95"/>
        <v>7.0152785900000003</v>
      </c>
      <c r="P812" t="s">
        <v>508</v>
      </c>
      <c r="Q812" t="str">
        <f>VLOOKUP(P812,Key!$A$2:$C$160,2,FALSE)</f>
        <v>Home - PP</v>
      </c>
      <c r="R812" t="str">
        <f>VLOOKUP(P812,Key!$A$2:$C$160,3,FALSE)</f>
        <v>Home - PP</v>
      </c>
      <c r="S812" t="str">
        <f>VLOOKUP(P812,Key!$A$2:$D$160,4,FALSE)</f>
        <v>Home - PP</v>
      </c>
      <c r="T812" t="b">
        <v>0</v>
      </c>
      <c r="U812" s="4">
        <f t="shared" si="93"/>
        <v>4940.786925616233</v>
      </c>
    </row>
    <row r="813" spans="1:21" x14ac:dyDescent="0.2">
      <c r="A813">
        <v>2791119383</v>
      </c>
      <c r="B813" t="s">
        <v>244</v>
      </c>
      <c r="D813" s="7">
        <v>43753</v>
      </c>
      <c r="F813" s="7">
        <f t="shared" si="99"/>
        <v>43753</v>
      </c>
      <c r="G813" s="6">
        <f t="shared" si="100"/>
        <v>10</v>
      </c>
      <c r="H813" s="6">
        <f t="shared" si="101"/>
        <v>15</v>
      </c>
      <c r="I813" s="6">
        <f t="shared" si="102"/>
        <v>2019</v>
      </c>
      <c r="J813" t="s">
        <v>4</v>
      </c>
      <c r="K813" t="s">
        <v>5</v>
      </c>
      <c r="L813">
        <v>3325</v>
      </c>
      <c r="M813">
        <f t="shared" si="103"/>
        <v>11420</v>
      </c>
      <c r="N813">
        <v>11.42</v>
      </c>
      <c r="O813" s="4">
        <f t="shared" si="95"/>
        <v>7.0960568200000003</v>
      </c>
      <c r="P813" t="s">
        <v>508</v>
      </c>
      <c r="Q813" t="str">
        <f>VLOOKUP(P813,Key!$A$2:$C$160,2,FALSE)</f>
        <v>Home - PP</v>
      </c>
      <c r="R813" t="str">
        <f>VLOOKUP(P813,Key!$A$2:$C$160,3,FALSE)</f>
        <v>Home - PP</v>
      </c>
      <c r="S813" t="str">
        <f>VLOOKUP(P813,Key!$A$2:$D$160,4,FALSE)</f>
        <v>Home - PP</v>
      </c>
      <c r="T813" t="b">
        <v>0</v>
      </c>
      <c r="U813" s="4">
        <f t="shared" si="93"/>
        <v>4947.8829824362329</v>
      </c>
    </row>
    <row r="814" spans="1:21" x14ac:dyDescent="0.2">
      <c r="A814">
        <v>2793685896</v>
      </c>
      <c r="B814" t="s">
        <v>245</v>
      </c>
      <c r="D814" s="7">
        <v>43754</v>
      </c>
      <c r="F814" s="7">
        <f t="shared" si="99"/>
        <v>43754</v>
      </c>
      <c r="G814" s="6">
        <f t="shared" si="100"/>
        <v>10</v>
      </c>
      <c r="H814" s="6">
        <f t="shared" si="101"/>
        <v>16</v>
      </c>
      <c r="I814" s="6">
        <f t="shared" si="102"/>
        <v>2019</v>
      </c>
      <c r="J814" t="s">
        <v>4</v>
      </c>
      <c r="K814" t="s">
        <v>5</v>
      </c>
      <c r="L814">
        <v>3503</v>
      </c>
      <c r="M814">
        <f t="shared" si="103"/>
        <v>11530</v>
      </c>
      <c r="N814">
        <v>11.53</v>
      </c>
      <c r="O814" s="4">
        <f t="shared" si="95"/>
        <v>7.1644076300000004</v>
      </c>
      <c r="P814" t="s">
        <v>508</v>
      </c>
      <c r="Q814" t="str">
        <f>VLOOKUP(P814,Key!$A$2:$C$160,2,FALSE)</f>
        <v>Home - PP</v>
      </c>
      <c r="R814" t="str">
        <f>VLOOKUP(P814,Key!$A$2:$C$160,3,FALSE)</f>
        <v>Home - PP</v>
      </c>
      <c r="S814" t="str">
        <f>VLOOKUP(P814,Key!$A$2:$D$160,4,FALSE)</f>
        <v>Home - PP</v>
      </c>
      <c r="T814" t="b">
        <v>0</v>
      </c>
      <c r="U814" s="4">
        <f t="shared" si="93"/>
        <v>4955.0473900662328</v>
      </c>
    </row>
    <row r="815" spans="1:21" x14ac:dyDescent="0.2">
      <c r="A815">
        <v>2796973443</v>
      </c>
      <c r="B815" t="s">
        <v>251</v>
      </c>
      <c r="D815" s="7">
        <v>43755</v>
      </c>
      <c r="F815" s="7">
        <f t="shared" ref="F815:F878" si="104">DATE(I815,G815,H815)</f>
        <v>43755</v>
      </c>
      <c r="G815" s="6">
        <f t="shared" ref="G815:G878" si="105">MONTH(D815)</f>
        <v>10</v>
      </c>
      <c r="H815" s="6">
        <f t="shared" ref="H815:H878" si="106">DAY(D815)</f>
        <v>17</v>
      </c>
      <c r="I815" s="6">
        <f t="shared" ref="I815:I878" si="107">YEAR(D815)</f>
        <v>2019</v>
      </c>
      <c r="J815" t="s">
        <v>6</v>
      </c>
      <c r="K815" t="s">
        <v>5</v>
      </c>
      <c r="L815">
        <v>3065</v>
      </c>
      <c r="M815">
        <f t="shared" si="103"/>
        <v>10900</v>
      </c>
      <c r="N815">
        <v>10.9</v>
      </c>
      <c r="O815" s="4">
        <f t="shared" si="95"/>
        <v>6.7729439000000005</v>
      </c>
      <c r="P815" t="s">
        <v>508</v>
      </c>
      <c r="Q815" t="str">
        <f>VLOOKUP(P815,Key!$A$2:$C$160,2,FALSE)</f>
        <v>Home - PP</v>
      </c>
      <c r="R815" t="str">
        <f>VLOOKUP(P815,Key!$A$2:$C$160,3,FALSE)</f>
        <v>Home - PP</v>
      </c>
      <c r="S815" t="str">
        <f>VLOOKUP(P815,Key!$A$2:$D$160,4,FALSE)</f>
        <v>Home - PP</v>
      </c>
      <c r="T815" t="b">
        <v>0</v>
      </c>
      <c r="U815" s="4">
        <f t="shared" si="93"/>
        <v>4961.8203339662332</v>
      </c>
    </row>
    <row r="816" spans="1:21" x14ac:dyDescent="0.2">
      <c r="A816">
        <v>2798519939</v>
      </c>
      <c r="B816" t="s">
        <v>252</v>
      </c>
      <c r="D816" s="7">
        <v>43756</v>
      </c>
      <c r="F816" s="7">
        <f t="shared" si="104"/>
        <v>43756</v>
      </c>
      <c r="G816" s="6">
        <f t="shared" si="105"/>
        <v>10</v>
      </c>
      <c r="H816" s="6">
        <f t="shared" si="106"/>
        <v>18</v>
      </c>
      <c r="I816" s="6">
        <f t="shared" si="107"/>
        <v>2019</v>
      </c>
      <c r="J816" t="s">
        <v>4</v>
      </c>
      <c r="K816" t="s">
        <v>5</v>
      </c>
      <c r="L816">
        <v>3332</v>
      </c>
      <c r="M816">
        <f t="shared" si="103"/>
        <v>11320</v>
      </c>
      <c r="N816">
        <v>11.32</v>
      </c>
      <c r="O816" s="4">
        <f t="shared" si="95"/>
        <v>7.0339197200000001</v>
      </c>
      <c r="P816" t="s">
        <v>508</v>
      </c>
      <c r="Q816" t="str">
        <f>VLOOKUP(P816,Key!$A$2:$C$160,2,FALSE)</f>
        <v>Home - PP</v>
      </c>
      <c r="R816" t="str">
        <f>VLOOKUP(P816,Key!$A$2:$C$160,3,FALSE)</f>
        <v>Home - PP</v>
      </c>
      <c r="S816" t="str">
        <f>VLOOKUP(P816,Key!$A$2:$D$160,4,FALSE)</f>
        <v>Home - PP</v>
      </c>
      <c r="T816" t="b">
        <v>0</v>
      </c>
      <c r="U816" s="4">
        <f t="shared" si="93"/>
        <v>4968.8542536862333</v>
      </c>
    </row>
    <row r="817" spans="1:21" x14ac:dyDescent="0.2">
      <c r="A817">
        <v>2801110478</v>
      </c>
      <c r="B817" t="s">
        <v>253</v>
      </c>
      <c r="D817" s="7">
        <v>43757</v>
      </c>
      <c r="F817" s="7">
        <f t="shared" si="104"/>
        <v>43757</v>
      </c>
      <c r="G817" s="6">
        <f t="shared" si="105"/>
        <v>10</v>
      </c>
      <c r="H817" s="6">
        <f t="shared" si="106"/>
        <v>19</v>
      </c>
      <c r="I817" s="6">
        <f t="shared" si="107"/>
        <v>2019</v>
      </c>
      <c r="J817" t="s">
        <v>4</v>
      </c>
      <c r="K817" t="s">
        <v>5</v>
      </c>
      <c r="L817">
        <v>2847</v>
      </c>
      <c r="M817">
        <f t="shared" si="103"/>
        <v>10250</v>
      </c>
      <c r="N817">
        <v>10.25</v>
      </c>
      <c r="O817" s="4">
        <f t="shared" si="95"/>
        <v>6.3690527499999998</v>
      </c>
      <c r="P817" t="s">
        <v>508</v>
      </c>
      <c r="Q817" t="str">
        <f>VLOOKUP(P817,Key!$A$2:$C$160,2,FALSE)</f>
        <v>Home - PP</v>
      </c>
      <c r="R817" t="str">
        <f>VLOOKUP(P817,Key!$A$2:$C$160,3,FALSE)</f>
        <v>Home - PP</v>
      </c>
      <c r="S817" t="str">
        <f>VLOOKUP(P817,Key!$A$2:$D$160,4,FALSE)</f>
        <v>Home - PP</v>
      </c>
      <c r="T817" t="b">
        <v>0</v>
      </c>
      <c r="U817" s="4">
        <f t="shared" si="93"/>
        <v>4975.2233064362335</v>
      </c>
    </row>
    <row r="818" spans="1:21" x14ac:dyDescent="0.2">
      <c r="A818">
        <v>2804038466</v>
      </c>
      <c r="B818" t="s">
        <v>254</v>
      </c>
      <c r="D818" s="7">
        <v>43758</v>
      </c>
      <c r="F818" s="7">
        <f t="shared" si="104"/>
        <v>43758</v>
      </c>
      <c r="G818" s="6">
        <f t="shared" si="105"/>
        <v>10</v>
      </c>
      <c r="H818" s="6">
        <f t="shared" si="106"/>
        <v>20</v>
      </c>
      <c r="I818" s="6">
        <f t="shared" si="107"/>
        <v>2019</v>
      </c>
      <c r="J818" t="s">
        <v>4</v>
      </c>
      <c r="K818" t="s">
        <v>5</v>
      </c>
      <c r="L818">
        <v>2443</v>
      </c>
      <c r="M818">
        <f t="shared" si="103"/>
        <v>8360</v>
      </c>
      <c r="N818">
        <v>8.36</v>
      </c>
      <c r="O818" s="4">
        <f t="shared" si="95"/>
        <v>5.1946615600000001</v>
      </c>
      <c r="P818" t="s">
        <v>508</v>
      </c>
      <c r="Q818" t="str">
        <f>VLOOKUP(P818,Key!$A$2:$C$160,2,FALSE)</f>
        <v>Home - PP</v>
      </c>
      <c r="R818" t="str">
        <f>VLOOKUP(P818,Key!$A$2:$C$160,3,FALSE)</f>
        <v>Home - PP</v>
      </c>
      <c r="S818" t="str">
        <f>VLOOKUP(P818,Key!$A$2:$D$160,4,FALSE)</f>
        <v>Home - PP</v>
      </c>
      <c r="T818" t="b">
        <v>0</v>
      </c>
      <c r="U818" s="4">
        <f t="shared" si="93"/>
        <v>4980.4179679962335</v>
      </c>
    </row>
    <row r="819" spans="1:21" x14ac:dyDescent="0.2">
      <c r="A819">
        <v>2806025818</v>
      </c>
      <c r="B819" t="s">
        <v>255</v>
      </c>
      <c r="D819" s="7">
        <v>43759</v>
      </c>
      <c r="F819" s="7">
        <f t="shared" si="104"/>
        <v>43759</v>
      </c>
      <c r="G819" s="6">
        <f t="shared" si="105"/>
        <v>10</v>
      </c>
      <c r="H819" s="6">
        <f t="shared" si="106"/>
        <v>21</v>
      </c>
      <c r="I819" s="6">
        <f t="shared" si="107"/>
        <v>2019</v>
      </c>
      <c r="J819" t="s">
        <v>4</v>
      </c>
      <c r="K819" t="s">
        <v>5</v>
      </c>
      <c r="L819">
        <v>3244</v>
      </c>
      <c r="M819">
        <f t="shared" si="103"/>
        <v>11390</v>
      </c>
      <c r="N819">
        <v>11.39</v>
      </c>
      <c r="O819" s="4">
        <f t="shared" si="95"/>
        <v>7.0774156900000005</v>
      </c>
      <c r="P819" t="s">
        <v>508</v>
      </c>
      <c r="Q819" t="str">
        <f>VLOOKUP(P819,Key!$A$2:$C$160,2,FALSE)</f>
        <v>Home - PP</v>
      </c>
      <c r="R819" t="str">
        <f>VLOOKUP(P819,Key!$A$2:$C$160,3,FALSE)</f>
        <v>Home - PP</v>
      </c>
      <c r="S819" t="str">
        <f>VLOOKUP(P819,Key!$A$2:$D$160,4,FALSE)</f>
        <v>Home - PP</v>
      </c>
      <c r="T819" t="b">
        <v>0</v>
      </c>
      <c r="U819" s="4">
        <f t="shared" si="93"/>
        <v>4987.4953836862333</v>
      </c>
    </row>
    <row r="820" spans="1:21" x14ac:dyDescent="0.2">
      <c r="A820">
        <v>2808661514</v>
      </c>
      <c r="B820" t="s">
        <v>256</v>
      </c>
      <c r="D820" s="7">
        <v>43760</v>
      </c>
      <c r="F820" s="7">
        <f t="shared" si="104"/>
        <v>43760</v>
      </c>
      <c r="G820" s="6">
        <f t="shared" si="105"/>
        <v>10</v>
      </c>
      <c r="H820" s="6">
        <f t="shared" si="106"/>
        <v>22</v>
      </c>
      <c r="I820" s="6">
        <f t="shared" si="107"/>
        <v>2019</v>
      </c>
      <c r="J820" t="s">
        <v>4</v>
      </c>
      <c r="K820" t="s">
        <v>5</v>
      </c>
      <c r="L820">
        <v>3964</v>
      </c>
      <c r="M820">
        <f t="shared" si="103"/>
        <v>14700</v>
      </c>
      <c r="N820">
        <v>14.7</v>
      </c>
      <c r="O820" s="4">
        <f t="shared" si="95"/>
        <v>9.1341537000000006</v>
      </c>
      <c r="P820" t="s">
        <v>248</v>
      </c>
      <c r="Q820">
        <f>VLOOKUP(P820,Key!$A$2:$C$160,2,FALSE)</f>
        <v>0</v>
      </c>
      <c r="R820" t="str">
        <f>VLOOKUP(P820,Key!$A$2:$C$160,3,FALSE)</f>
        <v>Canada</v>
      </c>
      <c r="S820" t="str">
        <f>VLOOKUP(P820,Key!$A$2:$D$160,4,FALSE)</f>
        <v>INT</v>
      </c>
      <c r="T820" t="b">
        <v>0</v>
      </c>
      <c r="U820" s="4">
        <f t="shared" si="93"/>
        <v>4996.6295373862331</v>
      </c>
    </row>
    <row r="821" spans="1:21" x14ac:dyDescent="0.2">
      <c r="A821">
        <v>2811181975</v>
      </c>
      <c r="B821" t="s">
        <v>257</v>
      </c>
      <c r="D821" s="7">
        <v>43761</v>
      </c>
      <c r="F821" s="7">
        <f t="shared" si="104"/>
        <v>43761</v>
      </c>
      <c r="G821" s="6">
        <f t="shared" si="105"/>
        <v>10</v>
      </c>
      <c r="H821" s="6">
        <f t="shared" si="106"/>
        <v>23</v>
      </c>
      <c r="I821" s="6">
        <f t="shared" si="107"/>
        <v>2019</v>
      </c>
      <c r="J821" t="s">
        <v>258</v>
      </c>
      <c r="K821" t="s">
        <v>5</v>
      </c>
      <c r="L821">
        <v>2976</v>
      </c>
      <c r="M821">
        <f t="shared" si="103"/>
        <v>10830</v>
      </c>
      <c r="N821">
        <v>10.83</v>
      </c>
      <c r="O821" s="4">
        <f t="shared" si="95"/>
        <v>6.7294479300000001</v>
      </c>
      <c r="P821" t="s">
        <v>248</v>
      </c>
      <c r="Q821">
        <f>VLOOKUP(P821,Key!$A$2:$C$160,2,FALSE)</f>
        <v>0</v>
      </c>
      <c r="R821" t="str">
        <f>VLOOKUP(P821,Key!$A$2:$C$160,3,FALSE)</f>
        <v>Canada</v>
      </c>
      <c r="S821" t="str">
        <f>VLOOKUP(P821,Key!$A$2:$D$160,4,FALSE)</f>
        <v>INT</v>
      </c>
      <c r="T821" t="b">
        <v>0</v>
      </c>
      <c r="U821" s="4">
        <f t="shared" si="93"/>
        <v>5003.358985316233</v>
      </c>
    </row>
    <row r="822" spans="1:21" x14ac:dyDescent="0.2">
      <c r="A822">
        <v>2814187687</v>
      </c>
      <c r="B822" t="s">
        <v>259</v>
      </c>
      <c r="D822" s="7">
        <v>43762</v>
      </c>
      <c r="F822" s="7">
        <f t="shared" si="104"/>
        <v>43762</v>
      </c>
      <c r="G822" s="6">
        <f t="shared" si="105"/>
        <v>10</v>
      </c>
      <c r="H822" s="6">
        <f t="shared" si="106"/>
        <v>24</v>
      </c>
      <c r="I822" s="6">
        <f t="shared" si="107"/>
        <v>2019</v>
      </c>
      <c r="J822" t="s">
        <v>7</v>
      </c>
      <c r="K822" t="s">
        <v>5</v>
      </c>
      <c r="L822">
        <v>2960</v>
      </c>
      <c r="M822">
        <f t="shared" si="103"/>
        <v>10190</v>
      </c>
      <c r="N822">
        <v>10.19</v>
      </c>
      <c r="O822" s="4">
        <f t="shared" si="95"/>
        <v>6.3317704900000003</v>
      </c>
      <c r="P822" t="s">
        <v>248</v>
      </c>
      <c r="Q822">
        <f>VLOOKUP(P822,Key!$A$2:$C$160,2,FALSE)</f>
        <v>0</v>
      </c>
      <c r="R822" t="str">
        <f>VLOOKUP(P822,Key!$A$2:$C$160,3,FALSE)</f>
        <v>Canada</v>
      </c>
      <c r="S822" t="str">
        <f>VLOOKUP(P822,Key!$A$2:$D$160,4,FALSE)</f>
        <v>INT</v>
      </c>
      <c r="T822" t="b">
        <v>0</v>
      </c>
      <c r="U822" s="4">
        <f t="shared" si="93"/>
        <v>5009.690755806233</v>
      </c>
    </row>
    <row r="823" spans="1:21" x14ac:dyDescent="0.2">
      <c r="A823">
        <v>2816122291</v>
      </c>
      <c r="B823" t="s">
        <v>260</v>
      </c>
      <c r="D823" s="7">
        <v>43763</v>
      </c>
      <c r="F823" s="7">
        <f t="shared" si="104"/>
        <v>43763</v>
      </c>
      <c r="G823" s="6">
        <f t="shared" si="105"/>
        <v>10</v>
      </c>
      <c r="H823" s="6">
        <f t="shared" si="106"/>
        <v>25</v>
      </c>
      <c r="I823" s="6">
        <f t="shared" si="107"/>
        <v>2019</v>
      </c>
      <c r="J823" t="s">
        <v>4</v>
      </c>
      <c r="K823" t="s">
        <v>5</v>
      </c>
      <c r="L823">
        <v>3049</v>
      </c>
      <c r="M823">
        <f t="shared" si="103"/>
        <v>10470</v>
      </c>
      <c r="N823">
        <v>10.47</v>
      </c>
      <c r="O823" s="4">
        <f t="shared" si="95"/>
        <v>6.50575437</v>
      </c>
      <c r="P823" t="s">
        <v>249</v>
      </c>
      <c r="Q823">
        <f>VLOOKUP(P823,Key!$A$2:$C$160,2,FALSE)</f>
        <v>0</v>
      </c>
      <c r="R823" t="str">
        <f>VLOOKUP(P823,Key!$A$2:$C$160,3,FALSE)</f>
        <v>Canada</v>
      </c>
      <c r="S823" t="str">
        <f>VLOOKUP(P823,Key!$A$2:$D$160,4,FALSE)</f>
        <v>INT</v>
      </c>
      <c r="T823" t="b">
        <v>0</v>
      </c>
      <c r="U823" s="4">
        <f t="shared" si="93"/>
        <v>5016.1965101762335</v>
      </c>
    </row>
    <row r="824" spans="1:21" x14ac:dyDescent="0.2">
      <c r="A824">
        <v>2818478621</v>
      </c>
      <c r="B824" t="s">
        <v>261</v>
      </c>
      <c r="D824" s="7">
        <v>43764</v>
      </c>
      <c r="F824" s="7">
        <f t="shared" si="104"/>
        <v>43764</v>
      </c>
      <c r="G824" s="6">
        <f t="shared" si="105"/>
        <v>10</v>
      </c>
      <c r="H824" s="6">
        <f t="shared" si="106"/>
        <v>26</v>
      </c>
      <c r="I824" s="6">
        <f t="shared" si="107"/>
        <v>2019</v>
      </c>
      <c r="J824" t="s">
        <v>4</v>
      </c>
      <c r="K824" t="s">
        <v>5</v>
      </c>
      <c r="L824">
        <v>2906</v>
      </c>
      <c r="M824">
        <f t="shared" si="103"/>
        <v>10170</v>
      </c>
      <c r="N824">
        <v>10.17</v>
      </c>
      <c r="O824" s="4">
        <f t="shared" si="95"/>
        <v>6.3193430700000004</v>
      </c>
      <c r="P824" t="s">
        <v>249</v>
      </c>
      <c r="Q824">
        <f>VLOOKUP(P824,Key!$A$2:$C$160,2,FALSE)</f>
        <v>0</v>
      </c>
      <c r="R824" t="str">
        <f>VLOOKUP(P824,Key!$A$2:$C$160,3,FALSE)</f>
        <v>Canada</v>
      </c>
      <c r="S824" t="str">
        <f>VLOOKUP(P824,Key!$A$2:$D$160,4,FALSE)</f>
        <v>INT</v>
      </c>
      <c r="T824" t="b">
        <v>0</v>
      </c>
      <c r="U824" s="4">
        <f t="shared" si="93"/>
        <v>5022.5158532462337</v>
      </c>
    </row>
    <row r="825" spans="1:21" x14ac:dyDescent="0.2">
      <c r="A825">
        <v>2821765912</v>
      </c>
      <c r="B825" t="s">
        <v>262</v>
      </c>
      <c r="D825" s="7">
        <v>43765</v>
      </c>
      <c r="F825" s="7">
        <f t="shared" si="104"/>
        <v>43765</v>
      </c>
      <c r="G825" s="6">
        <f t="shared" si="105"/>
        <v>10</v>
      </c>
      <c r="H825" s="6">
        <f t="shared" si="106"/>
        <v>27</v>
      </c>
      <c r="I825" s="6">
        <f t="shared" si="107"/>
        <v>2019</v>
      </c>
      <c r="J825" t="s">
        <v>4</v>
      </c>
      <c r="K825" t="s">
        <v>5</v>
      </c>
      <c r="L825">
        <v>3381</v>
      </c>
      <c r="M825">
        <f t="shared" si="103"/>
        <v>11970</v>
      </c>
      <c r="N825">
        <v>11.97</v>
      </c>
      <c r="O825" s="4">
        <f t="shared" si="95"/>
        <v>7.4378108699999999</v>
      </c>
      <c r="P825" t="s">
        <v>249</v>
      </c>
      <c r="Q825">
        <f>VLOOKUP(P825,Key!$A$2:$C$160,2,FALSE)</f>
        <v>0</v>
      </c>
      <c r="R825" t="str">
        <f>VLOOKUP(P825,Key!$A$2:$C$160,3,FALSE)</f>
        <v>Canada</v>
      </c>
      <c r="S825" t="str">
        <f>VLOOKUP(P825,Key!$A$2:$D$160,4,FALSE)</f>
        <v>INT</v>
      </c>
      <c r="T825" t="b">
        <v>0</v>
      </c>
      <c r="U825" s="4">
        <f t="shared" si="93"/>
        <v>5029.953664116234</v>
      </c>
    </row>
    <row r="826" spans="1:21" x14ac:dyDescent="0.2">
      <c r="A826">
        <v>2823864143</v>
      </c>
      <c r="B826" t="s">
        <v>263</v>
      </c>
      <c r="D826" s="7">
        <v>43766</v>
      </c>
      <c r="F826" s="7">
        <f t="shared" si="104"/>
        <v>43766</v>
      </c>
      <c r="G826" s="6">
        <f t="shared" si="105"/>
        <v>10</v>
      </c>
      <c r="H826" s="6">
        <f t="shared" si="106"/>
        <v>28</v>
      </c>
      <c r="I826" s="6">
        <f t="shared" si="107"/>
        <v>2019</v>
      </c>
      <c r="J826" t="s">
        <v>4</v>
      </c>
      <c r="K826" t="s">
        <v>5</v>
      </c>
      <c r="L826">
        <v>2769</v>
      </c>
      <c r="M826">
        <f t="shared" si="103"/>
        <v>10080</v>
      </c>
      <c r="N826">
        <v>10.08</v>
      </c>
      <c r="O826" s="4">
        <f t="shared" si="95"/>
        <v>6.2634196800000002</v>
      </c>
      <c r="P826" t="s">
        <v>508</v>
      </c>
      <c r="Q826" t="str">
        <f>VLOOKUP(P826,Key!$A$2:$C$160,2,FALSE)</f>
        <v>Home - PP</v>
      </c>
      <c r="R826" t="str">
        <f>VLOOKUP(P826,Key!$A$2:$C$160,3,FALSE)</f>
        <v>Home - PP</v>
      </c>
      <c r="S826" t="str">
        <f>VLOOKUP(P826,Key!$A$2:$D$160,4,FALSE)</f>
        <v>Home - PP</v>
      </c>
      <c r="T826" t="b">
        <v>0</v>
      </c>
      <c r="U826" s="4">
        <f t="shared" si="93"/>
        <v>5036.217083796234</v>
      </c>
    </row>
    <row r="827" spans="1:21" x14ac:dyDescent="0.2">
      <c r="A827">
        <v>2826281457</v>
      </c>
      <c r="B827" t="s">
        <v>264</v>
      </c>
      <c r="D827" s="7">
        <v>43767</v>
      </c>
      <c r="F827" s="7">
        <f t="shared" si="104"/>
        <v>43767</v>
      </c>
      <c r="G827" s="6">
        <f t="shared" si="105"/>
        <v>10</v>
      </c>
      <c r="H827" s="6">
        <f t="shared" si="106"/>
        <v>29</v>
      </c>
      <c r="I827" s="6">
        <f t="shared" si="107"/>
        <v>2019</v>
      </c>
      <c r="J827" t="s">
        <v>4</v>
      </c>
      <c r="K827" t="s">
        <v>5</v>
      </c>
      <c r="L827">
        <v>2245</v>
      </c>
      <c r="M827">
        <f t="shared" si="103"/>
        <v>8080</v>
      </c>
      <c r="N827">
        <v>8.08</v>
      </c>
      <c r="O827" s="4">
        <f t="shared" si="95"/>
        <v>5.0206776800000004</v>
      </c>
      <c r="P827" t="s">
        <v>508</v>
      </c>
      <c r="Q827" t="str">
        <f>VLOOKUP(P827,Key!$A$2:$C$160,2,FALSE)</f>
        <v>Home - PP</v>
      </c>
      <c r="R827" t="str">
        <f>VLOOKUP(P827,Key!$A$2:$C$160,3,FALSE)</f>
        <v>Home - PP</v>
      </c>
      <c r="S827" t="str">
        <f>VLOOKUP(P827,Key!$A$2:$D$160,4,FALSE)</f>
        <v>Home - PP</v>
      </c>
      <c r="T827" t="b">
        <v>0</v>
      </c>
      <c r="U827" s="4">
        <f t="shared" si="93"/>
        <v>5041.2377614762336</v>
      </c>
    </row>
    <row r="828" spans="1:21" x14ac:dyDescent="0.2">
      <c r="A828">
        <v>2828848082</v>
      </c>
      <c r="B828" t="s">
        <v>265</v>
      </c>
      <c r="D828" s="7">
        <v>43768</v>
      </c>
      <c r="F828" s="7">
        <f t="shared" si="104"/>
        <v>43768</v>
      </c>
      <c r="G828" s="6">
        <f t="shared" si="105"/>
        <v>10</v>
      </c>
      <c r="H828" s="6">
        <f t="shared" si="106"/>
        <v>30</v>
      </c>
      <c r="I828" s="6">
        <f t="shared" si="107"/>
        <v>2019</v>
      </c>
      <c r="J828" t="s">
        <v>4</v>
      </c>
      <c r="K828" t="s">
        <v>5</v>
      </c>
      <c r="L828">
        <v>2249</v>
      </c>
      <c r="M828">
        <f t="shared" si="103"/>
        <v>8130.0000000000009</v>
      </c>
      <c r="N828">
        <v>8.1300000000000008</v>
      </c>
      <c r="O828" s="4">
        <f t="shared" si="95"/>
        <v>5.0517462300000009</v>
      </c>
      <c r="P828" t="s">
        <v>508</v>
      </c>
      <c r="Q828" t="str">
        <f>VLOOKUP(P828,Key!$A$2:$C$160,2,FALSE)</f>
        <v>Home - PP</v>
      </c>
      <c r="R828" t="str">
        <f>VLOOKUP(P828,Key!$A$2:$C$160,3,FALSE)</f>
        <v>Home - PP</v>
      </c>
      <c r="S828" t="str">
        <f>VLOOKUP(P828,Key!$A$2:$D$160,4,FALSE)</f>
        <v>Home - PP</v>
      </c>
      <c r="T828" t="b">
        <v>0</v>
      </c>
      <c r="U828" s="4">
        <f t="shared" si="93"/>
        <v>5046.289507706234</v>
      </c>
    </row>
    <row r="829" spans="1:21" x14ac:dyDescent="0.2">
      <c r="A829">
        <v>2831136276</v>
      </c>
      <c r="B829" t="s">
        <v>266</v>
      </c>
      <c r="D829" s="7">
        <v>43769</v>
      </c>
      <c r="F829" s="7">
        <f t="shared" si="104"/>
        <v>43769</v>
      </c>
      <c r="G829" s="6">
        <f t="shared" si="105"/>
        <v>10</v>
      </c>
      <c r="H829" s="6">
        <f t="shared" si="106"/>
        <v>31</v>
      </c>
      <c r="I829" s="6">
        <f t="shared" si="107"/>
        <v>2019</v>
      </c>
      <c r="J829" t="s">
        <v>4</v>
      </c>
      <c r="K829" t="s">
        <v>5</v>
      </c>
      <c r="L829">
        <v>2468</v>
      </c>
      <c r="M829">
        <f t="shared" si="103"/>
        <v>8750</v>
      </c>
      <c r="N829">
        <v>8.75</v>
      </c>
      <c r="O829" s="4">
        <f t="shared" si="95"/>
        <v>5.43699625</v>
      </c>
      <c r="P829" t="s">
        <v>508</v>
      </c>
      <c r="Q829" t="str">
        <f>VLOOKUP(P829,Key!$A$2:$C$160,2,FALSE)</f>
        <v>Home - PP</v>
      </c>
      <c r="R829" t="str">
        <f>VLOOKUP(P829,Key!$A$2:$C$160,3,FALSE)</f>
        <v>Home - PP</v>
      </c>
      <c r="S829" t="str">
        <f>VLOOKUP(P829,Key!$A$2:$D$160,4,FALSE)</f>
        <v>Home - PP</v>
      </c>
      <c r="T829" t="b">
        <v>0</v>
      </c>
      <c r="U829" s="4">
        <f t="shared" si="93"/>
        <v>5051.7265039562344</v>
      </c>
    </row>
    <row r="830" spans="1:21" x14ac:dyDescent="0.2">
      <c r="A830">
        <v>2833411930</v>
      </c>
      <c r="B830" t="s">
        <v>267</v>
      </c>
      <c r="D830" s="7">
        <v>43770</v>
      </c>
      <c r="F830" s="7">
        <f t="shared" si="104"/>
        <v>43770</v>
      </c>
      <c r="G830" s="6">
        <f t="shared" si="105"/>
        <v>11</v>
      </c>
      <c r="H830" s="6">
        <f t="shared" si="106"/>
        <v>1</v>
      </c>
      <c r="I830" s="6">
        <f t="shared" si="107"/>
        <v>2019</v>
      </c>
      <c r="J830" t="s">
        <v>4</v>
      </c>
      <c r="K830" t="s">
        <v>5</v>
      </c>
      <c r="L830">
        <v>2877</v>
      </c>
      <c r="M830">
        <f t="shared" si="103"/>
        <v>10310</v>
      </c>
      <c r="N830">
        <v>10.31</v>
      </c>
      <c r="O830" s="4">
        <f t="shared" si="95"/>
        <v>6.4063350100000003</v>
      </c>
      <c r="P830" t="s">
        <v>508</v>
      </c>
      <c r="Q830" t="str">
        <f>VLOOKUP(P830,Key!$A$2:$C$160,2,FALSE)</f>
        <v>Home - PP</v>
      </c>
      <c r="R830" t="str">
        <f>VLOOKUP(P830,Key!$A$2:$C$160,3,FALSE)</f>
        <v>Home - PP</v>
      </c>
      <c r="S830" t="str">
        <f>VLOOKUP(P830,Key!$A$2:$D$160,4,FALSE)</f>
        <v>Home - PP</v>
      </c>
      <c r="T830" t="b">
        <v>0</v>
      </c>
      <c r="U830" s="4">
        <f t="shared" si="93"/>
        <v>5058.132838966234</v>
      </c>
    </row>
    <row r="831" spans="1:21" x14ac:dyDescent="0.2">
      <c r="A831">
        <v>2835795784</v>
      </c>
      <c r="B831" t="s">
        <v>268</v>
      </c>
      <c r="D831" s="7">
        <v>43771</v>
      </c>
      <c r="F831" s="7">
        <f t="shared" si="104"/>
        <v>43771</v>
      </c>
      <c r="G831" s="6">
        <f t="shared" si="105"/>
        <v>11</v>
      </c>
      <c r="H831" s="6">
        <f t="shared" si="106"/>
        <v>2</v>
      </c>
      <c r="I831" s="6">
        <f t="shared" si="107"/>
        <v>2019</v>
      </c>
      <c r="J831" t="s">
        <v>4</v>
      </c>
      <c r="K831" t="s">
        <v>5</v>
      </c>
      <c r="L831">
        <v>2262</v>
      </c>
      <c r="M831">
        <f t="shared" si="103"/>
        <v>8119.9999999999991</v>
      </c>
      <c r="N831">
        <v>8.1199999999999992</v>
      </c>
      <c r="O831" s="4">
        <f t="shared" si="95"/>
        <v>5.0455325199999992</v>
      </c>
      <c r="P831" t="s">
        <v>508</v>
      </c>
      <c r="Q831" t="str">
        <f>VLOOKUP(P831,Key!$A$2:$C$160,2,FALSE)</f>
        <v>Home - PP</v>
      </c>
      <c r="R831" t="str">
        <f>VLOOKUP(P831,Key!$A$2:$C$160,3,FALSE)</f>
        <v>Home - PP</v>
      </c>
      <c r="S831" t="str">
        <f>VLOOKUP(P831,Key!$A$2:$D$160,4,FALSE)</f>
        <v>Home - PP</v>
      </c>
      <c r="T831" t="b">
        <v>0</v>
      </c>
      <c r="U831" s="4">
        <f t="shared" si="93"/>
        <v>5063.178371486234</v>
      </c>
    </row>
    <row r="832" spans="1:21" x14ac:dyDescent="0.2">
      <c r="A832">
        <v>2838600863</v>
      </c>
      <c r="B832" t="s">
        <v>269</v>
      </c>
      <c r="D832" s="7">
        <v>43772</v>
      </c>
      <c r="F832" s="7">
        <f t="shared" si="104"/>
        <v>43772</v>
      </c>
      <c r="G832" s="6">
        <f t="shared" si="105"/>
        <v>11</v>
      </c>
      <c r="H832" s="6">
        <f t="shared" si="106"/>
        <v>3</v>
      </c>
      <c r="I832" s="6">
        <f t="shared" si="107"/>
        <v>2019</v>
      </c>
      <c r="J832" t="s">
        <v>4</v>
      </c>
      <c r="K832" t="s">
        <v>5</v>
      </c>
      <c r="L832">
        <v>2347</v>
      </c>
      <c r="M832">
        <f t="shared" si="103"/>
        <v>8380</v>
      </c>
      <c r="N832">
        <v>8.3800000000000008</v>
      </c>
      <c r="O832" s="4">
        <f t="shared" si="95"/>
        <v>5.20708898</v>
      </c>
      <c r="P832" t="s">
        <v>508</v>
      </c>
      <c r="Q832" t="str">
        <f>VLOOKUP(P832,Key!$A$2:$C$160,2,FALSE)</f>
        <v>Home - PP</v>
      </c>
      <c r="R832" t="str">
        <f>VLOOKUP(P832,Key!$A$2:$C$160,3,FALSE)</f>
        <v>Home - PP</v>
      </c>
      <c r="S832" t="str">
        <f>VLOOKUP(P832,Key!$A$2:$D$160,4,FALSE)</f>
        <v>Home - PP</v>
      </c>
      <c r="T832" t="b">
        <v>0</v>
      </c>
      <c r="U832" s="4">
        <f t="shared" si="93"/>
        <v>5068.3854604662338</v>
      </c>
    </row>
    <row r="833" spans="1:21" x14ac:dyDescent="0.2">
      <c r="A833">
        <v>2840793121</v>
      </c>
      <c r="B833" t="s">
        <v>270</v>
      </c>
      <c r="D833" s="7">
        <v>43773</v>
      </c>
      <c r="F833" s="7">
        <f t="shared" si="104"/>
        <v>43773</v>
      </c>
      <c r="G833" s="6">
        <f t="shared" si="105"/>
        <v>11</v>
      </c>
      <c r="H833" s="6">
        <f t="shared" si="106"/>
        <v>4</v>
      </c>
      <c r="I833" s="6">
        <f t="shared" si="107"/>
        <v>2019</v>
      </c>
      <c r="J833" t="s">
        <v>4</v>
      </c>
      <c r="K833" t="s">
        <v>5</v>
      </c>
      <c r="L833">
        <v>2275</v>
      </c>
      <c r="M833">
        <f t="shared" si="103"/>
        <v>8119.9999999999991</v>
      </c>
      <c r="N833">
        <v>8.1199999999999992</v>
      </c>
      <c r="O833" s="4">
        <f t="shared" si="95"/>
        <v>5.0455325199999992</v>
      </c>
      <c r="P833" t="s">
        <v>508</v>
      </c>
      <c r="Q833" t="str">
        <f>VLOOKUP(P833,Key!$A$2:$C$160,2,FALSE)</f>
        <v>Home - PP</v>
      </c>
      <c r="R833" t="str">
        <f>VLOOKUP(P833,Key!$A$2:$C$160,3,FALSE)</f>
        <v>Home - PP</v>
      </c>
      <c r="S833" t="str">
        <f>VLOOKUP(P833,Key!$A$2:$D$160,4,FALSE)</f>
        <v>Home - PP</v>
      </c>
      <c r="T833" t="b">
        <v>0</v>
      </c>
      <c r="U833" s="4">
        <f t="shared" si="93"/>
        <v>5073.4309929862338</v>
      </c>
    </row>
    <row r="834" spans="1:21" x14ac:dyDescent="0.2">
      <c r="A834">
        <v>2843345020</v>
      </c>
      <c r="B834" t="s">
        <v>271</v>
      </c>
      <c r="D834" s="7">
        <v>43774</v>
      </c>
      <c r="F834" s="7">
        <f t="shared" si="104"/>
        <v>43774</v>
      </c>
      <c r="G834" s="6">
        <f t="shared" si="105"/>
        <v>11</v>
      </c>
      <c r="H834" s="6">
        <f t="shared" si="106"/>
        <v>5</v>
      </c>
      <c r="I834" s="6">
        <f t="shared" si="107"/>
        <v>2019</v>
      </c>
      <c r="J834" t="s">
        <v>4</v>
      </c>
      <c r="K834" t="s">
        <v>5</v>
      </c>
      <c r="L834">
        <v>2347</v>
      </c>
      <c r="M834">
        <f t="shared" si="103"/>
        <v>8210</v>
      </c>
      <c r="N834">
        <v>8.2100000000000009</v>
      </c>
      <c r="O834" s="4">
        <f t="shared" si="95"/>
        <v>5.1014559100000003</v>
      </c>
      <c r="P834" t="s">
        <v>508</v>
      </c>
      <c r="Q834" t="str">
        <f>VLOOKUP(P834,Key!$A$2:$C$160,2,FALSE)</f>
        <v>Home - PP</v>
      </c>
      <c r="R834" t="str">
        <f>VLOOKUP(P834,Key!$A$2:$C$160,3,FALSE)</f>
        <v>Home - PP</v>
      </c>
      <c r="S834" t="str">
        <f>VLOOKUP(P834,Key!$A$2:$D$160,4,FALSE)</f>
        <v>Home - PP</v>
      </c>
      <c r="T834" t="b">
        <v>0</v>
      </c>
      <c r="U834" s="4">
        <f t="shared" si="93"/>
        <v>5078.5324488962342</v>
      </c>
    </row>
    <row r="835" spans="1:21" x14ac:dyDescent="0.2">
      <c r="A835">
        <v>2845809333</v>
      </c>
      <c r="B835" t="s">
        <v>272</v>
      </c>
      <c r="D835" s="7">
        <v>43775</v>
      </c>
      <c r="F835" s="7">
        <f t="shared" si="104"/>
        <v>43775</v>
      </c>
      <c r="G835" s="6">
        <f t="shared" si="105"/>
        <v>11</v>
      </c>
      <c r="H835" s="6">
        <f t="shared" si="106"/>
        <v>6</v>
      </c>
      <c r="I835" s="6">
        <f t="shared" si="107"/>
        <v>2019</v>
      </c>
      <c r="J835" t="s">
        <v>4</v>
      </c>
      <c r="K835" t="s">
        <v>5</v>
      </c>
      <c r="L835">
        <v>2531</v>
      </c>
      <c r="M835">
        <f t="shared" si="103"/>
        <v>8850</v>
      </c>
      <c r="N835">
        <v>8.85</v>
      </c>
      <c r="O835" s="4">
        <f t="shared" si="95"/>
        <v>5.4991333500000001</v>
      </c>
      <c r="P835" t="s">
        <v>508</v>
      </c>
      <c r="Q835" t="str">
        <f>VLOOKUP(P835,Key!$A$2:$C$160,2,FALSE)</f>
        <v>Home - PP</v>
      </c>
      <c r="R835" t="str">
        <f>VLOOKUP(P835,Key!$A$2:$C$160,3,FALSE)</f>
        <v>Home - PP</v>
      </c>
      <c r="S835" t="str">
        <f>VLOOKUP(P835,Key!$A$2:$D$160,4,FALSE)</f>
        <v>Home - PP</v>
      </c>
      <c r="T835" t="b">
        <v>0</v>
      </c>
      <c r="U835" s="4">
        <f t="shared" si="93"/>
        <v>5084.0315822462344</v>
      </c>
    </row>
    <row r="836" spans="1:21" x14ac:dyDescent="0.2">
      <c r="A836">
        <v>2848256069</v>
      </c>
      <c r="B836" t="s">
        <v>273</v>
      </c>
      <c r="D836" s="7">
        <v>43776</v>
      </c>
      <c r="F836" s="7">
        <f t="shared" si="104"/>
        <v>43776</v>
      </c>
      <c r="G836" s="6">
        <f t="shared" si="105"/>
        <v>11</v>
      </c>
      <c r="H836" s="6">
        <f t="shared" si="106"/>
        <v>7</v>
      </c>
      <c r="I836" s="6">
        <f t="shared" si="107"/>
        <v>2019</v>
      </c>
      <c r="J836" t="s">
        <v>4</v>
      </c>
      <c r="K836" t="s">
        <v>5</v>
      </c>
      <c r="L836">
        <v>2731</v>
      </c>
      <c r="M836">
        <f t="shared" si="103"/>
        <v>9500</v>
      </c>
      <c r="N836">
        <v>9.5</v>
      </c>
      <c r="O836" s="4">
        <f t="shared" si="95"/>
        <v>5.9030244999999999</v>
      </c>
      <c r="P836" t="s">
        <v>508</v>
      </c>
      <c r="Q836" t="str">
        <f>VLOOKUP(P836,Key!$A$2:$C$160,2,FALSE)</f>
        <v>Home - PP</v>
      </c>
      <c r="R836" t="str">
        <f>VLOOKUP(P836,Key!$A$2:$C$160,3,FALSE)</f>
        <v>Home - PP</v>
      </c>
      <c r="S836" t="str">
        <f>VLOOKUP(P836,Key!$A$2:$D$160,4,FALSE)</f>
        <v>Home - PP</v>
      </c>
      <c r="T836" t="b">
        <v>0</v>
      </c>
      <c r="U836" s="4">
        <f t="shared" si="93"/>
        <v>5089.9346067462347</v>
      </c>
    </row>
    <row r="837" spans="1:21" x14ac:dyDescent="0.2">
      <c r="A837">
        <v>2850350239</v>
      </c>
      <c r="B837" t="s">
        <v>274</v>
      </c>
      <c r="D837" s="7">
        <v>43777</v>
      </c>
      <c r="F837" s="7">
        <f t="shared" si="104"/>
        <v>43777</v>
      </c>
      <c r="G837" s="6">
        <f t="shared" si="105"/>
        <v>11</v>
      </c>
      <c r="H837" s="6">
        <f t="shared" si="106"/>
        <v>8</v>
      </c>
      <c r="I837" s="6">
        <f t="shared" si="107"/>
        <v>2019</v>
      </c>
      <c r="J837" t="s">
        <v>4</v>
      </c>
      <c r="K837" t="s">
        <v>5</v>
      </c>
      <c r="L837">
        <v>2955</v>
      </c>
      <c r="M837">
        <f t="shared" si="103"/>
        <v>10080</v>
      </c>
      <c r="N837">
        <v>10.08</v>
      </c>
      <c r="O837" s="4">
        <f t="shared" si="95"/>
        <v>6.2634196800000002</v>
      </c>
      <c r="P837" t="s">
        <v>508</v>
      </c>
      <c r="Q837" t="str">
        <f>VLOOKUP(P837,Key!$A$2:$C$160,2,FALSE)</f>
        <v>Home - PP</v>
      </c>
      <c r="R837" t="str">
        <f>VLOOKUP(P837,Key!$A$2:$C$160,3,FALSE)</f>
        <v>Home - PP</v>
      </c>
      <c r="S837" t="str">
        <f>VLOOKUP(P837,Key!$A$2:$D$160,4,FALSE)</f>
        <v>Home - PP</v>
      </c>
      <c r="T837" t="b">
        <v>0</v>
      </c>
      <c r="U837" s="4">
        <f t="shared" si="93"/>
        <v>5096.1980264262347</v>
      </c>
    </row>
    <row r="838" spans="1:21" x14ac:dyDescent="0.2">
      <c r="A838">
        <v>2852749449</v>
      </c>
      <c r="B838" t="s">
        <v>275</v>
      </c>
      <c r="D838" s="7">
        <v>43778</v>
      </c>
      <c r="F838" s="7">
        <f t="shared" si="104"/>
        <v>43778</v>
      </c>
      <c r="G838" s="6">
        <f t="shared" si="105"/>
        <v>11</v>
      </c>
      <c r="H838" s="6">
        <f t="shared" si="106"/>
        <v>9</v>
      </c>
      <c r="I838" s="6">
        <f t="shared" si="107"/>
        <v>2019</v>
      </c>
      <c r="J838" t="s">
        <v>4</v>
      </c>
      <c r="K838" t="s">
        <v>5</v>
      </c>
      <c r="L838">
        <v>1513</v>
      </c>
      <c r="M838">
        <f t="shared" si="103"/>
        <v>5140</v>
      </c>
      <c r="N838">
        <v>5.14</v>
      </c>
      <c r="O838" s="4">
        <f t="shared" si="95"/>
        <v>3.1938469400000002</v>
      </c>
      <c r="P838" t="s">
        <v>508</v>
      </c>
      <c r="Q838" t="str">
        <f>VLOOKUP(P838,Key!$A$2:$C$160,2,FALSE)</f>
        <v>Home - PP</v>
      </c>
      <c r="R838" t="str">
        <f>VLOOKUP(P838,Key!$A$2:$C$160,3,FALSE)</f>
        <v>Home - PP</v>
      </c>
      <c r="S838" t="str">
        <f>VLOOKUP(P838,Key!$A$2:$D$160,4,FALSE)</f>
        <v>Home - PP</v>
      </c>
      <c r="T838" t="b">
        <v>0</v>
      </c>
      <c r="U838" s="4">
        <f t="shared" si="93"/>
        <v>5099.3918733662349</v>
      </c>
    </row>
    <row r="839" spans="1:21" x14ac:dyDescent="0.2">
      <c r="A839">
        <v>2855620611</v>
      </c>
      <c r="B839" t="s">
        <v>276</v>
      </c>
      <c r="D839" s="7">
        <v>43779</v>
      </c>
      <c r="F839" s="7">
        <f t="shared" si="104"/>
        <v>43779</v>
      </c>
      <c r="G839" s="6">
        <f t="shared" si="105"/>
        <v>11</v>
      </c>
      <c r="H839" s="6">
        <f t="shared" si="106"/>
        <v>10</v>
      </c>
      <c r="I839" s="6">
        <f t="shared" si="107"/>
        <v>2019</v>
      </c>
      <c r="J839" t="s">
        <v>4</v>
      </c>
      <c r="K839" t="s">
        <v>5</v>
      </c>
      <c r="L839">
        <v>2042</v>
      </c>
      <c r="M839">
        <f t="shared" si="103"/>
        <v>7540</v>
      </c>
      <c r="N839">
        <v>7.54</v>
      </c>
      <c r="O839" s="4">
        <f t="shared" si="95"/>
        <v>4.6851373399999998</v>
      </c>
      <c r="P839" t="s">
        <v>508</v>
      </c>
      <c r="Q839" t="str">
        <f>VLOOKUP(P839,Key!$A$2:$C$160,2,FALSE)</f>
        <v>Home - PP</v>
      </c>
      <c r="R839" t="str">
        <f>VLOOKUP(P839,Key!$A$2:$C$160,3,FALSE)</f>
        <v>Home - PP</v>
      </c>
      <c r="S839" t="str">
        <f>VLOOKUP(P839,Key!$A$2:$D$160,4,FALSE)</f>
        <v>Home - PP</v>
      </c>
      <c r="T839" t="b">
        <v>0</v>
      </c>
      <c r="U839" s="4">
        <f t="shared" si="93"/>
        <v>5104.0770107062353</v>
      </c>
    </row>
    <row r="840" spans="1:21" x14ac:dyDescent="0.2">
      <c r="A840">
        <v>2857805931</v>
      </c>
      <c r="B840" t="s">
        <v>277</v>
      </c>
      <c r="D840" s="7">
        <v>43780</v>
      </c>
      <c r="F840" s="7">
        <f t="shared" si="104"/>
        <v>43780</v>
      </c>
      <c r="G840" s="6">
        <f t="shared" si="105"/>
        <v>11</v>
      </c>
      <c r="H840" s="6">
        <f t="shared" si="106"/>
        <v>11</v>
      </c>
      <c r="I840" s="6">
        <f t="shared" si="107"/>
        <v>2019</v>
      </c>
      <c r="J840" t="s">
        <v>4</v>
      </c>
      <c r="K840" t="s">
        <v>5</v>
      </c>
      <c r="L840">
        <v>2401</v>
      </c>
      <c r="M840">
        <f t="shared" si="103"/>
        <v>8560</v>
      </c>
      <c r="N840">
        <v>8.56</v>
      </c>
      <c r="O840" s="4">
        <f t="shared" si="95"/>
        <v>5.3189357600000005</v>
      </c>
      <c r="P840" t="s">
        <v>508</v>
      </c>
      <c r="Q840" t="str">
        <f>VLOOKUP(P840,Key!$A$2:$C$160,2,FALSE)</f>
        <v>Home - PP</v>
      </c>
      <c r="R840" t="str">
        <f>VLOOKUP(P840,Key!$A$2:$C$160,3,FALSE)</f>
        <v>Home - PP</v>
      </c>
      <c r="S840" t="str">
        <f>VLOOKUP(P840,Key!$A$2:$D$160,4,FALSE)</f>
        <v>Home - PP</v>
      </c>
      <c r="T840" t="b">
        <v>0</v>
      </c>
      <c r="U840" s="4">
        <f t="shared" ref="U840:U903" si="108">IF(K840="Run",O840,0)+U839</f>
        <v>5109.3959464662357</v>
      </c>
    </row>
    <row r="841" spans="1:21" x14ac:dyDescent="0.2">
      <c r="A841">
        <v>2860190622</v>
      </c>
      <c r="B841" t="s">
        <v>278</v>
      </c>
      <c r="D841" s="7">
        <v>43781</v>
      </c>
      <c r="F841" s="7">
        <f t="shared" si="104"/>
        <v>43781</v>
      </c>
      <c r="G841" s="6">
        <f t="shared" si="105"/>
        <v>11</v>
      </c>
      <c r="H841" s="6">
        <f t="shared" si="106"/>
        <v>12</v>
      </c>
      <c r="I841" s="6">
        <f t="shared" si="107"/>
        <v>2019</v>
      </c>
      <c r="J841" t="s">
        <v>4</v>
      </c>
      <c r="K841" t="s">
        <v>5</v>
      </c>
      <c r="L841">
        <v>2699</v>
      </c>
      <c r="M841">
        <f t="shared" si="103"/>
        <v>9260</v>
      </c>
      <c r="N841">
        <v>9.26</v>
      </c>
      <c r="O841" s="4">
        <f t="shared" si="95"/>
        <v>5.7538954599999999</v>
      </c>
      <c r="P841" t="s">
        <v>508</v>
      </c>
      <c r="Q841" t="str">
        <f>VLOOKUP(P841,Key!$A$2:$C$160,2,FALSE)</f>
        <v>Home - PP</v>
      </c>
      <c r="R841" t="str">
        <f>VLOOKUP(P841,Key!$A$2:$C$160,3,FALSE)</f>
        <v>Home - PP</v>
      </c>
      <c r="S841" t="str">
        <f>VLOOKUP(P841,Key!$A$2:$D$160,4,FALSE)</f>
        <v>Home - PP</v>
      </c>
      <c r="T841" t="b">
        <v>0</v>
      </c>
      <c r="U841" s="4">
        <f t="shared" si="108"/>
        <v>5115.1498419262361</v>
      </c>
    </row>
    <row r="842" spans="1:21" x14ac:dyDescent="0.2">
      <c r="A842">
        <v>2862486730</v>
      </c>
      <c r="B842" t="s">
        <v>279</v>
      </c>
      <c r="D842" s="7">
        <v>43782</v>
      </c>
      <c r="F842" s="7">
        <f t="shared" si="104"/>
        <v>43782</v>
      </c>
      <c r="G842" s="6">
        <f t="shared" si="105"/>
        <v>11</v>
      </c>
      <c r="H842" s="6">
        <f t="shared" si="106"/>
        <v>13</v>
      </c>
      <c r="I842" s="6">
        <f t="shared" si="107"/>
        <v>2019</v>
      </c>
      <c r="J842" t="s">
        <v>4</v>
      </c>
      <c r="K842" t="s">
        <v>5</v>
      </c>
      <c r="L842">
        <v>2742</v>
      </c>
      <c r="M842">
        <f t="shared" si="103"/>
        <v>9410</v>
      </c>
      <c r="N842">
        <v>9.41</v>
      </c>
      <c r="O842" s="4">
        <f t="shared" si="95"/>
        <v>5.8471011100000005</v>
      </c>
      <c r="P842" t="s">
        <v>508</v>
      </c>
      <c r="Q842" t="str">
        <f>VLOOKUP(P842,Key!$A$2:$C$160,2,FALSE)</f>
        <v>Home - PP</v>
      </c>
      <c r="R842" t="str">
        <f>VLOOKUP(P842,Key!$A$2:$C$160,3,FALSE)</f>
        <v>Home - PP</v>
      </c>
      <c r="S842" t="str">
        <f>VLOOKUP(P842,Key!$A$2:$D$160,4,FALSE)</f>
        <v>Home - PP</v>
      </c>
      <c r="T842" t="b">
        <v>0</v>
      </c>
      <c r="U842" s="4">
        <f t="shared" si="108"/>
        <v>5120.9969430362362</v>
      </c>
    </row>
    <row r="843" spans="1:21" x14ac:dyDescent="0.2">
      <c r="A843">
        <v>2864822855</v>
      </c>
      <c r="B843" t="s">
        <v>280</v>
      </c>
      <c r="D843" s="7">
        <v>43783</v>
      </c>
      <c r="F843" s="7">
        <f t="shared" si="104"/>
        <v>43783</v>
      </c>
      <c r="G843" s="6">
        <f t="shared" si="105"/>
        <v>11</v>
      </c>
      <c r="H843" s="6">
        <f t="shared" si="106"/>
        <v>14</v>
      </c>
      <c r="I843" s="6">
        <f t="shared" si="107"/>
        <v>2019</v>
      </c>
      <c r="J843" t="s">
        <v>4</v>
      </c>
      <c r="K843" t="s">
        <v>5</v>
      </c>
      <c r="L843">
        <v>2356</v>
      </c>
      <c r="M843">
        <f t="shared" si="103"/>
        <v>8200</v>
      </c>
      <c r="N843">
        <v>8.1999999999999993</v>
      </c>
      <c r="O843" s="4">
        <f t="shared" si="95"/>
        <v>5.0952422000000004</v>
      </c>
      <c r="P843" t="s">
        <v>508</v>
      </c>
      <c r="Q843" t="str">
        <f>VLOOKUP(P843,Key!$A$2:$C$160,2,FALSE)</f>
        <v>Home - PP</v>
      </c>
      <c r="R843" t="str">
        <f>VLOOKUP(P843,Key!$A$2:$C$160,3,FALSE)</f>
        <v>Home - PP</v>
      </c>
      <c r="S843" t="str">
        <f>VLOOKUP(P843,Key!$A$2:$D$160,4,FALSE)</f>
        <v>Home - PP</v>
      </c>
      <c r="T843" t="b">
        <v>0</v>
      </c>
      <c r="U843" s="4">
        <f t="shared" si="108"/>
        <v>5126.0921852362362</v>
      </c>
    </row>
    <row r="844" spans="1:21" x14ac:dyDescent="0.2">
      <c r="A844">
        <v>2866944345</v>
      </c>
      <c r="B844" t="s">
        <v>281</v>
      </c>
      <c r="D844" s="7">
        <v>43784</v>
      </c>
      <c r="F844" s="7">
        <f t="shared" si="104"/>
        <v>43784</v>
      </c>
      <c r="G844" s="6">
        <f t="shared" si="105"/>
        <v>11</v>
      </c>
      <c r="H844" s="6">
        <f t="shared" si="106"/>
        <v>15</v>
      </c>
      <c r="I844" s="6">
        <f t="shared" si="107"/>
        <v>2019</v>
      </c>
      <c r="J844" t="s">
        <v>4</v>
      </c>
      <c r="K844" t="s">
        <v>5</v>
      </c>
      <c r="L844">
        <v>2387</v>
      </c>
      <c r="M844">
        <f t="shared" si="103"/>
        <v>8790</v>
      </c>
      <c r="N844">
        <v>8.7899999999999991</v>
      </c>
      <c r="O844" s="4">
        <f t="shared" si="95"/>
        <v>5.4618510899999997</v>
      </c>
      <c r="P844" t="s">
        <v>508</v>
      </c>
      <c r="Q844" t="str">
        <f>VLOOKUP(P844,Key!$A$2:$C$160,2,FALSE)</f>
        <v>Home - PP</v>
      </c>
      <c r="R844" t="str">
        <f>VLOOKUP(P844,Key!$A$2:$C$160,3,FALSE)</f>
        <v>Home - PP</v>
      </c>
      <c r="S844" t="str">
        <f>VLOOKUP(P844,Key!$A$2:$D$160,4,FALSE)</f>
        <v>Home - PP</v>
      </c>
      <c r="T844" t="b">
        <v>0</v>
      </c>
      <c r="U844" s="4">
        <f t="shared" si="108"/>
        <v>5131.5540363262362</v>
      </c>
    </row>
    <row r="845" spans="1:21" x14ac:dyDescent="0.2">
      <c r="A845">
        <v>2869440652</v>
      </c>
      <c r="B845" t="s">
        <v>282</v>
      </c>
      <c r="D845" s="7">
        <v>43785</v>
      </c>
      <c r="F845" s="7">
        <f t="shared" si="104"/>
        <v>43785</v>
      </c>
      <c r="G845" s="6">
        <f t="shared" si="105"/>
        <v>11</v>
      </c>
      <c r="H845" s="6">
        <f t="shared" si="106"/>
        <v>16</v>
      </c>
      <c r="I845" s="6">
        <f t="shared" si="107"/>
        <v>2019</v>
      </c>
      <c r="J845" t="s">
        <v>4</v>
      </c>
      <c r="K845" t="s">
        <v>5</v>
      </c>
      <c r="L845">
        <v>2450</v>
      </c>
      <c r="M845">
        <f t="shared" si="103"/>
        <v>8340</v>
      </c>
      <c r="N845">
        <v>8.34</v>
      </c>
      <c r="O845" s="4">
        <f t="shared" si="95"/>
        <v>5.1822341400000003</v>
      </c>
      <c r="P845" t="s">
        <v>508</v>
      </c>
      <c r="Q845" t="str">
        <f>VLOOKUP(P845,Key!$A$2:$C$160,2,FALSE)</f>
        <v>Home - PP</v>
      </c>
      <c r="R845" t="str">
        <f>VLOOKUP(P845,Key!$A$2:$C$160,3,FALSE)</f>
        <v>Home - PP</v>
      </c>
      <c r="S845" t="str">
        <f>VLOOKUP(P845,Key!$A$2:$D$160,4,FALSE)</f>
        <v>Home - PP</v>
      </c>
      <c r="T845" t="b">
        <v>0</v>
      </c>
      <c r="U845" s="4">
        <f t="shared" si="108"/>
        <v>5136.7362704662364</v>
      </c>
    </row>
    <row r="846" spans="1:21" x14ac:dyDescent="0.2">
      <c r="A846">
        <v>2872183496</v>
      </c>
      <c r="B846" t="s">
        <v>283</v>
      </c>
      <c r="D846" s="7">
        <v>43786</v>
      </c>
      <c r="F846" s="7">
        <f t="shared" si="104"/>
        <v>43786</v>
      </c>
      <c r="G846" s="6">
        <f t="shared" si="105"/>
        <v>11</v>
      </c>
      <c r="H846" s="6">
        <f t="shared" si="106"/>
        <v>17</v>
      </c>
      <c r="I846" s="6">
        <f t="shared" si="107"/>
        <v>2019</v>
      </c>
      <c r="J846" t="s">
        <v>4</v>
      </c>
      <c r="K846" t="s">
        <v>5</v>
      </c>
      <c r="L846">
        <v>2461</v>
      </c>
      <c r="M846">
        <f t="shared" si="103"/>
        <v>8380</v>
      </c>
      <c r="N846">
        <v>8.3800000000000008</v>
      </c>
      <c r="O846" s="4">
        <f t="shared" si="95"/>
        <v>5.20708898</v>
      </c>
      <c r="P846" t="s">
        <v>508</v>
      </c>
      <c r="Q846" t="str">
        <f>VLOOKUP(P846,Key!$A$2:$C$160,2,FALSE)</f>
        <v>Home - PP</v>
      </c>
      <c r="R846" t="str">
        <f>VLOOKUP(P846,Key!$A$2:$C$160,3,FALSE)</f>
        <v>Home - PP</v>
      </c>
      <c r="S846" t="str">
        <f>VLOOKUP(P846,Key!$A$2:$D$160,4,FALSE)</f>
        <v>Home - PP</v>
      </c>
      <c r="T846" t="b">
        <v>0</v>
      </c>
      <c r="U846" s="4">
        <f t="shared" si="108"/>
        <v>5141.9433594462362</v>
      </c>
    </row>
    <row r="847" spans="1:21" x14ac:dyDescent="0.2">
      <c r="A847">
        <v>2874369633</v>
      </c>
      <c r="B847" t="s">
        <v>284</v>
      </c>
      <c r="D847" s="7">
        <v>43787</v>
      </c>
      <c r="F847" s="7">
        <f t="shared" si="104"/>
        <v>43787</v>
      </c>
      <c r="G847" s="6">
        <f t="shared" si="105"/>
        <v>11</v>
      </c>
      <c r="H847" s="6">
        <f t="shared" si="106"/>
        <v>18</v>
      </c>
      <c r="I847" s="6">
        <f t="shared" si="107"/>
        <v>2019</v>
      </c>
      <c r="J847" t="s">
        <v>4</v>
      </c>
      <c r="K847" t="s">
        <v>5</v>
      </c>
      <c r="L847">
        <v>2834</v>
      </c>
      <c r="M847">
        <f t="shared" si="103"/>
        <v>9510</v>
      </c>
      <c r="N847">
        <v>9.51</v>
      </c>
      <c r="O847" s="4">
        <f t="shared" si="95"/>
        <v>5.9092382099999998</v>
      </c>
      <c r="P847" t="s">
        <v>508</v>
      </c>
      <c r="Q847" t="str">
        <f>VLOOKUP(P847,Key!$A$2:$C$160,2,FALSE)</f>
        <v>Home - PP</v>
      </c>
      <c r="R847" t="str">
        <f>VLOOKUP(P847,Key!$A$2:$C$160,3,FALSE)</f>
        <v>Home - PP</v>
      </c>
      <c r="S847" t="str">
        <f>VLOOKUP(P847,Key!$A$2:$D$160,4,FALSE)</f>
        <v>Home - PP</v>
      </c>
      <c r="T847" t="b">
        <v>0</v>
      </c>
      <c r="U847" s="4">
        <f t="shared" si="108"/>
        <v>5147.852597656236</v>
      </c>
    </row>
    <row r="848" spans="1:21" x14ac:dyDescent="0.2">
      <c r="A848">
        <v>2876735772</v>
      </c>
      <c r="B848" t="s">
        <v>285</v>
      </c>
      <c r="D848" s="7">
        <v>43788</v>
      </c>
      <c r="F848" s="7">
        <f t="shared" si="104"/>
        <v>43788</v>
      </c>
      <c r="G848" s="6">
        <f t="shared" si="105"/>
        <v>11</v>
      </c>
      <c r="H848" s="6">
        <f t="shared" si="106"/>
        <v>19</v>
      </c>
      <c r="I848" s="6">
        <f t="shared" si="107"/>
        <v>2019</v>
      </c>
      <c r="J848" t="s">
        <v>4</v>
      </c>
      <c r="K848" t="s">
        <v>5</v>
      </c>
      <c r="L848">
        <v>2560</v>
      </c>
      <c r="M848">
        <f t="shared" si="103"/>
        <v>8990</v>
      </c>
      <c r="N848">
        <v>8.99</v>
      </c>
      <c r="O848" s="4">
        <f t="shared" si="95"/>
        <v>5.58612529</v>
      </c>
      <c r="P848" t="s">
        <v>508</v>
      </c>
      <c r="Q848" t="str">
        <f>VLOOKUP(P848,Key!$A$2:$C$160,2,FALSE)</f>
        <v>Home - PP</v>
      </c>
      <c r="R848" t="str">
        <f>VLOOKUP(P848,Key!$A$2:$C$160,3,FALSE)</f>
        <v>Home - PP</v>
      </c>
      <c r="S848" t="str">
        <f>VLOOKUP(P848,Key!$A$2:$D$160,4,FALSE)</f>
        <v>Home - PP</v>
      </c>
      <c r="T848" t="b">
        <v>0</v>
      </c>
      <c r="U848" s="4">
        <f t="shared" si="108"/>
        <v>5153.4387229462363</v>
      </c>
    </row>
    <row r="849" spans="1:21" x14ac:dyDescent="0.2">
      <c r="A849">
        <v>2880095480</v>
      </c>
      <c r="B849" t="s">
        <v>286</v>
      </c>
      <c r="D849" s="7">
        <v>43789</v>
      </c>
      <c r="F849" s="7">
        <f t="shared" si="104"/>
        <v>43789</v>
      </c>
      <c r="G849" s="6">
        <f t="shared" si="105"/>
        <v>11</v>
      </c>
      <c r="H849" s="6">
        <f t="shared" si="106"/>
        <v>20</v>
      </c>
      <c r="I849" s="6">
        <f t="shared" si="107"/>
        <v>2019</v>
      </c>
      <c r="J849" t="s">
        <v>9</v>
      </c>
      <c r="K849" t="s">
        <v>5</v>
      </c>
      <c r="L849">
        <v>2700</v>
      </c>
      <c r="M849">
        <f t="shared" si="103"/>
        <v>8920</v>
      </c>
      <c r="N849">
        <v>8.92</v>
      </c>
      <c r="O849" s="4">
        <f t="shared" si="95"/>
        <v>5.5426293200000005</v>
      </c>
      <c r="P849" t="s">
        <v>334</v>
      </c>
      <c r="Q849" t="str">
        <f>VLOOKUP(P849,Key!$A$2:$C$160,2,FALSE)</f>
        <v>Texas</v>
      </c>
      <c r="R849" t="str">
        <f>VLOOKUP(P849,Key!$A$2:$C$160,3,FALSE)</f>
        <v>USA</v>
      </c>
      <c r="S849" t="str">
        <f>VLOOKUP(P849,Key!$A$2:$D$160,4,FALSE)</f>
        <v>DOM</v>
      </c>
      <c r="T849" t="b">
        <v>1</v>
      </c>
      <c r="U849" s="4">
        <f t="shared" si="108"/>
        <v>5158.9813522662362</v>
      </c>
    </row>
    <row r="850" spans="1:21" x14ac:dyDescent="0.2">
      <c r="A850">
        <v>2881152008</v>
      </c>
      <c r="B850" t="s">
        <v>287</v>
      </c>
      <c r="D850" s="7">
        <v>43790</v>
      </c>
      <c r="F850" s="7">
        <f t="shared" si="104"/>
        <v>43790</v>
      </c>
      <c r="G850" s="6">
        <f t="shared" si="105"/>
        <v>11</v>
      </c>
      <c r="H850" s="6">
        <f t="shared" si="106"/>
        <v>21</v>
      </c>
      <c r="I850" s="6">
        <f t="shared" si="107"/>
        <v>2019</v>
      </c>
      <c r="J850" t="s">
        <v>4</v>
      </c>
      <c r="K850" t="s">
        <v>5</v>
      </c>
      <c r="L850">
        <v>2640</v>
      </c>
      <c r="M850">
        <f t="shared" si="103"/>
        <v>8810</v>
      </c>
      <c r="N850">
        <v>8.81</v>
      </c>
      <c r="O850" s="4">
        <f t="shared" si="95"/>
        <v>5.4742785100000004</v>
      </c>
      <c r="P850" t="s">
        <v>334</v>
      </c>
      <c r="Q850" t="str">
        <f>VLOOKUP(P850,Key!$A$2:$C$160,2,FALSE)</f>
        <v>Texas</v>
      </c>
      <c r="R850" t="str">
        <f>VLOOKUP(P850,Key!$A$2:$C$160,3,FALSE)</f>
        <v>USA</v>
      </c>
      <c r="S850" t="str">
        <f>VLOOKUP(P850,Key!$A$2:$D$160,4,FALSE)</f>
        <v>DOM</v>
      </c>
      <c r="T850" t="b">
        <v>1</v>
      </c>
      <c r="U850" s="4">
        <f t="shared" si="108"/>
        <v>5164.4556307762359</v>
      </c>
    </row>
    <row r="851" spans="1:21" x14ac:dyDescent="0.2">
      <c r="A851">
        <v>2883347783</v>
      </c>
      <c r="B851" t="s">
        <v>288</v>
      </c>
      <c r="D851" s="7">
        <v>43791</v>
      </c>
      <c r="F851" s="7">
        <f t="shared" si="104"/>
        <v>43791</v>
      </c>
      <c r="G851" s="6">
        <f t="shared" si="105"/>
        <v>11</v>
      </c>
      <c r="H851" s="6">
        <f t="shared" si="106"/>
        <v>22</v>
      </c>
      <c r="I851" s="6">
        <f t="shared" si="107"/>
        <v>2019</v>
      </c>
      <c r="J851" t="s">
        <v>4</v>
      </c>
      <c r="K851" t="s">
        <v>5</v>
      </c>
      <c r="L851">
        <v>2760</v>
      </c>
      <c r="M851">
        <f t="shared" si="103"/>
        <v>8840</v>
      </c>
      <c r="N851">
        <v>8.84</v>
      </c>
      <c r="O851" s="4">
        <f t="shared" si="95"/>
        <v>5.4929196400000002</v>
      </c>
      <c r="P851" t="s">
        <v>335</v>
      </c>
      <c r="Q851" t="str">
        <f>VLOOKUP(P851,Key!$A$2:$C$160,2,FALSE)</f>
        <v>New Mexico</v>
      </c>
      <c r="R851" t="str">
        <f>VLOOKUP(P851,Key!$A$2:$C$160,3,FALSE)</f>
        <v>USA</v>
      </c>
      <c r="S851" t="str">
        <f>VLOOKUP(P851,Key!$A$2:$D$160,4,FALSE)</f>
        <v>DOM</v>
      </c>
      <c r="T851" t="b">
        <v>1</v>
      </c>
      <c r="U851" s="4">
        <f t="shared" si="108"/>
        <v>5169.9485504162358</v>
      </c>
    </row>
    <row r="852" spans="1:21" x14ac:dyDescent="0.2">
      <c r="A852">
        <v>2885963067</v>
      </c>
      <c r="B852" t="s">
        <v>289</v>
      </c>
      <c r="D852" s="7">
        <v>43792</v>
      </c>
      <c r="F852" s="7">
        <f t="shared" si="104"/>
        <v>43792</v>
      </c>
      <c r="G852" s="6">
        <f t="shared" si="105"/>
        <v>11</v>
      </c>
      <c r="H852" s="6">
        <f t="shared" si="106"/>
        <v>23</v>
      </c>
      <c r="I852" s="6">
        <f t="shared" si="107"/>
        <v>2019</v>
      </c>
      <c r="J852" t="s">
        <v>4</v>
      </c>
      <c r="K852" t="s">
        <v>5</v>
      </c>
      <c r="L852">
        <v>2587</v>
      </c>
      <c r="M852">
        <f t="shared" si="103"/>
        <v>8440</v>
      </c>
      <c r="N852">
        <v>8.44</v>
      </c>
      <c r="O852" s="4">
        <f t="shared" si="95"/>
        <v>5.2443712400000004</v>
      </c>
      <c r="P852" t="s">
        <v>508</v>
      </c>
      <c r="Q852" t="str">
        <f>VLOOKUP(P852,Key!$A$2:$C$160,2,FALSE)</f>
        <v>Home - PP</v>
      </c>
      <c r="R852" t="str">
        <f>VLOOKUP(P852,Key!$A$2:$C$160,3,FALSE)</f>
        <v>Home - PP</v>
      </c>
      <c r="S852" t="str">
        <f>VLOOKUP(P852,Key!$A$2:$D$160,4,FALSE)</f>
        <v>Home - PP</v>
      </c>
      <c r="T852" t="b">
        <v>0</v>
      </c>
      <c r="U852" s="4">
        <f t="shared" si="108"/>
        <v>5175.1929216562357</v>
      </c>
    </row>
    <row r="853" spans="1:21" x14ac:dyDescent="0.2">
      <c r="A853">
        <v>2888693823</v>
      </c>
      <c r="B853" t="s">
        <v>290</v>
      </c>
      <c r="D853" s="7">
        <v>43793</v>
      </c>
      <c r="F853" s="7">
        <f t="shared" si="104"/>
        <v>43793</v>
      </c>
      <c r="G853" s="6">
        <f t="shared" si="105"/>
        <v>11</v>
      </c>
      <c r="H853" s="6">
        <f t="shared" si="106"/>
        <v>24</v>
      </c>
      <c r="I853" s="6">
        <f t="shared" si="107"/>
        <v>2019</v>
      </c>
      <c r="J853" t="s">
        <v>4</v>
      </c>
      <c r="K853" t="s">
        <v>5</v>
      </c>
      <c r="L853">
        <v>1946</v>
      </c>
      <c r="M853">
        <f t="shared" si="103"/>
        <v>6790</v>
      </c>
      <c r="N853">
        <v>6.79</v>
      </c>
      <c r="O853" s="4">
        <f t="shared" si="95"/>
        <v>4.2191090899999999</v>
      </c>
      <c r="P853" t="s">
        <v>508</v>
      </c>
      <c r="Q853" t="str">
        <f>VLOOKUP(P853,Key!$A$2:$C$160,2,FALSE)</f>
        <v>Home - PP</v>
      </c>
      <c r="R853" t="str">
        <f>VLOOKUP(P853,Key!$A$2:$C$160,3,FALSE)</f>
        <v>Home - PP</v>
      </c>
      <c r="S853" t="str">
        <f>VLOOKUP(P853,Key!$A$2:$D$160,4,FALSE)</f>
        <v>Home - PP</v>
      </c>
      <c r="T853" t="b">
        <v>0</v>
      </c>
      <c r="U853" s="4">
        <f t="shared" si="108"/>
        <v>5179.4120307462354</v>
      </c>
    </row>
    <row r="854" spans="1:21" x14ac:dyDescent="0.2">
      <c r="A854">
        <v>2890775485</v>
      </c>
      <c r="B854" t="s">
        <v>291</v>
      </c>
      <c r="D854" s="7">
        <v>43794</v>
      </c>
      <c r="F854" s="7">
        <f t="shared" si="104"/>
        <v>43794</v>
      </c>
      <c r="G854" s="6">
        <f t="shared" si="105"/>
        <v>11</v>
      </c>
      <c r="H854" s="6">
        <f t="shared" si="106"/>
        <v>25</v>
      </c>
      <c r="I854" s="6">
        <f t="shared" si="107"/>
        <v>2019</v>
      </c>
      <c r="J854" t="s">
        <v>4</v>
      </c>
      <c r="K854" t="s">
        <v>5</v>
      </c>
      <c r="L854">
        <v>2734</v>
      </c>
      <c r="M854">
        <f t="shared" si="103"/>
        <v>9490</v>
      </c>
      <c r="N854">
        <v>9.49</v>
      </c>
      <c r="O854" s="4">
        <f t="shared" si="95"/>
        <v>5.89681079</v>
      </c>
      <c r="P854" t="s">
        <v>508</v>
      </c>
      <c r="Q854" t="str">
        <f>VLOOKUP(P854,Key!$A$2:$C$160,2,FALSE)</f>
        <v>Home - PP</v>
      </c>
      <c r="R854" t="str">
        <f>VLOOKUP(P854,Key!$A$2:$C$160,3,FALSE)</f>
        <v>Home - PP</v>
      </c>
      <c r="S854" t="str">
        <f>VLOOKUP(P854,Key!$A$2:$D$160,4,FALSE)</f>
        <v>Home - PP</v>
      </c>
      <c r="T854" t="b">
        <v>0</v>
      </c>
      <c r="U854" s="4">
        <f t="shared" si="108"/>
        <v>5185.3088415362354</v>
      </c>
    </row>
    <row r="855" spans="1:21" x14ac:dyDescent="0.2">
      <c r="A855">
        <v>2893055704</v>
      </c>
      <c r="B855" t="s">
        <v>292</v>
      </c>
      <c r="D855" s="7">
        <v>43795</v>
      </c>
      <c r="F855" s="7">
        <f t="shared" si="104"/>
        <v>43795</v>
      </c>
      <c r="G855" s="6">
        <f t="shared" si="105"/>
        <v>11</v>
      </c>
      <c r="H855" s="6">
        <f t="shared" si="106"/>
        <v>26</v>
      </c>
      <c r="I855" s="6">
        <f t="shared" si="107"/>
        <v>2019</v>
      </c>
      <c r="J855" t="s">
        <v>4</v>
      </c>
      <c r="K855" t="s">
        <v>5</v>
      </c>
      <c r="L855">
        <v>2708</v>
      </c>
      <c r="M855">
        <f t="shared" si="103"/>
        <v>9660</v>
      </c>
      <c r="N855">
        <v>9.66</v>
      </c>
      <c r="O855" s="4">
        <f t="shared" ref="O855:O918" si="109">M855*$J$2</f>
        <v>6.0024438600000005</v>
      </c>
      <c r="P855" t="s">
        <v>508</v>
      </c>
      <c r="Q855" t="str">
        <f>VLOOKUP(P855,Key!$A$2:$C$160,2,FALSE)</f>
        <v>Home - PP</v>
      </c>
      <c r="R855" t="str">
        <f>VLOOKUP(P855,Key!$A$2:$C$160,3,FALSE)</f>
        <v>Home - PP</v>
      </c>
      <c r="S855" t="str">
        <f>VLOOKUP(P855,Key!$A$2:$D$160,4,FALSE)</f>
        <v>Home - PP</v>
      </c>
      <c r="T855" t="b">
        <v>0</v>
      </c>
      <c r="U855" s="4">
        <f t="shared" si="108"/>
        <v>5191.3112853962357</v>
      </c>
    </row>
    <row r="856" spans="1:21" x14ac:dyDescent="0.2">
      <c r="A856">
        <v>2895402990</v>
      </c>
      <c r="B856" t="s">
        <v>293</v>
      </c>
      <c r="D856" s="7">
        <v>43796</v>
      </c>
      <c r="F856" s="7">
        <f t="shared" si="104"/>
        <v>43796</v>
      </c>
      <c r="G856" s="6">
        <f t="shared" si="105"/>
        <v>11</v>
      </c>
      <c r="H856" s="6">
        <f t="shared" si="106"/>
        <v>27</v>
      </c>
      <c r="I856" s="6">
        <f t="shared" si="107"/>
        <v>2019</v>
      </c>
      <c r="J856" t="s">
        <v>4</v>
      </c>
      <c r="K856" t="s">
        <v>5</v>
      </c>
      <c r="L856">
        <v>3600</v>
      </c>
      <c r="M856">
        <f t="shared" si="103"/>
        <v>11680</v>
      </c>
      <c r="N856">
        <v>11.68</v>
      </c>
      <c r="O856" s="4">
        <f t="shared" si="109"/>
        <v>7.2576132800000002</v>
      </c>
      <c r="P856" t="s">
        <v>508</v>
      </c>
      <c r="Q856" t="str">
        <f>VLOOKUP(P856,Key!$A$2:$C$160,2,FALSE)</f>
        <v>Home - PP</v>
      </c>
      <c r="R856" t="str">
        <f>VLOOKUP(P856,Key!$A$2:$C$160,3,FALSE)</f>
        <v>Home - PP</v>
      </c>
      <c r="S856" t="str">
        <f>VLOOKUP(P856,Key!$A$2:$D$160,4,FALSE)</f>
        <v>Home - PP</v>
      </c>
      <c r="T856" t="b">
        <v>1</v>
      </c>
      <c r="U856" s="4">
        <f t="shared" si="108"/>
        <v>5198.5688986762361</v>
      </c>
    </row>
    <row r="857" spans="1:21" x14ac:dyDescent="0.2">
      <c r="A857">
        <v>2897938005</v>
      </c>
      <c r="B857" t="s">
        <v>294</v>
      </c>
      <c r="D857" s="7">
        <v>43797</v>
      </c>
      <c r="F857" s="7">
        <f t="shared" si="104"/>
        <v>43797</v>
      </c>
      <c r="G857" s="6">
        <f t="shared" si="105"/>
        <v>11</v>
      </c>
      <c r="H857" s="6">
        <f t="shared" si="106"/>
        <v>28</v>
      </c>
      <c r="I857" s="6">
        <f t="shared" si="107"/>
        <v>2019</v>
      </c>
      <c r="J857" t="s">
        <v>4</v>
      </c>
      <c r="K857" t="s">
        <v>5</v>
      </c>
      <c r="L857">
        <v>1933</v>
      </c>
      <c r="M857">
        <f t="shared" ref="M857:M920" si="110">N857*1000</f>
        <v>6540</v>
      </c>
      <c r="N857">
        <v>6.54</v>
      </c>
      <c r="O857" s="4">
        <f t="shared" si="109"/>
        <v>4.0637663399999999</v>
      </c>
      <c r="P857" t="s">
        <v>508</v>
      </c>
      <c r="Q857" t="str">
        <f>VLOOKUP(P857,Key!$A$2:$C$160,2,FALSE)</f>
        <v>Home - PP</v>
      </c>
      <c r="R857" t="str">
        <f>VLOOKUP(P857,Key!$A$2:$C$160,3,FALSE)</f>
        <v>Home - PP</v>
      </c>
      <c r="S857" t="str">
        <f>VLOOKUP(P857,Key!$A$2:$D$160,4,FALSE)</f>
        <v>Home - PP</v>
      </c>
      <c r="T857" t="b">
        <v>0</v>
      </c>
      <c r="U857" s="4">
        <f t="shared" si="108"/>
        <v>5202.6326650162364</v>
      </c>
    </row>
    <row r="858" spans="1:21" x14ac:dyDescent="0.2">
      <c r="A858">
        <v>2899632131</v>
      </c>
      <c r="B858" t="s">
        <v>295</v>
      </c>
      <c r="D858" s="7">
        <v>43798</v>
      </c>
      <c r="F858" s="7">
        <f t="shared" si="104"/>
        <v>43798</v>
      </c>
      <c r="G858" s="6">
        <f t="shared" si="105"/>
        <v>11</v>
      </c>
      <c r="H858" s="6">
        <f t="shared" si="106"/>
        <v>29</v>
      </c>
      <c r="I858" s="6">
        <f t="shared" si="107"/>
        <v>2019</v>
      </c>
      <c r="J858" t="s">
        <v>4</v>
      </c>
      <c r="K858" t="s">
        <v>5</v>
      </c>
      <c r="L858">
        <v>2695</v>
      </c>
      <c r="M858">
        <f t="shared" si="110"/>
        <v>9140</v>
      </c>
      <c r="N858">
        <v>9.14</v>
      </c>
      <c r="O858" s="4">
        <f t="shared" si="109"/>
        <v>5.6793309399999998</v>
      </c>
      <c r="P858" t="s">
        <v>508</v>
      </c>
      <c r="Q858" t="str">
        <f>VLOOKUP(P858,Key!$A$2:$C$160,2,FALSE)</f>
        <v>Home - PP</v>
      </c>
      <c r="R858" t="str">
        <f>VLOOKUP(P858,Key!$A$2:$C$160,3,FALSE)</f>
        <v>Home - PP</v>
      </c>
      <c r="S858" t="str">
        <f>VLOOKUP(P858,Key!$A$2:$D$160,4,FALSE)</f>
        <v>Home - PP</v>
      </c>
      <c r="T858" t="b">
        <v>0</v>
      </c>
      <c r="U858" s="4">
        <f t="shared" si="108"/>
        <v>5208.3119959562364</v>
      </c>
    </row>
    <row r="859" spans="1:21" x14ac:dyDescent="0.2">
      <c r="A859">
        <v>2902101521</v>
      </c>
      <c r="B859" t="s">
        <v>296</v>
      </c>
      <c r="D859" s="7">
        <v>43799</v>
      </c>
      <c r="F859" s="7">
        <f t="shared" si="104"/>
        <v>43799</v>
      </c>
      <c r="G859" s="6">
        <f t="shared" si="105"/>
        <v>11</v>
      </c>
      <c r="H859" s="6">
        <f t="shared" si="106"/>
        <v>30</v>
      </c>
      <c r="I859" s="6">
        <f t="shared" si="107"/>
        <v>2019</v>
      </c>
      <c r="J859" t="s">
        <v>4</v>
      </c>
      <c r="K859" t="s">
        <v>5</v>
      </c>
      <c r="L859">
        <v>2312</v>
      </c>
      <c r="M859">
        <f t="shared" si="110"/>
        <v>8540</v>
      </c>
      <c r="N859">
        <v>8.5399999999999991</v>
      </c>
      <c r="O859" s="4">
        <f t="shared" si="109"/>
        <v>5.3065083399999997</v>
      </c>
      <c r="P859" t="s">
        <v>508</v>
      </c>
      <c r="Q859" t="str">
        <f>VLOOKUP(P859,Key!$A$2:$C$160,2,FALSE)</f>
        <v>Home - PP</v>
      </c>
      <c r="R859" t="str">
        <f>VLOOKUP(P859,Key!$A$2:$C$160,3,FALSE)</f>
        <v>Home - PP</v>
      </c>
      <c r="S859" t="str">
        <f>VLOOKUP(P859,Key!$A$2:$D$160,4,FALSE)</f>
        <v>Home - PP</v>
      </c>
      <c r="T859" t="b">
        <v>0</v>
      </c>
      <c r="U859" s="4">
        <f t="shared" si="108"/>
        <v>5213.6185042962361</v>
      </c>
    </row>
    <row r="860" spans="1:21" x14ac:dyDescent="0.2">
      <c r="A860">
        <v>2904628149</v>
      </c>
      <c r="B860" t="s">
        <v>297</v>
      </c>
      <c r="D860" s="7">
        <v>43800</v>
      </c>
      <c r="F860" s="7">
        <f t="shared" si="104"/>
        <v>43800</v>
      </c>
      <c r="G860" s="6">
        <f t="shared" si="105"/>
        <v>12</v>
      </c>
      <c r="H860" s="6">
        <f t="shared" si="106"/>
        <v>1</v>
      </c>
      <c r="I860" s="6">
        <f t="shared" si="107"/>
        <v>2019</v>
      </c>
      <c r="J860" t="s">
        <v>4</v>
      </c>
      <c r="K860" t="s">
        <v>5</v>
      </c>
      <c r="L860">
        <v>2099</v>
      </c>
      <c r="M860">
        <f t="shared" si="110"/>
        <v>7010</v>
      </c>
      <c r="N860">
        <v>7.01</v>
      </c>
      <c r="O860" s="4">
        <f t="shared" si="109"/>
        <v>4.3558107100000001</v>
      </c>
      <c r="P860" t="s">
        <v>508</v>
      </c>
      <c r="Q860" t="str">
        <f>VLOOKUP(P860,Key!$A$2:$C$160,2,FALSE)</f>
        <v>Home - PP</v>
      </c>
      <c r="R860" t="str">
        <f>VLOOKUP(P860,Key!$A$2:$C$160,3,FALSE)</f>
        <v>Home - PP</v>
      </c>
      <c r="S860" t="str">
        <f>VLOOKUP(P860,Key!$A$2:$D$160,4,FALSE)</f>
        <v>Home - PP</v>
      </c>
      <c r="T860" t="b">
        <v>0</v>
      </c>
      <c r="U860" s="4">
        <f t="shared" si="108"/>
        <v>5217.9743150062359</v>
      </c>
    </row>
    <row r="861" spans="1:21" x14ac:dyDescent="0.2">
      <c r="A861">
        <v>2906478191</v>
      </c>
      <c r="B861" t="s">
        <v>298</v>
      </c>
      <c r="D861" s="7">
        <v>43801</v>
      </c>
      <c r="F861" s="7">
        <f t="shared" si="104"/>
        <v>43801</v>
      </c>
      <c r="G861" s="6">
        <f t="shared" si="105"/>
        <v>12</v>
      </c>
      <c r="H861" s="6">
        <f t="shared" si="106"/>
        <v>2</v>
      </c>
      <c r="I861" s="6">
        <f t="shared" si="107"/>
        <v>2019</v>
      </c>
      <c r="J861" t="s">
        <v>4</v>
      </c>
      <c r="K861" t="s">
        <v>5</v>
      </c>
      <c r="L861">
        <v>3215</v>
      </c>
      <c r="M861">
        <f t="shared" si="110"/>
        <v>10590</v>
      </c>
      <c r="N861">
        <v>10.59</v>
      </c>
      <c r="O861" s="4">
        <f t="shared" si="109"/>
        <v>6.58031889</v>
      </c>
      <c r="P861" t="s">
        <v>508</v>
      </c>
      <c r="Q861" t="str">
        <f>VLOOKUP(P861,Key!$A$2:$C$160,2,FALSE)</f>
        <v>Home - PP</v>
      </c>
      <c r="R861" t="str">
        <f>VLOOKUP(P861,Key!$A$2:$C$160,3,FALSE)</f>
        <v>Home - PP</v>
      </c>
      <c r="S861" t="str">
        <f>VLOOKUP(P861,Key!$A$2:$D$160,4,FALSE)</f>
        <v>Home - PP</v>
      </c>
      <c r="T861" t="b">
        <v>0</v>
      </c>
      <c r="U861" s="4">
        <f t="shared" si="108"/>
        <v>5224.5546338962358</v>
      </c>
    </row>
    <row r="862" spans="1:21" x14ac:dyDescent="0.2">
      <c r="A862">
        <v>2908827113</v>
      </c>
      <c r="B862" t="s">
        <v>299</v>
      </c>
      <c r="D862" s="7">
        <v>43802</v>
      </c>
      <c r="F862" s="7">
        <f t="shared" si="104"/>
        <v>43802</v>
      </c>
      <c r="G862" s="6">
        <f t="shared" si="105"/>
        <v>12</v>
      </c>
      <c r="H862" s="6">
        <f t="shared" si="106"/>
        <v>3</v>
      </c>
      <c r="I862" s="6">
        <f t="shared" si="107"/>
        <v>2019</v>
      </c>
      <c r="J862" t="s">
        <v>4</v>
      </c>
      <c r="K862" t="s">
        <v>5</v>
      </c>
      <c r="L862">
        <v>2533</v>
      </c>
      <c r="M862">
        <f t="shared" si="110"/>
        <v>9030</v>
      </c>
      <c r="N862">
        <v>9.0299999999999994</v>
      </c>
      <c r="O862" s="4">
        <f t="shared" si="109"/>
        <v>5.6109801299999997</v>
      </c>
      <c r="P862" t="s">
        <v>508</v>
      </c>
      <c r="Q862" t="str">
        <f>VLOOKUP(P862,Key!$A$2:$C$160,2,FALSE)</f>
        <v>Home - PP</v>
      </c>
      <c r="R862" t="str">
        <f>VLOOKUP(P862,Key!$A$2:$C$160,3,FALSE)</f>
        <v>Home - PP</v>
      </c>
      <c r="S862" t="str">
        <f>VLOOKUP(P862,Key!$A$2:$D$160,4,FALSE)</f>
        <v>Home - PP</v>
      </c>
      <c r="T862" t="b">
        <v>0</v>
      </c>
      <c r="U862" s="4">
        <f t="shared" si="108"/>
        <v>5230.1656140262357</v>
      </c>
    </row>
    <row r="863" spans="1:21" x14ac:dyDescent="0.2">
      <c r="A863">
        <v>2911042525</v>
      </c>
      <c r="B863" t="s">
        <v>300</v>
      </c>
      <c r="D863" s="7">
        <v>43803</v>
      </c>
      <c r="F863" s="7">
        <f t="shared" si="104"/>
        <v>43803</v>
      </c>
      <c r="G863" s="6">
        <f t="shared" si="105"/>
        <v>12</v>
      </c>
      <c r="H863" s="6">
        <f t="shared" si="106"/>
        <v>4</v>
      </c>
      <c r="I863" s="6">
        <f t="shared" si="107"/>
        <v>2019</v>
      </c>
      <c r="J863" t="s">
        <v>4</v>
      </c>
      <c r="K863" t="s">
        <v>5</v>
      </c>
      <c r="L863">
        <v>1836</v>
      </c>
      <c r="M863">
        <f t="shared" si="110"/>
        <v>6570</v>
      </c>
      <c r="N863">
        <v>6.57</v>
      </c>
      <c r="O863" s="4">
        <f t="shared" si="109"/>
        <v>4.0824074699999997</v>
      </c>
      <c r="P863" t="s">
        <v>508</v>
      </c>
      <c r="Q863" t="str">
        <f>VLOOKUP(P863,Key!$A$2:$C$160,2,FALSE)</f>
        <v>Home - PP</v>
      </c>
      <c r="R863" t="str">
        <f>VLOOKUP(P863,Key!$A$2:$C$160,3,FALSE)</f>
        <v>Home - PP</v>
      </c>
      <c r="S863" t="str">
        <f>VLOOKUP(P863,Key!$A$2:$D$160,4,FALSE)</f>
        <v>Home - PP</v>
      </c>
      <c r="T863" t="b">
        <v>0</v>
      </c>
      <c r="U863" s="4">
        <f t="shared" si="108"/>
        <v>5234.2480214962361</v>
      </c>
    </row>
    <row r="864" spans="1:21" x14ac:dyDescent="0.2">
      <c r="A864">
        <v>2913465924</v>
      </c>
      <c r="B864" t="s">
        <v>301</v>
      </c>
      <c r="D864" s="7">
        <v>43804</v>
      </c>
      <c r="F864" s="7">
        <f t="shared" si="104"/>
        <v>43804</v>
      </c>
      <c r="G864" s="6">
        <f t="shared" si="105"/>
        <v>12</v>
      </c>
      <c r="H864" s="6">
        <f t="shared" si="106"/>
        <v>5</v>
      </c>
      <c r="I864" s="6">
        <f t="shared" si="107"/>
        <v>2019</v>
      </c>
      <c r="J864" t="s">
        <v>4</v>
      </c>
      <c r="K864" t="s">
        <v>5</v>
      </c>
      <c r="L864">
        <v>2476</v>
      </c>
      <c r="M864">
        <f t="shared" si="110"/>
        <v>8700</v>
      </c>
      <c r="N864">
        <v>8.6999999999999993</v>
      </c>
      <c r="O864" s="4">
        <f t="shared" si="109"/>
        <v>5.4059277000000003</v>
      </c>
      <c r="P864" t="s">
        <v>508</v>
      </c>
      <c r="Q864" t="str">
        <f>VLOOKUP(P864,Key!$A$2:$C$160,2,FALSE)</f>
        <v>Home - PP</v>
      </c>
      <c r="R864" t="str">
        <f>VLOOKUP(P864,Key!$A$2:$C$160,3,FALSE)</f>
        <v>Home - PP</v>
      </c>
      <c r="S864" t="str">
        <f>VLOOKUP(P864,Key!$A$2:$D$160,4,FALSE)</f>
        <v>Home - PP</v>
      </c>
      <c r="T864" t="b">
        <v>0</v>
      </c>
      <c r="U864" s="4">
        <f t="shared" si="108"/>
        <v>5239.6539491962358</v>
      </c>
    </row>
    <row r="865" spans="1:21" x14ac:dyDescent="0.2">
      <c r="A865">
        <v>2915280078</v>
      </c>
      <c r="B865" t="s">
        <v>302</v>
      </c>
      <c r="D865" s="7">
        <v>43805</v>
      </c>
      <c r="F865" s="7">
        <f t="shared" si="104"/>
        <v>43805</v>
      </c>
      <c r="G865" s="6">
        <f t="shared" si="105"/>
        <v>12</v>
      </c>
      <c r="H865" s="6">
        <f t="shared" si="106"/>
        <v>6</v>
      </c>
      <c r="I865" s="6">
        <f t="shared" si="107"/>
        <v>2019</v>
      </c>
      <c r="J865" t="s">
        <v>4</v>
      </c>
      <c r="K865" t="s">
        <v>5</v>
      </c>
      <c r="L865">
        <v>2427</v>
      </c>
      <c r="M865">
        <f t="shared" si="110"/>
        <v>8390</v>
      </c>
      <c r="N865">
        <v>8.39</v>
      </c>
      <c r="O865" s="4">
        <f t="shared" si="109"/>
        <v>5.2133026899999999</v>
      </c>
      <c r="P865" t="s">
        <v>508</v>
      </c>
      <c r="Q865" t="str">
        <f>VLOOKUP(P865,Key!$A$2:$C$160,2,FALSE)</f>
        <v>Home - PP</v>
      </c>
      <c r="R865" t="str">
        <f>VLOOKUP(P865,Key!$A$2:$C$160,3,FALSE)</f>
        <v>Home - PP</v>
      </c>
      <c r="S865" t="str">
        <f>VLOOKUP(P865,Key!$A$2:$D$160,4,FALSE)</f>
        <v>Home - PP</v>
      </c>
      <c r="T865" t="b">
        <v>0</v>
      </c>
      <c r="U865" s="4">
        <f t="shared" si="108"/>
        <v>5244.8672518862359</v>
      </c>
    </row>
    <row r="866" spans="1:21" x14ac:dyDescent="0.2">
      <c r="A866">
        <v>2917722396</v>
      </c>
      <c r="B866" t="s">
        <v>303</v>
      </c>
      <c r="D866" s="7">
        <v>43806</v>
      </c>
      <c r="F866" s="7">
        <f t="shared" si="104"/>
        <v>43806</v>
      </c>
      <c r="G866" s="6">
        <f t="shared" si="105"/>
        <v>12</v>
      </c>
      <c r="H866" s="6">
        <f t="shared" si="106"/>
        <v>7</v>
      </c>
      <c r="I866" s="6">
        <f t="shared" si="107"/>
        <v>2019</v>
      </c>
      <c r="J866" t="s">
        <v>4</v>
      </c>
      <c r="K866" t="s">
        <v>5</v>
      </c>
      <c r="L866">
        <v>2729</v>
      </c>
      <c r="M866">
        <f t="shared" si="110"/>
        <v>9080</v>
      </c>
      <c r="N866">
        <v>9.08</v>
      </c>
      <c r="O866" s="4">
        <f t="shared" si="109"/>
        <v>5.6420486800000003</v>
      </c>
      <c r="P866" t="s">
        <v>508</v>
      </c>
      <c r="Q866" t="str">
        <f>VLOOKUP(P866,Key!$A$2:$C$160,2,FALSE)</f>
        <v>Home - PP</v>
      </c>
      <c r="R866" t="str">
        <f>VLOOKUP(P866,Key!$A$2:$C$160,3,FALSE)</f>
        <v>Home - PP</v>
      </c>
      <c r="S866" t="str">
        <f>VLOOKUP(P866,Key!$A$2:$D$160,4,FALSE)</f>
        <v>Home - PP</v>
      </c>
      <c r="T866" t="b">
        <v>0</v>
      </c>
      <c r="U866" s="4">
        <f t="shared" si="108"/>
        <v>5250.5093005662357</v>
      </c>
    </row>
    <row r="867" spans="1:21" x14ac:dyDescent="0.2">
      <c r="A867">
        <v>2920329081</v>
      </c>
      <c r="B867" t="s">
        <v>304</v>
      </c>
      <c r="D867" s="7">
        <v>43807</v>
      </c>
      <c r="F867" s="7">
        <f t="shared" si="104"/>
        <v>43807</v>
      </c>
      <c r="G867" s="6">
        <f t="shared" si="105"/>
        <v>12</v>
      </c>
      <c r="H867" s="6">
        <f t="shared" si="106"/>
        <v>8</v>
      </c>
      <c r="I867" s="6">
        <f t="shared" si="107"/>
        <v>2019</v>
      </c>
      <c r="J867" t="s">
        <v>4</v>
      </c>
      <c r="K867" t="s">
        <v>5</v>
      </c>
      <c r="L867">
        <v>2323</v>
      </c>
      <c r="M867">
        <f t="shared" si="110"/>
        <v>8260</v>
      </c>
      <c r="N867">
        <v>8.26</v>
      </c>
      <c r="O867" s="4">
        <f t="shared" si="109"/>
        <v>5.13252446</v>
      </c>
      <c r="P867" t="s">
        <v>508</v>
      </c>
      <c r="Q867" t="str">
        <f>VLOOKUP(P867,Key!$A$2:$C$160,2,FALSE)</f>
        <v>Home - PP</v>
      </c>
      <c r="R867" t="str">
        <f>VLOOKUP(P867,Key!$A$2:$C$160,3,FALSE)</f>
        <v>Home - PP</v>
      </c>
      <c r="S867" t="str">
        <f>VLOOKUP(P867,Key!$A$2:$D$160,4,FALSE)</f>
        <v>Home - PP</v>
      </c>
      <c r="T867" t="b">
        <v>0</v>
      </c>
      <c r="U867" s="4">
        <f t="shared" si="108"/>
        <v>5255.6418250262359</v>
      </c>
    </row>
    <row r="868" spans="1:21" x14ac:dyDescent="0.2">
      <c r="A868">
        <v>2922059436</v>
      </c>
      <c r="B868" t="s">
        <v>305</v>
      </c>
      <c r="D868" s="7">
        <v>43808</v>
      </c>
      <c r="F868" s="7">
        <f t="shared" si="104"/>
        <v>43808</v>
      </c>
      <c r="G868" s="6">
        <f t="shared" si="105"/>
        <v>12</v>
      </c>
      <c r="H868" s="6">
        <f t="shared" si="106"/>
        <v>9</v>
      </c>
      <c r="I868" s="6">
        <f t="shared" si="107"/>
        <v>2019</v>
      </c>
      <c r="J868" t="s">
        <v>4</v>
      </c>
      <c r="K868" t="s">
        <v>5</v>
      </c>
      <c r="L868">
        <v>2344</v>
      </c>
      <c r="M868">
        <f t="shared" si="110"/>
        <v>8270</v>
      </c>
      <c r="N868">
        <v>8.27</v>
      </c>
      <c r="O868" s="4">
        <f t="shared" si="109"/>
        <v>5.1387381699999999</v>
      </c>
      <c r="P868" t="s">
        <v>508</v>
      </c>
      <c r="Q868" t="str">
        <f>VLOOKUP(P868,Key!$A$2:$C$160,2,FALSE)</f>
        <v>Home - PP</v>
      </c>
      <c r="R868" t="str">
        <f>VLOOKUP(P868,Key!$A$2:$C$160,3,FALSE)</f>
        <v>Home - PP</v>
      </c>
      <c r="S868" t="str">
        <f>VLOOKUP(P868,Key!$A$2:$D$160,4,FALSE)</f>
        <v>Home - PP</v>
      </c>
      <c r="T868" t="b">
        <v>0</v>
      </c>
      <c r="U868" s="4">
        <f t="shared" si="108"/>
        <v>5260.7805631962356</v>
      </c>
    </row>
    <row r="869" spans="1:21" x14ac:dyDescent="0.2">
      <c r="A869">
        <v>2924265045</v>
      </c>
      <c r="B869" t="s">
        <v>306</v>
      </c>
      <c r="D869" s="7">
        <v>43809</v>
      </c>
      <c r="F869" s="7">
        <f t="shared" si="104"/>
        <v>43809</v>
      </c>
      <c r="G869" s="6">
        <f t="shared" si="105"/>
        <v>12</v>
      </c>
      <c r="H869" s="6">
        <f t="shared" si="106"/>
        <v>10</v>
      </c>
      <c r="I869" s="6">
        <f t="shared" si="107"/>
        <v>2019</v>
      </c>
      <c r="J869" t="s">
        <v>4</v>
      </c>
      <c r="K869" t="s">
        <v>5</v>
      </c>
      <c r="L869">
        <v>2971</v>
      </c>
      <c r="M869">
        <f t="shared" si="110"/>
        <v>10190</v>
      </c>
      <c r="N869">
        <v>10.19</v>
      </c>
      <c r="O869" s="4">
        <f t="shared" si="109"/>
        <v>6.3317704900000003</v>
      </c>
      <c r="P869" t="s">
        <v>508</v>
      </c>
      <c r="Q869" t="str">
        <f>VLOOKUP(P869,Key!$A$2:$C$160,2,FALSE)</f>
        <v>Home - PP</v>
      </c>
      <c r="R869" t="str">
        <f>VLOOKUP(P869,Key!$A$2:$C$160,3,FALSE)</f>
        <v>Home - PP</v>
      </c>
      <c r="S869" t="str">
        <f>VLOOKUP(P869,Key!$A$2:$D$160,4,FALSE)</f>
        <v>Home - PP</v>
      </c>
      <c r="T869" t="b">
        <v>0</v>
      </c>
      <c r="U869" s="4">
        <f t="shared" si="108"/>
        <v>5267.1123336862356</v>
      </c>
    </row>
    <row r="870" spans="1:21" x14ac:dyDescent="0.2">
      <c r="A870">
        <v>2926487541</v>
      </c>
      <c r="B870" t="s">
        <v>307</v>
      </c>
      <c r="D870" s="7">
        <v>43810</v>
      </c>
      <c r="F870" s="7">
        <f t="shared" si="104"/>
        <v>43810</v>
      </c>
      <c r="G870" s="6">
        <f t="shared" si="105"/>
        <v>12</v>
      </c>
      <c r="H870" s="6">
        <f t="shared" si="106"/>
        <v>11</v>
      </c>
      <c r="I870" s="6">
        <f t="shared" si="107"/>
        <v>2019</v>
      </c>
      <c r="J870" t="s">
        <v>4</v>
      </c>
      <c r="K870" t="s">
        <v>5</v>
      </c>
      <c r="L870">
        <v>2580</v>
      </c>
      <c r="M870">
        <f t="shared" si="110"/>
        <v>8790</v>
      </c>
      <c r="N870">
        <v>8.7899999999999991</v>
      </c>
      <c r="O870" s="4">
        <f t="shared" si="109"/>
        <v>5.4618510899999997</v>
      </c>
      <c r="P870" t="s">
        <v>508</v>
      </c>
      <c r="Q870" t="str">
        <f>VLOOKUP(P870,Key!$A$2:$C$160,2,FALSE)</f>
        <v>Home - PP</v>
      </c>
      <c r="R870" t="str">
        <f>VLOOKUP(P870,Key!$A$2:$C$160,3,FALSE)</f>
        <v>Home - PP</v>
      </c>
      <c r="S870" t="str">
        <f>VLOOKUP(P870,Key!$A$2:$D$160,4,FALSE)</f>
        <v>Home - PP</v>
      </c>
      <c r="T870" t="b">
        <v>0</v>
      </c>
      <c r="U870" s="4">
        <f t="shared" si="108"/>
        <v>5272.5741847762356</v>
      </c>
    </row>
    <row r="871" spans="1:21" x14ac:dyDescent="0.2">
      <c r="A871">
        <v>2928433218</v>
      </c>
      <c r="B871" t="s">
        <v>308</v>
      </c>
      <c r="D871" s="7">
        <v>43811</v>
      </c>
      <c r="F871" s="7">
        <f t="shared" si="104"/>
        <v>43811</v>
      </c>
      <c r="G871" s="6">
        <f t="shared" si="105"/>
        <v>12</v>
      </c>
      <c r="H871" s="6">
        <f t="shared" si="106"/>
        <v>12</v>
      </c>
      <c r="I871" s="6">
        <f t="shared" si="107"/>
        <v>2019</v>
      </c>
      <c r="J871" t="s">
        <v>4</v>
      </c>
      <c r="K871" t="s">
        <v>5</v>
      </c>
      <c r="L871">
        <v>2389</v>
      </c>
      <c r="M871">
        <f t="shared" si="110"/>
        <v>8590</v>
      </c>
      <c r="N871">
        <v>8.59</v>
      </c>
      <c r="O871" s="4">
        <f t="shared" si="109"/>
        <v>5.3375768900000002</v>
      </c>
      <c r="P871" t="s">
        <v>508</v>
      </c>
      <c r="Q871" t="str">
        <f>VLOOKUP(P871,Key!$A$2:$C$160,2,FALSE)</f>
        <v>Home - PP</v>
      </c>
      <c r="R871" t="str">
        <f>VLOOKUP(P871,Key!$A$2:$C$160,3,FALSE)</f>
        <v>Home - PP</v>
      </c>
      <c r="S871" t="str">
        <f>VLOOKUP(P871,Key!$A$2:$D$160,4,FALSE)</f>
        <v>Home - PP</v>
      </c>
      <c r="T871" t="b">
        <v>0</v>
      </c>
      <c r="U871" s="4">
        <f t="shared" si="108"/>
        <v>5277.9117616662352</v>
      </c>
    </row>
    <row r="872" spans="1:21" x14ac:dyDescent="0.2">
      <c r="A872">
        <v>2930378881</v>
      </c>
      <c r="B872" t="s">
        <v>309</v>
      </c>
      <c r="D872" s="7">
        <v>43812</v>
      </c>
      <c r="F872" s="7">
        <f t="shared" si="104"/>
        <v>43812</v>
      </c>
      <c r="G872" s="6">
        <f t="shared" si="105"/>
        <v>12</v>
      </c>
      <c r="H872" s="6">
        <f t="shared" si="106"/>
        <v>13</v>
      </c>
      <c r="I872" s="6">
        <f t="shared" si="107"/>
        <v>2019</v>
      </c>
      <c r="J872" t="s">
        <v>4</v>
      </c>
      <c r="K872" t="s">
        <v>5</v>
      </c>
      <c r="L872">
        <v>2594</v>
      </c>
      <c r="M872">
        <f t="shared" si="110"/>
        <v>8930</v>
      </c>
      <c r="N872">
        <v>8.93</v>
      </c>
      <c r="O872" s="4">
        <f t="shared" si="109"/>
        <v>5.5488430300000005</v>
      </c>
      <c r="P872" t="s">
        <v>508</v>
      </c>
      <c r="Q872" t="str">
        <f>VLOOKUP(P872,Key!$A$2:$C$160,2,FALSE)</f>
        <v>Home - PP</v>
      </c>
      <c r="R872" t="str">
        <f>VLOOKUP(P872,Key!$A$2:$C$160,3,FALSE)</f>
        <v>Home - PP</v>
      </c>
      <c r="S872" t="str">
        <f>VLOOKUP(P872,Key!$A$2:$D$160,4,FALSE)</f>
        <v>Home - PP</v>
      </c>
      <c r="T872" t="b">
        <v>0</v>
      </c>
      <c r="U872" s="4">
        <f t="shared" si="108"/>
        <v>5283.4606046962354</v>
      </c>
    </row>
    <row r="873" spans="1:21" x14ac:dyDescent="0.2">
      <c r="A873">
        <v>2932670254</v>
      </c>
      <c r="B873" t="s">
        <v>310</v>
      </c>
      <c r="D873" s="7">
        <v>43813</v>
      </c>
      <c r="F873" s="7">
        <f t="shared" si="104"/>
        <v>43813</v>
      </c>
      <c r="G873" s="6">
        <f t="shared" si="105"/>
        <v>12</v>
      </c>
      <c r="H873" s="6">
        <f t="shared" si="106"/>
        <v>14</v>
      </c>
      <c r="I873" s="6">
        <f t="shared" si="107"/>
        <v>2019</v>
      </c>
      <c r="J873" t="s">
        <v>4</v>
      </c>
      <c r="K873" t="s">
        <v>5</v>
      </c>
      <c r="L873">
        <v>2381</v>
      </c>
      <c r="M873">
        <f t="shared" si="110"/>
        <v>8640</v>
      </c>
      <c r="N873">
        <v>8.64</v>
      </c>
      <c r="O873" s="4">
        <f t="shared" si="109"/>
        <v>5.3686454399999999</v>
      </c>
      <c r="P873" t="s">
        <v>508</v>
      </c>
      <c r="Q873" t="str">
        <f>VLOOKUP(P873,Key!$A$2:$C$160,2,FALSE)</f>
        <v>Home - PP</v>
      </c>
      <c r="R873" t="str">
        <f>VLOOKUP(P873,Key!$A$2:$C$160,3,FALSE)</f>
        <v>Home - PP</v>
      </c>
      <c r="S873" t="str">
        <f>VLOOKUP(P873,Key!$A$2:$D$160,4,FALSE)</f>
        <v>Home - PP</v>
      </c>
      <c r="T873" t="b">
        <v>0</v>
      </c>
      <c r="U873" s="4">
        <f t="shared" si="108"/>
        <v>5288.8292501362357</v>
      </c>
    </row>
    <row r="874" spans="1:21" x14ac:dyDescent="0.2">
      <c r="A874">
        <v>2935112026</v>
      </c>
      <c r="B874" t="s">
        <v>311</v>
      </c>
      <c r="D874" s="7">
        <v>43814</v>
      </c>
      <c r="F874" s="7">
        <f t="shared" si="104"/>
        <v>43814</v>
      </c>
      <c r="G874" s="6">
        <f t="shared" si="105"/>
        <v>12</v>
      </c>
      <c r="H874" s="6">
        <f t="shared" si="106"/>
        <v>15</v>
      </c>
      <c r="I874" s="6">
        <f t="shared" si="107"/>
        <v>2019</v>
      </c>
      <c r="J874" t="s">
        <v>4</v>
      </c>
      <c r="K874" t="s">
        <v>5</v>
      </c>
      <c r="L874">
        <v>1801</v>
      </c>
      <c r="M874">
        <f t="shared" si="110"/>
        <v>6600</v>
      </c>
      <c r="N874">
        <v>6.6</v>
      </c>
      <c r="O874" s="4">
        <f t="shared" si="109"/>
        <v>4.1010486000000004</v>
      </c>
      <c r="P874" t="s">
        <v>508</v>
      </c>
      <c r="Q874" t="str">
        <f>VLOOKUP(P874,Key!$A$2:$C$160,2,FALSE)</f>
        <v>Home - PP</v>
      </c>
      <c r="R874" t="str">
        <f>VLOOKUP(P874,Key!$A$2:$C$160,3,FALSE)</f>
        <v>Home - PP</v>
      </c>
      <c r="S874" t="str">
        <f>VLOOKUP(P874,Key!$A$2:$D$160,4,FALSE)</f>
        <v>Home - PP</v>
      </c>
      <c r="T874" t="b">
        <v>0</v>
      </c>
      <c r="U874" s="4">
        <f t="shared" si="108"/>
        <v>5292.9302987362353</v>
      </c>
    </row>
    <row r="875" spans="1:21" x14ac:dyDescent="0.2">
      <c r="A875">
        <v>2937174932</v>
      </c>
      <c r="B875" t="s">
        <v>312</v>
      </c>
      <c r="D875" s="7">
        <v>43815</v>
      </c>
      <c r="F875" s="7">
        <f t="shared" si="104"/>
        <v>43815</v>
      </c>
      <c r="G875" s="6">
        <f t="shared" si="105"/>
        <v>12</v>
      </c>
      <c r="H875" s="6">
        <f t="shared" si="106"/>
        <v>16</v>
      </c>
      <c r="I875" s="6">
        <f t="shared" si="107"/>
        <v>2019</v>
      </c>
      <c r="J875" t="s">
        <v>4</v>
      </c>
      <c r="K875" t="s">
        <v>5</v>
      </c>
      <c r="L875">
        <v>2382</v>
      </c>
      <c r="M875">
        <f t="shared" si="110"/>
        <v>8620</v>
      </c>
      <c r="N875">
        <v>8.6199999999999992</v>
      </c>
      <c r="O875" s="4">
        <f t="shared" si="109"/>
        <v>5.35621802</v>
      </c>
      <c r="P875" t="s">
        <v>508</v>
      </c>
      <c r="Q875" t="str">
        <f>VLOOKUP(P875,Key!$A$2:$C$160,2,FALSE)</f>
        <v>Home - PP</v>
      </c>
      <c r="R875" t="str">
        <f>VLOOKUP(P875,Key!$A$2:$C$160,3,FALSE)</f>
        <v>Home - PP</v>
      </c>
      <c r="S875" t="str">
        <f>VLOOKUP(P875,Key!$A$2:$D$160,4,FALSE)</f>
        <v>Home - PP</v>
      </c>
      <c r="T875" t="b">
        <v>0</v>
      </c>
      <c r="U875" s="4">
        <f t="shared" si="108"/>
        <v>5298.286516756235</v>
      </c>
    </row>
    <row r="876" spans="1:21" x14ac:dyDescent="0.2">
      <c r="A876">
        <v>2939175279</v>
      </c>
      <c r="B876" t="s">
        <v>313</v>
      </c>
      <c r="D876" s="7">
        <v>43816</v>
      </c>
      <c r="F876" s="7">
        <f t="shared" si="104"/>
        <v>43816</v>
      </c>
      <c r="G876" s="6">
        <f t="shared" si="105"/>
        <v>12</v>
      </c>
      <c r="H876" s="6">
        <f t="shared" si="106"/>
        <v>17</v>
      </c>
      <c r="I876" s="6">
        <f t="shared" si="107"/>
        <v>2019</v>
      </c>
      <c r="J876" t="s">
        <v>4</v>
      </c>
      <c r="K876" t="s">
        <v>5</v>
      </c>
      <c r="L876">
        <v>2719</v>
      </c>
      <c r="M876">
        <f t="shared" si="110"/>
        <v>9370</v>
      </c>
      <c r="N876">
        <v>9.3699999999999992</v>
      </c>
      <c r="O876" s="4">
        <f t="shared" si="109"/>
        <v>5.8222462699999999</v>
      </c>
      <c r="P876" t="s">
        <v>508</v>
      </c>
      <c r="Q876" t="str">
        <f>VLOOKUP(P876,Key!$A$2:$C$160,2,FALSE)</f>
        <v>Home - PP</v>
      </c>
      <c r="R876" t="str">
        <f>VLOOKUP(P876,Key!$A$2:$C$160,3,FALSE)</f>
        <v>Home - PP</v>
      </c>
      <c r="S876" t="str">
        <f>VLOOKUP(P876,Key!$A$2:$D$160,4,FALSE)</f>
        <v>Home - PP</v>
      </c>
      <c r="T876" t="b">
        <v>0</v>
      </c>
      <c r="U876" s="4">
        <f t="shared" si="108"/>
        <v>5304.1087630262346</v>
      </c>
    </row>
    <row r="877" spans="1:21" x14ac:dyDescent="0.2">
      <c r="A877">
        <v>2941442911</v>
      </c>
      <c r="B877" t="s">
        <v>314</v>
      </c>
      <c r="D877" s="7">
        <v>43817</v>
      </c>
      <c r="F877" s="7">
        <f t="shared" si="104"/>
        <v>43817</v>
      </c>
      <c r="G877" s="6">
        <f t="shared" si="105"/>
        <v>12</v>
      </c>
      <c r="H877" s="6">
        <f t="shared" si="106"/>
        <v>18</v>
      </c>
      <c r="I877" s="6">
        <f t="shared" si="107"/>
        <v>2019</v>
      </c>
      <c r="J877" t="s">
        <v>4</v>
      </c>
      <c r="K877" t="s">
        <v>5</v>
      </c>
      <c r="L877">
        <v>2739</v>
      </c>
      <c r="M877">
        <f t="shared" si="110"/>
        <v>9450</v>
      </c>
      <c r="N877">
        <v>9.4499999999999993</v>
      </c>
      <c r="O877" s="4">
        <f t="shared" si="109"/>
        <v>5.8719559500000003</v>
      </c>
      <c r="P877" t="s">
        <v>508</v>
      </c>
      <c r="Q877" t="str">
        <f>VLOOKUP(P877,Key!$A$2:$C$160,2,FALSE)</f>
        <v>Home - PP</v>
      </c>
      <c r="R877" t="str">
        <f>VLOOKUP(P877,Key!$A$2:$C$160,3,FALSE)</f>
        <v>Home - PP</v>
      </c>
      <c r="S877" t="str">
        <f>VLOOKUP(P877,Key!$A$2:$D$160,4,FALSE)</f>
        <v>Home - PP</v>
      </c>
      <c r="T877" t="b">
        <v>0</v>
      </c>
      <c r="U877" s="4">
        <f t="shared" si="108"/>
        <v>5309.9807189762341</v>
      </c>
    </row>
    <row r="878" spans="1:21" x14ac:dyDescent="0.2">
      <c r="A878">
        <v>2952405408</v>
      </c>
      <c r="B878" t="s">
        <v>315</v>
      </c>
      <c r="D878" s="7">
        <v>43822</v>
      </c>
      <c r="F878" s="7">
        <f t="shared" si="104"/>
        <v>43822</v>
      </c>
      <c r="G878" s="6">
        <f t="shared" si="105"/>
        <v>12</v>
      </c>
      <c r="H878" s="6">
        <f t="shared" si="106"/>
        <v>23</v>
      </c>
      <c r="I878" s="6">
        <f t="shared" si="107"/>
        <v>2019</v>
      </c>
      <c r="J878" t="s">
        <v>6</v>
      </c>
      <c r="K878" t="s">
        <v>5</v>
      </c>
      <c r="L878">
        <v>2784</v>
      </c>
      <c r="M878">
        <f t="shared" si="110"/>
        <v>10010</v>
      </c>
      <c r="N878">
        <v>10.01</v>
      </c>
      <c r="O878" s="4">
        <f t="shared" si="109"/>
        <v>6.2199237099999998</v>
      </c>
      <c r="P878" t="s">
        <v>508</v>
      </c>
      <c r="Q878" t="str">
        <f>VLOOKUP(P878,Key!$A$2:$C$160,2,FALSE)</f>
        <v>Home - PP</v>
      </c>
      <c r="R878" t="str">
        <f>VLOOKUP(P878,Key!$A$2:$C$160,3,FALSE)</f>
        <v>Home - PP</v>
      </c>
      <c r="S878" t="str">
        <f>VLOOKUP(P878,Key!$A$2:$D$160,4,FALSE)</f>
        <v>Home - PP</v>
      </c>
      <c r="T878" t="b">
        <v>0</v>
      </c>
      <c r="U878" s="4">
        <f t="shared" si="108"/>
        <v>5316.2006426862345</v>
      </c>
    </row>
    <row r="879" spans="1:21" x14ac:dyDescent="0.2">
      <c r="A879">
        <v>2953830307</v>
      </c>
      <c r="B879" t="s">
        <v>316</v>
      </c>
      <c r="D879" s="7">
        <v>43823</v>
      </c>
      <c r="F879" s="7">
        <f t="shared" ref="F879:F928" si="111">DATE(I879,G879,H879)</f>
        <v>43823</v>
      </c>
      <c r="G879" s="6">
        <f t="shared" ref="G879:G928" si="112">MONTH(D879)</f>
        <v>12</v>
      </c>
      <c r="H879" s="6">
        <f t="shared" ref="H879:H928" si="113">DAY(D879)</f>
        <v>24</v>
      </c>
      <c r="I879" s="6">
        <f t="shared" ref="I879:I942" si="114">YEAR(D879)</f>
        <v>2019</v>
      </c>
      <c r="J879" t="s">
        <v>4</v>
      </c>
      <c r="K879" t="s">
        <v>5</v>
      </c>
      <c r="L879">
        <v>2332</v>
      </c>
      <c r="M879">
        <f t="shared" si="110"/>
        <v>8260</v>
      </c>
      <c r="N879">
        <v>8.26</v>
      </c>
      <c r="O879" s="4">
        <f t="shared" si="109"/>
        <v>5.13252446</v>
      </c>
      <c r="P879" t="s">
        <v>508</v>
      </c>
      <c r="Q879" t="str">
        <f>VLOOKUP(P879,Key!$A$2:$C$160,2,FALSE)</f>
        <v>Home - PP</v>
      </c>
      <c r="R879" t="str">
        <f>VLOOKUP(P879,Key!$A$2:$C$160,3,FALSE)</f>
        <v>Home - PP</v>
      </c>
      <c r="S879" t="str">
        <f>VLOOKUP(P879,Key!$A$2:$D$160,4,FALSE)</f>
        <v>Home - PP</v>
      </c>
      <c r="T879" t="b">
        <v>0</v>
      </c>
      <c r="U879" s="4">
        <f t="shared" si="108"/>
        <v>5321.3331671462347</v>
      </c>
    </row>
    <row r="880" spans="1:21" x14ac:dyDescent="0.2">
      <c r="A880">
        <v>2958687750</v>
      </c>
      <c r="B880" t="s">
        <v>317</v>
      </c>
      <c r="D880" s="7">
        <v>43825</v>
      </c>
      <c r="F880" s="7">
        <f t="shared" si="111"/>
        <v>43825</v>
      </c>
      <c r="G880" s="6">
        <f t="shared" si="112"/>
        <v>12</v>
      </c>
      <c r="H880" s="6">
        <f t="shared" si="113"/>
        <v>26</v>
      </c>
      <c r="I880" s="6">
        <f t="shared" si="114"/>
        <v>2019</v>
      </c>
      <c r="J880" t="s">
        <v>6</v>
      </c>
      <c r="K880" t="s">
        <v>5</v>
      </c>
      <c r="L880">
        <v>2703</v>
      </c>
      <c r="M880">
        <f t="shared" si="110"/>
        <v>9390</v>
      </c>
      <c r="N880">
        <v>9.39</v>
      </c>
      <c r="O880" s="4">
        <f t="shared" si="109"/>
        <v>5.8346736899999998</v>
      </c>
      <c r="P880" t="s">
        <v>508</v>
      </c>
      <c r="Q880" t="str">
        <f>VLOOKUP(P880,Key!$A$2:$C$160,2,FALSE)</f>
        <v>Home - PP</v>
      </c>
      <c r="R880" t="str">
        <f>VLOOKUP(P880,Key!$A$2:$C$160,3,FALSE)</f>
        <v>Home - PP</v>
      </c>
      <c r="S880" t="str">
        <f>VLOOKUP(P880,Key!$A$2:$D$160,4,FALSE)</f>
        <v>Home - PP</v>
      </c>
      <c r="T880" t="b">
        <v>0</v>
      </c>
      <c r="U880" s="4">
        <f t="shared" si="108"/>
        <v>5327.167840836235</v>
      </c>
    </row>
    <row r="881" spans="1:21" x14ac:dyDescent="0.2">
      <c r="A881">
        <v>2960426271</v>
      </c>
      <c r="B881" t="s">
        <v>318</v>
      </c>
      <c r="D881" s="7">
        <v>43826</v>
      </c>
      <c r="F881" s="7">
        <f t="shared" si="111"/>
        <v>43826</v>
      </c>
      <c r="G881" s="6">
        <f t="shared" si="112"/>
        <v>12</v>
      </c>
      <c r="H881" s="6">
        <f t="shared" si="113"/>
        <v>27</v>
      </c>
      <c r="I881" s="6">
        <f t="shared" si="114"/>
        <v>2019</v>
      </c>
      <c r="J881" t="s">
        <v>4</v>
      </c>
      <c r="K881" t="s">
        <v>5</v>
      </c>
      <c r="L881">
        <v>2938</v>
      </c>
      <c r="M881">
        <f t="shared" si="110"/>
        <v>10200</v>
      </c>
      <c r="N881">
        <v>10.199999999999999</v>
      </c>
      <c r="O881" s="4">
        <f t="shared" si="109"/>
        <v>6.3379842000000002</v>
      </c>
      <c r="P881" t="s">
        <v>508</v>
      </c>
      <c r="Q881" t="str">
        <f>VLOOKUP(P881,Key!$A$2:$C$160,2,FALSE)</f>
        <v>Home - PP</v>
      </c>
      <c r="R881" t="str">
        <f>VLOOKUP(P881,Key!$A$2:$C$160,3,FALSE)</f>
        <v>Home - PP</v>
      </c>
      <c r="S881" t="str">
        <f>VLOOKUP(P881,Key!$A$2:$D$160,4,FALSE)</f>
        <v>Home - PP</v>
      </c>
      <c r="T881" t="b">
        <v>0</v>
      </c>
      <c r="U881" s="4">
        <f t="shared" si="108"/>
        <v>5333.5058250362354</v>
      </c>
    </row>
    <row r="882" spans="1:21" x14ac:dyDescent="0.2">
      <c r="A882">
        <v>2962883790</v>
      </c>
      <c r="B882" t="s">
        <v>319</v>
      </c>
      <c r="D882" s="7">
        <v>43827</v>
      </c>
      <c r="F882" s="7">
        <f t="shared" si="111"/>
        <v>43827</v>
      </c>
      <c r="G882" s="6">
        <f t="shared" si="112"/>
        <v>12</v>
      </c>
      <c r="H882" s="6">
        <f t="shared" si="113"/>
        <v>28</v>
      </c>
      <c r="I882" s="6">
        <f t="shared" si="114"/>
        <v>2019</v>
      </c>
      <c r="J882" t="s">
        <v>320</v>
      </c>
      <c r="K882" t="s">
        <v>5</v>
      </c>
      <c r="L882">
        <v>2760</v>
      </c>
      <c r="M882">
        <f t="shared" si="110"/>
        <v>9170</v>
      </c>
      <c r="N882">
        <v>9.17</v>
      </c>
      <c r="O882" s="4">
        <f t="shared" si="109"/>
        <v>5.6979720700000005</v>
      </c>
      <c r="P882" t="s">
        <v>336</v>
      </c>
      <c r="Q882">
        <f>VLOOKUP(P882,Key!$A$2:$C$160,2,FALSE)</f>
        <v>0</v>
      </c>
      <c r="R882" t="str">
        <f>VLOOKUP(P882,Key!$A$2:$C$160,3,FALSE)</f>
        <v>Norway</v>
      </c>
      <c r="S882" t="str">
        <f>VLOOKUP(P882,Key!$A$2:$D$160,4,FALSE)</f>
        <v>INT</v>
      </c>
      <c r="T882" t="b">
        <v>1</v>
      </c>
      <c r="U882" s="4">
        <f t="shared" si="108"/>
        <v>5339.2037971062355</v>
      </c>
    </row>
    <row r="883" spans="1:21" x14ac:dyDescent="0.2">
      <c r="A883">
        <v>2964417639</v>
      </c>
      <c r="B883" t="s">
        <v>321</v>
      </c>
      <c r="D883" s="7">
        <v>43828</v>
      </c>
      <c r="F883" s="7">
        <f t="shared" si="111"/>
        <v>43828</v>
      </c>
      <c r="G883" s="6">
        <f t="shared" si="112"/>
        <v>12</v>
      </c>
      <c r="H883" s="6">
        <f t="shared" si="113"/>
        <v>29</v>
      </c>
      <c r="I883" s="6">
        <f t="shared" si="114"/>
        <v>2019</v>
      </c>
      <c r="J883" t="s">
        <v>322</v>
      </c>
      <c r="K883" t="s">
        <v>5</v>
      </c>
      <c r="L883">
        <v>2940</v>
      </c>
      <c r="M883">
        <f t="shared" si="110"/>
        <v>9970</v>
      </c>
      <c r="N883">
        <v>9.9700000000000006</v>
      </c>
      <c r="O883" s="4">
        <f t="shared" si="109"/>
        <v>6.1950688700000001</v>
      </c>
      <c r="P883" t="s">
        <v>336</v>
      </c>
      <c r="Q883">
        <f>VLOOKUP(P883,Key!$A$2:$C$160,2,FALSE)</f>
        <v>0</v>
      </c>
      <c r="R883" t="str">
        <f>VLOOKUP(P883,Key!$A$2:$C$160,3,FALSE)</f>
        <v>Norway</v>
      </c>
      <c r="S883" t="str">
        <f>VLOOKUP(P883,Key!$A$2:$D$160,4,FALSE)</f>
        <v>INT</v>
      </c>
      <c r="T883" t="b">
        <v>1</v>
      </c>
      <c r="U883" s="4">
        <f t="shared" si="108"/>
        <v>5345.3988659762354</v>
      </c>
    </row>
    <row r="884" spans="1:21" x14ac:dyDescent="0.2">
      <c r="A884">
        <v>2967024493</v>
      </c>
      <c r="B884" t="s">
        <v>323</v>
      </c>
      <c r="D884" s="7">
        <v>43829</v>
      </c>
      <c r="F884" s="7">
        <f t="shared" si="111"/>
        <v>43829</v>
      </c>
      <c r="G884" s="6">
        <f t="shared" si="112"/>
        <v>12</v>
      </c>
      <c r="H884" s="6">
        <f t="shared" si="113"/>
        <v>30</v>
      </c>
      <c r="I884" s="6">
        <f t="shared" si="114"/>
        <v>2019</v>
      </c>
      <c r="J884" t="s">
        <v>324</v>
      </c>
      <c r="K884" t="s">
        <v>5</v>
      </c>
      <c r="L884">
        <v>2714</v>
      </c>
      <c r="M884">
        <f t="shared" si="110"/>
        <v>8530</v>
      </c>
      <c r="N884">
        <v>8.5299999999999994</v>
      </c>
      <c r="O884" s="4">
        <f t="shared" si="109"/>
        <v>5.3002946299999998</v>
      </c>
      <c r="P884" t="s">
        <v>1087</v>
      </c>
      <c r="Q884">
        <f>VLOOKUP(P884,Key!$A$2:$C$160,2,FALSE)</f>
        <v>0</v>
      </c>
      <c r="R884" t="str">
        <f>VLOOKUP(P884,Key!$A$2:$C$160,3,FALSE)</f>
        <v>Norway</v>
      </c>
      <c r="S884" t="str">
        <f>VLOOKUP(P884,Key!$A$2:$D$160,4,FALSE)</f>
        <v>INT</v>
      </c>
      <c r="T884" t="b">
        <v>1</v>
      </c>
      <c r="U884" s="4">
        <f t="shared" si="108"/>
        <v>5350.6991606062356</v>
      </c>
    </row>
    <row r="885" spans="1:21" x14ac:dyDescent="0.2">
      <c r="A885">
        <v>2969395877</v>
      </c>
      <c r="B885" t="s">
        <v>325</v>
      </c>
      <c r="D885" s="7">
        <v>43830</v>
      </c>
      <c r="F885" s="7">
        <f t="shared" si="111"/>
        <v>43830</v>
      </c>
      <c r="G885" s="6">
        <f t="shared" si="112"/>
        <v>12</v>
      </c>
      <c r="H885" s="6">
        <f t="shared" si="113"/>
        <v>31</v>
      </c>
      <c r="I885" s="6">
        <f t="shared" si="114"/>
        <v>2019</v>
      </c>
      <c r="J885" t="s">
        <v>326</v>
      </c>
      <c r="K885" t="s">
        <v>5</v>
      </c>
      <c r="L885">
        <v>2700</v>
      </c>
      <c r="M885">
        <f t="shared" si="110"/>
        <v>9010</v>
      </c>
      <c r="N885">
        <v>9.01</v>
      </c>
      <c r="O885" s="4">
        <f t="shared" si="109"/>
        <v>5.5985527099999999</v>
      </c>
      <c r="P885" t="s">
        <v>1087</v>
      </c>
      <c r="Q885">
        <f>VLOOKUP(P885,Key!$A$2:$C$160,2,FALSE)</f>
        <v>0</v>
      </c>
      <c r="R885" t="str">
        <f>VLOOKUP(P885,Key!$A$2:$C$160,3,FALSE)</f>
        <v>Norway</v>
      </c>
      <c r="S885" t="str">
        <f>VLOOKUP(P885,Key!$A$2:$D$160,4,FALSE)</f>
        <v>INT</v>
      </c>
      <c r="T885" t="b">
        <v>1</v>
      </c>
      <c r="U885" s="4">
        <f t="shared" si="108"/>
        <v>5356.2977133162358</v>
      </c>
    </row>
    <row r="886" spans="1:21" x14ac:dyDescent="0.2">
      <c r="A886">
        <v>2972056391</v>
      </c>
      <c r="B886" t="s">
        <v>327</v>
      </c>
      <c r="D886" s="7">
        <v>43831</v>
      </c>
      <c r="F886" s="7">
        <f t="shared" si="111"/>
        <v>43831</v>
      </c>
      <c r="G886" s="6">
        <f t="shared" si="112"/>
        <v>1</v>
      </c>
      <c r="H886" s="6">
        <f t="shared" si="113"/>
        <v>1</v>
      </c>
      <c r="I886" s="6">
        <f t="shared" si="114"/>
        <v>2020</v>
      </c>
      <c r="J886" t="s">
        <v>328</v>
      </c>
      <c r="K886" t="s">
        <v>5</v>
      </c>
      <c r="L886">
        <v>2700</v>
      </c>
      <c r="M886">
        <f t="shared" si="110"/>
        <v>9010</v>
      </c>
      <c r="N886">
        <v>9.01</v>
      </c>
      <c r="O886" s="4">
        <f t="shared" si="109"/>
        <v>5.5985527099999999</v>
      </c>
      <c r="P886" t="s">
        <v>1087</v>
      </c>
      <c r="Q886">
        <f>VLOOKUP(P886,Key!$A$2:$C$160,2,FALSE)</f>
        <v>0</v>
      </c>
      <c r="R886" t="str">
        <f>VLOOKUP(P886,Key!$A$2:$C$160,3,FALSE)</f>
        <v>Norway</v>
      </c>
      <c r="S886" t="str">
        <f>VLOOKUP(P886,Key!$A$2:$D$160,4,FALSE)</f>
        <v>INT</v>
      </c>
      <c r="T886" t="b">
        <v>1</v>
      </c>
      <c r="U886" s="4">
        <f t="shared" si="108"/>
        <v>5361.8962660262359</v>
      </c>
    </row>
    <row r="887" spans="1:21" x14ac:dyDescent="0.2">
      <c r="A887">
        <v>2974658882</v>
      </c>
      <c r="B887" t="s">
        <v>329</v>
      </c>
      <c r="D887" s="7">
        <v>43832</v>
      </c>
      <c r="F887" s="7">
        <f t="shared" si="111"/>
        <v>43832</v>
      </c>
      <c r="G887" s="6">
        <f t="shared" si="112"/>
        <v>1</v>
      </c>
      <c r="H887" s="6">
        <f t="shared" si="113"/>
        <v>2</v>
      </c>
      <c r="I887" s="6">
        <f t="shared" si="114"/>
        <v>2020</v>
      </c>
      <c r="J887" t="s">
        <v>328</v>
      </c>
      <c r="K887" t="s">
        <v>5</v>
      </c>
      <c r="L887">
        <v>2653</v>
      </c>
      <c r="M887">
        <f t="shared" si="110"/>
        <v>8850</v>
      </c>
      <c r="N887">
        <v>8.85</v>
      </c>
      <c r="O887" s="4">
        <f t="shared" si="109"/>
        <v>5.4991333500000001</v>
      </c>
      <c r="P887" t="s">
        <v>1087</v>
      </c>
      <c r="Q887">
        <f>VLOOKUP(P887,Key!$A$2:$C$160,2,FALSE)</f>
        <v>0</v>
      </c>
      <c r="R887" t="str">
        <f>VLOOKUP(P887,Key!$A$2:$C$160,3,FALSE)</f>
        <v>Norway</v>
      </c>
      <c r="S887" t="str">
        <f>VLOOKUP(P887,Key!$A$2:$D$160,4,FALSE)</f>
        <v>INT</v>
      </c>
      <c r="T887" t="b">
        <v>1</v>
      </c>
      <c r="U887" s="4">
        <f t="shared" si="108"/>
        <v>5367.3953993762361</v>
      </c>
    </row>
    <row r="888" spans="1:21" x14ac:dyDescent="0.2">
      <c r="A888">
        <v>2977741769</v>
      </c>
      <c r="B888" t="s">
        <v>330</v>
      </c>
      <c r="D888" s="7">
        <v>43833</v>
      </c>
      <c r="F888" s="7">
        <f t="shared" si="111"/>
        <v>43833</v>
      </c>
      <c r="G888" s="6">
        <f t="shared" si="112"/>
        <v>1</v>
      </c>
      <c r="H888" s="6">
        <f t="shared" si="113"/>
        <v>3</v>
      </c>
      <c r="I888" s="6">
        <f t="shared" si="114"/>
        <v>2020</v>
      </c>
      <c r="J888" t="s">
        <v>4</v>
      </c>
      <c r="K888" t="s">
        <v>5</v>
      </c>
      <c r="L888">
        <v>2163</v>
      </c>
      <c r="M888">
        <f t="shared" si="110"/>
        <v>7730</v>
      </c>
      <c r="N888">
        <v>7.73</v>
      </c>
      <c r="O888" s="4">
        <f t="shared" si="109"/>
        <v>4.8031978300000002</v>
      </c>
      <c r="P888" t="s">
        <v>337</v>
      </c>
      <c r="Q888">
        <f>VLOOKUP(P888,Key!$A$2:$C$160,2,FALSE)</f>
        <v>0</v>
      </c>
      <c r="R888" t="str">
        <f>VLOOKUP(P888,Key!$A$2:$C$160,3,FALSE)</f>
        <v>UK</v>
      </c>
      <c r="S888" t="str">
        <f>VLOOKUP(P888,Key!$A$2:$D$160,4,FALSE)</f>
        <v>INT</v>
      </c>
      <c r="T888" t="b">
        <v>0</v>
      </c>
      <c r="U888" s="4">
        <f t="shared" si="108"/>
        <v>5372.1985972062357</v>
      </c>
    </row>
    <row r="889" spans="1:21" x14ac:dyDescent="0.2">
      <c r="A889">
        <v>2977751124</v>
      </c>
      <c r="B889" t="s">
        <v>331</v>
      </c>
      <c r="D889" s="7">
        <v>43833</v>
      </c>
      <c r="F889" s="7">
        <f t="shared" si="111"/>
        <v>43833</v>
      </c>
      <c r="G889" s="6">
        <f t="shared" si="112"/>
        <v>1</v>
      </c>
      <c r="H889" s="6">
        <f t="shared" si="113"/>
        <v>3</v>
      </c>
      <c r="I889" s="6">
        <f t="shared" si="114"/>
        <v>2020</v>
      </c>
      <c r="J889" t="s">
        <v>332</v>
      </c>
      <c r="K889" t="s">
        <v>5</v>
      </c>
      <c r="L889">
        <v>675</v>
      </c>
      <c r="M889">
        <f t="shared" si="110"/>
        <v>2410</v>
      </c>
      <c r="N889">
        <v>2.41</v>
      </c>
      <c r="O889" s="4">
        <f t="shared" si="109"/>
        <v>1.4975041099999999</v>
      </c>
      <c r="P889" t="s">
        <v>337</v>
      </c>
      <c r="Q889">
        <f>VLOOKUP(P889,Key!$A$2:$C$160,2,FALSE)</f>
        <v>0</v>
      </c>
      <c r="R889" t="str">
        <f>VLOOKUP(P889,Key!$A$2:$C$160,3,FALSE)</f>
        <v>UK</v>
      </c>
      <c r="S889" t="str">
        <f>VLOOKUP(P889,Key!$A$2:$D$160,4,FALSE)</f>
        <v>INT</v>
      </c>
      <c r="T889" t="b">
        <v>0</v>
      </c>
      <c r="U889" s="4">
        <f t="shared" si="108"/>
        <v>5373.6961013162354</v>
      </c>
    </row>
    <row r="890" spans="1:21" x14ac:dyDescent="0.2">
      <c r="A890">
        <v>2980162093</v>
      </c>
      <c r="B890" t="s">
        <v>333</v>
      </c>
      <c r="D890" s="7">
        <v>43834</v>
      </c>
      <c r="F890" s="7">
        <f t="shared" si="111"/>
        <v>43834</v>
      </c>
      <c r="G890" s="6">
        <f t="shared" si="112"/>
        <v>1</v>
      </c>
      <c r="H890" s="6">
        <f t="shared" si="113"/>
        <v>4</v>
      </c>
      <c r="I890" s="6">
        <f t="shared" si="114"/>
        <v>2020</v>
      </c>
      <c r="J890" t="s">
        <v>4</v>
      </c>
      <c r="K890" t="s">
        <v>5</v>
      </c>
      <c r="L890">
        <v>3225</v>
      </c>
      <c r="M890">
        <f t="shared" si="110"/>
        <v>11690</v>
      </c>
      <c r="N890">
        <v>11.69</v>
      </c>
      <c r="O890" s="4">
        <f t="shared" si="109"/>
        <v>7.2638269900000001</v>
      </c>
      <c r="P890" t="s">
        <v>337</v>
      </c>
      <c r="Q890">
        <f>VLOOKUP(P890,Key!$A$2:$C$160,2,FALSE)</f>
        <v>0</v>
      </c>
      <c r="R890" t="str">
        <f>VLOOKUP(P890,Key!$A$2:$C$160,3,FALSE)</f>
        <v>UK</v>
      </c>
      <c r="S890" t="str">
        <f>VLOOKUP(P890,Key!$A$2:$D$160,4,FALSE)</f>
        <v>INT</v>
      </c>
      <c r="T890" t="b">
        <v>0</v>
      </c>
      <c r="U890" s="4">
        <f t="shared" si="108"/>
        <v>5380.9599283062353</v>
      </c>
    </row>
    <row r="891" spans="1:21" x14ac:dyDescent="0.2">
      <c r="A891">
        <v>2983163788</v>
      </c>
      <c r="B891" t="s">
        <v>343</v>
      </c>
      <c r="D891" s="7">
        <v>43835</v>
      </c>
      <c r="F891" s="7">
        <f t="shared" si="111"/>
        <v>43835</v>
      </c>
      <c r="G891" s="6">
        <f t="shared" si="112"/>
        <v>1</v>
      </c>
      <c r="H891" s="6">
        <f t="shared" si="113"/>
        <v>5</v>
      </c>
      <c r="I891" s="6">
        <f t="shared" si="114"/>
        <v>2020</v>
      </c>
      <c r="J891" t="s">
        <v>4</v>
      </c>
      <c r="K891" t="s">
        <v>5</v>
      </c>
      <c r="L891">
        <v>2846</v>
      </c>
      <c r="M891">
        <f t="shared" si="110"/>
        <v>10290</v>
      </c>
      <c r="N891">
        <v>10.29</v>
      </c>
      <c r="O891" s="4">
        <f t="shared" si="109"/>
        <v>6.3939075900000004</v>
      </c>
      <c r="P891" t="s">
        <v>337</v>
      </c>
      <c r="Q891">
        <f>VLOOKUP(P891,Key!$A$2:$C$160,2,FALSE)</f>
        <v>0</v>
      </c>
      <c r="R891" t="str">
        <f>VLOOKUP(P891,Key!$A$2:$C$160,3,FALSE)</f>
        <v>UK</v>
      </c>
      <c r="S891" t="str">
        <f>VLOOKUP(P891,Key!$A$2:$D$160,4,FALSE)</f>
        <v>INT</v>
      </c>
      <c r="T891" t="b">
        <v>0</v>
      </c>
      <c r="U891" s="4">
        <f t="shared" si="108"/>
        <v>5387.3538358962351</v>
      </c>
    </row>
    <row r="892" spans="1:21" x14ac:dyDescent="0.2">
      <c r="A892">
        <v>2986374156</v>
      </c>
      <c r="B892" t="s">
        <v>344</v>
      </c>
      <c r="D892" s="7">
        <v>43836</v>
      </c>
      <c r="F892" s="7">
        <f t="shared" si="111"/>
        <v>43836</v>
      </c>
      <c r="G892" s="6">
        <f t="shared" si="112"/>
        <v>1</v>
      </c>
      <c r="H892" s="6">
        <f t="shared" si="113"/>
        <v>6</v>
      </c>
      <c r="I892" s="6">
        <f t="shared" si="114"/>
        <v>2020</v>
      </c>
      <c r="J892" t="s">
        <v>345</v>
      </c>
      <c r="K892" t="s">
        <v>5</v>
      </c>
      <c r="L892">
        <v>2719</v>
      </c>
      <c r="M892">
        <f t="shared" si="110"/>
        <v>9000</v>
      </c>
      <c r="N892">
        <v>9</v>
      </c>
      <c r="O892" s="4">
        <f t="shared" si="109"/>
        <v>5.5923389999999999</v>
      </c>
      <c r="P892" t="s">
        <v>385</v>
      </c>
      <c r="Q892">
        <f>VLOOKUP(P892,Key!$A$2:$C$160,2,FALSE)</f>
        <v>0</v>
      </c>
      <c r="R892" t="str">
        <f>VLOOKUP(P892,Key!$A$2:$C$160,3,FALSE)</f>
        <v>Switzerland</v>
      </c>
      <c r="S892" t="str">
        <f>VLOOKUP(P892,Key!$A$2:$D$160,4,FALSE)</f>
        <v>INT</v>
      </c>
      <c r="T892" t="b">
        <v>0</v>
      </c>
      <c r="U892" s="4">
        <f t="shared" si="108"/>
        <v>5392.9461748962349</v>
      </c>
    </row>
    <row r="893" spans="1:21" x14ac:dyDescent="0.2">
      <c r="A893">
        <v>2989402464</v>
      </c>
      <c r="B893" t="s">
        <v>346</v>
      </c>
      <c r="D893" s="7">
        <v>43837</v>
      </c>
      <c r="F893" s="7">
        <f t="shared" si="111"/>
        <v>43837</v>
      </c>
      <c r="G893" s="6">
        <f t="shared" si="112"/>
        <v>1</v>
      </c>
      <c r="H893" s="6">
        <f t="shared" si="113"/>
        <v>7</v>
      </c>
      <c r="I893" s="6">
        <f t="shared" si="114"/>
        <v>2020</v>
      </c>
      <c r="J893" t="s">
        <v>4</v>
      </c>
      <c r="K893" t="s">
        <v>5</v>
      </c>
      <c r="L893">
        <v>2918</v>
      </c>
      <c r="M893">
        <f t="shared" si="110"/>
        <v>10280</v>
      </c>
      <c r="N893">
        <v>10.28</v>
      </c>
      <c r="O893" s="4">
        <f t="shared" si="109"/>
        <v>6.3876938800000005</v>
      </c>
      <c r="P893" t="s">
        <v>386</v>
      </c>
      <c r="Q893">
        <f>VLOOKUP(P893,Key!$A$2:$C$160,2,FALSE)</f>
        <v>0</v>
      </c>
      <c r="R893" t="str">
        <f>VLOOKUP(P893,Key!$A$2:$C$160,3,FALSE)</f>
        <v>Switzerland</v>
      </c>
      <c r="S893" t="str">
        <f>VLOOKUP(P893,Key!$A$2:$D$160,4,FALSE)</f>
        <v>INT</v>
      </c>
      <c r="T893" t="b">
        <v>0</v>
      </c>
      <c r="U893" s="4">
        <f t="shared" si="108"/>
        <v>5399.3338687762352</v>
      </c>
    </row>
    <row r="894" spans="1:21" x14ac:dyDescent="0.2">
      <c r="A894">
        <v>2992293174</v>
      </c>
      <c r="B894" t="s">
        <v>347</v>
      </c>
      <c r="D894" s="7">
        <v>43838</v>
      </c>
      <c r="F894" s="7">
        <f t="shared" si="111"/>
        <v>43838</v>
      </c>
      <c r="G894" s="6">
        <f t="shared" si="112"/>
        <v>1</v>
      </c>
      <c r="H894" s="6">
        <f t="shared" si="113"/>
        <v>8</v>
      </c>
      <c r="I894" s="6">
        <f t="shared" si="114"/>
        <v>2020</v>
      </c>
      <c r="J894" t="s">
        <v>4</v>
      </c>
      <c r="K894" t="s">
        <v>5</v>
      </c>
      <c r="L894">
        <v>2895</v>
      </c>
      <c r="M894">
        <f t="shared" si="110"/>
        <v>10020</v>
      </c>
      <c r="N894">
        <v>10.02</v>
      </c>
      <c r="O894" s="4">
        <f t="shared" si="109"/>
        <v>6.2261374199999997</v>
      </c>
      <c r="P894" t="s">
        <v>386</v>
      </c>
      <c r="Q894">
        <f>VLOOKUP(P894,Key!$A$2:$C$160,2,FALSE)</f>
        <v>0</v>
      </c>
      <c r="R894" t="str">
        <f>VLOOKUP(P894,Key!$A$2:$C$160,3,FALSE)</f>
        <v>Switzerland</v>
      </c>
      <c r="S894" t="str">
        <f>VLOOKUP(P894,Key!$A$2:$D$160,4,FALSE)</f>
        <v>INT</v>
      </c>
      <c r="T894" t="b">
        <v>0</v>
      </c>
      <c r="U894" s="4">
        <f t="shared" si="108"/>
        <v>5405.560006196235</v>
      </c>
    </row>
    <row r="895" spans="1:21" x14ac:dyDescent="0.2">
      <c r="A895">
        <v>2995160443</v>
      </c>
      <c r="B895" t="s">
        <v>348</v>
      </c>
      <c r="D895" s="7">
        <v>43839</v>
      </c>
      <c r="F895" s="7">
        <f t="shared" si="111"/>
        <v>43839</v>
      </c>
      <c r="G895" s="6">
        <f t="shared" si="112"/>
        <v>1</v>
      </c>
      <c r="H895" s="6">
        <f t="shared" si="113"/>
        <v>9</v>
      </c>
      <c r="I895" s="6">
        <f t="shared" si="114"/>
        <v>2020</v>
      </c>
      <c r="J895" t="s">
        <v>4</v>
      </c>
      <c r="K895" t="s">
        <v>5</v>
      </c>
      <c r="L895">
        <v>2806</v>
      </c>
      <c r="M895">
        <f t="shared" si="110"/>
        <v>10070</v>
      </c>
      <c r="N895">
        <v>10.07</v>
      </c>
      <c r="O895" s="4">
        <f t="shared" si="109"/>
        <v>6.2572059700000002</v>
      </c>
      <c r="P895" t="s">
        <v>386</v>
      </c>
      <c r="Q895">
        <f>VLOOKUP(P895,Key!$A$2:$C$160,2,FALSE)</f>
        <v>0</v>
      </c>
      <c r="R895" t="str">
        <f>VLOOKUP(P895,Key!$A$2:$C$160,3,FALSE)</f>
        <v>Switzerland</v>
      </c>
      <c r="S895" t="str">
        <f>VLOOKUP(P895,Key!$A$2:$D$160,4,FALSE)</f>
        <v>INT</v>
      </c>
      <c r="T895" t="b">
        <v>0</v>
      </c>
      <c r="U895" s="4">
        <f t="shared" si="108"/>
        <v>5411.8172121662346</v>
      </c>
    </row>
    <row r="896" spans="1:21" x14ac:dyDescent="0.2">
      <c r="A896">
        <v>2999667820</v>
      </c>
      <c r="B896" t="s">
        <v>349</v>
      </c>
      <c r="D896" s="7">
        <v>43840</v>
      </c>
      <c r="F896" s="7">
        <f t="shared" si="111"/>
        <v>43840</v>
      </c>
      <c r="G896" s="6">
        <f t="shared" si="112"/>
        <v>1</v>
      </c>
      <c r="H896" s="6">
        <f t="shared" si="113"/>
        <v>10</v>
      </c>
      <c r="I896" s="6">
        <f t="shared" si="114"/>
        <v>2020</v>
      </c>
      <c r="J896" t="s">
        <v>6</v>
      </c>
      <c r="K896" t="s">
        <v>5</v>
      </c>
      <c r="L896">
        <v>2188</v>
      </c>
      <c r="M896">
        <f t="shared" si="110"/>
        <v>8230</v>
      </c>
      <c r="N896">
        <v>8.23</v>
      </c>
      <c r="O896" s="4">
        <f t="shared" si="109"/>
        <v>5.1138833300000002</v>
      </c>
      <c r="P896" t="s">
        <v>508</v>
      </c>
      <c r="Q896" t="str">
        <f>VLOOKUP(P896,Key!$A$2:$C$160,2,FALSE)</f>
        <v>Home - PP</v>
      </c>
      <c r="R896" t="str">
        <f>VLOOKUP(P896,Key!$A$2:$C$160,3,FALSE)</f>
        <v>Home - PP</v>
      </c>
      <c r="S896" t="str">
        <f>VLOOKUP(P896,Key!$A$2:$D$160,4,FALSE)</f>
        <v>Home - PP</v>
      </c>
      <c r="T896" t="b">
        <v>0</v>
      </c>
      <c r="U896" s="4">
        <f t="shared" si="108"/>
        <v>5416.9310954962348</v>
      </c>
    </row>
    <row r="897" spans="1:21" x14ac:dyDescent="0.2">
      <c r="A897">
        <v>3001896184</v>
      </c>
      <c r="B897" t="s">
        <v>350</v>
      </c>
      <c r="D897" s="7">
        <v>43841</v>
      </c>
      <c r="F897" s="7">
        <f t="shared" si="111"/>
        <v>43841</v>
      </c>
      <c r="G897" s="6">
        <f t="shared" si="112"/>
        <v>1</v>
      </c>
      <c r="H897" s="6">
        <f t="shared" si="113"/>
        <v>11</v>
      </c>
      <c r="I897" s="6">
        <f t="shared" si="114"/>
        <v>2020</v>
      </c>
      <c r="J897" t="s">
        <v>4</v>
      </c>
      <c r="K897" t="s">
        <v>5</v>
      </c>
      <c r="L897">
        <v>2525</v>
      </c>
      <c r="M897">
        <f t="shared" si="110"/>
        <v>8780</v>
      </c>
      <c r="N897">
        <v>8.7799999999999994</v>
      </c>
      <c r="O897" s="4">
        <f t="shared" si="109"/>
        <v>5.4556373799999998</v>
      </c>
      <c r="P897" t="s">
        <v>508</v>
      </c>
      <c r="Q897" t="str">
        <f>VLOOKUP(P897,Key!$A$2:$C$160,2,FALSE)</f>
        <v>Home - PP</v>
      </c>
      <c r="R897" t="str">
        <f>VLOOKUP(P897,Key!$A$2:$C$160,3,FALSE)</f>
        <v>Home - PP</v>
      </c>
      <c r="S897" t="str">
        <f>VLOOKUP(P897,Key!$A$2:$D$160,4,FALSE)</f>
        <v>Home - PP</v>
      </c>
      <c r="T897" t="b">
        <v>0</v>
      </c>
      <c r="U897" s="4">
        <f t="shared" si="108"/>
        <v>5422.3867328762344</v>
      </c>
    </row>
    <row r="898" spans="1:21" x14ac:dyDescent="0.2">
      <c r="A898">
        <v>3005304892</v>
      </c>
      <c r="B898" t="s">
        <v>351</v>
      </c>
      <c r="D898" s="7">
        <v>43842</v>
      </c>
      <c r="F898" s="7">
        <f t="shared" si="111"/>
        <v>43842</v>
      </c>
      <c r="G898" s="6">
        <f t="shared" si="112"/>
        <v>1</v>
      </c>
      <c r="H898" s="6">
        <f t="shared" si="113"/>
        <v>12</v>
      </c>
      <c r="I898" s="6">
        <f t="shared" si="114"/>
        <v>2020</v>
      </c>
      <c r="J898" t="s">
        <v>4</v>
      </c>
      <c r="K898" t="s">
        <v>5</v>
      </c>
      <c r="L898">
        <v>2534</v>
      </c>
      <c r="M898">
        <f t="shared" si="110"/>
        <v>9040</v>
      </c>
      <c r="N898">
        <v>9.0399999999999991</v>
      </c>
      <c r="O898" s="4">
        <f t="shared" si="109"/>
        <v>5.6171938399999997</v>
      </c>
      <c r="P898" t="s">
        <v>508</v>
      </c>
      <c r="Q898" t="str">
        <f>VLOOKUP(P898,Key!$A$2:$C$160,2,FALSE)</f>
        <v>Home - PP</v>
      </c>
      <c r="R898" t="str">
        <f>VLOOKUP(P898,Key!$A$2:$C$160,3,FALSE)</f>
        <v>Home - PP</v>
      </c>
      <c r="S898" t="str">
        <f>VLOOKUP(P898,Key!$A$2:$D$160,4,FALSE)</f>
        <v>Home - PP</v>
      </c>
      <c r="T898" t="b">
        <v>0</v>
      </c>
      <c r="U898" s="4">
        <f t="shared" si="108"/>
        <v>5428.0039267162347</v>
      </c>
    </row>
    <row r="899" spans="1:21" x14ac:dyDescent="0.2">
      <c r="A899">
        <v>3007874614</v>
      </c>
      <c r="B899" t="s">
        <v>352</v>
      </c>
      <c r="D899" s="7">
        <v>43843</v>
      </c>
      <c r="F899" s="7">
        <f t="shared" si="111"/>
        <v>43843</v>
      </c>
      <c r="G899" s="6">
        <f t="shared" si="112"/>
        <v>1</v>
      </c>
      <c r="H899" s="6">
        <f t="shared" si="113"/>
        <v>13</v>
      </c>
      <c r="I899" s="6">
        <f t="shared" si="114"/>
        <v>2020</v>
      </c>
      <c r="J899" t="s">
        <v>4</v>
      </c>
      <c r="K899" t="s">
        <v>5</v>
      </c>
      <c r="L899">
        <v>2433</v>
      </c>
      <c r="M899">
        <f t="shared" si="110"/>
        <v>8840</v>
      </c>
      <c r="N899">
        <v>8.84</v>
      </c>
      <c r="O899" s="4">
        <f t="shared" si="109"/>
        <v>5.4929196400000002</v>
      </c>
      <c r="P899" t="s">
        <v>508</v>
      </c>
      <c r="Q899" t="str">
        <f>VLOOKUP(P899,Key!$A$2:$C$160,2,FALSE)</f>
        <v>Home - PP</v>
      </c>
      <c r="R899" t="str">
        <f>VLOOKUP(P899,Key!$A$2:$C$160,3,FALSE)</f>
        <v>Home - PP</v>
      </c>
      <c r="S899" t="str">
        <f>VLOOKUP(P899,Key!$A$2:$D$160,4,FALSE)</f>
        <v>Home - PP</v>
      </c>
      <c r="T899" t="b">
        <v>0</v>
      </c>
      <c r="U899" s="4">
        <f t="shared" si="108"/>
        <v>5433.4968463562345</v>
      </c>
    </row>
    <row r="900" spans="1:21" x14ac:dyDescent="0.2">
      <c r="A900">
        <v>3010681741</v>
      </c>
      <c r="B900" t="s">
        <v>353</v>
      </c>
      <c r="D900" s="7">
        <v>43844</v>
      </c>
      <c r="F900" s="7">
        <f t="shared" si="111"/>
        <v>43844</v>
      </c>
      <c r="G900" s="6">
        <f t="shared" si="112"/>
        <v>1</v>
      </c>
      <c r="H900" s="6">
        <f t="shared" si="113"/>
        <v>14</v>
      </c>
      <c r="I900" s="6">
        <f t="shared" si="114"/>
        <v>2020</v>
      </c>
      <c r="J900" t="s">
        <v>4</v>
      </c>
      <c r="K900" t="s">
        <v>5</v>
      </c>
      <c r="L900">
        <v>2698</v>
      </c>
      <c r="M900">
        <f t="shared" si="110"/>
        <v>9290</v>
      </c>
      <c r="N900">
        <v>9.2899999999999991</v>
      </c>
      <c r="O900" s="4">
        <f t="shared" si="109"/>
        <v>5.7725365900000005</v>
      </c>
      <c r="P900" t="s">
        <v>508</v>
      </c>
      <c r="Q900" t="str">
        <f>VLOOKUP(P900,Key!$A$2:$C$160,2,FALSE)</f>
        <v>Home - PP</v>
      </c>
      <c r="R900" t="str">
        <f>VLOOKUP(P900,Key!$A$2:$C$160,3,FALSE)</f>
        <v>Home - PP</v>
      </c>
      <c r="S900" t="str">
        <f>VLOOKUP(P900,Key!$A$2:$D$160,4,FALSE)</f>
        <v>Home - PP</v>
      </c>
      <c r="T900" t="b">
        <v>0</v>
      </c>
      <c r="U900" s="4">
        <f t="shared" si="108"/>
        <v>5439.2693829462341</v>
      </c>
    </row>
    <row r="901" spans="1:21" x14ac:dyDescent="0.2">
      <c r="A901">
        <v>3013619593</v>
      </c>
      <c r="B901" t="s">
        <v>354</v>
      </c>
      <c r="D901" s="7">
        <v>43845</v>
      </c>
      <c r="F901" s="7">
        <f t="shared" si="111"/>
        <v>43845</v>
      </c>
      <c r="G901" s="6">
        <f t="shared" si="112"/>
        <v>1</v>
      </c>
      <c r="H901" s="6">
        <f t="shared" si="113"/>
        <v>15</v>
      </c>
      <c r="I901" s="6">
        <f t="shared" si="114"/>
        <v>2020</v>
      </c>
      <c r="J901" t="s">
        <v>4</v>
      </c>
      <c r="K901" t="s">
        <v>5</v>
      </c>
      <c r="L901">
        <v>2388</v>
      </c>
      <c r="M901">
        <f t="shared" si="110"/>
        <v>8680</v>
      </c>
      <c r="N901">
        <v>8.68</v>
      </c>
      <c r="O901" s="4">
        <f t="shared" si="109"/>
        <v>5.3935002800000005</v>
      </c>
      <c r="P901" t="s">
        <v>508</v>
      </c>
      <c r="Q901" t="str">
        <f>VLOOKUP(P901,Key!$A$2:$C$160,2,FALSE)</f>
        <v>Home - PP</v>
      </c>
      <c r="R901" t="str">
        <f>VLOOKUP(P901,Key!$A$2:$C$160,3,FALSE)</f>
        <v>Home - PP</v>
      </c>
      <c r="S901" t="str">
        <f>VLOOKUP(P901,Key!$A$2:$D$160,4,FALSE)</f>
        <v>Home - PP</v>
      </c>
      <c r="T901" t="b">
        <v>0</v>
      </c>
      <c r="U901" s="4">
        <f t="shared" si="108"/>
        <v>5444.662883226234</v>
      </c>
    </row>
    <row r="902" spans="1:21" x14ac:dyDescent="0.2">
      <c r="A902">
        <v>3016773467</v>
      </c>
      <c r="B902" t="s">
        <v>355</v>
      </c>
      <c r="D902" s="7">
        <v>43846</v>
      </c>
      <c r="F902" s="7">
        <f t="shared" si="111"/>
        <v>43846</v>
      </c>
      <c r="G902" s="6">
        <f t="shared" si="112"/>
        <v>1</v>
      </c>
      <c r="H902" s="6">
        <f t="shared" si="113"/>
        <v>16</v>
      </c>
      <c r="I902" s="6">
        <f t="shared" si="114"/>
        <v>2020</v>
      </c>
      <c r="J902" t="s">
        <v>4</v>
      </c>
      <c r="K902" t="s">
        <v>5</v>
      </c>
      <c r="L902">
        <v>2501</v>
      </c>
      <c r="M902">
        <f t="shared" si="110"/>
        <v>8750</v>
      </c>
      <c r="N902">
        <v>8.75</v>
      </c>
      <c r="O902" s="4">
        <f t="shared" si="109"/>
        <v>5.43699625</v>
      </c>
      <c r="P902" t="s">
        <v>508</v>
      </c>
      <c r="Q902" t="str">
        <f>VLOOKUP(P902,Key!$A$2:$C$160,2,FALSE)</f>
        <v>Home - PP</v>
      </c>
      <c r="R902" t="str">
        <f>VLOOKUP(P902,Key!$A$2:$C$160,3,FALSE)</f>
        <v>Home - PP</v>
      </c>
      <c r="S902" t="str">
        <f>VLOOKUP(P902,Key!$A$2:$D$160,4,FALSE)</f>
        <v>Home - PP</v>
      </c>
      <c r="T902" t="b">
        <v>0</v>
      </c>
      <c r="U902" s="4">
        <f t="shared" si="108"/>
        <v>5450.0998794762345</v>
      </c>
    </row>
    <row r="903" spans="1:21" x14ac:dyDescent="0.2">
      <c r="A903">
        <v>3019379363</v>
      </c>
      <c r="B903" t="s">
        <v>356</v>
      </c>
      <c r="D903" s="7">
        <v>43847</v>
      </c>
      <c r="F903" s="7">
        <f t="shared" si="111"/>
        <v>43847</v>
      </c>
      <c r="G903" s="6">
        <f t="shared" si="112"/>
        <v>1</v>
      </c>
      <c r="H903" s="6">
        <f t="shared" si="113"/>
        <v>17</v>
      </c>
      <c r="I903" s="6">
        <f t="shared" si="114"/>
        <v>2020</v>
      </c>
      <c r="J903" t="s">
        <v>4</v>
      </c>
      <c r="K903" t="s">
        <v>5</v>
      </c>
      <c r="L903">
        <v>2402</v>
      </c>
      <c r="M903">
        <f t="shared" si="110"/>
        <v>8410</v>
      </c>
      <c r="N903">
        <v>8.41</v>
      </c>
      <c r="O903" s="4">
        <f t="shared" si="109"/>
        <v>5.2257301099999998</v>
      </c>
      <c r="P903" t="s">
        <v>508</v>
      </c>
      <c r="Q903" t="str">
        <f>VLOOKUP(P903,Key!$A$2:$C$160,2,FALSE)</f>
        <v>Home - PP</v>
      </c>
      <c r="R903" t="str">
        <f>VLOOKUP(P903,Key!$A$2:$C$160,3,FALSE)</f>
        <v>Home - PP</v>
      </c>
      <c r="S903" t="str">
        <f>VLOOKUP(P903,Key!$A$2:$D$160,4,FALSE)</f>
        <v>Home - PP</v>
      </c>
      <c r="T903" t="b">
        <v>0</v>
      </c>
      <c r="U903" s="4">
        <f t="shared" si="108"/>
        <v>5455.3256095862343</v>
      </c>
    </row>
    <row r="904" spans="1:21" x14ac:dyDescent="0.2">
      <c r="A904">
        <v>3022510989</v>
      </c>
      <c r="B904" t="s">
        <v>357</v>
      </c>
      <c r="D904" s="7">
        <v>43848</v>
      </c>
      <c r="F904" s="7">
        <f t="shared" si="111"/>
        <v>43848</v>
      </c>
      <c r="G904" s="6">
        <f t="shared" si="112"/>
        <v>1</v>
      </c>
      <c r="H904" s="6">
        <f t="shared" si="113"/>
        <v>18</v>
      </c>
      <c r="I904" s="6">
        <f t="shared" si="114"/>
        <v>2020</v>
      </c>
      <c r="J904" t="s">
        <v>4</v>
      </c>
      <c r="K904" t="s">
        <v>5</v>
      </c>
      <c r="L904">
        <v>2684</v>
      </c>
      <c r="M904">
        <f t="shared" si="110"/>
        <v>9150</v>
      </c>
      <c r="N904">
        <v>9.15</v>
      </c>
      <c r="O904" s="4">
        <f t="shared" si="109"/>
        <v>5.6855446499999998</v>
      </c>
      <c r="P904" t="s">
        <v>508</v>
      </c>
      <c r="Q904" t="str">
        <f>VLOOKUP(P904,Key!$A$2:$C$160,2,FALSE)</f>
        <v>Home - PP</v>
      </c>
      <c r="R904" t="str">
        <f>VLOOKUP(P904,Key!$A$2:$C$160,3,FALSE)</f>
        <v>Home - PP</v>
      </c>
      <c r="S904" t="str">
        <f>VLOOKUP(P904,Key!$A$2:$D$160,4,FALSE)</f>
        <v>Home - PP</v>
      </c>
      <c r="T904" t="b">
        <v>0</v>
      </c>
      <c r="U904" s="4">
        <f t="shared" ref="U904:U967" si="115">IF(K904="Run",O904,0)+U903</f>
        <v>5461.0111542362347</v>
      </c>
    </row>
    <row r="905" spans="1:21" x14ac:dyDescent="0.2">
      <c r="A905">
        <v>3026117267</v>
      </c>
      <c r="B905" t="s">
        <v>358</v>
      </c>
      <c r="D905" s="7">
        <v>43849</v>
      </c>
      <c r="F905" s="7">
        <f t="shared" si="111"/>
        <v>43849</v>
      </c>
      <c r="G905" s="6">
        <f t="shared" si="112"/>
        <v>1</v>
      </c>
      <c r="H905" s="6">
        <f t="shared" si="113"/>
        <v>19</v>
      </c>
      <c r="I905" s="6">
        <f t="shared" si="114"/>
        <v>2020</v>
      </c>
      <c r="J905" t="s">
        <v>4</v>
      </c>
      <c r="K905" t="s">
        <v>5</v>
      </c>
      <c r="L905">
        <v>2298</v>
      </c>
      <c r="M905">
        <f t="shared" si="110"/>
        <v>8200</v>
      </c>
      <c r="N905">
        <v>8.1999999999999993</v>
      </c>
      <c r="O905" s="4">
        <f t="shared" si="109"/>
        <v>5.0952422000000004</v>
      </c>
      <c r="P905" t="s">
        <v>508</v>
      </c>
      <c r="Q905" t="str">
        <f>VLOOKUP(P905,Key!$A$2:$C$160,2,FALSE)</f>
        <v>Home - PP</v>
      </c>
      <c r="R905" t="str">
        <f>VLOOKUP(P905,Key!$A$2:$C$160,3,FALSE)</f>
        <v>Home - PP</v>
      </c>
      <c r="S905" t="str">
        <f>VLOOKUP(P905,Key!$A$2:$D$160,4,FALSE)</f>
        <v>Home - PP</v>
      </c>
      <c r="T905" t="b">
        <v>0</v>
      </c>
      <c r="U905" s="4">
        <f t="shared" si="115"/>
        <v>5466.1063964362347</v>
      </c>
    </row>
    <row r="906" spans="1:21" x14ac:dyDescent="0.2">
      <c r="A906">
        <v>3028274053</v>
      </c>
      <c r="B906" t="s">
        <v>359</v>
      </c>
      <c r="D906" s="7">
        <v>43850</v>
      </c>
      <c r="F906" s="7">
        <f t="shared" si="111"/>
        <v>43850</v>
      </c>
      <c r="G906" s="6">
        <f t="shared" si="112"/>
        <v>1</v>
      </c>
      <c r="H906" s="6">
        <f t="shared" si="113"/>
        <v>20</v>
      </c>
      <c r="I906" s="6">
        <f t="shared" si="114"/>
        <v>2020</v>
      </c>
      <c r="J906" t="s">
        <v>4</v>
      </c>
      <c r="K906" t="s">
        <v>5</v>
      </c>
      <c r="L906">
        <v>2803</v>
      </c>
      <c r="M906">
        <f t="shared" si="110"/>
        <v>9570</v>
      </c>
      <c r="N906">
        <v>9.57</v>
      </c>
      <c r="O906" s="4">
        <f t="shared" si="109"/>
        <v>5.9465204700000003</v>
      </c>
      <c r="P906" t="s">
        <v>508</v>
      </c>
      <c r="Q906" t="str">
        <f>VLOOKUP(P906,Key!$A$2:$C$160,2,FALSE)</f>
        <v>Home - PP</v>
      </c>
      <c r="R906" t="str">
        <f>VLOOKUP(P906,Key!$A$2:$C$160,3,FALSE)</f>
        <v>Home - PP</v>
      </c>
      <c r="S906" t="str">
        <f>VLOOKUP(P906,Key!$A$2:$D$160,4,FALSE)</f>
        <v>Home - PP</v>
      </c>
      <c r="T906" t="b">
        <v>0</v>
      </c>
      <c r="U906" s="4">
        <f t="shared" si="115"/>
        <v>5472.0529169062347</v>
      </c>
    </row>
    <row r="907" spans="1:21" x14ac:dyDescent="0.2">
      <c r="A907">
        <v>3031059533</v>
      </c>
      <c r="B907" t="s">
        <v>360</v>
      </c>
      <c r="D907" s="7">
        <v>43851</v>
      </c>
      <c r="F907" s="7">
        <f t="shared" si="111"/>
        <v>43851</v>
      </c>
      <c r="G907" s="6">
        <f t="shared" si="112"/>
        <v>1</v>
      </c>
      <c r="H907" s="6">
        <f t="shared" si="113"/>
        <v>21</v>
      </c>
      <c r="I907" s="6">
        <f t="shared" si="114"/>
        <v>2020</v>
      </c>
      <c r="J907" t="s">
        <v>4</v>
      </c>
      <c r="K907" t="s">
        <v>5</v>
      </c>
      <c r="L907">
        <v>2561</v>
      </c>
      <c r="M907">
        <f t="shared" si="110"/>
        <v>8990</v>
      </c>
      <c r="N907">
        <v>8.99</v>
      </c>
      <c r="O907" s="4">
        <f t="shared" si="109"/>
        <v>5.58612529</v>
      </c>
      <c r="P907" t="s">
        <v>508</v>
      </c>
      <c r="Q907" t="str">
        <f>VLOOKUP(P907,Key!$A$2:$C$160,2,FALSE)</f>
        <v>Home - PP</v>
      </c>
      <c r="R907" t="str">
        <f>VLOOKUP(P907,Key!$A$2:$C$160,3,FALSE)</f>
        <v>Home - PP</v>
      </c>
      <c r="S907" t="str">
        <f>VLOOKUP(P907,Key!$A$2:$D$160,4,FALSE)</f>
        <v>Home - PP</v>
      </c>
      <c r="T907" t="b">
        <v>0</v>
      </c>
      <c r="U907" s="4">
        <f t="shared" si="115"/>
        <v>5477.6390421962351</v>
      </c>
    </row>
    <row r="908" spans="1:21" x14ac:dyDescent="0.2">
      <c r="A908">
        <v>3033952956</v>
      </c>
      <c r="B908" t="s">
        <v>361</v>
      </c>
      <c r="D908" s="7">
        <v>43852</v>
      </c>
      <c r="F908" s="7">
        <f t="shared" si="111"/>
        <v>43852</v>
      </c>
      <c r="G908" s="6">
        <f t="shared" si="112"/>
        <v>1</v>
      </c>
      <c r="H908" s="6">
        <f t="shared" si="113"/>
        <v>22</v>
      </c>
      <c r="I908" s="6">
        <f t="shared" si="114"/>
        <v>2020</v>
      </c>
      <c r="J908" t="s">
        <v>4</v>
      </c>
      <c r="K908" t="s">
        <v>5</v>
      </c>
      <c r="L908">
        <v>2375</v>
      </c>
      <c r="M908">
        <f t="shared" si="110"/>
        <v>8700</v>
      </c>
      <c r="N908">
        <v>8.6999999999999993</v>
      </c>
      <c r="O908" s="4">
        <f t="shared" si="109"/>
        <v>5.4059277000000003</v>
      </c>
      <c r="P908" t="s">
        <v>508</v>
      </c>
      <c r="Q908" t="str">
        <f>VLOOKUP(P908,Key!$A$2:$C$160,2,FALSE)</f>
        <v>Home - PP</v>
      </c>
      <c r="R908" t="str">
        <f>VLOOKUP(P908,Key!$A$2:$C$160,3,FALSE)</f>
        <v>Home - PP</v>
      </c>
      <c r="S908" t="str">
        <f>VLOOKUP(P908,Key!$A$2:$D$160,4,FALSE)</f>
        <v>Home - PP</v>
      </c>
      <c r="T908" t="b">
        <v>0</v>
      </c>
      <c r="U908" s="4">
        <f t="shared" si="115"/>
        <v>5483.0449698962348</v>
      </c>
    </row>
    <row r="909" spans="1:21" x14ac:dyDescent="0.2">
      <c r="A909">
        <v>3036785113</v>
      </c>
      <c r="B909" t="s">
        <v>362</v>
      </c>
      <c r="D909" s="7">
        <v>43853</v>
      </c>
      <c r="F909" s="7">
        <f t="shared" si="111"/>
        <v>43853</v>
      </c>
      <c r="G909" s="6">
        <f t="shared" si="112"/>
        <v>1</v>
      </c>
      <c r="H909" s="6">
        <f t="shared" si="113"/>
        <v>23</v>
      </c>
      <c r="I909" s="6">
        <f t="shared" si="114"/>
        <v>2020</v>
      </c>
      <c r="J909" t="s">
        <v>4</v>
      </c>
      <c r="K909" t="s">
        <v>5</v>
      </c>
      <c r="L909">
        <v>2787</v>
      </c>
      <c r="M909">
        <f t="shared" si="110"/>
        <v>9290</v>
      </c>
      <c r="N909">
        <v>9.2899999999999991</v>
      </c>
      <c r="O909" s="4">
        <f t="shared" si="109"/>
        <v>5.7725365900000005</v>
      </c>
      <c r="P909" t="s">
        <v>508</v>
      </c>
      <c r="Q909" t="str">
        <f>VLOOKUP(P909,Key!$A$2:$C$160,2,FALSE)</f>
        <v>Home - PP</v>
      </c>
      <c r="R909" t="str">
        <f>VLOOKUP(P909,Key!$A$2:$C$160,3,FALSE)</f>
        <v>Home - PP</v>
      </c>
      <c r="S909" t="str">
        <f>VLOOKUP(P909,Key!$A$2:$D$160,4,FALSE)</f>
        <v>Home - PP</v>
      </c>
      <c r="T909" t="b">
        <v>0</v>
      </c>
      <c r="U909" s="4">
        <f t="shared" si="115"/>
        <v>5488.8175064862344</v>
      </c>
    </row>
    <row r="910" spans="1:21" x14ac:dyDescent="0.2">
      <c r="A910">
        <v>3039290686</v>
      </c>
      <c r="B910" t="s">
        <v>363</v>
      </c>
      <c r="D910" s="7">
        <v>43854</v>
      </c>
      <c r="F910" s="7">
        <f t="shared" si="111"/>
        <v>43854</v>
      </c>
      <c r="G910" s="6">
        <f t="shared" si="112"/>
        <v>1</v>
      </c>
      <c r="H910" s="6">
        <f t="shared" si="113"/>
        <v>24</v>
      </c>
      <c r="I910" s="6">
        <f t="shared" si="114"/>
        <v>2020</v>
      </c>
      <c r="J910" t="s">
        <v>4</v>
      </c>
      <c r="K910" t="s">
        <v>5</v>
      </c>
      <c r="L910">
        <v>2467</v>
      </c>
      <c r="M910">
        <f t="shared" si="110"/>
        <v>8280</v>
      </c>
      <c r="N910">
        <v>8.2799999999999994</v>
      </c>
      <c r="O910" s="4">
        <f t="shared" si="109"/>
        <v>5.1449518799999998</v>
      </c>
      <c r="P910" t="s">
        <v>508</v>
      </c>
      <c r="Q910" t="str">
        <f>VLOOKUP(P910,Key!$A$2:$C$160,2,FALSE)</f>
        <v>Home - PP</v>
      </c>
      <c r="R910" t="str">
        <f>VLOOKUP(P910,Key!$A$2:$C$160,3,FALSE)</f>
        <v>Home - PP</v>
      </c>
      <c r="S910" t="str">
        <f>VLOOKUP(P910,Key!$A$2:$D$160,4,FALSE)</f>
        <v>Home - PP</v>
      </c>
      <c r="T910" t="b">
        <v>0</v>
      </c>
      <c r="U910" s="4">
        <f t="shared" si="115"/>
        <v>5493.9624583662344</v>
      </c>
    </row>
    <row r="911" spans="1:21" x14ac:dyDescent="0.2">
      <c r="A911">
        <v>3042451169</v>
      </c>
      <c r="B911" t="s">
        <v>364</v>
      </c>
      <c r="D911" s="7">
        <v>43855</v>
      </c>
      <c r="F911" s="7">
        <f t="shared" si="111"/>
        <v>43855</v>
      </c>
      <c r="G911" s="6">
        <f t="shared" si="112"/>
        <v>1</v>
      </c>
      <c r="H911" s="6">
        <f t="shared" si="113"/>
        <v>25</v>
      </c>
      <c r="I911" s="6">
        <f t="shared" si="114"/>
        <v>2020</v>
      </c>
      <c r="J911" t="s">
        <v>4</v>
      </c>
      <c r="K911" t="s">
        <v>5</v>
      </c>
      <c r="L911">
        <v>2643</v>
      </c>
      <c r="M911">
        <f t="shared" si="110"/>
        <v>9040</v>
      </c>
      <c r="N911">
        <v>9.0399999999999991</v>
      </c>
      <c r="O911" s="4">
        <f t="shared" si="109"/>
        <v>5.6171938399999997</v>
      </c>
      <c r="P911" t="s">
        <v>508</v>
      </c>
      <c r="Q911" t="str">
        <f>VLOOKUP(P911,Key!$A$2:$C$160,2,FALSE)</f>
        <v>Home - PP</v>
      </c>
      <c r="R911" t="str">
        <f>VLOOKUP(P911,Key!$A$2:$C$160,3,FALSE)</f>
        <v>Home - PP</v>
      </c>
      <c r="S911" t="str">
        <f>VLOOKUP(P911,Key!$A$2:$D$160,4,FALSE)</f>
        <v>Home - PP</v>
      </c>
      <c r="T911" t="b">
        <v>0</v>
      </c>
      <c r="U911" s="4">
        <f t="shared" si="115"/>
        <v>5499.5796522062346</v>
      </c>
    </row>
    <row r="912" spans="1:21" x14ac:dyDescent="0.2">
      <c r="A912">
        <v>3045920557</v>
      </c>
      <c r="B912" t="s">
        <v>365</v>
      </c>
      <c r="D912" s="7">
        <v>43856</v>
      </c>
      <c r="F912" s="7">
        <f t="shared" si="111"/>
        <v>43856</v>
      </c>
      <c r="G912" s="6">
        <f t="shared" si="112"/>
        <v>1</v>
      </c>
      <c r="H912" s="6">
        <f t="shared" si="113"/>
        <v>26</v>
      </c>
      <c r="I912" s="6">
        <f t="shared" si="114"/>
        <v>2020</v>
      </c>
      <c r="J912" t="s">
        <v>4</v>
      </c>
      <c r="K912" t="s">
        <v>5</v>
      </c>
      <c r="L912">
        <v>2788</v>
      </c>
      <c r="M912">
        <f t="shared" si="110"/>
        <v>9490</v>
      </c>
      <c r="N912">
        <v>9.49</v>
      </c>
      <c r="O912" s="4">
        <f t="shared" si="109"/>
        <v>5.89681079</v>
      </c>
      <c r="P912" t="s">
        <v>508</v>
      </c>
      <c r="Q912" t="str">
        <f>VLOOKUP(P912,Key!$A$2:$C$160,2,FALSE)</f>
        <v>Home - PP</v>
      </c>
      <c r="R912" t="str">
        <f>VLOOKUP(P912,Key!$A$2:$C$160,3,FALSE)</f>
        <v>Home - PP</v>
      </c>
      <c r="S912" t="str">
        <f>VLOOKUP(P912,Key!$A$2:$D$160,4,FALSE)</f>
        <v>Home - PP</v>
      </c>
      <c r="T912" t="b">
        <v>0</v>
      </c>
      <c r="U912" s="4">
        <f t="shared" si="115"/>
        <v>5505.4764629962347</v>
      </c>
    </row>
    <row r="913" spans="1:21" x14ac:dyDescent="0.2">
      <c r="A913">
        <v>3048595346</v>
      </c>
      <c r="B913" t="s">
        <v>366</v>
      </c>
      <c r="D913" s="7">
        <v>43857</v>
      </c>
      <c r="F913" s="7">
        <f t="shared" si="111"/>
        <v>43857</v>
      </c>
      <c r="G913" s="6">
        <f t="shared" si="112"/>
        <v>1</v>
      </c>
      <c r="H913" s="6">
        <f t="shared" si="113"/>
        <v>27</v>
      </c>
      <c r="I913" s="6">
        <f t="shared" si="114"/>
        <v>2020</v>
      </c>
      <c r="J913" t="s">
        <v>4</v>
      </c>
      <c r="K913" t="s">
        <v>5</v>
      </c>
      <c r="L913">
        <v>2389</v>
      </c>
      <c r="M913">
        <f t="shared" si="110"/>
        <v>8750</v>
      </c>
      <c r="N913">
        <v>8.75</v>
      </c>
      <c r="O913" s="4">
        <f t="shared" si="109"/>
        <v>5.43699625</v>
      </c>
      <c r="P913" t="s">
        <v>508</v>
      </c>
      <c r="Q913" t="str">
        <f>VLOOKUP(P913,Key!$A$2:$C$160,2,FALSE)</f>
        <v>Home - PP</v>
      </c>
      <c r="R913" t="str">
        <f>VLOOKUP(P913,Key!$A$2:$C$160,3,FALSE)</f>
        <v>Home - PP</v>
      </c>
      <c r="S913" t="str">
        <f>VLOOKUP(P913,Key!$A$2:$D$160,4,FALSE)</f>
        <v>Home - PP</v>
      </c>
      <c r="T913" t="b">
        <v>0</v>
      </c>
      <c r="U913" s="4">
        <f t="shared" si="115"/>
        <v>5510.9134592462351</v>
      </c>
    </row>
    <row r="914" spans="1:21" x14ac:dyDescent="0.2">
      <c r="A914">
        <v>3051072995</v>
      </c>
      <c r="B914" t="s">
        <v>367</v>
      </c>
      <c r="D914" s="7">
        <v>43858</v>
      </c>
      <c r="F914" s="7">
        <f t="shared" si="111"/>
        <v>43858</v>
      </c>
      <c r="G914" s="6">
        <f t="shared" si="112"/>
        <v>1</v>
      </c>
      <c r="H914" s="6">
        <f t="shared" si="113"/>
        <v>28</v>
      </c>
      <c r="I914" s="6">
        <f t="shared" si="114"/>
        <v>2020</v>
      </c>
      <c r="J914" t="s">
        <v>4</v>
      </c>
      <c r="K914" t="s">
        <v>5</v>
      </c>
      <c r="L914">
        <v>2450</v>
      </c>
      <c r="M914">
        <f t="shared" si="110"/>
        <v>8680</v>
      </c>
      <c r="N914">
        <v>8.68</v>
      </c>
      <c r="O914" s="4">
        <f t="shared" si="109"/>
        <v>5.3935002800000005</v>
      </c>
      <c r="P914" t="s">
        <v>508</v>
      </c>
      <c r="Q914" t="str">
        <f>VLOOKUP(P914,Key!$A$2:$C$160,2,FALSE)</f>
        <v>Home - PP</v>
      </c>
      <c r="R914" t="str">
        <f>VLOOKUP(P914,Key!$A$2:$C$160,3,FALSE)</f>
        <v>Home - PP</v>
      </c>
      <c r="S914" t="str">
        <f>VLOOKUP(P914,Key!$A$2:$D$160,4,FALSE)</f>
        <v>Home - PP</v>
      </c>
      <c r="T914" t="b">
        <v>0</v>
      </c>
      <c r="U914" s="4">
        <f t="shared" si="115"/>
        <v>5516.306959526235</v>
      </c>
    </row>
    <row r="915" spans="1:21" x14ac:dyDescent="0.2">
      <c r="A915">
        <v>3054088367</v>
      </c>
      <c r="B915" t="s">
        <v>368</v>
      </c>
      <c r="D915" s="7">
        <v>43859</v>
      </c>
      <c r="F915" s="7">
        <f t="shared" si="111"/>
        <v>43859</v>
      </c>
      <c r="G915" s="6">
        <f t="shared" si="112"/>
        <v>1</v>
      </c>
      <c r="H915" s="6">
        <f t="shared" si="113"/>
        <v>29</v>
      </c>
      <c r="I915" s="6">
        <f t="shared" si="114"/>
        <v>2020</v>
      </c>
      <c r="J915" t="s">
        <v>4</v>
      </c>
      <c r="K915" t="s">
        <v>5</v>
      </c>
      <c r="L915">
        <v>2433</v>
      </c>
      <c r="M915">
        <f t="shared" si="110"/>
        <v>8670</v>
      </c>
      <c r="N915">
        <v>8.67</v>
      </c>
      <c r="O915" s="4">
        <f t="shared" si="109"/>
        <v>5.3872865699999997</v>
      </c>
      <c r="P915" t="s">
        <v>508</v>
      </c>
      <c r="Q915" t="str">
        <f>VLOOKUP(P915,Key!$A$2:$C$160,2,FALSE)</f>
        <v>Home - PP</v>
      </c>
      <c r="R915" t="str">
        <f>VLOOKUP(P915,Key!$A$2:$C$160,3,FALSE)</f>
        <v>Home - PP</v>
      </c>
      <c r="S915" t="str">
        <f>VLOOKUP(P915,Key!$A$2:$D$160,4,FALSE)</f>
        <v>Home - PP</v>
      </c>
      <c r="T915" t="b">
        <v>0</v>
      </c>
      <c r="U915" s="4">
        <f t="shared" si="115"/>
        <v>5521.6942460962346</v>
      </c>
    </row>
    <row r="916" spans="1:21" x14ac:dyDescent="0.2">
      <c r="A916">
        <v>3056955562</v>
      </c>
      <c r="B916" t="s">
        <v>369</v>
      </c>
      <c r="D916" s="7">
        <v>43860</v>
      </c>
      <c r="F916" s="7">
        <f t="shared" si="111"/>
        <v>43860</v>
      </c>
      <c r="G916" s="6">
        <f t="shared" si="112"/>
        <v>1</v>
      </c>
      <c r="H916" s="6">
        <f t="shared" si="113"/>
        <v>30</v>
      </c>
      <c r="I916" s="6">
        <f t="shared" si="114"/>
        <v>2020</v>
      </c>
      <c r="J916" t="s">
        <v>4</v>
      </c>
      <c r="K916" t="s">
        <v>5</v>
      </c>
      <c r="L916">
        <v>2657</v>
      </c>
      <c r="M916">
        <f t="shared" si="110"/>
        <v>9370</v>
      </c>
      <c r="N916">
        <v>9.3699999999999992</v>
      </c>
      <c r="O916" s="4">
        <f t="shared" si="109"/>
        <v>5.8222462699999999</v>
      </c>
      <c r="P916" t="s">
        <v>508</v>
      </c>
      <c r="Q916" t="str">
        <f>VLOOKUP(P916,Key!$A$2:$C$160,2,FALSE)</f>
        <v>Home - PP</v>
      </c>
      <c r="R916" t="str">
        <f>VLOOKUP(P916,Key!$A$2:$C$160,3,FALSE)</f>
        <v>Home - PP</v>
      </c>
      <c r="S916" t="str">
        <f>VLOOKUP(P916,Key!$A$2:$D$160,4,FALSE)</f>
        <v>Home - PP</v>
      </c>
      <c r="T916" t="b">
        <v>0</v>
      </c>
      <c r="U916" s="4">
        <f t="shared" si="115"/>
        <v>5527.5164923662342</v>
      </c>
    </row>
    <row r="917" spans="1:21" x14ac:dyDescent="0.2">
      <c r="A917">
        <v>3059650484</v>
      </c>
      <c r="B917" t="s">
        <v>370</v>
      </c>
      <c r="D917" s="7">
        <v>43861</v>
      </c>
      <c r="F917" s="7">
        <f t="shared" si="111"/>
        <v>43861</v>
      </c>
      <c r="G917" s="6">
        <f t="shared" si="112"/>
        <v>1</v>
      </c>
      <c r="H917" s="6">
        <f t="shared" si="113"/>
        <v>31</v>
      </c>
      <c r="I917" s="6">
        <f t="shared" si="114"/>
        <v>2020</v>
      </c>
      <c r="J917" t="s">
        <v>4</v>
      </c>
      <c r="K917" t="s">
        <v>5</v>
      </c>
      <c r="L917">
        <v>2641</v>
      </c>
      <c r="M917">
        <f t="shared" si="110"/>
        <v>9210</v>
      </c>
      <c r="N917">
        <v>9.2100000000000009</v>
      </c>
      <c r="O917" s="4">
        <f t="shared" si="109"/>
        <v>5.7228269100000002</v>
      </c>
      <c r="P917" t="s">
        <v>508</v>
      </c>
      <c r="Q917" t="str">
        <f>VLOOKUP(P917,Key!$A$2:$C$160,2,FALSE)</f>
        <v>Home - PP</v>
      </c>
      <c r="R917" t="str">
        <f>VLOOKUP(P917,Key!$A$2:$C$160,3,FALSE)</f>
        <v>Home - PP</v>
      </c>
      <c r="S917" t="str">
        <f>VLOOKUP(P917,Key!$A$2:$D$160,4,FALSE)</f>
        <v>Home - PP</v>
      </c>
      <c r="T917" t="b">
        <v>0</v>
      </c>
      <c r="U917" s="4">
        <f t="shared" si="115"/>
        <v>5533.2393192762338</v>
      </c>
    </row>
    <row r="918" spans="1:21" x14ac:dyDescent="0.2">
      <c r="A918">
        <v>3062792248</v>
      </c>
      <c r="B918" t="s">
        <v>371</v>
      </c>
      <c r="D918" s="7">
        <v>43862</v>
      </c>
      <c r="F918" s="7">
        <f t="shared" si="111"/>
        <v>43862</v>
      </c>
      <c r="G918" s="6">
        <f t="shared" si="112"/>
        <v>2</v>
      </c>
      <c r="H918" s="6">
        <f t="shared" si="113"/>
        <v>1</v>
      </c>
      <c r="I918" s="6">
        <f t="shared" si="114"/>
        <v>2020</v>
      </c>
      <c r="J918" t="s">
        <v>4</v>
      </c>
      <c r="K918" t="s">
        <v>5</v>
      </c>
      <c r="L918">
        <v>2992</v>
      </c>
      <c r="M918">
        <f t="shared" si="110"/>
        <v>10620</v>
      </c>
      <c r="N918">
        <v>10.62</v>
      </c>
      <c r="O918" s="4">
        <f t="shared" si="109"/>
        <v>6.5989600199999998</v>
      </c>
      <c r="P918" t="s">
        <v>508</v>
      </c>
      <c r="Q918" t="str">
        <f>VLOOKUP(P918,Key!$A$2:$C$160,2,FALSE)</f>
        <v>Home - PP</v>
      </c>
      <c r="R918" t="str">
        <f>VLOOKUP(P918,Key!$A$2:$C$160,3,FALSE)</f>
        <v>Home - PP</v>
      </c>
      <c r="S918" t="str">
        <f>VLOOKUP(P918,Key!$A$2:$D$160,4,FALSE)</f>
        <v>Home - PP</v>
      </c>
      <c r="T918" t="b">
        <v>0</v>
      </c>
      <c r="U918" s="4">
        <f t="shared" si="115"/>
        <v>5539.8382792962338</v>
      </c>
    </row>
    <row r="919" spans="1:21" x14ac:dyDescent="0.2">
      <c r="A919">
        <v>3066135329</v>
      </c>
      <c r="B919" t="s">
        <v>372</v>
      </c>
      <c r="D919" s="7">
        <v>43863</v>
      </c>
      <c r="F919" s="7">
        <f t="shared" si="111"/>
        <v>43863</v>
      </c>
      <c r="G919" s="6">
        <f t="shared" si="112"/>
        <v>2</v>
      </c>
      <c r="H919" s="6">
        <f t="shared" si="113"/>
        <v>2</v>
      </c>
      <c r="I919" s="6">
        <f t="shared" si="114"/>
        <v>2020</v>
      </c>
      <c r="J919" t="s">
        <v>4</v>
      </c>
      <c r="K919" t="s">
        <v>5</v>
      </c>
      <c r="L919">
        <v>2334</v>
      </c>
      <c r="M919">
        <f t="shared" si="110"/>
        <v>8270</v>
      </c>
      <c r="N919">
        <v>8.27</v>
      </c>
      <c r="O919" s="4">
        <f t="shared" ref="O919:O982" si="116">M919*$J$2</f>
        <v>5.1387381699999999</v>
      </c>
      <c r="P919" t="s">
        <v>508</v>
      </c>
      <c r="Q919" t="str">
        <f>VLOOKUP(P919,Key!$A$2:$C$160,2,FALSE)</f>
        <v>Home - PP</v>
      </c>
      <c r="R919" t="str">
        <f>VLOOKUP(P919,Key!$A$2:$C$160,3,FALSE)</f>
        <v>Home - PP</v>
      </c>
      <c r="S919" t="str">
        <f>VLOOKUP(P919,Key!$A$2:$D$160,4,FALSE)</f>
        <v>Home - PP</v>
      </c>
      <c r="T919" t="b">
        <v>0</v>
      </c>
      <c r="U919" s="4">
        <f t="shared" si="115"/>
        <v>5544.9770174662335</v>
      </c>
    </row>
    <row r="920" spans="1:21" x14ac:dyDescent="0.2">
      <c r="A920">
        <v>3068647841</v>
      </c>
      <c r="B920" t="s">
        <v>373</v>
      </c>
      <c r="D920" s="7">
        <v>43864</v>
      </c>
      <c r="F920" s="7">
        <f t="shared" si="111"/>
        <v>43864</v>
      </c>
      <c r="G920" s="6">
        <f t="shared" si="112"/>
        <v>2</v>
      </c>
      <c r="H920" s="6">
        <f t="shared" si="113"/>
        <v>3</v>
      </c>
      <c r="I920" s="6">
        <f t="shared" si="114"/>
        <v>2020</v>
      </c>
      <c r="J920" t="s">
        <v>4</v>
      </c>
      <c r="K920" t="s">
        <v>5</v>
      </c>
      <c r="L920">
        <v>2418</v>
      </c>
      <c r="M920">
        <f t="shared" si="110"/>
        <v>8760</v>
      </c>
      <c r="N920">
        <v>8.76</v>
      </c>
      <c r="O920" s="4">
        <f t="shared" si="116"/>
        <v>5.4432099599999999</v>
      </c>
      <c r="P920" t="s">
        <v>508</v>
      </c>
      <c r="Q920" t="str">
        <f>VLOOKUP(P920,Key!$A$2:$C$160,2,FALSE)</f>
        <v>Home - PP</v>
      </c>
      <c r="R920" t="str">
        <f>VLOOKUP(P920,Key!$A$2:$C$160,3,FALSE)</f>
        <v>Home - PP</v>
      </c>
      <c r="S920" t="str">
        <f>VLOOKUP(P920,Key!$A$2:$D$160,4,FALSE)</f>
        <v>Home - PP</v>
      </c>
      <c r="T920" t="b">
        <v>0</v>
      </c>
      <c r="U920" s="4">
        <f t="shared" si="115"/>
        <v>5550.4202274262334</v>
      </c>
    </row>
    <row r="921" spans="1:21" x14ac:dyDescent="0.2">
      <c r="A921">
        <v>3071218936</v>
      </c>
      <c r="B921" t="s">
        <v>374</v>
      </c>
      <c r="D921" s="7">
        <v>43865</v>
      </c>
      <c r="F921" s="7">
        <f t="shared" si="111"/>
        <v>43865</v>
      </c>
      <c r="G921" s="6">
        <f t="shared" si="112"/>
        <v>2</v>
      </c>
      <c r="H921" s="6">
        <f t="shared" si="113"/>
        <v>4</v>
      </c>
      <c r="I921" s="6">
        <f t="shared" si="114"/>
        <v>2020</v>
      </c>
      <c r="J921" t="s">
        <v>4</v>
      </c>
      <c r="K921" t="s">
        <v>5</v>
      </c>
      <c r="L921">
        <v>2361</v>
      </c>
      <c r="M921">
        <f t="shared" ref="M921:M927" si="117">N921*1000</f>
        <v>8170</v>
      </c>
      <c r="N921">
        <v>8.17</v>
      </c>
      <c r="O921" s="4">
        <f t="shared" si="116"/>
        <v>5.0766010699999997</v>
      </c>
      <c r="P921" t="s">
        <v>508</v>
      </c>
      <c r="Q921" t="str">
        <f>VLOOKUP(P921,Key!$A$2:$C$160,2,FALSE)</f>
        <v>Home - PP</v>
      </c>
      <c r="R921" t="str">
        <f>VLOOKUP(P921,Key!$A$2:$C$160,3,FALSE)</f>
        <v>Home - PP</v>
      </c>
      <c r="S921" t="str">
        <f>VLOOKUP(P921,Key!$A$2:$D$160,4,FALSE)</f>
        <v>Home - PP</v>
      </c>
      <c r="T921" t="b">
        <v>0</v>
      </c>
      <c r="U921" s="4">
        <f t="shared" si="115"/>
        <v>5555.4968284962333</v>
      </c>
    </row>
    <row r="922" spans="1:21" x14ac:dyDescent="0.2">
      <c r="A922">
        <v>3074303867</v>
      </c>
      <c r="B922" t="s">
        <v>375</v>
      </c>
      <c r="D922" s="7">
        <v>43866</v>
      </c>
      <c r="F922" s="7">
        <f t="shared" si="111"/>
        <v>43866</v>
      </c>
      <c r="G922" s="6">
        <f t="shared" si="112"/>
        <v>2</v>
      </c>
      <c r="H922" s="6">
        <f t="shared" si="113"/>
        <v>5</v>
      </c>
      <c r="I922" s="6">
        <f t="shared" si="114"/>
        <v>2020</v>
      </c>
      <c r="J922" t="s">
        <v>4</v>
      </c>
      <c r="K922" t="s">
        <v>5</v>
      </c>
      <c r="L922">
        <v>2513</v>
      </c>
      <c r="M922">
        <f t="shared" si="117"/>
        <v>9290</v>
      </c>
      <c r="N922">
        <v>9.2899999999999991</v>
      </c>
      <c r="O922" s="4">
        <f t="shared" si="116"/>
        <v>5.7725365900000005</v>
      </c>
      <c r="P922" t="s">
        <v>508</v>
      </c>
      <c r="Q922" t="str">
        <f>VLOOKUP(P922,Key!$A$2:$C$160,2,FALSE)</f>
        <v>Home - PP</v>
      </c>
      <c r="R922" t="str">
        <f>VLOOKUP(P922,Key!$A$2:$C$160,3,FALSE)</f>
        <v>Home - PP</v>
      </c>
      <c r="S922" t="str">
        <f>VLOOKUP(P922,Key!$A$2:$D$160,4,FALSE)</f>
        <v>Home - PP</v>
      </c>
      <c r="T922" t="b">
        <v>0</v>
      </c>
      <c r="U922" s="4">
        <f t="shared" si="115"/>
        <v>5561.2693650862329</v>
      </c>
    </row>
    <row r="923" spans="1:21" x14ac:dyDescent="0.2">
      <c r="A923">
        <v>3084033648</v>
      </c>
      <c r="B923" t="s">
        <v>376</v>
      </c>
      <c r="D923" s="7">
        <v>43869</v>
      </c>
      <c r="F923" s="7">
        <f t="shared" si="111"/>
        <v>43869</v>
      </c>
      <c r="G923" s="6">
        <f t="shared" si="112"/>
        <v>2</v>
      </c>
      <c r="H923" s="6">
        <f t="shared" si="113"/>
        <v>8</v>
      </c>
      <c r="I923" s="6">
        <f t="shared" si="114"/>
        <v>2020</v>
      </c>
      <c r="J923" t="s">
        <v>377</v>
      </c>
      <c r="K923" t="s">
        <v>378</v>
      </c>
      <c r="L923">
        <v>20443</v>
      </c>
      <c r="M923">
        <f t="shared" si="117"/>
        <v>27790</v>
      </c>
      <c r="N923">
        <v>27.79</v>
      </c>
      <c r="O923" s="4">
        <f t="shared" si="116"/>
        <v>17.267900090000001</v>
      </c>
      <c r="P923" t="s">
        <v>508</v>
      </c>
      <c r="Q923" t="str">
        <f>VLOOKUP(P923,Key!$A$2:$C$160,2,FALSE)</f>
        <v>Home - PP</v>
      </c>
      <c r="R923" t="str">
        <f>VLOOKUP(P923,Key!$A$2:$C$160,3,FALSE)</f>
        <v>Home - PP</v>
      </c>
      <c r="S923" t="str">
        <f>VLOOKUP(P923,Key!$A$2:$D$160,4,FALSE)</f>
        <v>Home - PP</v>
      </c>
      <c r="T923" t="b">
        <v>0</v>
      </c>
      <c r="U923" s="4">
        <f t="shared" si="115"/>
        <v>5561.2693650862329</v>
      </c>
    </row>
    <row r="924" spans="1:21" x14ac:dyDescent="0.2">
      <c r="A924">
        <v>3084034196</v>
      </c>
      <c r="B924" t="s">
        <v>379</v>
      </c>
      <c r="D924" s="7">
        <v>43868</v>
      </c>
      <c r="F924" s="7">
        <f t="shared" si="111"/>
        <v>43868</v>
      </c>
      <c r="G924" s="6">
        <f t="shared" si="112"/>
        <v>2</v>
      </c>
      <c r="H924" s="6">
        <f t="shared" si="113"/>
        <v>7</v>
      </c>
      <c r="I924" s="6">
        <f t="shared" si="114"/>
        <v>2020</v>
      </c>
      <c r="J924" t="s">
        <v>80</v>
      </c>
      <c r="K924" t="s">
        <v>378</v>
      </c>
      <c r="L924">
        <v>20172</v>
      </c>
      <c r="M924">
        <f t="shared" si="117"/>
        <v>32450.000000000004</v>
      </c>
      <c r="N924">
        <v>32.450000000000003</v>
      </c>
      <c r="O924" s="4">
        <f t="shared" si="116"/>
        <v>20.163488950000001</v>
      </c>
      <c r="P924" t="s">
        <v>508</v>
      </c>
      <c r="Q924" t="str">
        <f>VLOOKUP(P924,Key!$A$2:$C$160,2,FALSE)</f>
        <v>Home - PP</v>
      </c>
      <c r="R924" t="str">
        <f>VLOOKUP(P924,Key!$A$2:$C$160,3,FALSE)</f>
        <v>Home - PP</v>
      </c>
      <c r="S924" t="str">
        <f>VLOOKUP(P924,Key!$A$2:$D$160,4,FALSE)</f>
        <v>Home - PP</v>
      </c>
      <c r="T924" t="b">
        <v>0</v>
      </c>
      <c r="U924" s="4">
        <f t="shared" si="115"/>
        <v>5561.2693650862329</v>
      </c>
    </row>
    <row r="925" spans="1:21" x14ac:dyDescent="0.2">
      <c r="A925">
        <v>3087123722</v>
      </c>
      <c r="B925" t="s">
        <v>380</v>
      </c>
      <c r="D925" s="7">
        <v>43870</v>
      </c>
      <c r="F925" s="7">
        <f t="shared" si="111"/>
        <v>43870</v>
      </c>
      <c r="G925" s="6">
        <f t="shared" si="112"/>
        <v>2</v>
      </c>
      <c r="H925" s="6">
        <f t="shared" si="113"/>
        <v>9</v>
      </c>
      <c r="I925" s="6">
        <f t="shared" si="114"/>
        <v>2020</v>
      </c>
      <c r="J925" t="s">
        <v>9</v>
      </c>
      <c r="K925" t="s">
        <v>5</v>
      </c>
      <c r="L925">
        <v>2969</v>
      </c>
      <c r="M925">
        <f t="shared" si="117"/>
        <v>10730</v>
      </c>
      <c r="N925">
        <v>10.73</v>
      </c>
      <c r="O925" s="4">
        <f t="shared" si="116"/>
        <v>6.6673108299999999</v>
      </c>
      <c r="P925" t="s">
        <v>510</v>
      </c>
      <c r="Q925" t="str">
        <f>VLOOKUP(P925,Key!$A$2:$C$160,2,FALSE)</f>
        <v>Home - Manhattan</v>
      </c>
      <c r="R925" t="str">
        <f>VLOOKUP(P925,Key!$A$2:$C$160,3,FALSE)</f>
        <v>Home - Manhattan</v>
      </c>
      <c r="S925" t="str">
        <f>VLOOKUP(P925,Key!$A$2:$D$160,4,FALSE)</f>
        <v>Home - Manhattan</v>
      </c>
      <c r="T925" t="b">
        <v>0</v>
      </c>
      <c r="U925" s="4">
        <f t="shared" si="115"/>
        <v>5567.9366759162331</v>
      </c>
    </row>
    <row r="926" spans="1:21" x14ac:dyDescent="0.2">
      <c r="A926">
        <v>3088471845</v>
      </c>
      <c r="B926" t="s">
        <v>381</v>
      </c>
      <c r="D926" s="7">
        <v>43871</v>
      </c>
      <c r="F926" s="7">
        <f t="shared" si="111"/>
        <v>43871</v>
      </c>
      <c r="G926" s="6">
        <f t="shared" si="112"/>
        <v>2</v>
      </c>
      <c r="H926" s="6">
        <f t="shared" si="113"/>
        <v>10</v>
      </c>
      <c r="I926" s="6">
        <f t="shared" si="114"/>
        <v>2020</v>
      </c>
      <c r="J926" t="s">
        <v>7</v>
      </c>
      <c r="K926" t="s">
        <v>5</v>
      </c>
      <c r="L926">
        <v>2219</v>
      </c>
      <c r="M926">
        <f t="shared" si="117"/>
        <v>9320</v>
      </c>
      <c r="N926">
        <v>9.32</v>
      </c>
      <c r="O926" s="4">
        <f t="shared" si="116"/>
        <v>5.7911777200000003</v>
      </c>
      <c r="P926" t="s">
        <v>510</v>
      </c>
      <c r="Q926" t="str">
        <f>VLOOKUP(P926,Key!$A$2:$C$160,2,FALSE)</f>
        <v>Home - Manhattan</v>
      </c>
      <c r="R926" t="str">
        <f>VLOOKUP(P926,Key!$A$2:$C$160,3,FALSE)</f>
        <v>Home - Manhattan</v>
      </c>
      <c r="S926" t="str">
        <f>VLOOKUP(P926,Key!$A$2:$D$160,4,FALSE)</f>
        <v>Home - Manhattan</v>
      </c>
      <c r="T926" t="b">
        <v>0</v>
      </c>
      <c r="U926" s="4">
        <f t="shared" si="115"/>
        <v>5573.7278536362328</v>
      </c>
    </row>
    <row r="927" spans="1:21" x14ac:dyDescent="0.2">
      <c r="A927">
        <v>3090491001</v>
      </c>
      <c r="B927" t="s">
        <v>382</v>
      </c>
      <c r="D927" s="7">
        <v>43872</v>
      </c>
      <c r="F927" s="7">
        <f t="shared" si="111"/>
        <v>43872</v>
      </c>
      <c r="G927" s="6">
        <f t="shared" si="112"/>
        <v>2</v>
      </c>
      <c r="H927" s="6">
        <f t="shared" si="113"/>
        <v>11</v>
      </c>
      <c r="I927" s="6">
        <f t="shared" si="114"/>
        <v>2020</v>
      </c>
      <c r="J927" t="s">
        <v>383</v>
      </c>
      <c r="K927" t="s">
        <v>5</v>
      </c>
      <c r="L927">
        <v>2550</v>
      </c>
      <c r="M927">
        <f t="shared" si="117"/>
        <v>8690</v>
      </c>
      <c r="N927">
        <v>8.69</v>
      </c>
      <c r="O927" s="4">
        <f t="shared" si="116"/>
        <v>5.3997139900000004</v>
      </c>
      <c r="P927" t="s">
        <v>510</v>
      </c>
      <c r="Q927" t="str">
        <f>VLOOKUP(P927,Key!$A$2:$C$160,2,FALSE)</f>
        <v>Home - Manhattan</v>
      </c>
      <c r="R927" t="str">
        <f>VLOOKUP(P927,Key!$A$2:$C$160,3,FALSE)</f>
        <v>Home - Manhattan</v>
      </c>
      <c r="S927" t="str">
        <f>VLOOKUP(P927,Key!$A$2:$D$160,4,FALSE)</f>
        <v>Home - Manhattan</v>
      </c>
      <c r="T927" t="b">
        <v>0</v>
      </c>
      <c r="U927" s="4">
        <f t="shared" si="115"/>
        <v>5579.127567626233</v>
      </c>
    </row>
    <row r="928" spans="1:21" x14ac:dyDescent="0.2">
      <c r="A928">
        <v>3093617734</v>
      </c>
      <c r="B928" t="s">
        <v>384</v>
      </c>
      <c r="D928" s="7">
        <v>43873</v>
      </c>
      <c r="F928" s="7">
        <f t="shared" si="111"/>
        <v>43873</v>
      </c>
      <c r="G928" s="6">
        <f t="shared" si="112"/>
        <v>2</v>
      </c>
      <c r="H928" s="6">
        <f t="shared" si="113"/>
        <v>12</v>
      </c>
      <c r="I928" s="6">
        <f t="shared" si="114"/>
        <v>2020</v>
      </c>
      <c r="J928" t="s">
        <v>4</v>
      </c>
      <c r="K928" t="s">
        <v>5</v>
      </c>
      <c r="L928">
        <v>2905</v>
      </c>
      <c r="M928">
        <f>N928*1000</f>
        <v>10640</v>
      </c>
      <c r="N928">
        <v>10.64</v>
      </c>
      <c r="O928" s="4">
        <f t="shared" si="116"/>
        <v>6.6113874400000006</v>
      </c>
      <c r="P928" t="s">
        <v>510</v>
      </c>
      <c r="Q928" t="str">
        <f>VLOOKUP(P928,Key!$A$2:$C$160,2,FALSE)</f>
        <v>Home - Manhattan</v>
      </c>
      <c r="R928" t="str">
        <f>VLOOKUP(P928,Key!$A$2:$C$160,3,FALSE)</f>
        <v>Home - Manhattan</v>
      </c>
      <c r="S928" t="str">
        <f>VLOOKUP(P928,Key!$A$2:$D$160,4,FALSE)</f>
        <v>Home - Manhattan</v>
      </c>
      <c r="T928" t="b">
        <v>0</v>
      </c>
      <c r="U928" s="4">
        <f t="shared" si="115"/>
        <v>5585.7389550662328</v>
      </c>
    </row>
    <row r="929" spans="1:21" x14ac:dyDescent="0.2">
      <c r="A929">
        <v>3097607294</v>
      </c>
      <c r="B929" t="s">
        <v>388</v>
      </c>
      <c r="D929" s="7">
        <v>43874</v>
      </c>
      <c r="F929" s="7">
        <f t="shared" ref="F929:F992" si="118">DATE(I929,G929,H929)</f>
        <v>43874</v>
      </c>
      <c r="G929" s="6">
        <f t="shared" ref="G929:G992" si="119">MONTH(D929)</f>
        <v>2</v>
      </c>
      <c r="H929" s="6">
        <f t="shared" ref="H929:H992" si="120">DAY(D929)</f>
        <v>13</v>
      </c>
      <c r="I929" s="6">
        <f t="shared" si="114"/>
        <v>2020</v>
      </c>
      <c r="J929" t="s">
        <v>6</v>
      </c>
      <c r="K929" t="s">
        <v>5</v>
      </c>
      <c r="L929">
        <v>2349</v>
      </c>
      <c r="M929">
        <f t="shared" ref="M929:M992" si="121">N929*1000</f>
        <v>8800</v>
      </c>
      <c r="N929">
        <v>8.8000000000000007</v>
      </c>
      <c r="O929" s="4">
        <f t="shared" si="116"/>
        <v>5.4680648000000005</v>
      </c>
      <c r="P929" t="s">
        <v>508</v>
      </c>
      <c r="Q929" t="str">
        <f>VLOOKUP(P929,Key!$A$2:$C$160,2,FALSE)</f>
        <v>Home - PP</v>
      </c>
      <c r="R929" t="str">
        <f>VLOOKUP(P929,Key!$A$2:$C$160,3,FALSE)</f>
        <v>Home - PP</v>
      </c>
      <c r="S929" t="str">
        <f>VLOOKUP(P929,Key!$A$2:$D$160,4,FALSE)</f>
        <v>Home - PP</v>
      </c>
      <c r="T929" t="b">
        <v>0</v>
      </c>
      <c r="U929" s="4">
        <f t="shared" si="115"/>
        <v>5591.2070198662332</v>
      </c>
    </row>
    <row r="930" spans="1:21" x14ac:dyDescent="0.2">
      <c r="A930">
        <v>3099287443</v>
      </c>
      <c r="B930" t="s">
        <v>389</v>
      </c>
      <c r="D930" s="7">
        <v>43875</v>
      </c>
      <c r="F930" s="7">
        <f t="shared" si="118"/>
        <v>43875</v>
      </c>
      <c r="G930" s="6">
        <f t="shared" si="119"/>
        <v>2</v>
      </c>
      <c r="H930" s="6">
        <f t="shared" si="120"/>
        <v>14</v>
      </c>
      <c r="I930" s="6">
        <f t="shared" si="114"/>
        <v>2020</v>
      </c>
      <c r="J930" t="s">
        <v>4</v>
      </c>
      <c r="K930" t="s">
        <v>5</v>
      </c>
      <c r="L930">
        <v>2400</v>
      </c>
      <c r="M930">
        <f t="shared" si="121"/>
        <v>8850</v>
      </c>
      <c r="N930">
        <v>8.85</v>
      </c>
      <c r="O930" s="4">
        <f t="shared" si="116"/>
        <v>5.4991333500000001</v>
      </c>
      <c r="P930" t="s">
        <v>508</v>
      </c>
      <c r="Q930" t="str">
        <f>VLOOKUP(P930,Key!$A$2:$C$160,2,FALSE)</f>
        <v>Home - PP</v>
      </c>
      <c r="R930" t="str">
        <f>VLOOKUP(P930,Key!$A$2:$C$160,3,FALSE)</f>
        <v>Home - PP</v>
      </c>
      <c r="S930" t="str">
        <f>VLOOKUP(P930,Key!$A$2:$D$160,4,FALSE)</f>
        <v>Home - PP</v>
      </c>
      <c r="T930" t="b">
        <v>0</v>
      </c>
      <c r="U930" s="4">
        <f t="shared" si="115"/>
        <v>5596.7061532162334</v>
      </c>
    </row>
    <row r="931" spans="1:21" x14ac:dyDescent="0.2">
      <c r="A931">
        <v>3106393373</v>
      </c>
      <c r="B931" t="s">
        <v>390</v>
      </c>
      <c r="D931" s="7">
        <v>43877</v>
      </c>
      <c r="F931" s="7">
        <f t="shared" si="118"/>
        <v>43877</v>
      </c>
      <c r="G931" s="6">
        <f t="shared" si="119"/>
        <v>2</v>
      </c>
      <c r="H931" s="6">
        <f t="shared" si="120"/>
        <v>16</v>
      </c>
      <c r="I931" s="6">
        <f t="shared" si="114"/>
        <v>2020</v>
      </c>
      <c r="J931" t="s">
        <v>6</v>
      </c>
      <c r="K931" t="s">
        <v>5</v>
      </c>
      <c r="L931">
        <v>2155</v>
      </c>
      <c r="M931">
        <f t="shared" si="121"/>
        <v>8070</v>
      </c>
      <c r="N931">
        <v>8.07</v>
      </c>
      <c r="O931" s="4">
        <f t="shared" si="116"/>
        <v>5.0144639700000004</v>
      </c>
      <c r="P931" t="s">
        <v>508</v>
      </c>
      <c r="Q931" t="str">
        <f>VLOOKUP(P931,Key!$A$2:$C$160,2,FALSE)</f>
        <v>Home - PP</v>
      </c>
      <c r="R931" t="str">
        <f>VLOOKUP(P931,Key!$A$2:$C$160,3,FALSE)</f>
        <v>Home - PP</v>
      </c>
      <c r="S931" t="str">
        <f>VLOOKUP(P931,Key!$A$2:$D$160,4,FALSE)</f>
        <v>Home - PP</v>
      </c>
      <c r="T931" t="b">
        <v>0</v>
      </c>
      <c r="U931" s="4">
        <f t="shared" si="115"/>
        <v>5601.7206171862335</v>
      </c>
    </row>
    <row r="932" spans="1:21" x14ac:dyDescent="0.2">
      <c r="A932">
        <v>3108141795</v>
      </c>
      <c r="B932" t="s">
        <v>391</v>
      </c>
      <c r="D932" s="7">
        <v>43878</v>
      </c>
      <c r="F932" s="7">
        <f t="shared" si="118"/>
        <v>43878</v>
      </c>
      <c r="G932" s="6">
        <f t="shared" si="119"/>
        <v>2</v>
      </c>
      <c r="H932" s="6">
        <f t="shared" si="120"/>
        <v>17</v>
      </c>
      <c r="I932" s="6">
        <f t="shared" si="114"/>
        <v>2020</v>
      </c>
      <c r="J932" t="s">
        <v>4</v>
      </c>
      <c r="K932" t="s">
        <v>5</v>
      </c>
      <c r="L932">
        <v>2864</v>
      </c>
      <c r="M932">
        <f t="shared" si="121"/>
        <v>9580</v>
      </c>
      <c r="N932">
        <v>9.58</v>
      </c>
      <c r="O932" s="4">
        <f t="shared" si="116"/>
        <v>5.9527341800000002</v>
      </c>
      <c r="P932" t="s">
        <v>508</v>
      </c>
      <c r="Q932" t="str">
        <f>VLOOKUP(P932,Key!$A$2:$C$160,2,FALSE)</f>
        <v>Home - PP</v>
      </c>
      <c r="R932" t="str">
        <f>VLOOKUP(P932,Key!$A$2:$C$160,3,FALSE)</f>
        <v>Home - PP</v>
      </c>
      <c r="S932" t="str">
        <f>VLOOKUP(P932,Key!$A$2:$D$160,4,FALSE)</f>
        <v>Home - PP</v>
      </c>
      <c r="T932" t="b">
        <v>0</v>
      </c>
      <c r="U932" s="4">
        <f t="shared" si="115"/>
        <v>5607.6733513662339</v>
      </c>
    </row>
    <row r="933" spans="1:21" x14ac:dyDescent="0.2">
      <c r="A933">
        <v>3111089120</v>
      </c>
      <c r="B933" t="s">
        <v>392</v>
      </c>
      <c r="D933" s="7">
        <v>43879</v>
      </c>
      <c r="F933" s="7">
        <f t="shared" si="118"/>
        <v>43879</v>
      </c>
      <c r="G933" s="6">
        <f t="shared" si="119"/>
        <v>2</v>
      </c>
      <c r="H933" s="6">
        <f t="shared" si="120"/>
        <v>18</v>
      </c>
      <c r="I933" s="6">
        <f t="shared" si="114"/>
        <v>2020</v>
      </c>
      <c r="J933" t="s">
        <v>4</v>
      </c>
      <c r="K933" t="s">
        <v>5</v>
      </c>
      <c r="L933">
        <v>2772</v>
      </c>
      <c r="M933">
        <f t="shared" si="121"/>
        <v>9120</v>
      </c>
      <c r="N933">
        <v>9.1199999999999992</v>
      </c>
      <c r="O933" s="4">
        <f t="shared" si="116"/>
        <v>5.66690352</v>
      </c>
      <c r="P933" t="s">
        <v>508</v>
      </c>
      <c r="Q933" t="str">
        <f>VLOOKUP(P933,Key!$A$2:$C$160,2,FALSE)</f>
        <v>Home - PP</v>
      </c>
      <c r="R933" t="str">
        <f>VLOOKUP(P933,Key!$A$2:$C$160,3,FALSE)</f>
        <v>Home - PP</v>
      </c>
      <c r="S933" t="str">
        <f>VLOOKUP(P933,Key!$A$2:$D$160,4,FALSE)</f>
        <v>Home - PP</v>
      </c>
      <c r="T933" t="b">
        <v>0</v>
      </c>
      <c r="U933" s="4">
        <f t="shared" si="115"/>
        <v>5613.3402548862341</v>
      </c>
    </row>
    <row r="934" spans="1:21" x14ac:dyDescent="0.2">
      <c r="A934">
        <v>3114181340</v>
      </c>
      <c r="B934" t="s">
        <v>393</v>
      </c>
      <c r="D934" s="7">
        <v>43880</v>
      </c>
      <c r="F934" s="7">
        <f t="shared" si="118"/>
        <v>43880</v>
      </c>
      <c r="G934" s="6">
        <f t="shared" si="119"/>
        <v>2</v>
      </c>
      <c r="H934" s="6">
        <f t="shared" si="120"/>
        <v>19</v>
      </c>
      <c r="I934" s="6">
        <f t="shared" si="114"/>
        <v>2020</v>
      </c>
      <c r="J934" t="s">
        <v>4</v>
      </c>
      <c r="K934" t="s">
        <v>5</v>
      </c>
      <c r="L934">
        <v>2473</v>
      </c>
      <c r="M934">
        <f t="shared" si="121"/>
        <v>8840</v>
      </c>
      <c r="N934">
        <v>8.84</v>
      </c>
      <c r="O934" s="4">
        <f t="shared" si="116"/>
        <v>5.4929196400000002</v>
      </c>
      <c r="P934" t="s">
        <v>508</v>
      </c>
      <c r="Q934" t="str">
        <f>VLOOKUP(P934,Key!$A$2:$C$160,2,FALSE)</f>
        <v>Home - PP</v>
      </c>
      <c r="R934" t="str">
        <f>VLOOKUP(P934,Key!$A$2:$C$160,3,FALSE)</f>
        <v>Home - PP</v>
      </c>
      <c r="S934" t="str">
        <f>VLOOKUP(P934,Key!$A$2:$D$160,4,FALSE)</f>
        <v>Home - PP</v>
      </c>
      <c r="T934" t="b">
        <v>0</v>
      </c>
      <c r="U934" s="4">
        <f t="shared" si="115"/>
        <v>5618.833174526234</v>
      </c>
    </row>
    <row r="935" spans="1:21" x14ac:dyDescent="0.2">
      <c r="A935">
        <v>3116804113</v>
      </c>
      <c r="B935" t="s">
        <v>394</v>
      </c>
      <c r="D935" s="7">
        <v>43881</v>
      </c>
      <c r="F935" s="7">
        <f t="shared" si="118"/>
        <v>43881</v>
      </c>
      <c r="G935" s="6">
        <f t="shared" si="119"/>
        <v>2</v>
      </c>
      <c r="H935" s="6">
        <f t="shared" si="120"/>
        <v>20</v>
      </c>
      <c r="I935" s="6">
        <f t="shared" si="114"/>
        <v>2020</v>
      </c>
      <c r="J935" t="s">
        <v>4</v>
      </c>
      <c r="K935" t="s">
        <v>5</v>
      </c>
      <c r="L935">
        <v>2415</v>
      </c>
      <c r="M935">
        <f t="shared" si="121"/>
        <v>8490</v>
      </c>
      <c r="N935">
        <v>8.49</v>
      </c>
      <c r="O935" s="4">
        <f t="shared" si="116"/>
        <v>5.2754397900000001</v>
      </c>
      <c r="P935" t="s">
        <v>508</v>
      </c>
      <c r="Q935" t="str">
        <f>VLOOKUP(P935,Key!$A$2:$C$160,2,FALSE)</f>
        <v>Home - PP</v>
      </c>
      <c r="R935" t="str">
        <f>VLOOKUP(P935,Key!$A$2:$C$160,3,FALSE)</f>
        <v>Home - PP</v>
      </c>
      <c r="S935" t="str">
        <f>VLOOKUP(P935,Key!$A$2:$D$160,4,FALSE)</f>
        <v>Home - PP</v>
      </c>
      <c r="T935" t="b">
        <v>0</v>
      </c>
      <c r="U935" s="4">
        <f t="shared" si="115"/>
        <v>5624.1086143162338</v>
      </c>
    </row>
    <row r="936" spans="1:21" x14ac:dyDescent="0.2">
      <c r="A936">
        <v>3119541322</v>
      </c>
      <c r="B936" t="s">
        <v>395</v>
      </c>
      <c r="D936" s="7">
        <v>43882</v>
      </c>
      <c r="F936" s="7">
        <f t="shared" si="118"/>
        <v>43882</v>
      </c>
      <c r="G936" s="6">
        <f t="shared" si="119"/>
        <v>2</v>
      </c>
      <c r="H936" s="6">
        <f t="shared" si="120"/>
        <v>21</v>
      </c>
      <c r="I936" s="6">
        <f t="shared" si="114"/>
        <v>2020</v>
      </c>
      <c r="J936" t="s">
        <v>4</v>
      </c>
      <c r="K936" t="s">
        <v>5</v>
      </c>
      <c r="L936">
        <v>3032</v>
      </c>
      <c r="M936">
        <f t="shared" si="121"/>
        <v>10030</v>
      </c>
      <c r="N936">
        <v>10.029999999999999</v>
      </c>
      <c r="O936" s="4">
        <f t="shared" si="116"/>
        <v>6.2323511300000005</v>
      </c>
      <c r="P936" t="s">
        <v>508</v>
      </c>
      <c r="Q936" t="str">
        <f>VLOOKUP(P936,Key!$A$2:$C$160,2,FALSE)</f>
        <v>Home - PP</v>
      </c>
      <c r="R936" t="str">
        <f>VLOOKUP(P936,Key!$A$2:$C$160,3,FALSE)</f>
        <v>Home - PP</v>
      </c>
      <c r="S936" t="str">
        <f>VLOOKUP(P936,Key!$A$2:$D$160,4,FALSE)</f>
        <v>Home - PP</v>
      </c>
      <c r="T936" t="b">
        <v>0</v>
      </c>
      <c r="U936" s="4">
        <f t="shared" si="115"/>
        <v>5630.3409654462339</v>
      </c>
    </row>
    <row r="937" spans="1:21" x14ac:dyDescent="0.2">
      <c r="A937">
        <v>3122579873</v>
      </c>
      <c r="B937" t="s">
        <v>396</v>
      </c>
      <c r="D937" s="7">
        <v>43883</v>
      </c>
      <c r="F937" s="7">
        <f t="shared" si="118"/>
        <v>43883</v>
      </c>
      <c r="G937" s="6">
        <f t="shared" si="119"/>
        <v>2</v>
      </c>
      <c r="H937" s="6">
        <f t="shared" si="120"/>
        <v>22</v>
      </c>
      <c r="I937" s="6">
        <f t="shared" si="114"/>
        <v>2020</v>
      </c>
      <c r="J937" t="s">
        <v>4</v>
      </c>
      <c r="K937" t="s">
        <v>5</v>
      </c>
      <c r="L937">
        <v>2518</v>
      </c>
      <c r="M937">
        <f t="shared" si="121"/>
        <v>8300</v>
      </c>
      <c r="N937">
        <v>8.3000000000000007</v>
      </c>
      <c r="O937" s="4">
        <f t="shared" si="116"/>
        <v>5.1573792999999997</v>
      </c>
      <c r="P937" t="s">
        <v>508</v>
      </c>
      <c r="Q937" t="str">
        <f>VLOOKUP(P937,Key!$A$2:$C$160,2,FALSE)</f>
        <v>Home - PP</v>
      </c>
      <c r="R937" t="str">
        <f>VLOOKUP(P937,Key!$A$2:$C$160,3,FALSE)</f>
        <v>Home - PP</v>
      </c>
      <c r="S937" t="str">
        <f>VLOOKUP(P937,Key!$A$2:$D$160,4,FALSE)</f>
        <v>Home - PP</v>
      </c>
      <c r="T937" t="b">
        <v>0</v>
      </c>
      <c r="U937" s="4">
        <f t="shared" si="115"/>
        <v>5635.4983447462337</v>
      </c>
    </row>
    <row r="938" spans="1:21" x14ac:dyDescent="0.2">
      <c r="A938">
        <v>3125954602</v>
      </c>
      <c r="B938" t="s">
        <v>397</v>
      </c>
      <c r="D938" s="7">
        <v>43884</v>
      </c>
      <c r="F938" s="7">
        <f t="shared" si="118"/>
        <v>43884</v>
      </c>
      <c r="G938" s="6">
        <f t="shared" si="119"/>
        <v>2</v>
      </c>
      <c r="H938" s="6">
        <f t="shared" si="120"/>
        <v>23</v>
      </c>
      <c r="I938" s="6">
        <f t="shared" si="114"/>
        <v>2020</v>
      </c>
      <c r="J938" t="s">
        <v>4</v>
      </c>
      <c r="K938" t="s">
        <v>5</v>
      </c>
      <c r="L938">
        <v>2983</v>
      </c>
      <c r="M938">
        <f t="shared" si="121"/>
        <v>10300</v>
      </c>
      <c r="N938">
        <v>10.3</v>
      </c>
      <c r="O938" s="4">
        <f t="shared" si="116"/>
        <v>6.4001213000000003</v>
      </c>
      <c r="P938" t="s">
        <v>508</v>
      </c>
      <c r="Q938" t="str">
        <f>VLOOKUP(P938,Key!$A$2:$C$160,2,FALSE)</f>
        <v>Home - PP</v>
      </c>
      <c r="R938" t="str">
        <f>VLOOKUP(P938,Key!$A$2:$C$160,3,FALSE)</f>
        <v>Home - PP</v>
      </c>
      <c r="S938" t="str">
        <f>VLOOKUP(P938,Key!$A$2:$D$160,4,FALSE)</f>
        <v>Home - PP</v>
      </c>
      <c r="T938" t="b">
        <v>0</v>
      </c>
      <c r="U938" s="4">
        <f t="shared" si="115"/>
        <v>5641.8984660462338</v>
      </c>
    </row>
    <row r="939" spans="1:21" x14ac:dyDescent="0.2">
      <c r="A939">
        <v>3128380741</v>
      </c>
      <c r="B939" t="s">
        <v>398</v>
      </c>
      <c r="D939" s="7">
        <v>43885</v>
      </c>
      <c r="F939" s="7">
        <f t="shared" si="118"/>
        <v>43885</v>
      </c>
      <c r="G939" s="6">
        <f t="shared" si="119"/>
        <v>2</v>
      </c>
      <c r="H939" s="6">
        <f t="shared" si="120"/>
        <v>24</v>
      </c>
      <c r="I939" s="6">
        <f t="shared" si="114"/>
        <v>2020</v>
      </c>
      <c r="J939" t="s">
        <v>4</v>
      </c>
      <c r="K939" t="s">
        <v>5</v>
      </c>
      <c r="L939">
        <v>2489</v>
      </c>
      <c r="M939">
        <f t="shared" si="121"/>
        <v>8990</v>
      </c>
      <c r="N939">
        <v>8.99</v>
      </c>
      <c r="O939" s="4">
        <f t="shared" si="116"/>
        <v>5.58612529</v>
      </c>
      <c r="P939" t="s">
        <v>508</v>
      </c>
      <c r="Q939" t="str">
        <f>VLOOKUP(P939,Key!$A$2:$C$160,2,FALSE)</f>
        <v>Home - PP</v>
      </c>
      <c r="R939" t="str">
        <f>VLOOKUP(P939,Key!$A$2:$C$160,3,FALSE)</f>
        <v>Home - PP</v>
      </c>
      <c r="S939" t="str">
        <f>VLOOKUP(P939,Key!$A$2:$D$160,4,FALSE)</f>
        <v>Home - PP</v>
      </c>
      <c r="T939" t="b">
        <v>0</v>
      </c>
      <c r="U939" s="4">
        <f t="shared" si="115"/>
        <v>5647.4845913362342</v>
      </c>
    </row>
    <row r="940" spans="1:21" x14ac:dyDescent="0.2">
      <c r="A940">
        <v>3131013950</v>
      </c>
      <c r="B940" t="s">
        <v>399</v>
      </c>
      <c r="D940" s="7">
        <v>43886</v>
      </c>
      <c r="F940" s="7">
        <f t="shared" si="118"/>
        <v>43886</v>
      </c>
      <c r="G940" s="6">
        <f t="shared" si="119"/>
        <v>2</v>
      </c>
      <c r="H940" s="6">
        <f t="shared" si="120"/>
        <v>25</v>
      </c>
      <c r="I940" s="6">
        <f t="shared" si="114"/>
        <v>2020</v>
      </c>
      <c r="J940" t="s">
        <v>4</v>
      </c>
      <c r="K940" t="s">
        <v>5</v>
      </c>
      <c r="L940">
        <v>2419</v>
      </c>
      <c r="M940">
        <f t="shared" si="121"/>
        <v>8210</v>
      </c>
      <c r="N940">
        <v>8.2100000000000009</v>
      </c>
      <c r="O940" s="4">
        <f t="shared" si="116"/>
        <v>5.1014559100000003</v>
      </c>
      <c r="P940" t="s">
        <v>508</v>
      </c>
      <c r="Q940" t="str">
        <f>VLOOKUP(P940,Key!$A$2:$C$160,2,FALSE)</f>
        <v>Home - PP</v>
      </c>
      <c r="R940" t="str">
        <f>VLOOKUP(P940,Key!$A$2:$C$160,3,FALSE)</f>
        <v>Home - PP</v>
      </c>
      <c r="S940" t="str">
        <f>VLOOKUP(P940,Key!$A$2:$D$160,4,FALSE)</f>
        <v>Home - PP</v>
      </c>
      <c r="T940" t="b">
        <v>0</v>
      </c>
      <c r="U940" s="4">
        <f t="shared" si="115"/>
        <v>5652.5860472462346</v>
      </c>
    </row>
    <row r="941" spans="1:21" x14ac:dyDescent="0.2">
      <c r="A941">
        <v>3134014273</v>
      </c>
      <c r="B941" t="s">
        <v>400</v>
      </c>
      <c r="D941" s="7">
        <v>43887</v>
      </c>
      <c r="F941" s="7">
        <f t="shared" si="118"/>
        <v>43887</v>
      </c>
      <c r="G941" s="6">
        <f t="shared" si="119"/>
        <v>2</v>
      </c>
      <c r="H941" s="6">
        <f t="shared" si="120"/>
        <v>26</v>
      </c>
      <c r="I941" s="6">
        <f t="shared" si="114"/>
        <v>2020</v>
      </c>
      <c r="J941" t="s">
        <v>4</v>
      </c>
      <c r="K941" t="s">
        <v>5</v>
      </c>
      <c r="L941">
        <v>2373</v>
      </c>
      <c r="M941">
        <f t="shared" si="121"/>
        <v>8650</v>
      </c>
      <c r="N941">
        <v>8.65</v>
      </c>
      <c r="O941" s="4">
        <f t="shared" si="116"/>
        <v>5.3748591499999998</v>
      </c>
      <c r="P941" t="s">
        <v>508</v>
      </c>
      <c r="Q941" t="str">
        <f>VLOOKUP(P941,Key!$A$2:$C$160,2,FALSE)</f>
        <v>Home - PP</v>
      </c>
      <c r="R941" t="str">
        <f>VLOOKUP(P941,Key!$A$2:$C$160,3,FALSE)</f>
        <v>Home - PP</v>
      </c>
      <c r="S941" t="str">
        <f>VLOOKUP(P941,Key!$A$2:$D$160,4,FALSE)</f>
        <v>Home - PP</v>
      </c>
      <c r="T941" t="b">
        <v>0</v>
      </c>
      <c r="U941" s="4">
        <f t="shared" si="115"/>
        <v>5657.9609063962343</v>
      </c>
    </row>
    <row r="942" spans="1:21" x14ac:dyDescent="0.2">
      <c r="A942">
        <v>3136652257</v>
      </c>
      <c r="B942" t="s">
        <v>401</v>
      </c>
      <c r="D942" s="7">
        <v>43888</v>
      </c>
      <c r="F942" s="7">
        <f t="shared" si="118"/>
        <v>43888</v>
      </c>
      <c r="G942" s="6">
        <f t="shared" si="119"/>
        <v>2</v>
      </c>
      <c r="H942" s="6">
        <f t="shared" si="120"/>
        <v>27</v>
      </c>
      <c r="I942" s="6">
        <f t="shared" si="114"/>
        <v>2020</v>
      </c>
      <c r="J942" t="s">
        <v>4</v>
      </c>
      <c r="K942" t="s">
        <v>5</v>
      </c>
      <c r="L942">
        <v>2491</v>
      </c>
      <c r="M942">
        <f t="shared" si="121"/>
        <v>9030</v>
      </c>
      <c r="N942">
        <v>9.0299999999999994</v>
      </c>
      <c r="O942" s="4">
        <f t="shared" si="116"/>
        <v>5.6109801299999997</v>
      </c>
      <c r="P942" t="s">
        <v>508</v>
      </c>
      <c r="Q942" t="str">
        <f>VLOOKUP(P942,Key!$A$2:$C$160,2,FALSE)</f>
        <v>Home - PP</v>
      </c>
      <c r="R942" t="str">
        <f>VLOOKUP(P942,Key!$A$2:$C$160,3,FALSE)</f>
        <v>Home - PP</v>
      </c>
      <c r="S942" t="str">
        <f>VLOOKUP(P942,Key!$A$2:$D$160,4,FALSE)</f>
        <v>Home - PP</v>
      </c>
      <c r="T942" t="b">
        <v>0</v>
      </c>
      <c r="U942" s="4">
        <f t="shared" si="115"/>
        <v>5663.5718865262343</v>
      </c>
    </row>
    <row r="943" spans="1:21" x14ac:dyDescent="0.2">
      <c r="A943">
        <v>3139297092</v>
      </c>
      <c r="B943" t="s">
        <v>402</v>
      </c>
      <c r="D943" s="7">
        <v>43889</v>
      </c>
      <c r="F943" s="7">
        <f t="shared" si="118"/>
        <v>43889</v>
      </c>
      <c r="G943" s="6">
        <f t="shared" si="119"/>
        <v>2</v>
      </c>
      <c r="H943" s="6">
        <f t="shared" si="120"/>
        <v>28</v>
      </c>
      <c r="I943" s="6">
        <f t="shared" ref="I943:I1006" si="122">YEAR(D943)</f>
        <v>2020</v>
      </c>
      <c r="J943" t="s">
        <v>4</v>
      </c>
      <c r="K943" t="s">
        <v>5</v>
      </c>
      <c r="L943">
        <v>2347</v>
      </c>
      <c r="M943">
        <f t="shared" si="121"/>
        <v>8420</v>
      </c>
      <c r="N943">
        <v>8.42</v>
      </c>
      <c r="O943" s="4">
        <f t="shared" si="116"/>
        <v>5.2319438199999997</v>
      </c>
      <c r="P943" t="s">
        <v>508</v>
      </c>
      <c r="Q943" t="str">
        <f>VLOOKUP(P943,Key!$A$2:$C$160,2,FALSE)</f>
        <v>Home - PP</v>
      </c>
      <c r="R943" t="str">
        <f>VLOOKUP(P943,Key!$A$2:$C$160,3,FALSE)</f>
        <v>Home - PP</v>
      </c>
      <c r="S943" t="str">
        <f>VLOOKUP(P943,Key!$A$2:$D$160,4,FALSE)</f>
        <v>Home - PP</v>
      </c>
      <c r="T943" t="b">
        <v>0</v>
      </c>
      <c r="U943" s="4">
        <f t="shared" si="115"/>
        <v>5668.8038303462345</v>
      </c>
    </row>
    <row r="944" spans="1:21" x14ac:dyDescent="0.2">
      <c r="A944">
        <v>3142384140</v>
      </c>
      <c r="B944" t="s">
        <v>403</v>
      </c>
      <c r="D944" s="7">
        <v>43890</v>
      </c>
      <c r="F944" s="7">
        <f t="shared" si="118"/>
        <v>43890</v>
      </c>
      <c r="G944" s="6">
        <f t="shared" si="119"/>
        <v>2</v>
      </c>
      <c r="H944" s="6">
        <f t="shared" si="120"/>
        <v>29</v>
      </c>
      <c r="I944" s="6">
        <f t="shared" si="122"/>
        <v>2020</v>
      </c>
      <c r="J944" t="s">
        <v>4</v>
      </c>
      <c r="K944" t="s">
        <v>5</v>
      </c>
      <c r="L944">
        <v>2393</v>
      </c>
      <c r="M944">
        <f t="shared" si="121"/>
        <v>8530</v>
      </c>
      <c r="N944">
        <v>8.5299999999999994</v>
      </c>
      <c r="O944" s="4">
        <f t="shared" si="116"/>
        <v>5.3002946299999998</v>
      </c>
      <c r="P944" t="s">
        <v>508</v>
      </c>
      <c r="Q944" t="str">
        <f>VLOOKUP(P944,Key!$A$2:$C$160,2,FALSE)</f>
        <v>Home - PP</v>
      </c>
      <c r="R944" t="str">
        <f>VLOOKUP(P944,Key!$A$2:$C$160,3,FALSE)</f>
        <v>Home - PP</v>
      </c>
      <c r="S944" t="str">
        <f>VLOOKUP(P944,Key!$A$2:$D$160,4,FALSE)</f>
        <v>Home - PP</v>
      </c>
      <c r="T944" t="b">
        <v>0</v>
      </c>
      <c r="U944" s="4">
        <f t="shared" si="115"/>
        <v>5674.1041249762347</v>
      </c>
    </row>
    <row r="945" spans="1:21" x14ac:dyDescent="0.2">
      <c r="A945">
        <v>3145733587</v>
      </c>
      <c r="B945" t="s">
        <v>404</v>
      </c>
      <c r="D945" s="7">
        <v>43891</v>
      </c>
      <c r="F945" s="7">
        <f t="shared" si="118"/>
        <v>43891</v>
      </c>
      <c r="G945" s="6">
        <f t="shared" si="119"/>
        <v>3</v>
      </c>
      <c r="H945" s="6">
        <f t="shared" si="120"/>
        <v>1</v>
      </c>
      <c r="I945" s="6">
        <f t="shared" si="122"/>
        <v>2020</v>
      </c>
      <c r="J945" t="s">
        <v>4</v>
      </c>
      <c r="K945" t="s">
        <v>5</v>
      </c>
      <c r="L945">
        <v>2382</v>
      </c>
      <c r="M945">
        <f t="shared" si="121"/>
        <v>8590</v>
      </c>
      <c r="N945">
        <v>8.59</v>
      </c>
      <c r="O945" s="4">
        <f t="shared" si="116"/>
        <v>5.3375768900000002</v>
      </c>
      <c r="P945" t="s">
        <v>508</v>
      </c>
      <c r="Q945" t="str">
        <f>VLOOKUP(P945,Key!$A$2:$C$160,2,FALSE)</f>
        <v>Home - PP</v>
      </c>
      <c r="R945" t="str">
        <f>VLOOKUP(P945,Key!$A$2:$C$160,3,FALSE)</f>
        <v>Home - PP</v>
      </c>
      <c r="S945" t="str">
        <f>VLOOKUP(P945,Key!$A$2:$D$160,4,FALSE)</f>
        <v>Home - PP</v>
      </c>
      <c r="T945" t="b">
        <v>0</v>
      </c>
      <c r="U945" s="4">
        <f t="shared" si="115"/>
        <v>5679.4417018662343</v>
      </c>
    </row>
    <row r="946" spans="1:21" x14ac:dyDescent="0.2">
      <c r="A946">
        <v>3148193773</v>
      </c>
      <c r="B946" t="s">
        <v>405</v>
      </c>
      <c r="D946" s="7">
        <v>43892</v>
      </c>
      <c r="F946" s="7">
        <f t="shared" si="118"/>
        <v>43892</v>
      </c>
      <c r="G946" s="6">
        <f t="shared" si="119"/>
        <v>3</v>
      </c>
      <c r="H946" s="6">
        <f t="shared" si="120"/>
        <v>2</v>
      </c>
      <c r="I946" s="6">
        <f t="shared" si="122"/>
        <v>2020</v>
      </c>
      <c r="J946" t="s">
        <v>4</v>
      </c>
      <c r="K946" t="s">
        <v>5</v>
      </c>
      <c r="L946">
        <v>3187</v>
      </c>
      <c r="M946">
        <f t="shared" si="121"/>
        <v>10920</v>
      </c>
      <c r="N946">
        <v>10.92</v>
      </c>
      <c r="O946" s="4">
        <f t="shared" si="116"/>
        <v>6.7853713200000003</v>
      </c>
      <c r="P946" t="s">
        <v>508</v>
      </c>
      <c r="Q946" t="str">
        <f>VLOOKUP(P946,Key!$A$2:$C$160,2,FALSE)</f>
        <v>Home - PP</v>
      </c>
      <c r="R946" t="str">
        <f>VLOOKUP(P946,Key!$A$2:$C$160,3,FALSE)</f>
        <v>Home - PP</v>
      </c>
      <c r="S946" t="str">
        <f>VLOOKUP(P946,Key!$A$2:$D$160,4,FALSE)</f>
        <v>Home - PP</v>
      </c>
      <c r="T946" t="b">
        <v>0</v>
      </c>
      <c r="U946" s="4">
        <f t="shared" si="115"/>
        <v>5686.2270731862345</v>
      </c>
    </row>
    <row r="947" spans="1:21" x14ac:dyDescent="0.2">
      <c r="A947">
        <v>3150904671</v>
      </c>
      <c r="B947" t="s">
        <v>406</v>
      </c>
      <c r="D947" s="7">
        <v>43893</v>
      </c>
      <c r="F947" s="7">
        <f t="shared" si="118"/>
        <v>43893</v>
      </c>
      <c r="G947" s="6">
        <f t="shared" si="119"/>
        <v>3</v>
      </c>
      <c r="H947" s="6">
        <f t="shared" si="120"/>
        <v>3</v>
      </c>
      <c r="I947" s="6">
        <f t="shared" si="122"/>
        <v>2020</v>
      </c>
      <c r="J947" t="s">
        <v>4</v>
      </c>
      <c r="K947" t="s">
        <v>5</v>
      </c>
      <c r="L947">
        <v>2348</v>
      </c>
      <c r="M947">
        <f t="shared" si="121"/>
        <v>8450</v>
      </c>
      <c r="N947">
        <v>8.4499999999999993</v>
      </c>
      <c r="O947" s="4">
        <f t="shared" si="116"/>
        <v>5.2505849500000004</v>
      </c>
      <c r="P947" t="s">
        <v>508</v>
      </c>
      <c r="Q947" t="str">
        <f>VLOOKUP(P947,Key!$A$2:$C$160,2,FALSE)</f>
        <v>Home - PP</v>
      </c>
      <c r="R947" t="str">
        <f>VLOOKUP(P947,Key!$A$2:$C$160,3,FALSE)</f>
        <v>Home - PP</v>
      </c>
      <c r="S947" t="str">
        <f>VLOOKUP(P947,Key!$A$2:$D$160,4,FALSE)</f>
        <v>Home - PP</v>
      </c>
      <c r="T947" t="b">
        <v>0</v>
      </c>
      <c r="U947" s="4">
        <f t="shared" si="115"/>
        <v>5691.4776581362348</v>
      </c>
    </row>
    <row r="948" spans="1:21" x14ac:dyDescent="0.2">
      <c r="A948">
        <v>3153875168</v>
      </c>
      <c r="B948" t="s">
        <v>407</v>
      </c>
      <c r="D948" s="7">
        <v>43894</v>
      </c>
      <c r="F948" s="7">
        <f t="shared" si="118"/>
        <v>43894</v>
      </c>
      <c r="G948" s="6">
        <f t="shared" si="119"/>
        <v>3</v>
      </c>
      <c r="H948" s="6">
        <f t="shared" si="120"/>
        <v>4</v>
      </c>
      <c r="I948" s="6">
        <f t="shared" si="122"/>
        <v>2020</v>
      </c>
      <c r="J948" t="s">
        <v>4</v>
      </c>
      <c r="K948" t="s">
        <v>5</v>
      </c>
      <c r="L948">
        <v>2402</v>
      </c>
      <c r="M948">
        <f t="shared" si="121"/>
        <v>8680</v>
      </c>
      <c r="N948">
        <v>8.68</v>
      </c>
      <c r="O948" s="4">
        <f t="shared" si="116"/>
        <v>5.3935002800000005</v>
      </c>
      <c r="P948" t="s">
        <v>508</v>
      </c>
      <c r="Q948" t="str">
        <f>VLOOKUP(P948,Key!$A$2:$C$160,2,FALSE)</f>
        <v>Home - PP</v>
      </c>
      <c r="R948" t="str">
        <f>VLOOKUP(P948,Key!$A$2:$C$160,3,FALSE)</f>
        <v>Home - PP</v>
      </c>
      <c r="S948" t="str">
        <f>VLOOKUP(P948,Key!$A$2:$D$160,4,FALSE)</f>
        <v>Home - PP</v>
      </c>
      <c r="T948" t="b">
        <v>0</v>
      </c>
      <c r="U948" s="4">
        <f t="shared" si="115"/>
        <v>5696.8711584162347</v>
      </c>
    </row>
    <row r="949" spans="1:21" x14ac:dyDescent="0.2">
      <c r="A949">
        <v>3156788209</v>
      </c>
      <c r="B949" t="s">
        <v>408</v>
      </c>
      <c r="D949" s="7">
        <v>43895</v>
      </c>
      <c r="F949" s="7">
        <f t="shared" si="118"/>
        <v>43895</v>
      </c>
      <c r="G949" s="6">
        <f t="shared" si="119"/>
        <v>3</v>
      </c>
      <c r="H949" s="6">
        <f t="shared" si="120"/>
        <v>5</v>
      </c>
      <c r="I949" s="6">
        <f t="shared" si="122"/>
        <v>2020</v>
      </c>
      <c r="J949" t="s">
        <v>4</v>
      </c>
      <c r="K949" t="s">
        <v>5</v>
      </c>
      <c r="L949">
        <v>2463</v>
      </c>
      <c r="M949">
        <f t="shared" si="121"/>
        <v>8600</v>
      </c>
      <c r="N949">
        <v>8.6</v>
      </c>
      <c r="O949" s="4">
        <f t="shared" si="116"/>
        <v>5.3437906000000002</v>
      </c>
      <c r="P949" t="s">
        <v>508</v>
      </c>
      <c r="Q949" t="str">
        <f>VLOOKUP(P949,Key!$A$2:$C$160,2,FALSE)</f>
        <v>Home - PP</v>
      </c>
      <c r="R949" t="str">
        <f>VLOOKUP(P949,Key!$A$2:$C$160,3,FALSE)</f>
        <v>Home - PP</v>
      </c>
      <c r="S949" t="str">
        <f>VLOOKUP(P949,Key!$A$2:$D$160,4,FALSE)</f>
        <v>Home - PP</v>
      </c>
      <c r="T949" t="b">
        <v>0</v>
      </c>
      <c r="U949" s="4">
        <f t="shared" si="115"/>
        <v>5702.2149490162346</v>
      </c>
    </row>
    <row r="950" spans="1:21" x14ac:dyDescent="0.2">
      <c r="A950">
        <v>3159487479</v>
      </c>
      <c r="B950" t="s">
        <v>409</v>
      </c>
      <c r="D950" s="7">
        <v>43896</v>
      </c>
      <c r="F950" s="7">
        <f t="shared" si="118"/>
        <v>43896</v>
      </c>
      <c r="G950" s="6">
        <f t="shared" si="119"/>
        <v>3</v>
      </c>
      <c r="H950" s="6">
        <f t="shared" si="120"/>
        <v>6</v>
      </c>
      <c r="I950" s="6">
        <f t="shared" si="122"/>
        <v>2020</v>
      </c>
      <c r="J950" t="s">
        <v>4</v>
      </c>
      <c r="K950" t="s">
        <v>5</v>
      </c>
      <c r="L950">
        <v>2843</v>
      </c>
      <c r="M950">
        <f t="shared" si="121"/>
        <v>10100</v>
      </c>
      <c r="N950">
        <v>10.1</v>
      </c>
      <c r="O950" s="4">
        <f t="shared" si="116"/>
        <v>6.2758471</v>
      </c>
      <c r="P950" t="s">
        <v>508</v>
      </c>
      <c r="Q950" t="str">
        <f>VLOOKUP(P950,Key!$A$2:$C$160,2,FALSE)</f>
        <v>Home - PP</v>
      </c>
      <c r="R950" t="str">
        <f>VLOOKUP(P950,Key!$A$2:$C$160,3,FALSE)</f>
        <v>Home - PP</v>
      </c>
      <c r="S950" t="str">
        <f>VLOOKUP(P950,Key!$A$2:$D$160,4,FALSE)</f>
        <v>Home - PP</v>
      </c>
      <c r="T950" t="b">
        <v>0</v>
      </c>
      <c r="U950" s="4">
        <f t="shared" si="115"/>
        <v>5708.4907961162344</v>
      </c>
    </row>
    <row r="951" spans="1:21" x14ac:dyDescent="0.2">
      <c r="A951">
        <v>3162794078</v>
      </c>
      <c r="B951" t="s">
        <v>410</v>
      </c>
      <c r="D951" s="7">
        <v>43897</v>
      </c>
      <c r="F951" s="7">
        <f t="shared" si="118"/>
        <v>43897</v>
      </c>
      <c r="G951" s="6">
        <f t="shared" si="119"/>
        <v>3</v>
      </c>
      <c r="H951" s="6">
        <f t="shared" si="120"/>
        <v>7</v>
      </c>
      <c r="I951" s="6">
        <f t="shared" si="122"/>
        <v>2020</v>
      </c>
      <c r="J951" t="s">
        <v>4</v>
      </c>
      <c r="K951" t="s">
        <v>5</v>
      </c>
      <c r="L951">
        <v>2435</v>
      </c>
      <c r="M951">
        <f t="shared" si="121"/>
        <v>8510</v>
      </c>
      <c r="N951">
        <v>8.51</v>
      </c>
      <c r="O951" s="4">
        <f t="shared" si="116"/>
        <v>5.2878672099999999</v>
      </c>
      <c r="P951" t="s">
        <v>508</v>
      </c>
      <c r="Q951" t="str">
        <f>VLOOKUP(P951,Key!$A$2:$C$160,2,FALSE)</f>
        <v>Home - PP</v>
      </c>
      <c r="R951" t="str">
        <f>VLOOKUP(P951,Key!$A$2:$C$160,3,FALSE)</f>
        <v>Home - PP</v>
      </c>
      <c r="S951" t="str">
        <f>VLOOKUP(P951,Key!$A$2:$D$160,4,FALSE)</f>
        <v>Home - PP</v>
      </c>
      <c r="T951" t="b">
        <v>0</v>
      </c>
      <c r="U951" s="4">
        <f t="shared" si="115"/>
        <v>5713.778663326234</v>
      </c>
    </row>
    <row r="952" spans="1:21" x14ac:dyDescent="0.2">
      <c r="A952">
        <v>3166506809</v>
      </c>
      <c r="B952" t="s">
        <v>411</v>
      </c>
      <c r="D952" s="7">
        <v>43898</v>
      </c>
      <c r="F952" s="7">
        <f t="shared" si="118"/>
        <v>43898</v>
      </c>
      <c r="G952" s="6">
        <f t="shared" si="119"/>
        <v>3</v>
      </c>
      <c r="H952" s="6">
        <f t="shared" si="120"/>
        <v>8</v>
      </c>
      <c r="I952" s="6">
        <f t="shared" si="122"/>
        <v>2020</v>
      </c>
      <c r="J952" t="s">
        <v>4</v>
      </c>
      <c r="K952" t="s">
        <v>5</v>
      </c>
      <c r="L952">
        <v>1989</v>
      </c>
      <c r="M952">
        <f t="shared" si="121"/>
        <v>6630</v>
      </c>
      <c r="N952">
        <v>6.63</v>
      </c>
      <c r="O952" s="4">
        <f t="shared" si="116"/>
        <v>4.1196897300000002</v>
      </c>
      <c r="P952" t="s">
        <v>508</v>
      </c>
      <c r="Q952" t="str">
        <f>VLOOKUP(P952,Key!$A$2:$C$160,2,FALSE)</f>
        <v>Home - PP</v>
      </c>
      <c r="R952" t="str">
        <f>VLOOKUP(P952,Key!$A$2:$C$160,3,FALSE)</f>
        <v>Home - PP</v>
      </c>
      <c r="S952" t="str">
        <f>VLOOKUP(P952,Key!$A$2:$D$160,4,FALSE)</f>
        <v>Home - PP</v>
      </c>
      <c r="T952" t="b">
        <v>0</v>
      </c>
      <c r="U952" s="4">
        <f t="shared" si="115"/>
        <v>5717.8983530562336</v>
      </c>
    </row>
    <row r="953" spans="1:21" x14ac:dyDescent="0.2">
      <c r="A953">
        <v>3168552061</v>
      </c>
      <c r="B953" t="s">
        <v>412</v>
      </c>
      <c r="D953" s="7">
        <v>43899</v>
      </c>
      <c r="F953" s="7">
        <f t="shared" si="118"/>
        <v>43899</v>
      </c>
      <c r="G953" s="6">
        <f t="shared" si="119"/>
        <v>3</v>
      </c>
      <c r="H953" s="6">
        <f t="shared" si="120"/>
        <v>9</v>
      </c>
      <c r="I953" s="6">
        <f t="shared" si="122"/>
        <v>2020</v>
      </c>
      <c r="J953" t="s">
        <v>4</v>
      </c>
      <c r="K953" t="s">
        <v>5</v>
      </c>
      <c r="L953">
        <v>3189</v>
      </c>
      <c r="M953">
        <f t="shared" si="121"/>
        <v>10460</v>
      </c>
      <c r="N953">
        <v>10.46</v>
      </c>
      <c r="O953" s="4">
        <f t="shared" si="116"/>
        <v>6.4995406600000001</v>
      </c>
      <c r="P953" t="s">
        <v>508</v>
      </c>
      <c r="Q953" t="str">
        <f>VLOOKUP(P953,Key!$A$2:$C$160,2,FALSE)</f>
        <v>Home - PP</v>
      </c>
      <c r="R953" t="str">
        <f>VLOOKUP(P953,Key!$A$2:$C$160,3,FALSE)</f>
        <v>Home - PP</v>
      </c>
      <c r="S953" t="str">
        <f>VLOOKUP(P953,Key!$A$2:$D$160,4,FALSE)</f>
        <v>Home - PP</v>
      </c>
      <c r="T953" t="b">
        <v>0</v>
      </c>
      <c r="U953" s="4">
        <f t="shared" si="115"/>
        <v>5724.3978937162337</v>
      </c>
    </row>
    <row r="954" spans="1:21" x14ac:dyDescent="0.2">
      <c r="A954">
        <v>3171369541</v>
      </c>
      <c r="B954" t="s">
        <v>413</v>
      </c>
      <c r="D954" s="7">
        <v>43900</v>
      </c>
      <c r="F954" s="7">
        <f t="shared" si="118"/>
        <v>43900</v>
      </c>
      <c r="G954" s="6">
        <f t="shared" si="119"/>
        <v>3</v>
      </c>
      <c r="H954" s="6">
        <f t="shared" si="120"/>
        <v>10</v>
      </c>
      <c r="I954" s="6">
        <f t="shared" si="122"/>
        <v>2020</v>
      </c>
      <c r="J954" t="s">
        <v>4</v>
      </c>
      <c r="K954" t="s">
        <v>5</v>
      </c>
      <c r="L954">
        <v>2246</v>
      </c>
      <c r="M954">
        <f t="shared" si="121"/>
        <v>8270</v>
      </c>
      <c r="N954">
        <v>8.27</v>
      </c>
      <c r="O954" s="4">
        <f t="shared" si="116"/>
        <v>5.1387381699999999</v>
      </c>
      <c r="P954" t="s">
        <v>603</v>
      </c>
      <c r="Q954" t="str">
        <f>VLOOKUP(P954,Key!$A$2:$C$160,2,FALSE)</f>
        <v>California</v>
      </c>
      <c r="R954" t="str">
        <f>VLOOKUP(P954,Key!$A$2:$C$160,3,FALSE)</f>
        <v>USA</v>
      </c>
      <c r="S954" t="str">
        <f>VLOOKUP(P954,Key!$A$2:$D$160,4,FALSE)</f>
        <v>DOM</v>
      </c>
      <c r="T954" t="b">
        <v>0</v>
      </c>
      <c r="U954" s="4">
        <f t="shared" si="115"/>
        <v>5729.5366318862334</v>
      </c>
    </row>
    <row r="955" spans="1:21" x14ac:dyDescent="0.2">
      <c r="A955">
        <v>3174511539</v>
      </c>
      <c r="B955" t="s">
        <v>414</v>
      </c>
      <c r="D955" s="7">
        <v>43901</v>
      </c>
      <c r="F955" s="7">
        <f t="shared" si="118"/>
        <v>43901</v>
      </c>
      <c r="G955" s="6">
        <f t="shared" si="119"/>
        <v>3</v>
      </c>
      <c r="H955" s="6">
        <f t="shared" si="120"/>
        <v>11</v>
      </c>
      <c r="I955" s="6">
        <f t="shared" si="122"/>
        <v>2020</v>
      </c>
      <c r="J955" t="s">
        <v>4</v>
      </c>
      <c r="K955" t="s">
        <v>5</v>
      </c>
      <c r="L955">
        <v>2462</v>
      </c>
      <c r="M955">
        <f t="shared" si="121"/>
        <v>8580</v>
      </c>
      <c r="N955">
        <v>8.58</v>
      </c>
      <c r="O955" s="4">
        <f t="shared" si="116"/>
        <v>5.3313631800000003</v>
      </c>
      <c r="P955" t="s">
        <v>508</v>
      </c>
      <c r="Q955" t="str">
        <f>VLOOKUP(P955,Key!$A$2:$C$160,2,FALSE)</f>
        <v>Home - PP</v>
      </c>
      <c r="R955" t="str">
        <f>VLOOKUP(P955,Key!$A$2:$C$160,3,FALSE)</f>
        <v>Home - PP</v>
      </c>
      <c r="S955" t="str">
        <f>VLOOKUP(P955,Key!$A$2:$D$160,4,FALSE)</f>
        <v>Home - PP</v>
      </c>
      <c r="T955" t="b">
        <v>0</v>
      </c>
      <c r="U955" s="4">
        <f t="shared" si="115"/>
        <v>5734.8679950662336</v>
      </c>
    </row>
    <row r="956" spans="1:21" x14ac:dyDescent="0.2">
      <c r="A956">
        <v>3187308882</v>
      </c>
      <c r="B956" t="s">
        <v>415</v>
      </c>
      <c r="D956" s="7">
        <v>43905</v>
      </c>
      <c r="F956" s="7">
        <f t="shared" si="118"/>
        <v>43905</v>
      </c>
      <c r="G956" s="6">
        <f t="shared" si="119"/>
        <v>3</v>
      </c>
      <c r="H956" s="6">
        <f t="shared" si="120"/>
        <v>15</v>
      </c>
      <c r="I956" s="6">
        <f t="shared" si="122"/>
        <v>2020</v>
      </c>
      <c r="J956" t="s">
        <v>6</v>
      </c>
      <c r="K956" t="s">
        <v>5</v>
      </c>
      <c r="L956">
        <v>2676</v>
      </c>
      <c r="M956">
        <f t="shared" si="121"/>
        <v>9070</v>
      </c>
      <c r="N956">
        <v>9.07</v>
      </c>
      <c r="O956" s="4">
        <f t="shared" si="116"/>
        <v>5.6358349700000003</v>
      </c>
      <c r="P956" t="s">
        <v>508</v>
      </c>
      <c r="Q956" t="str">
        <f>VLOOKUP(P956,Key!$A$2:$C$160,2,FALSE)</f>
        <v>Home - PP</v>
      </c>
      <c r="R956" t="str">
        <f>VLOOKUP(P956,Key!$A$2:$C$160,3,FALSE)</f>
        <v>Home - PP</v>
      </c>
      <c r="S956" t="str">
        <f>VLOOKUP(P956,Key!$A$2:$D$160,4,FALSE)</f>
        <v>Home - PP</v>
      </c>
      <c r="T956" t="b">
        <v>0</v>
      </c>
      <c r="U956" s="4">
        <f t="shared" si="115"/>
        <v>5740.5038300362339</v>
      </c>
    </row>
    <row r="957" spans="1:21" x14ac:dyDescent="0.2">
      <c r="A957">
        <v>3188641596</v>
      </c>
      <c r="B957" t="s">
        <v>416</v>
      </c>
      <c r="D957" s="7">
        <v>43906</v>
      </c>
      <c r="F957" s="7">
        <f t="shared" si="118"/>
        <v>43906</v>
      </c>
      <c r="G957" s="6">
        <f t="shared" si="119"/>
        <v>3</v>
      </c>
      <c r="H957" s="6">
        <f t="shared" si="120"/>
        <v>16</v>
      </c>
      <c r="I957" s="6">
        <f t="shared" si="122"/>
        <v>2020</v>
      </c>
      <c r="J957" t="s">
        <v>4</v>
      </c>
      <c r="K957" t="s">
        <v>5</v>
      </c>
      <c r="L957">
        <v>2427</v>
      </c>
      <c r="M957">
        <f t="shared" si="121"/>
        <v>8230</v>
      </c>
      <c r="N957">
        <v>8.23</v>
      </c>
      <c r="O957" s="4">
        <f t="shared" si="116"/>
        <v>5.1138833300000002</v>
      </c>
      <c r="P957" t="s">
        <v>508</v>
      </c>
      <c r="Q957" t="str">
        <f>VLOOKUP(P957,Key!$A$2:$C$160,2,FALSE)</f>
        <v>Home - PP</v>
      </c>
      <c r="R957" t="str">
        <f>VLOOKUP(P957,Key!$A$2:$C$160,3,FALSE)</f>
        <v>Home - PP</v>
      </c>
      <c r="S957" t="str">
        <f>VLOOKUP(P957,Key!$A$2:$D$160,4,FALSE)</f>
        <v>Home - PP</v>
      </c>
      <c r="T957" t="b">
        <v>0</v>
      </c>
      <c r="U957" s="4">
        <f t="shared" si="115"/>
        <v>5745.6177133662341</v>
      </c>
    </row>
    <row r="958" spans="1:21" x14ac:dyDescent="0.2">
      <c r="A958">
        <v>3191408670</v>
      </c>
      <c r="B958" t="s">
        <v>417</v>
      </c>
      <c r="D958" s="7">
        <v>43907</v>
      </c>
      <c r="F958" s="7">
        <f t="shared" si="118"/>
        <v>43907</v>
      </c>
      <c r="G958" s="6">
        <f t="shared" si="119"/>
        <v>3</v>
      </c>
      <c r="H958" s="6">
        <f t="shared" si="120"/>
        <v>17</v>
      </c>
      <c r="I958" s="6">
        <f t="shared" si="122"/>
        <v>2020</v>
      </c>
      <c r="J958" t="s">
        <v>4</v>
      </c>
      <c r="K958" t="s">
        <v>5</v>
      </c>
      <c r="L958">
        <v>2461</v>
      </c>
      <c r="M958">
        <f t="shared" si="121"/>
        <v>8480</v>
      </c>
      <c r="N958">
        <v>8.48</v>
      </c>
      <c r="O958" s="4">
        <f t="shared" si="116"/>
        <v>5.2692260800000001</v>
      </c>
      <c r="P958" t="s">
        <v>508</v>
      </c>
      <c r="Q958" t="str">
        <f>VLOOKUP(P958,Key!$A$2:$C$160,2,FALSE)</f>
        <v>Home - PP</v>
      </c>
      <c r="R958" t="str">
        <f>VLOOKUP(P958,Key!$A$2:$C$160,3,FALSE)</f>
        <v>Home - PP</v>
      </c>
      <c r="S958" t="str">
        <f>VLOOKUP(P958,Key!$A$2:$D$160,4,FALSE)</f>
        <v>Home - PP</v>
      </c>
      <c r="T958" t="b">
        <v>0</v>
      </c>
      <c r="U958" s="4">
        <f t="shared" si="115"/>
        <v>5750.8869394462345</v>
      </c>
    </row>
    <row r="959" spans="1:21" x14ac:dyDescent="0.2">
      <c r="A959">
        <v>3194632279</v>
      </c>
      <c r="B959" t="s">
        <v>418</v>
      </c>
      <c r="D959" s="7">
        <v>43908</v>
      </c>
      <c r="F959" s="7">
        <f t="shared" si="118"/>
        <v>43908</v>
      </c>
      <c r="G959" s="6">
        <f t="shared" si="119"/>
        <v>3</v>
      </c>
      <c r="H959" s="6">
        <f t="shared" si="120"/>
        <v>18</v>
      </c>
      <c r="I959" s="6">
        <f t="shared" si="122"/>
        <v>2020</v>
      </c>
      <c r="J959" t="s">
        <v>4</v>
      </c>
      <c r="K959" t="s">
        <v>5</v>
      </c>
      <c r="L959">
        <v>2518</v>
      </c>
      <c r="M959">
        <f t="shared" si="121"/>
        <v>8690</v>
      </c>
      <c r="N959">
        <v>8.69</v>
      </c>
      <c r="O959" s="4">
        <f t="shared" si="116"/>
        <v>5.3997139900000004</v>
      </c>
      <c r="P959" t="s">
        <v>508</v>
      </c>
      <c r="Q959" t="str">
        <f>VLOOKUP(P959,Key!$A$2:$C$160,2,FALSE)</f>
        <v>Home - PP</v>
      </c>
      <c r="R959" t="str">
        <f>VLOOKUP(P959,Key!$A$2:$C$160,3,FALSE)</f>
        <v>Home - PP</v>
      </c>
      <c r="S959" t="str">
        <f>VLOOKUP(P959,Key!$A$2:$D$160,4,FALSE)</f>
        <v>Home - PP</v>
      </c>
      <c r="T959" t="b">
        <v>0</v>
      </c>
      <c r="U959" s="4">
        <f t="shared" si="115"/>
        <v>5756.2866534362347</v>
      </c>
    </row>
    <row r="960" spans="1:21" x14ac:dyDescent="0.2">
      <c r="A960">
        <v>3197661237</v>
      </c>
      <c r="B960" t="s">
        <v>419</v>
      </c>
      <c r="D960" s="7">
        <v>43909</v>
      </c>
      <c r="F960" s="7">
        <f t="shared" si="118"/>
        <v>43909</v>
      </c>
      <c r="G960" s="6">
        <f t="shared" si="119"/>
        <v>3</v>
      </c>
      <c r="H960" s="6">
        <f t="shared" si="120"/>
        <v>19</v>
      </c>
      <c r="I960" s="6">
        <f t="shared" si="122"/>
        <v>2020</v>
      </c>
      <c r="J960" t="s">
        <v>4</v>
      </c>
      <c r="K960" t="s">
        <v>5</v>
      </c>
      <c r="L960">
        <v>2899</v>
      </c>
      <c r="M960">
        <f t="shared" si="121"/>
        <v>10120</v>
      </c>
      <c r="N960">
        <v>10.119999999999999</v>
      </c>
      <c r="O960" s="4">
        <f t="shared" si="116"/>
        <v>6.2882745199999999</v>
      </c>
      <c r="P960" t="s">
        <v>508</v>
      </c>
      <c r="Q960" t="str">
        <f>VLOOKUP(P960,Key!$A$2:$C$160,2,FALSE)</f>
        <v>Home - PP</v>
      </c>
      <c r="R960" t="str">
        <f>VLOOKUP(P960,Key!$A$2:$C$160,3,FALSE)</f>
        <v>Home - PP</v>
      </c>
      <c r="S960" t="str">
        <f>VLOOKUP(P960,Key!$A$2:$D$160,4,FALSE)</f>
        <v>Home - PP</v>
      </c>
      <c r="T960" t="b">
        <v>0</v>
      </c>
      <c r="U960" s="4">
        <f t="shared" si="115"/>
        <v>5762.5749279562351</v>
      </c>
    </row>
    <row r="961" spans="1:21" x14ac:dyDescent="0.2">
      <c r="A961">
        <v>3200706859</v>
      </c>
      <c r="B961" t="s">
        <v>420</v>
      </c>
      <c r="D961" s="7">
        <v>43910</v>
      </c>
      <c r="F961" s="7">
        <f t="shared" si="118"/>
        <v>43910</v>
      </c>
      <c r="G961" s="6">
        <f t="shared" si="119"/>
        <v>3</v>
      </c>
      <c r="H961" s="6">
        <f t="shared" si="120"/>
        <v>20</v>
      </c>
      <c r="I961" s="6">
        <f t="shared" si="122"/>
        <v>2020</v>
      </c>
      <c r="J961" t="s">
        <v>4</v>
      </c>
      <c r="K961" t="s">
        <v>5</v>
      </c>
      <c r="L961">
        <v>2477</v>
      </c>
      <c r="M961">
        <f t="shared" si="121"/>
        <v>8520</v>
      </c>
      <c r="N961">
        <v>8.52</v>
      </c>
      <c r="O961" s="4">
        <f t="shared" si="116"/>
        <v>5.2940809199999999</v>
      </c>
      <c r="P961" t="s">
        <v>508</v>
      </c>
      <c r="Q961" t="str">
        <f>VLOOKUP(P961,Key!$A$2:$C$160,2,FALSE)</f>
        <v>Home - PP</v>
      </c>
      <c r="R961" t="str">
        <f>VLOOKUP(P961,Key!$A$2:$C$160,3,FALSE)</f>
        <v>Home - PP</v>
      </c>
      <c r="S961" t="str">
        <f>VLOOKUP(P961,Key!$A$2:$D$160,4,FALSE)</f>
        <v>Home - PP</v>
      </c>
      <c r="T961" t="b">
        <v>0</v>
      </c>
      <c r="U961" s="4">
        <f t="shared" si="115"/>
        <v>5767.8690088762351</v>
      </c>
    </row>
    <row r="962" spans="1:21" x14ac:dyDescent="0.2">
      <c r="A962">
        <v>3204106930</v>
      </c>
      <c r="B962" t="s">
        <v>421</v>
      </c>
      <c r="D962" s="7">
        <v>43911</v>
      </c>
      <c r="F962" s="7">
        <f t="shared" si="118"/>
        <v>43911</v>
      </c>
      <c r="G962" s="6">
        <f t="shared" si="119"/>
        <v>3</v>
      </c>
      <c r="H962" s="6">
        <f t="shared" si="120"/>
        <v>21</v>
      </c>
      <c r="I962" s="6">
        <f t="shared" si="122"/>
        <v>2020</v>
      </c>
      <c r="J962" t="s">
        <v>4</v>
      </c>
      <c r="K962" t="s">
        <v>5</v>
      </c>
      <c r="L962">
        <v>2469</v>
      </c>
      <c r="M962">
        <f t="shared" si="121"/>
        <v>8700</v>
      </c>
      <c r="N962">
        <v>8.6999999999999993</v>
      </c>
      <c r="O962" s="4">
        <f t="shared" si="116"/>
        <v>5.4059277000000003</v>
      </c>
      <c r="P962" t="s">
        <v>508</v>
      </c>
      <c r="Q962" t="str">
        <f>VLOOKUP(P962,Key!$A$2:$C$160,2,FALSE)</f>
        <v>Home - PP</v>
      </c>
      <c r="R962" t="str">
        <f>VLOOKUP(P962,Key!$A$2:$C$160,3,FALSE)</f>
        <v>Home - PP</v>
      </c>
      <c r="S962" t="str">
        <f>VLOOKUP(P962,Key!$A$2:$D$160,4,FALSE)</f>
        <v>Home - PP</v>
      </c>
      <c r="T962" t="b">
        <v>0</v>
      </c>
      <c r="U962" s="4">
        <f t="shared" si="115"/>
        <v>5773.2749365762347</v>
      </c>
    </row>
    <row r="963" spans="1:21" x14ac:dyDescent="0.2">
      <c r="A963">
        <v>3207336232</v>
      </c>
      <c r="B963" t="s">
        <v>422</v>
      </c>
      <c r="D963" s="7">
        <v>43912</v>
      </c>
      <c r="F963" s="7">
        <f t="shared" si="118"/>
        <v>43912</v>
      </c>
      <c r="G963" s="6">
        <f t="shared" si="119"/>
        <v>3</v>
      </c>
      <c r="H963" s="6">
        <f t="shared" si="120"/>
        <v>22</v>
      </c>
      <c r="I963" s="6">
        <f t="shared" si="122"/>
        <v>2020</v>
      </c>
      <c r="J963" t="s">
        <v>4</v>
      </c>
      <c r="K963" t="s">
        <v>5</v>
      </c>
      <c r="L963">
        <v>2717</v>
      </c>
      <c r="M963">
        <f t="shared" si="121"/>
        <v>9220</v>
      </c>
      <c r="N963">
        <v>9.2200000000000006</v>
      </c>
      <c r="O963" s="4">
        <f t="shared" si="116"/>
        <v>5.7290406200000001</v>
      </c>
      <c r="P963" t="s">
        <v>506</v>
      </c>
      <c r="Q963" t="str">
        <f>VLOOKUP(P963,Key!$A$2:$C$160,2,FALSE)</f>
        <v>Home - SM</v>
      </c>
      <c r="R963" t="str">
        <f>VLOOKUP(P963,Key!$A$2:$C$160,3,FALSE)</f>
        <v>Home - SM</v>
      </c>
      <c r="S963" t="str">
        <f>VLOOKUP(P963,Key!$A$2:$D$160,4,FALSE)</f>
        <v>Home - SM</v>
      </c>
      <c r="T963" t="b">
        <v>0</v>
      </c>
      <c r="U963" s="4">
        <f t="shared" si="115"/>
        <v>5779.0039771962347</v>
      </c>
    </row>
    <row r="964" spans="1:21" x14ac:dyDescent="0.2">
      <c r="A964">
        <v>3210211080</v>
      </c>
      <c r="B964" t="s">
        <v>423</v>
      </c>
      <c r="D964" s="7">
        <v>43913</v>
      </c>
      <c r="F964" s="7">
        <f t="shared" si="118"/>
        <v>43913</v>
      </c>
      <c r="G964" s="6">
        <f t="shared" si="119"/>
        <v>3</v>
      </c>
      <c r="H964" s="6">
        <f t="shared" si="120"/>
        <v>23</v>
      </c>
      <c r="I964" s="6">
        <f t="shared" si="122"/>
        <v>2020</v>
      </c>
      <c r="J964" t="s">
        <v>4</v>
      </c>
      <c r="K964" t="s">
        <v>5</v>
      </c>
      <c r="L964">
        <v>2651</v>
      </c>
      <c r="M964">
        <f t="shared" si="121"/>
        <v>9390</v>
      </c>
      <c r="N964">
        <v>9.39</v>
      </c>
      <c r="O964" s="4">
        <f t="shared" si="116"/>
        <v>5.8346736899999998</v>
      </c>
      <c r="P964" t="s">
        <v>506</v>
      </c>
      <c r="Q964" t="str">
        <f>VLOOKUP(P964,Key!$A$2:$C$160,2,FALSE)</f>
        <v>Home - SM</v>
      </c>
      <c r="R964" t="str">
        <f>VLOOKUP(P964,Key!$A$2:$C$160,3,FALSE)</f>
        <v>Home - SM</v>
      </c>
      <c r="S964" t="str">
        <f>VLOOKUP(P964,Key!$A$2:$D$160,4,FALSE)</f>
        <v>Home - SM</v>
      </c>
      <c r="T964" t="b">
        <v>0</v>
      </c>
      <c r="U964" s="4">
        <f t="shared" si="115"/>
        <v>5784.838650886235</v>
      </c>
    </row>
    <row r="965" spans="1:21" x14ac:dyDescent="0.2">
      <c r="A965">
        <v>3213316433</v>
      </c>
      <c r="B965" t="s">
        <v>424</v>
      </c>
      <c r="D965" s="7">
        <v>43914</v>
      </c>
      <c r="F965" s="7">
        <f t="shared" si="118"/>
        <v>43914</v>
      </c>
      <c r="G965" s="6">
        <f t="shared" si="119"/>
        <v>3</v>
      </c>
      <c r="H965" s="6">
        <f t="shared" si="120"/>
        <v>24</v>
      </c>
      <c r="I965" s="6">
        <f t="shared" si="122"/>
        <v>2020</v>
      </c>
      <c r="J965" t="s">
        <v>4</v>
      </c>
      <c r="K965" t="s">
        <v>5</v>
      </c>
      <c r="L965">
        <v>3281</v>
      </c>
      <c r="M965">
        <f t="shared" si="121"/>
        <v>11250</v>
      </c>
      <c r="N965">
        <v>11.25</v>
      </c>
      <c r="O965" s="4">
        <f t="shared" si="116"/>
        <v>6.9904237499999997</v>
      </c>
      <c r="P965" t="s">
        <v>506</v>
      </c>
      <c r="Q965" t="str">
        <f>VLOOKUP(P965,Key!$A$2:$C$160,2,FALSE)</f>
        <v>Home - SM</v>
      </c>
      <c r="R965" t="str">
        <f>VLOOKUP(P965,Key!$A$2:$C$160,3,FALSE)</f>
        <v>Home - SM</v>
      </c>
      <c r="S965" t="str">
        <f>VLOOKUP(P965,Key!$A$2:$D$160,4,FALSE)</f>
        <v>Home - SM</v>
      </c>
      <c r="T965" t="b">
        <v>0</v>
      </c>
      <c r="U965" s="4">
        <f t="shared" si="115"/>
        <v>5791.8290746362354</v>
      </c>
    </row>
    <row r="966" spans="1:21" x14ac:dyDescent="0.2">
      <c r="A966">
        <v>3216970599</v>
      </c>
      <c r="B966" t="s">
        <v>425</v>
      </c>
      <c r="D966" s="7">
        <v>43915</v>
      </c>
      <c r="F966" s="7">
        <f t="shared" si="118"/>
        <v>43915</v>
      </c>
      <c r="G966" s="6">
        <f t="shared" si="119"/>
        <v>3</v>
      </c>
      <c r="H966" s="6">
        <f t="shared" si="120"/>
        <v>25</v>
      </c>
      <c r="I966" s="6">
        <f t="shared" si="122"/>
        <v>2020</v>
      </c>
      <c r="J966" t="s">
        <v>4</v>
      </c>
      <c r="K966" t="s">
        <v>5</v>
      </c>
      <c r="L966">
        <v>2691</v>
      </c>
      <c r="M966">
        <f t="shared" si="121"/>
        <v>9210</v>
      </c>
      <c r="N966">
        <v>9.2100000000000009</v>
      </c>
      <c r="O966" s="4">
        <f t="shared" si="116"/>
        <v>5.7228269100000002</v>
      </c>
      <c r="P966" t="s">
        <v>506</v>
      </c>
      <c r="Q966" t="str">
        <f>VLOOKUP(P966,Key!$A$2:$C$160,2,FALSE)</f>
        <v>Home - SM</v>
      </c>
      <c r="R966" t="str">
        <f>VLOOKUP(P966,Key!$A$2:$C$160,3,FALSE)</f>
        <v>Home - SM</v>
      </c>
      <c r="S966" t="str">
        <f>VLOOKUP(P966,Key!$A$2:$D$160,4,FALSE)</f>
        <v>Home - SM</v>
      </c>
      <c r="T966" t="b">
        <v>0</v>
      </c>
      <c r="U966" s="4">
        <f t="shared" si="115"/>
        <v>5797.5519015462351</v>
      </c>
    </row>
    <row r="967" spans="1:21" x14ac:dyDescent="0.2">
      <c r="A967">
        <v>3220391624</v>
      </c>
      <c r="B967" t="s">
        <v>426</v>
      </c>
      <c r="D967" s="7">
        <v>43916</v>
      </c>
      <c r="F967" s="7">
        <f t="shared" si="118"/>
        <v>43916</v>
      </c>
      <c r="G967" s="6">
        <f t="shared" si="119"/>
        <v>3</v>
      </c>
      <c r="H967" s="6">
        <f t="shared" si="120"/>
        <v>26</v>
      </c>
      <c r="I967" s="6">
        <f t="shared" si="122"/>
        <v>2020</v>
      </c>
      <c r="J967" t="s">
        <v>4</v>
      </c>
      <c r="K967" t="s">
        <v>5</v>
      </c>
      <c r="L967">
        <v>3171</v>
      </c>
      <c r="M967">
        <f t="shared" si="121"/>
        <v>11040</v>
      </c>
      <c r="N967">
        <v>11.04</v>
      </c>
      <c r="O967" s="4">
        <f t="shared" si="116"/>
        <v>6.8599358400000003</v>
      </c>
      <c r="P967" t="s">
        <v>506</v>
      </c>
      <c r="Q967" t="str">
        <f>VLOOKUP(P967,Key!$A$2:$C$160,2,FALSE)</f>
        <v>Home - SM</v>
      </c>
      <c r="R967" t="str">
        <f>VLOOKUP(P967,Key!$A$2:$C$160,3,FALSE)</f>
        <v>Home - SM</v>
      </c>
      <c r="S967" t="str">
        <f>VLOOKUP(P967,Key!$A$2:$D$160,4,FALSE)</f>
        <v>Home - SM</v>
      </c>
      <c r="T967" t="b">
        <v>0</v>
      </c>
      <c r="U967" s="4">
        <f t="shared" si="115"/>
        <v>5804.4118373862348</v>
      </c>
    </row>
    <row r="968" spans="1:21" x14ac:dyDescent="0.2">
      <c r="A968">
        <v>3223947370</v>
      </c>
      <c r="B968" t="s">
        <v>427</v>
      </c>
      <c r="D968" s="7">
        <v>43917</v>
      </c>
      <c r="F968" s="7">
        <f t="shared" si="118"/>
        <v>43917</v>
      </c>
      <c r="G968" s="6">
        <f t="shared" si="119"/>
        <v>3</v>
      </c>
      <c r="H968" s="6">
        <f t="shared" si="120"/>
        <v>27</v>
      </c>
      <c r="I968" s="6">
        <f t="shared" si="122"/>
        <v>2020</v>
      </c>
      <c r="J968" t="s">
        <v>4</v>
      </c>
      <c r="K968" t="s">
        <v>5</v>
      </c>
      <c r="L968">
        <v>3093</v>
      </c>
      <c r="M968">
        <f t="shared" si="121"/>
        <v>10140</v>
      </c>
      <c r="N968">
        <v>10.14</v>
      </c>
      <c r="O968" s="4">
        <f t="shared" si="116"/>
        <v>6.3007019399999997</v>
      </c>
      <c r="P968" t="s">
        <v>506</v>
      </c>
      <c r="Q968" t="str">
        <f>VLOOKUP(P968,Key!$A$2:$C$160,2,FALSE)</f>
        <v>Home - SM</v>
      </c>
      <c r="R968" t="str">
        <f>VLOOKUP(P968,Key!$A$2:$C$160,3,FALSE)</f>
        <v>Home - SM</v>
      </c>
      <c r="S968" t="str">
        <f>VLOOKUP(P968,Key!$A$2:$D$160,4,FALSE)</f>
        <v>Home - SM</v>
      </c>
      <c r="T968" t="b">
        <v>0</v>
      </c>
      <c r="U968" s="4">
        <f t="shared" ref="U968:U1031" si="123">IF(K968="Run",O968,0)+U967</f>
        <v>5810.7125393262349</v>
      </c>
    </row>
    <row r="969" spans="1:21" x14ac:dyDescent="0.2">
      <c r="A969">
        <v>3227911236</v>
      </c>
      <c r="B969" t="s">
        <v>428</v>
      </c>
      <c r="D969" s="7">
        <v>43918</v>
      </c>
      <c r="F969" s="7">
        <f t="shared" si="118"/>
        <v>43918</v>
      </c>
      <c r="G969" s="6">
        <f t="shared" si="119"/>
        <v>3</v>
      </c>
      <c r="H969" s="6">
        <f t="shared" si="120"/>
        <v>28</v>
      </c>
      <c r="I969" s="6">
        <f t="shared" si="122"/>
        <v>2020</v>
      </c>
      <c r="J969" t="s">
        <v>4</v>
      </c>
      <c r="K969" t="s">
        <v>5</v>
      </c>
      <c r="L969">
        <v>2849</v>
      </c>
      <c r="M969">
        <f t="shared" si="121"/>
        <v>10040</v>
      </c>
      <c r="N969">
        <v>10.039999999999999</v>
      </c>
      <c r="O969" s="4">
        <f t="shared" si="116"/>
        <v>6.2385648400000004</v>
      </c>
      <c r="P969" t="s">
        <v>506</v>
      </c>
      <c r="Q969" t="str">
        <f>VLOOKUP(P969,Key!$A$2:$C$160,2,FALSE)</f>
        <v>Home - SM</v>
      </c>
      <c r="R969" t="str">
        <f>VLOOKUP(P969,Key!$A$2:$C$160,3,FALSE)</f>
        <v>Home - SM</v>
      </c>
      <c r="S969" t="str">
        <f>VLOOKUP(P969,Key!$A$2:$D$160,4,FALSE)</f>
        <v>Home - SM</v>
      </c>
      <c r="T969" t="b">
        <v>0</v>
      </c>
      <c r="U969" s="4">
        <f t="shared" si="123"/>
        <v>5816.9511041662354</v>
      </c>
    </row>
    <row r="970" spans="1:21" x14ac:dyDescent="0.2">
      <c r="A970">
        <v>3231863149</v>
      </c>
      <c r="B970" t="s">
        <v>429</v>
      </c>
      <c r="D970" s="7">
        <v>43919</v>
      </c>
      <c r="F970" s="7">
        <f t="shared" si="118"/>
        <v>43919</v>
      </c>
      <c r="G970" s="6">
        <f t="shared" si="119"/>
        <v>3</v>
      </c>
      <c r="H970" s="6">
        <f t="shared" si="120"/>
        <v>29</v>
      </c>
      <c r="I970" s="6">
        <f t="shared" si="122"/>
        <v>2020</v>
      </c>
      <c r="J970" t="s">
        <v>4</v>
      </c>
      <c r="K970" t="s">
        <v>5</v>
      </c>
      <c r="L970">
        <v>2474</v>
      </c>
      <c r="M970">
        <f t="shared" si="121"/>
        <v>8610</v>
      </c>
      <c r="N970">
        <v>8.61</v>
      </c>
      <c r="O970" s="4">
        <f t="shared" si="116"/>
        <v>5.3500043100000001</v>
      </c>
      <c r="P970" t="s">
        <v>506</v>
      </c>
      <c r="Q970" t="str">
        <f>VLOOKUP(P970,Key!$A$2:$C$160,2,FALSE)</f>
        <v>Home - SM</v>
      </c>
      <c r="R970" t="str">
        <f>VLOOKUP(P970,Key!$A$2:$C$160,3,FALSE)</f>
        <v>Home - SM</v>
      </c>
      <c r="S970" t="str">
        <f>VLOOKUP(P970,Key!$A$2:$D$160,4,FALSE)</f>
        <v>Home - SM</v>
      </c>
      <c r="T970" t="b">
        <v>0</v>
      </c>
      <c r="U970" s="4">
        <f t="shared" si="123"/>
        <v>5822.3011084762356</v>
      </c>
    </row>
    <row r="971" spans="1:21" x14ac:dyDescent="0.2">
      <c r="A971">
        <v>3235007904</v>
      </c>
      <c r="B971" t="s">
        <v>430</v>
      </c>
      <c r="D971" s="7">
        <v>43920</v>
      </c>
      <c r="F971" s="7">
        <f t="shared" si="118"/>
        <v>43920</v>
      </c>
      <c r="G971" s="6">
        <f t="shared" si="119"/>
        <v>3</v>
      </c>
      <c r="H971" s="6">
        <f t="shared" si="120"/>
        <v>30</v>
      </c>
      <c r="I971" s="6">
        <f t="shared" si="122"/>
        <v>2020</v>
      </c>
      <c r="J971" t="s">
        <v>4</v>
      </c>
      <c r="K971" t="s">
        <v>5</v>
      </c>
      <c r="L971">
        <v>3233</v>
      </c>
      <c r="M971">
        <f t="shared" si="121"/>
        <v>10780</v>
      </c>
      <c r="N971">
        <v>10.78</v>
      </c>
      <c r="O971" s="4">
        <f t="shared" si="116"/>
        <v>6.6983793800000004</v>
      </c>
      <c r="P971" t="s">
        <v>506</v>
      </c>
      <c r="Q971" t="str">
        <f>VLOOKUP(P971,Key!$A$2:$C$160,2,FALSE)</f>
        <v>Home - SM</v>
      </c>
      <c r="R971" t="str">
        <f>VLOOKUP(P971,Key!$A$2:$C$160,3,FALSE)</f>
        <v>Home - SM</v>
      </c>
      <c r="S971" t="str">
        <f>VLOOKUP(P971,Key!$A$2:$D$160,4,FALSE)</f>
        <v>Home - SM</v>
      </c>
      <c r="T971" t="b">
        <v>0</v>
      </c>
      <c r="U971" s="4">
        <f t="shared" si="123"/>
        <v>5828.9994878562356</v>
      </c>
    </row>
    <row r="972" spans="1:21" x14ac:dyDescent="0.2">
      <c r="A972">
        <v>3238746497</v>
      </c>
      <c r="B972" t="s">
        <v>431</v>
      </c>
      <c r="D972" s="7">
        <v>43921</v>
      </c>
      <c r="F972" s="7">
        <f t="shared" si="118"/>
        <v>43921</v>
      </c>
      <c r="G972" s="6">
        <f t="shared" si="119"/>
        <v>3</v>
      </c>
      <c r="H972" s="6">
        <f t="shared" si="120"/>
        <v>31</v>
      </c>
      <c r="I972" s="6">
        <f t="shared" si="122"/>
        <v>2020</v>
      </c>
      <c r="J972" t="s">
        <v>4</v>
      </c>
      <c r="K972" t="s">
        <v>5</v>
      </c>
      <c r="L972">
        <v>2991</v>
      </c>
      <c r="M972">
        <f t="shared" si="121"/>
        <v>10240</v>
      </c>
      <c r="N972">
        <v>10.24</v>
      </c>
      <c r="O972" s="4">
        <f t="shared" si="116"/>
        <v>6.3628390399999999</v>
      </c>
      <c r="P972" t="s">
        <v>506</v>
      </c>
      <c r="Q972" t="str">
        <f>VLOOKUP(P972,Key!$A$2:$C$160,2,FALSE)</f>
        <v>Home - SM</v>
      </c>
      <c r="R972" t="str">
        <f>VLOOKUP(P972,Key!$A$2:$C$160,3,FALSE)</f>
        <v>Home - SM</v>
      </c>
      <c r="S972" t="str">
        <f>VLOOKUP(P972,Key!$A$2:$D$160,4,FALSE)</f>
        <v>Home - SM</v>
      </c>
      <c r="T972" t="b">
        <v>0</v>
      </c>
      <c r="U972" s="4">
        <f t="shared" si="123"/>
        <v>5835.3623268962356</v>
      </c>
    </row>
    <row r="973" spans="1:21" x14ac:dyDescent="0.2">
      <c r="A973">
        <v>3242521279</v>
      </c>
      <c r="B973" t="s">
        <v>432</v>
      </c>
      <c r="D973" s="7">
        <v>43922</v>
      </c>
      <c r="F973" s="7">
        <f t="shared" si="118"/>
        <v>43922</v>
      </c>
      <c r="G973" s="6">
        <f t="shared" si="119"/>
        <v>4</v>
      </c>
      <c r="H973" s="6">
        <f t="shared" si="120"/>
        <v>1</v>
      </c>
      <c r="I973" s="6">
        <f t="shared" si="122"/>
        <v>2020</v>
      </c>
      <c r="J973" t="s">
        <v>4</v>
      </c>
      <c r="K973" t="s">
        <v>5</v>
      </c>
      <c r="L973">
        <v>3283</v>
      </c>
      <c r="M973">
        <f t="shared" si="121"/>
        <v>11550</v>
      </c>
      <c r="N973">
        <v>11.55</v>
      </c>
      <c r="O973" s="4">
        <f t="shared" si="116"/>
        <v>7.1768350500000002</v>
      </c>
      <c r="P973" t="s">
        <v>506</v>
      </c>
      <c r="Q973" t="str">
        <f>VLOOKUP(P973,Key!$A$2:$C$160,2,FALSE)</f>
        <v>Home - SM</v>
      </c>
      <c r="R973" t="str">
        <f>VLOOKUP(P973,Key!$A$2:$C$160,3,FALSE)</f>
        <v>Home - SM</v>
      </c>
      <c r="S973" t="str">
        <f>VLOOKUP(P973,Key!$A$2:$D$160,4,FALSE)</f>
        <v>Home - SM</v>
      </c>
      <c r="T973" t="b">
        <v>0</v>
      </c>
      <c r="U973" s="4">
        <f t="shared" si="123"/>
        <v>5842.5391619462353</v>
      </c>
    </row>
    <row r="974" spans="1:21" x14ac:dyDescent="0.2">
      <c r="A974">
        <v>3246339983</v>
      </c>
      <c r="B974" t="s">
        <v>433</v>
      </c>
      <c r="D974" s="7">
        <v>43923</v>
      </c>
      <c r="F974" s="7">
        <f t="shared" si="118"/>
        <v>43923</v>
      </c>
      <c r="G974" s="6">
        <f t="shared" si="119"/>
        <v>4</v>
      </c>
      <c r="H974" s="6">
        <f t="shared" si="120"/>
        <v>2</v>
      </c>
      <c r="I974" s="6">
        <f t="shared" si="122"/>
        <v>2020</v>
      </c>
      <c r="J974" t="s">
        <v>4</v>
      </c>
      <c r="K974" t="s">
        <v>5</v>
      </c>
      <c r="L974">
        <v>3106</v>
      </c>
      <c r="M974">
        <f t="shared" si="121"/>
        <v>10690</v>
      </c>
      <c r="N974">
        <v>10.69</v>
      </c>
      <c r="O974" s="4">
        <f t="shared" si="116"/>
        <v>6.6424559900000002</v>
      </c>
      <c r="P974" t="s">
        <v>506</v>
      </c>
      <c r="Q974" t="str">
        <f>VLOOKUP(P974,Key!$A$2:$C$160,2,FALSE)</f>
        <v>Home - SM</v>
      </c>
      <c r="R974" t="str">
        <f>VLOOKUP(P974,Key!$A$2:$C$160,3,FALSE)</f>
        <v>Home - SM</v>
      </c>
      <c r="S974" t="str">
        <f>VLOOKUP(P974,Key!$A$2:$D$160,4,FALSE)</f>
        <v>Home - SM</v>
      </c>
      <c r="T974" t="b">
        <v>0</v>
      </c>
      <c r="U974" s="4">
        <f t="shared" si="123"/>
        <v>5849.1816179362349</v>
      </c>
    </row>
    <row r="975" spans="1:21" x14ac:dyDescent="0.2">
      <c r="A975">
        <v>3250282891</v>
      </c>
      <c r="B975" t="s">
        <v>434</v>
      </c>
      <c r="D975" s="7">
        <v>43924</v>
      </c>
      <c r="F975" s="7">
        <f t="shared" si="118"/>
        <v>43924</v>
      </c>
      <c r="G975" s="6">
        <f t="shared" si="119"/>
        <v>4</v>
      </c>
      <c r="H975" s="6">
        <f t="shared" si="120"/>
        <v>3</v>
      </c>
      <c r="I975" s="6">
        <f t="shared" si="122"/>
        <v>2020</v>
      </c>
      <c r="J975" t="s">
        <v>4</v>
      </c>
      <c r="K975" t="s">
        <v>5</v>
      </c>
      <c r="L975">
        <v>3471</v>
      </c>
      <c r="M975">
        <f t="shared" si="121"/>
        <v>11830</v>
      </c>
      <c r="N975">
        <v>11.83</v>
      </c>
      <c r="O975" s="4">
        <f t="shared" si="116"/>
        <v>7.35081893</v>
      </c>
      <c r="P975" t="s">
        <v>506</v>
      </c>
      <c r="Q975" t="str">
        <f>VLOOKUP(P975,Key!$A$2:$C$160,2,FALSE)</f>
        <v>Home - SM</v>
      </c>
      <c r="R975" t="str">
        <f>VLOOKUP(P975,Key!$A$2:$C$160,3,FALSE)</f>
        <v>Home - SM</v>
      </c>
      <c r="S975" t="str">
        <f>VLOOKUP(P975,Key!$A$2:$D$160,4,FALSE)</f>
        <v>Home - SM</v>
      </c>
      <c r="T975" t="b">
        <v>0</v>
      </c>
      <c r="U975" s="4">
        <f t="shared" si="123"/>
        <v>5856.532436866235</v>
      </c>
    </row>
    <row r="976" spans="1:21" x14ac:dyDescent="0.2">
      <c r="A976">
        <v>3254278757</v>
      </c>
      <c r="B976" t="s">
        <v>435</v>
      </c>
      <c r="D976" s="7">
        <v>43925</v>
      </c>
      <c r="F976" s="7">
        <f t="shared" si="118"/>
        <v>43925</v>
      </c>
      <c r="G976" s="6">
        <f t="shared" si="119"/>
        <v>4</v>
      </c>
      <c r="H976" s="6">
        <f t="shared" si="120"/>
        <v>4</v>
      </c>
      <c r="I976" s="6">
        <f t="shared" si="122"/>
        <v>2020</v>
      </c>
      <c r="J976" t="s">
        <v>4</v>
      </c>
      <c r="K976" t="s">
        <v>5</v>
      </c>
      <c r="L976">
        <v>3402</v>
      </c>
      <c r="M976">
        <f t="shared" si="121"/>
        <v>11530</v>
      </c>
      <c r="N976">
        <v>11.53</v>
      </c>
      <c r="O976" s="4">
        <f t="shared" si="116"/>
        <v>7.1644076300000004</v>
      </c>
      <c r="P976" t="s">
        <v>506</v>
      </c>
      <c r="Q976" t="str">
        <f>VLOOKUP(P976,Key!$A$2:$C$160,2,FALSE)</f>
        <v>Home - SM</v>
      </c>
      <c r="R976" t="str">
        <f>VLOOKUP(P976,Key!$A$2:$C$160,3,FALSE)</f>
        <v>Home - SM</v>
      </c>
      <c r="S976" t="str">
        <f>VLOOKUP(P976,Key!$A$2:$D$160,4,FALSE)</f>
        <v>Home - SM</v>
      </c>
      <c r="T976" t="b">
        <v>0</v>
      </c>
      <c r="U976" s="4">
        <f t="shared" si="123"/>
        <v>5863.6968444962349</v>
      </c>
    </row>
    <row r="977" spans="1:21" x14ac:dyDescent="0.2">
      <c r="A977">
        <v>3259064216</v>
      </c>
      <c r="B977" t="s">
        <v>436</v>
      </c>
      <c r="D977" s="7">
        <v>43926</v>
      </c>
      <c r="F977" s="7">
        <f t="shared" si="118"/>
        <v>43926</v>
      </c>
      <c r="G977" s="6">
        <f t="shared" si="119"/>
        <v>4</v>
      </c>
      <c r="H977" s="6">
        <f t="shared" si="120"/>
        <v>5</v>
      </c>
      <c r="I977" s="6">
        <f t="shared" si="122"/>
        <v>2020</v>
      </c>
      <c r="J977" t="s">
        <v>4</v>
      </c>
      <c r="K977" t="s">
        <v>5</v>
      </c>
      <c r="L977">
        <v>3338</v>
      </c>
      <c r="M977">
        <f t="shared" si="121"/>
        <v>11550</v>
      </c>
      <c r="N977">
        <v>11.55</v>
      </c>
      <c r="O977" s="4">
        <f t="shared" si="116"/>
        <v>7.1768350500000002</v>
      </c>
      <c r="P977" t="s">
        <v>506</v>
      </c>
      <c r="Q977" t="str">
        <f>VLOOKUP(P977,Key!$A$2:$C$160,2,FALSE)</f>
        <v>Home - SM</v>
      </c>
      <c r="R977" t="str">
        <f>VLOOKUP(P977,Key!$A$2:$C$160,3,FALSE)</f>
        <v>Home - SM</v>
      </c>
      <c r="S977" t="str">
        <f>VLOOKUP(P977,Key!$A$2:$D$160,4,FALSE)</f>
        <v>Home - SM</v>
      </c>
      <c r="T977" t="b">
        <v>0</v>
      </c>
      <c r="U977" s="4">
        <f t="shared" si="123"/>
        <v>5870.8736795462346</v>
      </c>
    </row>
    <row r="978" spans="1:21" x14ac:dyDescent="0.2">
      <c r="A978">
        <v>3262775654</v>
      </c>
      <c r="B978" t="s">
        <v>437</v>
      </c>
      <c r="D978" s="7">
        <v>43927</v>
      </c>
      <c r="F978" s="7">
        <f t="shared" si="118"/>
        <v>43927</v>
      </c>
      <c r="G978" s="6">
        <f t="shared" si="119"/>
        <v>4</v>
      </c>
      <c r="H978" s="6">
        <f t="shared" si="120"/>
        <v>6</v>
      </c>
      <c r="I978" s="6">
        <f t="shared" si="122"/>
        <v>2020</v>
      </c>
      <c r="J978" t="s">
        <v>4</v>
      </c>
      <c r="K978" t="s">
        <v>5</v>
      </c>
      <c r="L978">
        <v>3556</v>
      </c>
      <c r="M978">
        <f t="shared" si="121"/>
        <v>11810</v>
      </c>
      <c r="N978">
        <v>11.81</v>
      </c>
      <c r="O978" s="4">
        <f t="shared" si="116"/>
        <v>7.3383915100000001</v>
      </c>
      <c r="P978" t="s">
        <v>506</v>
      </c>
      <c r="Q978" t="str">
        <f>VLOOKUP(P978,Key!$A$2:$C$160,2,FALSE)</f>
        <v>Home - SM</v>
      </c>
      <c r="R978" t="str">
        <f>VLOOKUP(P978,Key!$A$2:$C$160,3,FALSE)</f>
        <v>Home - SM</v>
      </c>
      <c r="S978" t="str">
        <f>VLOOKUP(P978,Key!$A$2:$D$160,4,FALSE)</f>
        <v>Home - SM</v>
      </c>
      <c r="T978" t="b">
        <v>0</v>
      </c>
      <c r="U978" s="4">
        <f t="shared" si="123"/>
        <v>5878.2120710562349</v>
      </c>
    </row>
    <row r="979" spans="1:21" x14ac:dyDescent="0.2">
      <c r="A979">
        <v>3266886947</v>
      </c>
      <c r="B979" t="s">
        <v>438</v>
      </c>
      <c r="D979" s="7">
        <v>43928</v>
      </c>
      <c r="F979" s="7">
        <f t="shared" si="118"/>
        <v>43928</v>
      </c>
      <c r="G979" s="6">
        <f t="shared" si="119"/>
        <v>4</v>
      </c>
      <c r="H979" s="6">
        <f t="shared" si="120"/>
        <v>7</v>
      </c>
      <c r="I979" s="6">
        <f t="shared" si="122"/>
        <v>2020</v>
      </c>
      <c r="J979" t="s">
        <v>4</v>
      </c>
      <c r="K979" t="s">
        <v>5</v>
      </c>
      <c r="L979">
        <v>3167</v>
      </c>
      <c r="M979">
        <f t="shared" si="121"/>
        <v>10920</v>
      </c>
      <c r="N979">
        <v>10.92</v>
      </c>
      <c r="O979" s="4">
        <f t="shared" si="116"/>
        <v>6.7853713200000003</v>
      </c>
      <c r="P979" t="s">
        <v>506</v>
      </c>
      <c r="Q979" t="str">
        <f>VLOOKUP(P979,Key!$A$2:$C$160,2,FALSE)</f>
        <v>Home - SM</v>
      </c>
      <c r="R979" t="str">
        <f>VLOOKUP(P979,Key!$A$2:$C$160,3,FALSE)</f>
        <v>Home - SM</v>
      </c>
      <c r="S979" t="str">
        <f>VLOOKUP(P979,Key!$A$2:$D$160,4,FALSE)</f>
        <v>Home - SM</v>
      </c>
      <c r="T979" t="b">
        <v>0</v>
      </c>
      <c r="U979" s="4">
        <f t="shared" si="123"/>
        <v>5884.9974423762351</v>
      </c>
    </row>
    <row r="980" spans="1:21" x14ac:dyDescent="0.2">
      <c r="A980">
        <v>3271456632</v>
      </c>
      <c r="B980" t="s">
        <v>439</v>
      </c>
      <c r="D980" s="7">
        <v>43929</v>
      </c>
      <c r="F980" s="7">
        <f t="shared" si="118"/>
        <v>43929</v>
      </c>
      <c r="G980" s="6">
        <f t="shared" si="119"/>
        <v>4</v>
      </c>
      <c r="H980" s="6">
        <f t="shared" si="120"/>
        <v>8</v>
      </c>
      <c r="I980" s="6">
        <f t="shared" si="122"/>
        <v>2020</v>
      </c>
      <c r="J980" t="s">
        <v>4</v>
      </c>
      <c r="K980" t="s">
        <v>5</v>
      </c>
      <c r="L980">
        <v>3732</v>
      </c>
      <c r="M980">
        <f t="shared" si="121"/>
        <v>12340</v>
      </c>
      <c r="N980">
        <v>12.34</v>
      </c>
      <c r="O980" s="4">
        <f t="shared" si="116"/>
        <v>7.6677181399999998</v>
      </c>
      <c r="P980" t="s">
        <v>506</v>
      </c>
      <c r="Q980" t="str">
        <f>VLOOKUP(P980,Key!$A$2:$C$160,2,FALSE)</f>
        <v>Home - SM</v>
      </c>
      <c r="R980" t="str">
        <f>VLOOKUP(P980,Key!$A$2:$C$160,3,FALSE)</f>
        <v>Home - SM</v>
      </c>
      <c r="S980" t="str">
        <f>VLOOKUP(P980,Key!$A$2:$D$160,4,FALSE)</f>
        <v>Home - SM</v>
      </c>
      <c r="T980" t="b">
        <v>0</v>
      </c>
      <c r="U980" s="4">
        <f t="shared" si="123"/>
        <v>5892.6651605162351</v>
      </c>
    </row>
    <row r="981" spans="1:21" x14ac:dyDescent="0.2">
      <c r="A981">
        <v>3275651849</v>
      </c>
      <c r="B981" t="s">
        <v>440</v>
      </c>
      <c r="D981" s="7">
        <v>43930</v>
      </c>
      <c r="F981" s="7">
        <f t="shared" si="118"/>
        <v>43930</v>
      </c>
      <c r="G981" s="6">
        <f t="shared" si="119"/>
        <v>4</v>
      </c>
      <c r="H981" s="6">
        <f t="shared" si="120"/>
        <v>9</v>
      </c>
      <c r="I981" s="6">
        <f t="shared" si="122"/>
        <v>2020</v>
      </c>
      <c r="J981" t="s">
        <v>4</v>
      </c>
      <c r="K981" t="s">
        <v>5</v>
      </c>
      <c r="L981">
        <v>3003</v>
      </c>
      <c r="M981">
        <f t="shared" si="121"/>
        <v>10220</v>
      </c>
      <c r="N981">
        <v>10.220000000000001</v>
      </c>
      <c r="O981" s="4">
        <f t="shared" si="116"/>
        <v>6.35041162</v>
      </c>
      <c r="P981" t="s">
        <v>506</v>
      </c>
      <c r="Q981" t="str">
        <f>VLOOKUP(P981,Key!$A$2:$C$160,2,FALSE)</f>
        <v>Home - SM</v>
      </c>
      <c r="R981" t="str">
        <f>VLOOKUP(P981,Key!$A$2:$C$160,3,FALSE)</f>
        <v>Home - SM</v>
      </c>
      <c r="S981" t="str">
        <f>VLOOKUP(P981,Key!$A$2:$D$160,4,FALSE)</f>
        <v>Home - SM</v>
      </c>
      <c r="T981" t="b">
        <v>0</v>
      </c>
      <c r="U981" s="4">
        <f t="shared" si="123"/>
        <v>5899.0155721362353</v>
      </c>
    </row>
    <row r="982" spans="1:21" x14ac:dyDescent="0.2">
      <c r="A982">
        <v>3280205879</v>
      </c>
      <c r="B982" t="s">
        <v>441</v>
      </c>
      <c r="D982" s="7">
        <v>43931</v>
      </c>
      <c r="F982" s="7">
        <f t="shared" si="118"/>
        <v>43931</v>
      </c>
      <c r="G982" s="6">
        <f t="shared" si="119"/>
        <v>4</v>
      </c>
      <c r="H982" s="6">
        <f t="shared" si="120"/>
        <v>10</v>
      </c>
      <c r="I982" s="6">
        <f t="shared" si="122"/>
        <v>2020</v>
      </c>
      <c r="J982" t="s">
        <v>4</v>
      </c>
      <c r="K982" t="s">
        <v>5</v>
      </c>
      <c r="L982">
        <v>2863</v>
      </c>
      <c r="M982">
        <f t="shared" si="121"/>
        <v>10300</v>
      </c>
      <c r="N982">
        <v>10.3</v>
      </c>
      <c r="O982" s="4">
        <f t="shared" si="116"/>
        <v>6.4001213000000003</v>
      </c>
      <c r="P982" t="s">
        <v>506</v>
      </c>
      <c r="Q982" t="str">
        <f>VLOOKUP(P982,Key!$A$2:$C$160,2,FALSE)</f>
        <v>Home - SM</v>
      </c>
      <c r="R982" t="str">
        <f>VLOOKUP(P982,Key!$A$2:$C$160,3,FALSE)</f>
        <v>Home - SM</v>
      </c>
      <c r="S982" t="str">
        <f>VLOOKUP(P982,Key!$A$2:$D$160,4,FALSE)</f>
        <v>Home - SM</v>
      </c>
      <c r="T982" t="b">
        <v>0</v>
      </c>
      <c r="U982" s="4">
        <f t="shared" si="123"/>
        <v>5905.4156934362354</v>
      </c>
    </row>
    <row r="983" spans="1:21" x14ac:dyDescent="0.2">
      <c r="A983">
        <v>3284698962</v>
      </c>
      <c r="B983" t="s">
        <v>442</v>
      </c>
      <c r="D983" s="7">
        <v>43932</v>
      </c>
      <c r="F983" s="7">
        <f t="shared" si="118"/>
        <v>43932</v>
      </c>
      <c r="G983" s="6">
        <f t="shared" si="119"/>
        <v>4</v>
      </c>
      <c r="H983" s="6">
        <f t="shared" si="120"/>
        <v>11</v>
      </c>
      <c r="I983" s="6">
        <f t="shared" si="122"/>
        <v>2020</v>
      </c>
      <c r="J983" t="s">
        <v>4</v>
      </c>
      <c r="K983" t="s">
        <v>5</v>
      </c>
      <c r="L983">
        <v>2993</v>
      </c>
      <c r="M983">
        <f t="shared" si="121"/>
        <v>10490</v>
      </c>
      <c r="N983">
        <v>10.49</v>
      </c>
      <c r="O983" s="4">
        <f t="shared" ref="O983:O1046" si="124">M983*$J$2</f>
        <v>6.5181817899999999</v>
      </c>
      <c r="P983" t="s">
        <v>506</v>
      </c>
      <c r="Q983" t="str">
        <f>VLOOKUP(P983,Key!$A$2:$C$160,2,FALSE)</f>
        <v>Home - SM</v>
      </c>
      <c r="R983" t="str">
        <f>VLOOKUP(P983,Key!$A$2:$C$160,3,FALSE)</f>
        <v>Home - SM</v>
      </c>
      <c r="S983" t="str">
        <f>VLOOKUP(P983,Key!$A$2:$D$160,4,FALSE)</f>
        <v>Home - SM</v>
      </c>
      <c r="T983" t="b">
        <v>0</v>
      </c>
      <c r="U983" s="4">
        <f t="shared" si="123"/>
        <v>5911.9338752262356</v>
      </c>
    </row>
    <row r="984" spans="1:21" x14ac:dyDescent="0.2">
      <c r="A984">
        <v>3289566991</v>
      </c>
      <c r="B984" t="s">
        <v>443</v>
      </c>
      <c r="D984" s="7">
        <v>43933</v>
      </c>
      <c r="F984" s="7">
        <f t="shared" si="118"/>
        <v>43933</v>
      </c>
      <c r="G984" s="6">
        <f t="shared" si="119"/>
        <v>4</v>
      </c>
      <c r="H984" s="6">
        <f t="shared" si="120"/>
        <v>12</v>
      </c>
      <c r="I984" s="6">
        <f t="shared" si="122"/>
        <v>2020</v>
      </c>
      <c r="J984" t="s">
        <v>4</v>
      </c>
      <c r="K984" t="s">
        <v>5</v>
      </c>
      <c r="L984">
        <v>3084</v>
      </c>
      <c r="M984">
        <f t="shared" si="121"/>
        <v>10480</v>
      </c>
      <c r="N984">
        <v>10.48</v>
      </c>
      <c r="O984" s="4">
        <f t="shared" si="124"/>
        <v>6.5119680799999999</v>
      </c>
      <c r="P984" t="s">
        <v>506</v>
      </c>
      <c r="Q984" t="str">
        <f>VLOOKUP(P984,Key!$A$2:$C$160,2,FALSE)</f>
        <v>Home - SM</v>
      </c>
      <c r="R984" t="str">
        <f>VLOOKUP(P984,Key!$A$2:$C$160,3,FALSE)</f>
        <v>Home - SM</v>
      </c>
      <c r="S984" t="str">
        <f>VLOOKUP(P984,Key!$A$2:$D$160,4,FALSE)</f>
        <v>Home - SM</v>
      </c>
      <c r="T984" t="b">
        <v>0</v>
      </c>
      <c r="U984" s="4">
        <f t="shared" si="123"/>
        <v>5918.4458433062355</v>
      </c>
    </row>
    <row r="985" spans="1:21" x14ac:dyDescent="0.2">
      <c r="A985">
        <v>3293982472</v>
      </c>
      <c r="B985" t="s">
        <v>444</v>
      </c>
      <c r="D985" s="7">
        <v>43934</v>
      </c>
      <c r="F985" s="7">
        <f t="shared" si="118"/>
        <v>43934</v>
      </c>
      <c r="G985" s="6">
        <f t="shared" si="119"/>
        <v>4</v>
      </c>
      <c r="H985" s="6">
        <f t="shared" si="120"/>
        <v>13</v>
      </c>
      <c r="I985" s="6">
        <f t="shared" si="122"/>
        <v>2020</v>
      </c>
      <c r="J985" t="s">
        <v>4</v>
      </c>
      <c r="K985" t="s">
        <v>5</v>
      </c>
      <c r="L985">
        <v>3652</v>
      </c>
      <c r="M985">
        <f t="shared" si="121"/>
        <v>12480</v>
      </c>
      <c r="N985">
        <v>12.48</v>
      </c>
      <c r="O985" s="4">
        <f t="shared" si="124"/>
        <v>7.7547100799999997</v>
      </c>
      <c r="P985" t="s">
        <v>506</v>
      </c>
      <c r="Q985" t="str">
        <f>VLOOKUP(P985,Key!$A$2:$C$160,2,FALSE)</f>
        <v>Home - SM</v>
      </c>
      <c r="R985" t="str">
        <f>VLOOKUP(P985,Key!$A$2:$C$160,3,FALSE)</f>
        <v>Home - SM</v>
      </c>
      <c r="S985" t="str">
        <f>VLOOKUP(P985,Key!$A$2:$D$160,4,FALSE)</f>
        <v>Home - SM</v>
      </c>
      <c r="T985" t="b">
        <v>0</v>
      </c>
      <c r="U985" s="4">
        <f t="shared" si="123"/>
        <v>5926.2005533862357</v>
      </c>
    </row>
    <row r="986" spans="1:21" x14ac:dyDescent="0.2">
      <c r="A986">
        <v>3297931294</v>
      </c>
      <c r="B986" t="s">
        <v>445</v>
      </c>
      <c r="D986" s="7">
        <v>43935</v>
      </c>
      <c r="F986" s="7">
        <f t="shared" si="118"/>
        <v>43935</v>
      </c>
      <c r="G986" s="6">
        <f t="shared" si="119"/>
        <v>4</v>
      </c>
      <c r="H986" s="6">
        <f t="shared" si="120"/>
        <v>14</v>
      </c>
      <c r="I986" s="6">
        <f t="shared" si="122"/>
        <v>2020</v>
      </c>
      <c r="J986" t="s">
        <v>4</v>
      </c>
      <c r="K986" t="s">
        <v>5</v>
      </c>
      <c r="L986">
        <v>3176</v>
      </c>
      <c r="M986">
        <f t="shared" si="121"/>
        <v>11180</v>
      </c>
      <c r="N986">
        <v>11.18</v>
      </c>
      <c r="O986" s="4">
        <f t="shared" si="124"/>
        <v>6.9469277800000002</v>
      </c>
      <c r="P986" t="s">
        <v>506</v>
      </c>
      <c r="Q986" t="str">
        <f>VLOOKUP(P986,Key!$A$2:$C$160,2,FALSE)</f>
        <v>Home - SM</v>
      </c>
      <c r="R986" t="str">
        <f>VLOOKUP(P986,Key!$A$2:$C$160,3,FALSE)</f>
        <v>Home - SM</v>
      </c>
      <c r="S986" t="str">
        <f>VLOOKUP(P986,Key!$A$2:$D$160,4,FALSE)</f>
        <v>Home - SM</v>
      </c>
      <c r="T986" t="b">
        <v>0</v>
      </c>
      <c r="U986" s="4">
        <f t="shared" si="123"/>
        <v>5933.1474811662356</v>
      </c>
    </row>
    <row r="987" spans="1:21" x14ac:dyDescent="0.2">
      <c r="A987">
        <v>3302586800</v>
      </c>
      <c r="B987" t="s">
        <v>446</v>
      </c>
      <c r="D987" s="7">
        <v>43936</v>
      </c>
      <c r="F987" s="7">
        <f t="shared" si="118"/>
        <v>43936</v>
      </c>
      <c r="G987" s="6">
        <f t="shared" si="119"/>
        <v>4</v>
      </c>
      <c r="H987" s="6">
        <f t="shared" si="120"/>
        <v>15</v>
      </c>
      <c r="I987" s="6">
        <f t="shared" si="122"/>
        <v>2020</v>
      </c>
      <c r="J987" t="s">
        <v>4</v>
      </c>
      <c r="K987" t="s">
        <v>5</v>
      </c>
      <c r="L987">
        <v>2842</v>
      </c>
      <c r="M987">
        <f t="shared" si="121"/>
        <v>10200</v>
      </c>
      <c r="N987">
        <v>10.199999999999999</v>
      </c>
      <c r="O987" s="4">
        <f t="shared" si="124"/>
        <v>6.3379842000000002</v>
      </c>
      <c r="P987" t="s">
        <v>506</v>
      </c>
      <c r="Q987" t="str">
        <f>VLOOKUP(P987,Key!$A$2:$C$160,2,FALSE)</f>
        <v>Home - SM</v>
      </c>
      <c r="R987" t="str">
        <f>VLOOKUP(P987,Key!$A$2:$C$160,3,FALSE)</f>
        <v>Home - SM</v>
      </c>
      <c r="S987" t="str">
        <f>VLOOKUP(P987,Key!$A$2:$D$160,4,FALSE)</f>
        <v>Home - SM</v>
      </c>
      <c r="T987" t="b">
        <v>0</v>
      </c>
      <c r="U987" s="4">
        <f t="shared" si="123"/>
        <v>5939.485465366236</v>
      </c>
    </row>
    <row r="988" spans="1:21" x14ac:dyDescent="0.2">
      <c r="A988">
        <v>3307374500</v>
      </c>
      <c r="B988" t="s">
        <v>447</v>
      </c>
      <c r="D988" s="7">
        <v>43937</v>
      </c>
      <c r="F988" s="7">
        <f t="shared" si="118"/>
        <v>43937</v>
      </c>
      <c r="G988" s="6">
        <f t="shared" si="119"/>
        <v>4</v>
      </c>
      <c r="H988" s="6">
        <f t="shared" si="120"/>
        <v>16</v>
      </c>
      <c r="I988" s="6">
        <f t="shared" si="122"/>
        <v>2020</v>
      </c>
      <c r="J988" t="s">
        <v>4</v>
      </c>
      <c r="K988" t="s">
        <v>5</v>
      </c>
      <c r="L988">
        <v>2921</v>
      </c>
      <c r="M988">
        <f t="shared" si="121"/>
        <v>10720</v>
      </c>
      <c r="N988">
        <v>10.72</v>
      </c>
      <c r="O988" s="4">
        <f t="shared" si="124"/>
        <v>6.66109712</v>
      </c>
      <c r="P988" t="s">
        <v>506</v>
      </c>
      <c r="Q988" t="str">
        <f>VLOOKUP(P988,Key!$A$2:$C$160,2,FALSE)</f>
        <v>Home - SM</v>
      </c>
      <c r="R988" t="str">
        <f>VLOOKUP(P988,Key!$A$2:$C$160,3,FALSE)</f>
        <v>Home - SM</v>
      </c>
      <c r="S988" t="str">
        <f>VLOOKUP(P988,Key!$A$2:$D$160,4,FALSE)</f>
        <v>Home - SM</v>
      </c>
      <c r="T988" t="b">
        <v>0</v>
      </c>
      <c r="U988" s="4">
        <f t="shared" si="123"/>
        <v>5946.1465624862358</v>
      </c>
    </row>
    <row r="989" spans="1:21" x14ac:dyDescent="0.2">
      <c r="A989">
        <v>3311951556</v>
      </c>
      <c r="B989" t="s">
        <v>448</v>
      </c>
      <c r="D989" s="7">
        <v>43938</v>
      </c>
      <c r="F989" s="7">
        <f t="shared" si="118"/>
        <v>43938</v>
      </c>
      <c r="G989" s="6">
        <f t="shared" si="119"/>
        <v>4</v>
      </c>
      <c r="H989" s="6">
        <f t="shared" si="120"/>
        <v>17</v>
      </c>
      <c r="I989" s="6">
        <f t="shared" si="122"/>
        <v>2020</v>
      </c>
      <c r="J989" t="s">
        <v>4</v>
      </c>
      <c r="K989" t="s">
        <v>5</v>
      </c>
      <c r="L989">
        <v>3207</v>
      </c>
      <c r="M989">
        <f t="shared" si="121"/>
        <v>10960</v>
      </c>
      <c r="N989">
        <v>10.96</v>
      </c>
      <c r="O989" s="4">
        <f t="shared" si="124"/>
        <v>6.81022616</v>
      </c>
      <c r="P989" t="s">
        <v>506</v>
      </c>
      <c r="Q989" t="str">
        <f>VLOOKUP(P989,Key!$A$2:$C$160,2,FALSE)</f>
        <v>Home - SM</v>
      </c>
      <c r="R989" t="str">
        <f>VLOOKUP(P989,Key!$A$2:$C$160,3,FALSE)</f>
        <v>Home - SM</v>
      </c>
      <c r="S989" t="str">
        <f>VLOOKUP(P989,Key!$A$2:$D$160,4,FALSE)</f>
        <v>Home - SM</v>
      </c>
      <c r="T989" t="b">
        <v>0</v>
      </c>
      <c r="U989" s="4">
        <f t="shared" si="123"/>
        <v>5952.9567886462355</v>
      </c>
    </row>
    <row r="990" spans="1:21" x14ac:dyDescent="0.2">
      <c r="A990">
        <v>3316718173</v>
      </c>
      <c r="B990" t="s">
        <v>449</v>
      </c>
      <c r="D990" s="7">
        <v>43939</v>
      </c>
      <c r="F990" s="7">
        <f t="shared" si="118"/>
        <v>43939</v>
      </c>
      <c r="G990" s="6">
        <f t="shared" si="119"/>
        <v>4</v>
      </c>
      <c r="H990" s="6">
        <f t="shared" si="120"/>
        <v>18</v>
      </c>
      <c r="I990" s="6">
        <f t="shared" si="122"/>
        <v>2020</v>
      </c>
      <c r="J990" t="s">
        <v>4</v>
      </c>
      <c r="K990" t="s">
        <v>5</v>
      </c>
      <c r="L990">
        <v>3265</v>
      </c>
      <c r="M990">
        <f t="shared" si="121"/>
        <v>12160</v>
      </c>
      <c r="N990">
        <v>12.16</v>
      </c>
      <c r="O990" s="4">
        <f t="shared" si="124"/>
        <v>7.5558713600000003</v>
      </c>
      <c r="P990" t="s">
        <v>506</v>
      </c>
      <c r="Q990" t="str">
        <f>VLOOKUP(P990,Key!$A$2:$C$160,2,FALSE)</f>
        <v>Home - SM</v>
      </c>
      <c r="R990" t="str">
        <f>VLOOKUP(P990,Key!$A$2:$C$160,3,FALSE)</f>
        <v>Home - SM</v>
      </c>
      <c r="S990" t="str">
        <f>VLOOKUP(P990,Key!$A$2:$D$160,4,FALSE)</f>
        <v>Home - SM</v>
      </c>
      <c r="T990" t="b">
        <v>0</v>
      </c>
      <c r="U990" s="4">
        <f t="shared" si="123"/>
        <v>5960.5126600062358</v>
      </c>
    </row>
    <row r="991" spans="1:21" x14ac:dyDescent="0.2">
      <c r="A991">
        <v>3322068754</v>
      </c>
      <c r="B991" t="s">
        <v>450</v>
      </c>
      <c r="D991" s="7">
        <v>43940</v>
      </c>
      <c r="F991" s="7">
        <f t="shared" si="118"/>
        <v>43940</v>
      </c>
      <c r="G991" s="6">
        <f t="shared" si="119"/>
        <v>4</v>
      </c>
      <c r="H991" s="6">
        <f t="shared" si="120"/>
        <v>19</v>
      </c>
      <c r="I991" s="6">
        <f t="shared" si="122"/>
        <v>2020</v>
      </c>
      <c r="J991" t="s">
        <v>4</v>
      </c>
      <c r="K991" t="s">
        <v>5</v>
      </c>
      <c r="L991">
        <v>2794</v>
      </c>
      <c r="M991">
        <f t="shared" si="121"/>
        <v>10400</v>
      </c>
      <c r="N991">
        <v>10.4</v>
      </c>
      <c r="O991" s="4">
        <f t="shared" si="124"/>
        <v>6.4622584000000005</v>
      </c>
      <c r="P991" t="s">
        <v>506</v>
      </c>
      <c r="Q991" t="str">
        <f>VLOOKUP(P991,Key!$A$2:$C$160,2,FALSE)</f>
        <v>Home - SM</v>
      </c>
      <c r="R991" t="str">
        <f>VLOOKUP(P991,Key!$A$2:$C$160,3,FALSE)</f>
        <v>Home - SM</v>
      </c>
      <c r="S991" t="str">
        <f>VLOOKUP(P991,Key!$A$2:$D$160,4,FALSE)</f>
        <v>Home - SM</v>
      </c>
      <c r="T991" t="b">
        <v>0</v>
      </c>
      <c r="U991" s="4">
        <f t="shared" si="123"/>
        <v>5966.9749184062357</v>
      </c>
    </row>
    <row r="992" spans="1:21" x14ac:dyDescent="0.2">
      <c r="A992">
        <v>3326387665</v>
      </c>
      <c r="B992" t="s">
        <v>451</v>
      </c>
      <c r="D992" s="7">
        <v>43941</v>
      </c>
      <c r="F992" s="7">
        <f t="shared" si="118"/>
        <v>43941</v>
      </c>
      <c r="G992" s="6">
        <f t="shared" si="119"/>
        <v>4</v>
      </c>
      <c r="H992" s="6">
        <f t="shared" si="120"/>
        <v>20</v>
      </c>
      <c r="I992" s="6">
        <f t="shared" si="122"/>
        <v>2020</v>
      </c>
      <c r="J992" t="s">
        <v>4</v>
      </c>
      <c r="K992" t="s">
        <v>5</v>
      </c>
      <c r="L992">
        <v>3219</v>
      </c>
      <c r="M992">
        <f t="shared" si="121"/>
        <v>11670</v>
      </c>
      <c r="N992">
        <v>11.67</v>
      </c>
      <c r="O992" s="4">
        <f t="shared" si="124"/>
        <v>7.2513995700000002</v>
      </c>
      <c r="P992" t="s">
        <v>506</v>
      </c>
      <c r="Q992" t="str">
        <f>VLOOKUP(P992,Key!$A$2:$C$160,2,FALSE)</f>
        <v>Home - SM</v>
      </c>
      <c r="R992" t="str">
        <f>VLOOKUP(P992,Key!$A$2:$C$160,3,FALSE)</f>
        <v>Home - SM</v>
      </c>
      <c r="S992" t="str">
        <f>VLOOKUP(P992,Key!$A$2:$D$160,4,FALSE)</f>
        <v>Home - SM</v>
      </c>
      <c r="T992" t="b">
        <v>0</v>
      </c>
      <c r="U992" s="4">
        <f t="shared" si="123"/>
        <v>5974.2263179762358</v>
      </c>
    </row>
    <row r="993" spans="1:21" x14ac:dyDescent="0.2">
      <c r="A993">
        <v>3331146794</v>
      </c>
      <c r="B993" t="s">
        <v>452</v>
      </c>
      <c r="D993" s="7">
        <v>43942</v>
      </c>
      <c r="F993" s="7">
        <f t="shared" ref="F993:F1045" si="125">DATE(I993,G993,H993)</f>
        <v>43942</v>
      </c>
      <c r="G993" s="6">
        <f t="shared" ref="G993:G1045" si="126">MONTH(D993)</f>
        <v>4</v>
      </c>
      <c r="H993" s="6">
        <f t="shared" ref="H993:H1045" si="127">DAY(D993)</f>
        <v>21</v>
      </c>
      <c r="I993" s="6">
        <f t="shared" si="122"/>
        <v>2020</v>
      </c>
      <c r="J993" t="s">
        <v>4</v>
      </c>
      <c r="K993" t="s">
        <v>5</v>
      </c>
      <c r="L993">
        <v>3331</v>
      </c>
      <c r="M993">
        <f t="shared" ref="M993:M1056" si="128">N993*1000</f>
        <v>11180</v>
      </c>
      <c r="N993">
        <v>11.18</v>
      </c>
      <c r="O993" s="4">
        <f t="shared" si="124"/>
        <v>6.9469277800000002</v>
      </c>
      <c r="P993" t="s">
        <v>506</v>
      </c>
      <c r="Q993" t="str">
        <f>VLOOKUP(P993,Key!$A$2:$C$160,2,FALSE)</f>
        <v>Home - SM</v>
      </c>
      <c r="R993" t="str">
        <f>VLOOKUP(P993,Key!$A$2:$C$160,3,FALSE)</f>
        <v>Home - SM</v>
      </c>
      <c r="S993" t="str">
        <f>VLOOKUP(P993,Key!$A$2:$D$160,4,FALSE)</f>
        <v>Home - SM</v>
      </c>
      <c r="T993" t="b">
        <v>0</v>
      </c>
      <c r="U993" s="4">
        <f t="shared" si="123"/>
        <v>5981.1732457562357</v>
      </c>
    </row>
    <row r="994" spans="1:21" x14ac:dyDescent="0.2">
      <c r="A994">
        <v>3336184174</v>
      </c>
      <c r="B994" t="s">
        <v>453</v>
      </c>
      <c r="D994" s="7">
        <v>43943</v>
      </c>
      <c r="F994" s="7">
        <f t="shared" si="125"/>
        <v>43943</v>
      </c>
      <c r="G994" s="6">
        <f t="shared" si="126"/>
        <v>4</v>
      </c>
      <c r="H994" s="6">
        <f t="shared" si="127"/>
        <v>22</v>
      </c>
      <c r="I994" s="6">
        <f t="shared" si="122"/>
        <v>2020</v>
      </c>
      <c r="J994" t="s">
        <v>4</v>
      </c>
      <c r="K994" t="s">
        <v>5</v>
      </c>
      <c r="L994">
        <v>3118</v>
      </c>
      <c r="M994">
        <f t="shared" si="128"/>
        <v>11420</v>
      </c>
      <c r="N994">
        <v>11.42</v>
      </c>
      <c r="O994" s="4">
        <f t="shared" si="124"/>
        <v>7.0960568200000003</v>
      </c>
      <c r="P994" t="s">
        <v>506</v>
      </c>
      <c r="Q994" t="str">
        <f>VLOOKUP(P994,Key!$A$2:$C$160,2,FALSE)</f>
        <v>Home - SM</v>
      </c>
      <c r="R994" t="str">
        <f>VLOOKUP(P994,Key!$A$2:$C$160,3,FALSE)</f>
        <v>Home - SM</v>
      </c>
      <c r="S994" t="str">
        <f>VLOOKUP(P994,Key!$A$2:$D$160,4,FALSE)</f>
        <v>Home - SM</v>
      </c>
      <c r="T994" t="b">
        <v>0</v>
      </c>
      <c r="U994" s="4">
        <f t="shared" si="123"/>
        <v>5988.2693025762355</v>
      </c>
    </row>
    <row r="995" spans="1:21" x14ac:dyDescent="0.2">
      <c r="A995">
        <v>3341139991</v>
      </c>
      <c r="B995" t="s">
        <v>454</v>
      </c>
      <c r="D995" s="7">
        <v>43944</v>
      </c>
      <c r="F995" s="7">
        <f t="shared" si="125"/>
        <v>43944</v>
      </c>
      <c r="G995" s="6">
        <f t="shared" si="126"/>
        <v>4</v>
      </c>
      <c r="H995" s="6">
        <f t="shared" si="127"/>
        <v>23</v>
      </c>
      <c r="I995" s="6">
        <f t="shared" si="122"/>
        <v>2020</v>
      </c>
      <c r="J995" t="s">
        <v>4</v>
      </c>
      <c r="K995" t="s">
        <v>5</v>
      </c>
      <c r="L995">
        <v>3199</v>
      </c>
      <c r="M995">
        <f t="shared" si="128"/>
        <v>11910</v>
      </c>
      <c r="N995">
        <v>11.91</v>
      </c>
      <c r="O995" s="4">
        <f t="shared" si="124"/>
        <v>7.4005286100000003</v>
      </c>
      <c r="P995" t="s">
        <v>506</v>
      </c>
      <c r="Q995" t="str">
        <f>VLOOKUP(P995,Key!$A$2:$C$160,2,FALSE)</f>
        <v>Home - SM</v>
      </c>
      <c r="R995" t="str">
        <f>VLOOKUP(P995,Key!$A$2:$C$160,3,FALSE)</f>
        <v>Home - SM</v>
      </c>
      <c r="S995" t="str">
        <f>VLOOKUP(P995,Key!$A$2:$D$160,4,FALSE)</f>
        <v>Home - SM</v>
      </c>
      <c r="T995" t="b">
        <v>0</v>
      </c>
      <c r="U995" s="4">
        <f t="shared" si="123"/>
        <v>5995.6698311862356</v>
      </c>
    </row>
    <row r="996" spans="1:21" x14ac:dyDescent="0.2">
      <c r="A996">
        <v>3346087825</v>
      </c>
      <c r="B996" t="s">
        <v>455</v>
      </c>
      <c r="D996" s="7">
        <v>43945</v>
      </c>
      <c r="F996" s="7">
        <f t="shared" si="125"/>
        <v>43945</v>
      </c>
      <c r="G996" s="6">
        <f t="shared" si="126"/>
        <v>4</v>
      </c>
      <c r="H996" s="6">
        <f t="shared" si="127"/>
        <v>24</v>
      </c>
      <c r="I996" s="6">
        <f t="shared" si="122"/>
        <v>2020</v>
      </c>
      <c r="J996" t="s">
        <v>456</v>
      </c>
      <c r="K996" t="s">
        <v>5</v>
      </c>
      <c r="L996">
        <v>3196</v>
      </c>
      <c r="M996">
        <f t="shared" si="128"/>
        <v>11290</v>
      </c>
      <c r="N996">
        <v>11.29</v>
      </c>
      <c r="O996" s="4">
        <f t="shared" si="124"/>
        <v>7.0152785900000003</v>
      </c>
      <c r="P996" t="s">
        <v>506</v>
      </c>
      <c r="Q996" t="str">
        <f>VLOOKUP(P996,Key!$A$2:$C$160,2,FALSE)</f>
        <v>Home - SM</v>
      </c>
      <c r="R996" t="str">
        <f>VLOOKUP(P996,Key!$A$2:$C$160,3,FALSE)</f>
        <v>Home - SM</v>
      </c>
      <c r="S996" t="str">
        <f>VLOOKUP(P996,Key!$A$2:$D$160,4,FALSE)</f>
        <v>Home - SM</v>
      </c>
      <c r="T996" t="b">
        <v>0</v>
      </c>
      <c r="U996" s="4">
        <f t="shared" si="123"/>
        <v>6002.6851097762355</v>
      </c>
    </row>
    <row r="997" spans="1:21" x14ac:dyDescent="0.2">
      <c r="A997">
        <v>3351211625</v>
      </c>
      <c r="B997" t="s">
        <v>457</v>
      </c>
      <c r="D997" s="7">
        <v>43946</v>
      </c>
      <c r="F997" s="7">
        <f t="shared" si="125"/>
        <v>43946</v>
      </c>
      <c r="G997" s="6">
        <f t="shared" si="126"/>
        <v>4</v>
      </c>
      <c r="H997" s="6">
        <f t="shared" si="127"/>
        <v>25</v>
      </c>
      <c r="I997" s="6">
        <f t="shared" si="122"/>
        <v>2020</v>
      </c>
      <c r="J997" t="s">
        <v>4</v>
      </c>
      <c r="K997" t="s">
        <v>5</v>
      </c>
      <c r="L997">
        <v>3433</v>
      </c>
      <c r="M997">
        <f t="shared" si="128"/>
        <v>11830</v>
      </c>
      <c r="N997">
        <v>11.83</v>
      </c>
      <c r="O997" s="4">
        <f t="shared" si="124"/>
        <v>7.35081893</v>
      </c>
      <c r="P997" t="s">
        <v>506</v>
      </c>
      <c r="Q997" t="str">
        <f>VLOOKUP(P997,Key!$A$2:$C$160,2,FALSE)</f>
        <v>Home - SM</v>
      </c>
      <c r="R997" t="str">
        <f>VLOOKUP(P997,Key!$A$2:$C$160,3,FALSE)</f>
        <v>Home - SM</v>
      </c>
      <c r="S997" t="str">
        <f>VLOOKUP(P997,Key!$A$2:$D$160,4,FALSE)</f>
        <v>Home - SM</v>
      </c>
      <c r="T997" t="b">
        <v>0</v>
      </c>
      <c r="U997" s="4">
        <f t="shared" si="123"/>
        <v>6010.0359287062356</v>
      </c>
    </row>
    <row r="998" spans="1:21" x14ac:dyDescent="0.2">
      <c r="A998">
        <v>3356906112</v>
      </c>
      <c r="B998" t="s">
        <v>458</v>
      </c>
      <c r="D998" s="7">
        <v>43947</v>
      </c>
      <c r="F998" s="7">
        <f t="shared" si="125"/>
        <v>43947</v>
      </c>
      <c r="G998" s="6">
        <f t="shared" si="126"/>
        <v>4</v>
      </c>
      <c r="H998" s="6">
        <f t="shared" si="127"/>
        <v>26</v>
      </c>
      <c r="I998" s="6">
        <f t="shared" si="122"/>
        <v>2020</v>
      </c>
      <c r="J998" t="s">
        <v>4</v>
      </c>
      <c r="K998" t="s">
        <v>5</v>
      </c>
      <c r="L998">
        <v>3305</v>
      </c>
      <c r="M998">
        <f t="shared" si="128"/>
        <v>11800</v>
      </c>
      <c r="N998">
        <v>11.8</v>
      </c>
      <c r="O998" s="4">
        <f t="shared" si="124"/>
        <v>7.3321778000000002</v>
      </c>
      <c r="P998" t="s">
        <v>506</v>
      </c>
      <c r="Q998" t="str">
        <f>VLOOKUP(P998,Key!$A$2:$C$160,2,FALSE)</f>
        <v>Home - SM</v>
      </c>
      <c r="R998" t="str">
        <f>VLOOKUP(P998,Key!$A$2:$C$160,3,FALSE)</f>
        <v>Home - SM</v>
      </c>
      <c r="S998" t="str">
        <f>VLOOKUP(P998,Key!$A$2:$D$160,4,FALSE)</f>
        <v>Home - SM</v>
      </c>
      <c r="T998" t="b">
        <v>0</v>
      </c>
      <c r="U998" s="4">
        <f t="shared" si="123"/>
        <v>6017.3681065062356</v>
      </c>
    </row>
    <row r="999" spans="1:21" x14ac:dyDescent="0.2">
      <c r="A999">
        <v>3361522166</v>
      </c>
      <c r="B999" t="s">
        <v>459</v>
      </c>
      <c r="D999" s="7">
        <v>43948</v>
      </c>
      <c r="F999" s="7">
        <f t="shared" si="125"/>
        <v>43948</v>
      </c>
      <c r="G999" s="6">
        <f t="shared" si="126"/>
        <v>4</v>
      </c>
      <c r="H999" s="6">
        <f t="shared" si="127"/>
        <v>27</v>
      </c>
      <c r="I999" s="6">
        <f t="shared" si="122"/>
        <v>2020</v>
      </c>
      <c r="J999" t="s">
        <v>4</v>
      </c>
      <c r="K999" t="s">
        <v>5</v>
      </c>
      <c r="L999">
        <v>3142</v>
      </c>
      <c r="M999">
        <f t="shared" si="128"/>
        <v>11350</v>
      </c>
      <c r="N999">
        <v>11.35</v>
      </c>
      <c r="O999" s="4">
        <f t="shared" si="124"/>
        <v>7.0525608499999999</v>
      </c>
      <c r="P999" t="s">
        <v>506</v>
      </c>
      <c r="Q999" t="str">
        <f>VLOOKUP(P999,Key!$A$2:$C$160,2,FALSE)</f>
        <v>Home - SM</v>
      </c>
      <c r="R999" t="str">
        <f>VLOOKUP(P999,Key!$A$2:$C$160,3,FALSE)</f>
        <v>Home - SM</v>
      </c>
      <c r="S999" t="str">
        <f>VLOOKUP(P999,Key!$A$2:$D$160,4,FALSE)</f>
        <v>Home - SM</v>
      </c>
      <c r="T999" t="b">
        <v>0</v>
      </c>
      <c r="U999" s="4">
        <f t="shared" si="123"/>
        <v>6024.4206673562358</v>
      </c>
    </row>
    <row r="1000" spans="1:21" x14ac:dyDescent="0.2">
      <c r="A1000">
        <v>3366177696</v>
      </c>
      <c r="B1000" t="s">
        <v>460</v>
      </c>
      <c r="D1000" s="7">
        <v>43949</v>
      </c>
      <c r="F1000" s="7">
        <f t="shared" si="125"/>
        <v>43949</v>
      </c>
      <c r="G1000" s="6">
        <f t="shared" si="126"/>
        <v>4</v>
      </c>
      <c r="H1000" s="6">
        <f t="shared" si="127"/>
        <v>28</v>
      </c>
      <c r="I1000" s="6">
        <f t="shared" si="122"/>
        <v>2020</v>
      </c>
      <c r="J1000" t="s">
        <v>4</v>
      </c>
      <c r="K1000" t="s">
        <v>5</v>
      </c>
      <c r="L1000">
        <v>3839</v>
      </c>
      <c r="M1000">
        <f t="shared" si="128"/>
        <v>13410</v>
      </c>
      <c r="N1000">
        <v>13.41</v>
      </c>
      <c r="O1000" s="4">
        <f t="shared" si="124"/>
        <v>8.3325851100000001</v>
      </c>
      <c r="P1000" t="s">
        <v>506</v>
      </c>
      <c r="Q1000" t="str">
        <f>VLOOKUP(P1000,Key!$A$2:$C$160,2,FALSE)</f>
        <v>Home - SM</v>
      </c>
      <c r="R1000" t="str">
        <f>VLOOKUP(P1000,Key!$A$2:$C$160,3,FALSE)</f>
        <v>Home - SM</v>
      </c>
      <c r="S1000" t="str">
        <f>VLOOKUP(P1000,Key!$A$2:$D$160,4,FALSE)</f>
        <v>Home - SM</v>
      </c>
      <c r="T1000" t="b">
        <v>0</v>
      </c>
      <c r="U1000" s="4">
        <f t="shared" si="123"/>
        <v>6032.7532524662356</v>
      </c>
    </row>
    <row r="1001" spans="1:21" x14ac:dyDescent="0.2">
      <c r="A1001">
        <v>3370903352</v>
      </c>
      <c r="B1001" t="s">
        <v>461</v>
      </c>
      <c r="D1001" s="7">
        <v>43950</v>
      </c>
      <c r="F1001" s="7">
        <f t="shared" si="125"/>
        <v>43950</v>
      </c>
      <c r="G1001" s="6">
        <f t="shared" si="126"/>
        <v>4</v>
      </c>
      <c r="H1001" s="6">
        <f t="shared" si="127"/>
        <v>29</v>
      </c>
      <c r="I1001" s="6">
        <f t="shared" si="122"/>
        <v>2020</v>
      </c>
      <c r="J1001" t="s">
        <v>4</v>
      </c>
      <c r="K1001" t="s">
        <v>5</v>
      </c>
      <c r="L1001">
        <v>3048</v>
      </c>
      <c r="M1001">
        <f t="shared" si="128"/>
        <v>10650</v>
      </c>
      <c r="N1001">
        <v>10.65</v>
      </c>
      <c r="O1001" s="4">
        <f t="shared" si="124"/>
        <v>6.6176011500000005</v>
      </c>
      <c r="P1001" t="s">
        <v>506</v>
      </c>
      <c r="Q1001" t="str">
        <f>VLOOKUP(P1001,Key!$A$2:$C$160,2,FALSE)</f>
        <v>Home - SM</v>
      </c>
      <c r="R1001" t="str">
        <f>VLOOKUP(P1001,Key!$A$2:$C$160,3,FALSE)</f>
        <v>Home - SM</v>
      </c>
      <c r="S1001" t="str">
        <f>VLOOKUP(P1001,Key!$A$2:$D$160,4,FALSE)</f>
        <v>Home - SM</v>
      </c>
      <c r="T1001" t="b">
        <v>0</v>
      </c>
      <c r="U1001" s="4">
        <f t="shared" si="123"/>
        <v>6039.3708536162358</v>
      </c>
    </row>
    <row r="1002" spans="1:21" x14ac:dyDescent="0.2">
      <c r="A1002">
        <v>3375489671</v>
      </c>
      <c r="B1002" t="s">
        <v>462</v>
      </c>
      <c r="D1002" s="7">
        <v>43951</v>
      </c>
      <c r="F1002" s="7">
        <f t="shared" si="125"/>
        <v>43951</v>
      </c>
      <c r="G1002" s="6">
        <f t="shared" si="126"/>
        <v>4</v>
      </c>
      <c r="H1002" s="6">
        <f t="shared" si="127"/>
        <v>30</v>
      </c>
      <c r="I1002" s="6">
        <f t="shared" si="122"/>
        <v>2020</v>
      </c>
      <c r="J1002" t="s">
        <v>4</v>
      </c>
      <c r="K1002" t="s">
        <v>5</v>
      </c>
      <c r="L1002">
        <v>3342</v>
      </c>
      <c r="M1002">
        <f t="shared" si="128"/>
        <v>12150</v>
      </c>
      <c r="N1002">
        <v>12.15</v>
      </c>
      <c r="O1002" s="4">
        <f t="shared" si="124"/>
        <v>7.5496576500000003</v>
      </c>
      <c r="P1002" t="s">
        <v>506</v>
      </c>
      <c r="Q1002" t="str">
        <f>VLOOKUP(P1002,Key!$A$2:$C$160,2,FALSE)</f>
        <v>Home - SM</v>
      </c>
      <c r="R1002" t="str">
        <f>VLOOKUP(P1002,Key!$A$2:$C$160,3,FALSE)</f>
        <v>Home - SM</v>
      </c>
      <c r="S1002" t="str">
        <f>VLOOKUP(P1002,Key!$A$2:$D$160,4,FALSE)</f>
        <v>Home - SM</v>
      </c>
      <c r="T1002" t="b">
        <v>0</v>
      </c>
      <c r="U1002" s="4">
        <f t="shared" si="123"/>
        <v>6046.9205112662357</v>
      </c>
    </row>
    <row r="1003" spans="1:21" x14ac:dyDescent="0.2">
      <c r="A1003">
        <v>3380291454</v>
      </c>
      <c r="B1003" t="s">
        <v>463</v>
      </c>
      <c r="D1003" s="7">
        <v>43952</v>
      </c>
      <c r="F1003" s="7">
        <f t="shared" si="125"/>
        <v>43952</v>
      </c>
      <c r="G1003" s="6">
        <f t="shared" si="126"/>
        <v>5</v>
      </c>
      <c r="H1003" s="6">
        <f t="shared" si="127"/>
        <v>1</v>
      </c>
      <c r="I1003" s="6">
        <f t="shared" si="122"/>
        <v>2020</v>
      </c>
      <c r="J1003" t="s">
        <v>4</v>
      </c>
      <c r="K1003" t="s">
        <v>5</v>
      </c>
      <c r="L1003">
        <v>3456</v>
      </c>
      <c r="M1003">
        <f t="shared" si="128"/>
        <v>12420</v>
      </c>
      <c r="N1003">
        <v>12.42</v>
      </c>
      <c r="O1003" s="4">
        <f t="shared" si="124"/>
        <v>7.7174278200000002</v>
      </c>
      <c r="P1003" t="s">
        <v>506</v>
      </c>
      <c r="Q1003" t="str">
        <f>VLOOKUP(P1003,Key!$A$2:$C$160,2,FALSE)</f>
        <v>Home - SM</v>
      </c>
      <c r="R1003" t="str">
        <f>VLOOKUP(P1003,Key!$A$2:$C$160,3,FALSE)</f>
        <v>Home - SM</v>
      </c>
      <c r="S1003" t="str">
        <f>VLOOKUP(P1003,Key!$A$2:$D$160,4,FALSE)</f>
        <v>Home - SM</v>
      </c>
      <c r="T1003" t="b">
        <v>0</v>
      </c>
      <c r="U1003" s="4">
        <f t="shared" si="123"/>
        <v>6054.6379390862357</v>
      </c>
    </row>
    <row r="1004" spans="1:21" x14ac:dyDescent="0.2">
      <c r="A1004">
        <v>3385710869</v>
      </c>
      <c r="B1004" t="s">
        <v>464</v>
      </c>
      <c r="D1004" s="7">
        <v>43953</v>
      </c>
      <c r="F1004" s="7">
        <f t="shared" si="125"/>
        <v>43953</v>
      </c>
      <c r="G1004" s="6">
        <f t="shared" si="126"/>
        <v>5</v>
      </c>
      <c r="H1004" s="6">
        <f t="shared" si="127"/>
        <v>2</v>
      </c>
      <c r="I1004" s="6">
        <f t="shared" si="122"/>
        <v>2020</v>
      </c>
      <c r="J1004" t="s">
        <v>4</v>
      </c>
      <c r="K1004" t="s">
        <v>5</v>
      </c>
      <c r="L1004">
        <v>3402</v>
      </c>
      <c r="M1004">
        <f t="shared" si="128"/>
        <v>11890</v>
      </c>
      <c r="N1004">
        <v>11.89</v>
      </c>
      <c r="O1004" s="4">
        <f t="shared" si="124"/>
        <v>7.3881011900000004</v>
      </c>
      <c r="P1004" t="s">
        <v>506</v>
      </c>
      <c r="Q1004" t="str">
        <f>VLOOKUP(P1004,Key!$A$2:$C$160,2,FALSE)</f>
        <v>Home - SM</v>
      </c>
      <c r="R1004" t="str">
        <f>VLOOKUP(P1004,Key!$A$2:$C$160,3,FALSE)</f>
        <v>Home - SM</v>
      </c>
      <c r="S1004" t="str">
        <f>VLOOKUP(P1004,Key!$A$2:$D$160,4,FALSE)</f>
        <v>Home - SM</v>
      </c>
      <c r="T1004" t="b">
        <v>0</v>
      </c>
      <c r="U1004" s="4">
        <f t="shared" si="123"/>
        <v>6062.026040276236</v>
      </c>
    </row>
    <row r="1005" spans="1:21" x14ac:dyDescent="0.2">
      <c r="A1005">
        <v>3391785423</v>
      </c>
      <c r="B1005" t="s">
        <v>465</v>
      </c>
      <c r="D1005" s="7">
        <v>43954</v>
      </c>
      <c r="F1005" s="7">
        <f t="shared" si="125"/>
        <v>43954</v>
      </c>
      <c r="G1005" s="6">
        <f t="shared" si="126"/>
        <v>5</v>
      </c>
      <c r="H1005" s="6">
        <f t="shared" si="127"/>
        <v>3</v>
      </c>
      <c r="I1005" s="6">
        <f t="shared" si="122"/>
        <v>2020</v>
      </c>
      <c r="J1005" t="s">
        <v>4</v>
      </c>
      <c r="K1005" t="s">
        <v>5</v>
      </c>
      <c r="L1005">
        <v>3333</v>
      </c>
      <c r="M1005">
        <f t="shared" si="128"/>
        <v>12160</v>
      </c>
      <c r="N1005">
        <v>12.16</v>
      </c>
      <c r="O1005" s="4">
        <f t="shared" si="124"/>
        <v>7.5558713600000003</v>
      </c>
      <c r="P1005" t="s">
        <v>506</v>
      </c>
      <c r="Q1005" t="str">
        <f>VLOOKUP(P1005,Key!$A$2:$C$160,2,FALSE)</f>
        <v>Home - SM</v>
      </c>
      <c r="R1005" t="str">
        <f>VLOOKUP(P1005,Key!$A$2:$C$160,3,FALSE)</f>
        <v>Home - SM</v>
      </c>
      <c r="S1005" t="str">
        <f>VLOOKUP(P1005,Key!$A$2:$D$160,4,FALSE)</f>
        <v>Home - SM</v>
      </c>
      <c r="T1005" t="b">
        <v>0</v>
      </c>
      <c r="U1005" s="4">
        <f t="shared" si="123"/>
        <v>6069.5819116362363</v>
      </c>
    </row>
    <row r="1006" spans="1:21" x14ac:dyDescent="0.2">
      <c r="A1006">
        <v>3396760371</v>
      </c>
      <c r="B1006" t="s">
        <v>466</v>
      </c>
      <c r="D1006" s="7">
        <v>43955</v>
      </c>
      <c r="F1006" s="7">
        <f t="shared" si="125"/>
        <v>43955</v>
      </c>
      <c r="G1006" s="6">
        <f t="shared" si="126"/>
        <v>5</v>
      </c>
      <c r="H1006" s="6">
        <f t="shared" si="127"/>
        <v>4</v>
      </c>
      <c r="I1006" s="6">
        <f t="shared" si="122"/>
        <v>2020</v>
      </c>
      <c r="J1006" t="s">
        <v>4</v>
      </c>
      <c r="K1006" t="s">
        <v>5</v>
      </c>
      <c r="L1006">
        <v>2896</v>
      </c>
      <c r="M1006">
        <f t="shared" si="128"/>
        <v>10760</v>
      </c>
      <c r="N1006">
        <v>10.76</v>
      </c>
      <c r="O1006" s="4">
        <f t="shared" si="124"/>
        <v>6.6859519599999997</v>
      </c>
      <c r="P1006" t="s">
        <v>506</v>
      </c>
      <c r="Q1006" t="str">
        <f>VLOOKUP(P1006,Key!$A$2:$C$160,2,FALSE)</f>
        <v>Home - SM</v>
      </c>
      <c r="R1006" t="str">
        <f>VLOOKUP(P1006,Key!$A$2:$C$160,3,FALSE)</f>
        <v>Home - SM</v>
      </c>
      <c r="S1006" t="str">
        <f>VLOOKUP(P1006,Key!$A$2:$D$160,4,FALSE)</f>
        <v>Home - SM</v>
      </c>
      <c r="T1006" t="b">
        <v>0</v>
      </c>
      <c r="U1006" s="4">
        <f t="shared" si="123"/>
        <v>6076.2678635962366</v>
      </c>
    </row>
    <row r="1007" spans="1:21" x14ac:dyDescent="0.2">
      <c r="A1007">
        <v>3402072017</v>
      </c>
      <c r="B1007" t="s">
        <v>467</v>
      </c>
      <c r="D1007" s="7">
        <v>43956</v>
      </c>
      <c r="F1007" s="7">
        <f t="shared" si="125"/>
        <v>43956</v>
      </c>
      <c r="G1007" s="6">
        <f t="shared" si="126"/>
        <v>5</v>
      </c>
      <c r="H1007" s="6">
        <f t="shared" si="127"/>
        <v>5</v>
      </c>
      <c r="I1007" s="6">
        <f t="shared" ref="I1007:I1045" si="129">YEAR(D1007)</f>
        <v>2020</v>
      </c>
      <c r="J1007" t="s">
        <v>4</v>
      </c>
      <c r="K1007" t="s">
        <v>5</v>
      </c>
      <c r="L1007">
        <v>2940</v>
      </c>
      <c r="M1007">
        <f t="shared" si="128"/>
        <v>11060</v>
      </c>
      <c r="N1007">
        <v>11.06</v>
      </c>
      <c r="O1007" s="4">
        <f t="shared" si="124"/>
        <v>6.8723632600000002</v>
      </c>
      <c r="P1007" t="s">
        <v>506</v>
      </c>
      <c r="Q1007" t="str">
        <f>VLOOKUP(P1007,Key!$A$2:$C$160,2,FALSE)</f>
        <v>Home - SM</v>
      </c>
      <c r="R1007" t="str">
        <f>VLOOKUP(P1007,Key!$A$2:$C$160,3,FALSE)</f>
        <v>Home - SM</v>
      </c>
      <c r="S1007" t="str">
        <f>VLOOKUP(P1007,Key!$A$2:$D$160,4,FALSE)</f>
        <v>Home - SM</v>
      </c>
      <c r="T1007" t="b">
        <v>0</v>
      </c>
      <c r="U1007" s="4">
        <f t="shared" si="123"/>
        <v>6083.1402268562369</v>
      </c>
    </row>
    <row r="1008" spans="1:21" x14ac:dyDescent="0.2">
      <c r="A1008">
        <v>3407980623</v>
      </c>
      <c r="B1008" t="s">
        <v>468</v>
      </c>
      <c r="D1008" s="7">
        <v>43957</v>
      </c>
      <c r="F1008" s="7">
        <f t="shared" si="125"/>
        <v>43957</v>
      </c>
      <c r="G1008" s="6">
        <f t="shared" si="126"/>
        <v>5</v>
      </c>
      <c r="H1008" s="6">
        <f t="shared" si="127"/>
        <v>6</v>
      </c>
      <c r="I1008" s="6">
        <f t="shared" si="129"/>
        <v>2020</v>
      </c>
      <c r="J1008" t="s">
        <v>4</v>
      </c>
      <c r="K1008" t="s">
        <v>5</v>
      </c>
      <c r="L1008">
        <v>3138</v>
      </c>
      <c r="M1008">
        <f t="shared" si="128"/>
        <v>11600</v>
      </c>
      <c r="N1008">
        <v>11.6</v>
      </c>
      <c r="O1008" s="4">
        <f t="shared" si="124"/>
        <v>7.2079035999999999</v>
      </c>
      <c r="P1008" t="s">
        <v>506</v>
      </c>
      <c r="Q1008" t="str">
        <f>VLOOKUP(P1008,Key!$A$2:$C$160,2,FALSE)</f>
        <v>Home - SM</v>
      </c>
      <c r="R1008" t="str">
        <f>VLOOKUP(P1008,Key!$A$2:$C$160,3,FALSE)</f>
        <v>Home - SM</v>
      </c>
      <c r="S1008" t="str">
        <f>VLOOKUP(P1008,Key!$A$2:$D$160,4,FALSE)</f>
        <v>Home - SM</v>
      </c>
      <c r="T1008" t="b">
        <v>0</v>
      </c>
      <c r="U1008" s="4">
        <f t="shared" si="123"/>
        <v>6090.3481304562365</v>
      </c>
    </row>
    <row r="1009" spans="1:21" x14ac:dyDescent="0.2">
      <c r="A1009">
        <v>3413482804</v>
      </c>
      <c r="B1009" t="s">
        <v>469</v>
      </c>
      <c r="D1009" s="7">
        <v>43958</v>
      </c>
      <c r="F1009" s="7">
        <f t="shared" si="125"/>
        <v>43958</v>
      </c>
      <c r="G1009" s="6">
        <f t="shared" si="126"/>
        <v>5</v>
      </c>
      <c r="H1009" s="6">
        <f t="shared" si="127"/>
        <v>7</v>
      </c>
      <c r="I1009" s="6">
        <f t="shared" si="129"/>
        <v>2020</v>
      </c>
      <c r="J1009" t="s">
        <v>4</v>
      </c>
      <c r="K1009" t="s">
        <v>5</v>
      </c>
      <c r="L1009">
        <v>3565</v>
      </c>
      <c r="M1009">
        <f t="shared" si="128"/>
        <v>12430</v>
      </c>
      <c r="N1009">
        <v>12.43</v>
      </c>
      <c r="O1009" s="4">
        <f t="shared" si="124"/>
        <v>7.7236415300000001</v>
      </c>
      <c r="P1009" t="s">
        <v>506</v>
      </c>
      <c r="Q1009" t="str">
        <f>VLOOKUP(P1009,Key!$A$2:$C$160,2,FALSE)</f>
        <v>Home - SM</v>
      </c>
      <c r="R1009" t="str">
        <f>VLOOKUP(P1009,Key!$A$2:$C$160,3,FALSE)</f>
        <v>Home - SM</v>
      </c>
      <c r="S1009" t="str">
        <f>VLOOKUP(P1009,Key!$A$2:$D$160,4,FALSE)</f>
        <v>Home - SM</v>
      </c>
      <c r="T1009" t="b">
        <v>0</v>
      </c>
      <c r="U1009" s="4">
        <f t="shared" si="123"/>
        <v>6098.0717719862369</v>
      </c>
    </row>
    <row r="1010" spans="1:21" x14ac:dyDescent="0.2">
      <c r="A1010">
        <v>3419053842</v>
      </c>
      <c r="B1010" t="s">
        <v>470</v>
      </c>
      <c r="D1010" s="7">
        <v>43959</v>
      </c>
      <c r="F1010" s="7">
        <f t="shared" si="125"/>
        <v>43959</v>
      </c>
      <c r="G1010" s="6">
        <f t="shared" si="126"/>
        <v>5</v>
      </c>
      <c r="H1010" s="6">
        <f t="shared" si="127"/>
        <v>8</v>
      </c>
      <c r="I1010" s="6">
        <f t="shared" si="129"/>
        <v>2020</v>
      </c>
      <c r="J1010" t="s">
        <v>4</v>
      </c>
      <c r="K1010" t="s">
        <v>5</v>
      </c>
      <c r="L1010">
        <v>3015</v>
      </c>
      <c r="M1010">
        <f t="shared" si="128"/>
        <v>10910</v>
      </c>
      <c r="N1010">
        <v>10.91</v>
      </c>
      <c r="O1010" s="4">
        <f t="shared" si="124"/>
        <v>6.7791576100000004</v>
      </c>
      <c r="P1010" t="s">
        <v>506</v>
      </c>
      <c r="Q1010" t="str">
        <f>VLOOKUP(P1010,Key!$A$2:$C$160,2,FALSE)</f>
        <v>Home - SM</v>
      </c>
      <c r="R1010" t="str">
        <f>VLOOKUP(P1010,Key!$A$2:$C$160,3,FALSE)</f>
        <v>Home - SM</v>
      </c>
      <c r="S1010" t="str">
        <f>VLOOKUP(P1010,Key!$A$2:$D$160,4,FALSE)</f>
        <v>Home - SM</v>
      </c>
      <c r="T1010" t="b">
        <v>0</v>
      </c>
      <c r="U1010" s="4">
        <f t="shared" si="123"/>
        <v>6104.8509295962367</v>
      </c>
    </row>
    <row r="1011" spans="1:21" x14ac:dyDescent="0.2">
      <c r="A1011">
        <v>3424978911</v>
      </c>
      <c r="B1011" t="s">
        <v>471</v>
      </c>
      <c r="D1011" s="7">
        <v>43960</v>
      </c>
      <c r="F1011" s="7">
        <f t="shared" si="125"/>
        <v>43960</v>
      </c>
      <c r="G1011" s="6">
        <f t="shared" si="126"/>
        <v>5</v>
      </c>
      <c r="H1011" s="6">
        <f t="shared" si="127"/>
        <v>9</v>
      </c>
      <c r="I1011" s="6">
        <f t="shared" si="129"/>
        <v>2020</v>
      </c>
      <c r="J1011" t="s">
        <v>4</v>
      </c>
      <c r="K1011" t="s">
        <v>5</v>
      </c>
      <c r="L1011">
        <v>3889</v>
      </c>
      <c r="M1011">
        <f t="shared" si="128"/>
        <v>13990</v>
      </c>
      <c r="N1011">
        <v>13.99</v>
      </c>
      <c r="O1011" s="4">
        <f t="shared" si="124"/>
        <v>8.6929802899999995</v>
      </c>
      <c r="P1011" t="s">
        <v>506</v>
      </c>
      <c r="Q1011" t="str">
        <f>VLOOKUP(P1011,Key!$A$2:$C$160,2,FALSE)</f>
        <v>Home - SM</v>
      </c>
      <c r="R1011" t="str">
        <f>VLOOKUP(P1011,Key!$A$2:$C$160,3,FALSE)</f>
        <v>Home - SM</v>
      </c>
      <c r="S1011" t="str">
        <f>VLOOKUP(P1011,Key!$A$2:$D$160,4,FALSE)</f>
        <v>Home - SM</v>
      </c>
      <c r="T1011" t="b">
        <v>0</v>
      </c>
      <c r="U1011" s="4">
        <f t="shared" si="123"/>
        <v>6113.5439098862371</v>
      </c>
    </row>
    <row r="1012" spans="1:21" x14ac:dyDescent="0.2">
      <c r="A1012">
        <v>3430453765</v>
      </c>
      <c r="B1012" t="s">
        <v>472</v>
      </c>
      <c r="D1012" s="7">
        <v>43961</v>
      </c>
      <c r="F1012" s="7">
        <f t="shared" si="125"/>
        <v>43961</v>
      </c>
      <c r="G1012" s="6">
        <f t="shared" si="126"/>
        <v>5</v>
      </c>
      <c r="H1012" s="6">
        <f t="shared" si="127"/>
        <v>10</v>
      </c>
      <c r="I1012" s="6">
        <f t="shared" si="129"/>
        <v>2020</v>
      </c>
      <c r="J1012" t="s">
        <v>4</v>
      </c>
      <c r="K1012" t="s">
        <v>5</v>
      </c>
      <c r="L1012">
        <v>4123</v>
      </c>
      <c r="M1012">
        <f t="shared" si="128"/>
        <v>14640</v>
      </c>
      <c r="N1012">
        <v>14.64</v>
      </c>
      <c r="O1012" s="4">
        <f t="shared" si="124"/>
        <v>9.096871440000001</v>
      </c>
      <c r="P1012" t="s">
        <v>506</v>
      </c>
      <c r="Q1012" t="str">
        <f>VLOOKUP(P1012,Key!$A$2:$C$160,2,FALSE)</f>
        <v>Home - SM</v>
      </c>
      <c r="R1012" t="str">
        <f>VLOOKUP(P1012,Key!$A$2:$C$160,3,FALSE)</f>
        <v>Home - SM</v>
      </c>
      <c r="S1012" t="str">
        <f>VLOOKUP(P1012,Key!$A$2:$D$160,4,FALSE)</f>
        <v>Home - SM</v>
      </c>
      <c r="T1012" t="b">
        <v>0</v>
      </c>
      <c r="U1012" s="4">
        <f t="shared" si="123"/>
        <v>6122.6407813262367</v>
      </c>
    </row>
    <row r="1013" spans="1:21" x14ac:dyDescent="0.2">
      <c r="A1013">
        <v>3434634809</v>
      </c>
      <c r="B1013" t="s">
        <v>473</v>
      </c>
      <c r="D1013" s="7">
        <v>43962</v>
      </c>
      <c r="F1013" s="7">
        <f t="shared" si="125"/>
        <v>43962</v>
      </c>
      <c r="G1013" s="6">
        <f t="shared" si="126"/>
        <v>5</v>
      </c>
      <c r="H1013" s="6">
        <f t="shared" si="127"/>
        <v>11</v>
      </c>
      <c r="I1013" s="6">
        <f t="shared" si="129"/>
        <v>2020</v>
      </c>
      <c r="J1013" t="s">
        <v>4</v>
      </c>
      <c r="K1013" t="s">
        <v>5</v>
      </c>
      <c r="L1013">
        <v>2905</v>
      </c>
      <c r="M1013">
        <f t="shared" si="128"/>
        <v>10230</v>
      </c>
      <c r="N1013">
        <v>10.23</v>
      </c>
      <c r="O1013" s="4">
        <f t="shared" si="124"/>
        <v>6.35662533</v>
      </c>
      <c r="P1013" t="s">
        <v>94</v>
      </c>
      <c r="Q1013" t="str">
        <f>VLOOKUP(P1013,Key!$A$2:$C$160,2,FALSE)</f>
        <v>California</v>
      </c>
      <c r="R1013" t="str">
        <f>VLOOKUP(P1013,Key!$A$2:$C$160,3,FALSE)</f>
        <v>USA</v>
      </c>
      <c r="S1013" t="str">
        <f>VLOOKUP(P1013,Key!$A$2:$D$160,4,FALSE)</f>
        <v>DOM</v>
      </c>
      <c r="T1013" t="b">
        <v>0</v>
      </c>
      <c r="U1013" s="4">
        <f t="shared" si="123"/>
        <v>6128.9974066562363</v>
      </c>
    </row>
    <row r="1014" spans="1:21" x14ac:dyDescent="0.2">
      <c r="A1014">
        <v>3439920068</v>
      </c>
      <c r="B1014" t="s">
        <v>474</v>
      </c>
      <c r="D1014" s="7">
        <v>43963</v>
      </c>
      <c r="F1014" s="7">
        <f t="shared" si="125"/>
        <v>43963</v>
      </c>
      <c r="G1014" s="6">
        <f t="shared" si="126"/>
        <v>5</v>
      </c>
      <c r="H1014" s="6">
        <f t="shared" si="127"/>
        <v>12</v>
      </c>
      <c r="I1014" s="6">
        <f t="shared" si="129"/>
        <v>2020</v>
      </c>
      <c r="J1014" t="s">
        <v>4</v>
      </c>
      <c r="K1014" t="s">
        <v>5</v>
      </c>
      <c r="L1014">
        <v>2464</v>
      </c>
      <c r="M1014">
        <f t="shared" si="128"/>
        <v>8830</v>
      </c>
      <c r="N1014">
        <v>8.83</v>
      </c>
      <c r="O1014" s="4">
        <f t="shared" si="124"/>
        <v>5.4867059300000003</v>
      </c>
      <c r="P1014" t="s">
        <v>94</v>
      </c>
      <c r="Q1014" t="str">
        <f>VLOOKUP(P1014,Key!$A$2:$C$160,2,FALSE)</f>
        <v>California</v>
      </c>
      <c r="R1014" t="str">
        <f>VLOOKUP(P1014,Key!$A$2:$C$160,3,FALSE)</f>
        <v>USA</v>
      </c>
      <c r="S1014" t="str">
        <f>VLOOKUP(P1014,Key!$A$2:$D$160,4,FALSE)</f>
        <v>DOM</v>
      </c>
      <c r="T1014" t="b">
        <v>0</v>
      </c>
      <c r="U1014" s="4">
        <f t="shared" si="123"/>
        <v>6134.4841125862367</v>
      </c>
    </row>
    <row r="1015" spans="1:21" x14ac:dyDescent="0.2">
      <c r="A1015">
        <v>3444822434</v>
      </c>
      <c r="B1015" t="s">
        <v>475</v>
      </c>
      <c r="D1015" s="7">
        <v>43964</v>
      </c>
      <c r="F1015" s="7">
        <f t="shared" si="125"/>
        <v>43964</v>
      </c>
      <c r="G1015" s="6">
        <f t="shared" si="126"/>
        <v>5</v>
      </c>
      <c r="H1015" s="6">
        <f t="shared" si="127"/>
        <v>13</v>
      </c>
      <c r="I1015" s="6">
        <f t="shared" si="129"/>
        <v>2020</v>
      </c>
      <c r="J1015" t="s">
        <v>4</v>
      </c>
      <c r="K1015" t="s">
        <v>5</v>
      </c>
      <c r="L1015">
        <v>3297</v>
      </c>
      <c r="M1015">
        <f t="shared" si="128"/>
        <v>12020</v>
      </c>
      <c r="N1015">
        <v>12.02</v>
      </c>
      <c r="O1015" s="4">
        <f t="shared" si="124"/>
        <v>7.4688794200000004</v>
      </c>
      <c r="P1015" t="s">
        <v>506</v>
      </c>
      <c r="Q1015" t="str">
        <f>VLOOKUP(P1015,Key!$A$2:$C$160,2,FALSE)</f>
        <v>Home - SM</v>
      </c>
      <c r="R1015" t="str">
        <f>VLOOKUP(P1015,Key!$A$2:$C$160,3,FALSE)</f>
        <v>Home - SM</v>
      </c>
      <c r="S1015" t="str">
        <f>VLOOKUP(P1015,Key!$A$2:$D$160,4,FALSE)</f>
        <v>Home - SM</v>
      </c>
      <c r="T1015" t="b">
        <v>0</v>
      </c>
      <c r="U1015" s="4">
        <f t="shared" si="123"/>
        <v>6141.9529920062369</v>
      </c>
    </row>
    <row r="1016" spans="1:21" x14ac:dyDescent="0.2">
      <c r="A1016">
        <v>3449954042</v>
      </c>
      <c r="B1016" t="s">
        <v>476</v>
      </c>
      <c r="D1016" s="7">
        <v>43965</v>
      </c>
      <c r="F1016" s="7">
        <f t="shared" si="125"/>
        <v>43965</v>
      </c>
      <c r="G1016" s="6">
        <f t="shared" si="126"/>
        <v>5</v>
      </c>
      <c r="H1016" s="6">
        <f t="shared" si="127"/>
        <v>14</v>
      </c>
      <c r="I1016" s="6">
        <f t="shared" si="129"/>
        <v>2020</v>
      </c>
      <c r="J1016" t="s">
        <v>4</v>
      </c>
      <c r="K1016" t="s">
        <v>5</v>
      </c>
      <c r="L1016">
        <v>3350</v>
      </c>
      <c r="M1016">
        <f t="shared" si="128"/>
        <v>11660</v>
      </c>
      <c r="N1016">
        <v>11.66</v>
      </c>
      <c r="O1016" s="4">
        <f t="shared" si="124"/>
        <v>7.2451858600000003</v>
      </c>
      <c r="P1016" t="s">
        <v>506</v>
      </c>
      <c r="Q1016" t="str">
        <f>VLOOKUP(P1016,Key!$A$2:$C$160,2,FALSE)</f>
        <v>Home - SM</v>
      </c>
      <c r="R1016" t="str">
        <f>VLOOKUP(P1016,Key!$A$2:$C$160,3,FALSE)</f>
        <v>Home - SM</v>
      </c>
      <c r="S1016" t="str">
        <f>VLOOKUP(P1016,Key!$A$2:$D$160,4,FALSE)</f>
        <v>Home - SM</v>
      </c>
      <c r="T1016" t="b">
        <v>0</v>
      </c>
      <c r="U1016" s="4">
        <f t="shared" si="123"/>
        <v>6149.1981778662366</v>
      </c>
    </row>
    <row r="1017" spans="1:21" x14ac:dyDescent="0.2">
      <c r="A1017">
        <v>3455093309</v>
      </c>
      <c r="B1017" t="s">
        <v>477</v>
      </c>
      <c r="D1017" s="7">
        <v>43966</v>
      </c>
      <c r="F1017" s="7">
        <f t="shared" si="125"/>
        <v>43966</v>
      </c>
      <c r="G1017" s="6">
        <f t="shared" si="126"/>
        <v>5</v>
      </c>
      <c r="H1017" s="6">
        <f t="shared" si="127"/>
        <v>15</v>
      </c>
      <c r="I1017" s="6">
        <f t="shared" si="129"/>
        <v>2020</v>
      </c>
      <c r="J1017" t="s">
        <v>4</v>
      </c>
      <c r="K1017" t="s">
        <v>5</v>
      </c>
      <c r="L1017">
        <v>3302</v>
      </c>
      <c r="M1017">
        <f t="shared" si="128"/>
        <v>11450</v>
      </c>
      <c r="N1017">
        <v>11.45</v>
      </c>
      <c r="O1017" s="4">
        <f t="shared" si="124"/>
        <v>7.11469795</v>
      </c>
      <c r="P1017" t="s">
        <v>506</v>
      </c>
      <c r="Q1017" t="str">
        <f>VLOOKUP(P1017,Key!$A$2:$C$160,2,FALSE)</f>
        <v>Home - SM</v>
      </c>
      <c r="R1017" t="str">
        <f>VLOOKUP(P1017,Key!$A$2:$C$160,3,FALSE)</f>
        <v>Home - SM</v>
      </c>
      <c r="S1017" t="str">
        <f>VLOOKUP(P1017,Key!$A$2:$D$160,4,FALSE)</f>
        <v>Home - SM</v>
      </c>
      <c r="T1017" t="b">
        <v>0</v>
      </c>
      <c r="U1017" s="4">
        <f t="shared" si="123"/>
        <v>6156.3128758162366</v>
      </c>
    </row>
    <row r="1018" spans="1:21" x14ac:dyDescent="0.2">
      <c r="A1018">
        <v>3460624275</v>
      </c>
      <c r="B1018" t="s">
        <v>478</v>
      </c>
      <c r="D1018" s="7">
        <v>43967</v>
      </c>
      <c r="F1018" s="7">
        <f t="shared" si="125"/>
        <v>43967</v>
      </c>
      <c r="G1018" s="6">
        <f t="shared" si="126"/>
        <v>5</v>
      </c>
      <c r="H1018" s="6">
        <f t="shared" si="127"/>
        <v>16</v>
      </c>
      <c r="I1018" s="6">
        <f t="shared" si="129"/>
        <v>2020</v>
      </c>
      <c r="J1018" t="s">
        <v>4</v>
      </c>
      <c r="K1018" t="s">
        <v>5</v>
      </c>
      <c r="L1018">
        <v>3524</v>
      </c>
      <c r="M1018">
        <f t="shared" si="128"/>
        <v>12220</v>
      </c>
      <c r="N1018">
        <v>12.22</v>
      </c>
      <c r="O1018" s="4">
        <f t="shared" si="124"/>
        <v>7.5931536199999998</v>
      </c>
      <c r="P1018" t="s">
        <v>506</v>
      </c>
      <c r="Q1018" t="str">
        <f>VLOOKUP(P1018,Key!$A$2:$C$160,2,FALSE)</f>
        <v>Home - SM</v>
      </c>
      <c r="R1018" t="str">
        <f>VLOOKUP(P1018,Key!$A$2:$C$160,3,FALSE)</f>
        <v>Home - SM</v>
      </c>
      <c r="S1018" t="str">
        <f>VLOOKUP(P1018,Key!$A$2:$D$160,4,FALSE)</f>
        <v>Home - SM</v>
      </c>
      <c r="T1018" t="b">
        <v>0</v>
      </c>
      <c r="U1018" s="4">
        <f t="shared" si="123"/>
        <v>6163.9060294362362</v>
      </c>
    </row>
    <row r="1019" spans="1:21" x14ac:dyDescent="0.2">
      <c r="A1019">
        <v>3466778182</v>
      </c>
      <c r="B1019" t="s">
        <v>479</v>
      </c>
      <c r="D1019" s="7">
        <v>43968</v>
      </c>
      <c r="F1019" s="7">
        <f t="shared" si="125"/>
        <v>43968</v>
      </c>
      <c r="G1019" s="6">
        <f t="shared" si="126"/>
        <v>5</v>
      </c>
      <c r="H1019" s="6">
        <f t="shared" si="127"/>
        <v>17</v>
      </c>
      <c r="I1019" s="6">
        <f t="shared" si="129"/>
        <v>2020</v>
      </c>
      <c r="J1019" t="s">
        <v>4</v>
      </c>
      <c r="K1019" t="s">
        <v>5</v>
      </c>
      <c r="L1019">
        <v>2764</v>
      </c>
      <c r="M1019">
        <f t="shared" si="128"/>
        <v>10100</v>
      </c>
      <c r="N1019">
        <v>10.1</v>
      </c>
      <c r="O1019" s="4">
        <f t="shared" si="124"/>
        <v>6.2758471</v>
      </c>
      <c r="P1019" t="s">
        <v>506</v>
      </c>
      <c r="Q1019" t="str">
        <f>VLOOKUP(P1019,Key!$A$2:$C$160,2,FALSE)</f>
        <v>Home - SM</v>
      </c>
      <c r="R1019" t="str">
        <f>VLOOKUP(P1019,Key!$A$2:$C$160,3,FALSE)</f>
        <v>Home - SM</v>
      </c>
      <c r="S1019" t="str">
        <f>VLOOKUP(P1019,Key!$A$2:$D$160,4,FALSE)</f>
        <v>Home - SM</v>
      </c>
      <c r="T1019" t="b">
        <v>0</v>
      </c>
      <c r="U1019" s="4">
        <f t="shared" si="123"/>
        <v>6170.1818765362359</v>
      </c>
    </row>
    <row r="1020" spans="1:21" x14ac:dyDescent="0.2">
      <c r="A1020">
        <v>3471673087</v>
      </c>
      <c r="B1020" t="s">
        <v>480</v>
      </c>
      <c r="D1020" s="7">
        <v>43969</v>
      </c>
      <c r="F1020" s="7">
        <f t="shared" si="125"/>
        <v>43969</v>
      </c>
      <c r="G1020" s="6">
        <f t="shared" si="126"/>
        <v>5</v>
      </c>
      <c r="H1020" s="6">
        <f t="shared" si="127"/>
        <v>18</v>
      </c>
      <c r="I1020" s="6">
        <f t="shared" si="129"/>
        <v>2020</v>
      </c>
      <c r="J1020" t="s">
        <v>4</v>
      </c>
      <c r="K1020" t="s">
        <v>5</v>
      </c>
      <c r="L1020">
        <v>3308</v>
      </c>
      <c r="M1020">
        <f t="shared" si="128"/>
        <v>11900</v>
      </c>
      <c r="N1020">
        <v>11.9</v>
      </c>
      <c r="O1020" s="4">
        <f t="shared" si="124"/>
        <v>7.3943149000000004</v>
      </c>
      <c r="P1020" t="s">
        <v>506</v>
      </c>
      <c r="Q1020" t="str">
        <f>VLOOKUP(P1020,Key!$A$2:$C$160,2,FALSE)</f>
        <v>Home - SM</v>
      </c>
      <c r="R1020" t="str">
        <f>VLOOKUP(P1020,Key!$A$2:$C$160,3,FALSE)</f>
        <v>Home - SM</v>
      </c>
      <c r="S1020" t="str">
        <f>VLOOKUP(P1020,Key!$A$2:$D$160,4,FALSE)</f>
        <v>Home - SM</v>
      </c>
      <c r="T1020" t="b">
        <v>0</v>
      </c>
      <c r="U1020" s="4">
        <f t="shared" si="123"/>
        <v>6177.5761914362356</v>
      </c>
    </row>
    <row r="1021" spans="1:21" x14ac:dyDescent="0.2">
      <c r="A1021">
        <v>3477039132</v>
      </c>
      <c r="B1021" t="s">
        <v>481</v>
      </c>
      <c r="D1021" s="7">
        <v>43970</v>
      </c>
      <c r="F1021" s="7">
        <f t="shared" si="125"/>
        <v>43970</v>
      </c>
      <c r="G1021" s="6">
        <f t="shared" si="126"/>
        <v>5</v>
      </c>
      <c r="H1021" s="6">
        <f t="shared" si="127"/>
        <v>19</v>
      </c>
      <c r="I1021" s="6">
        <f t="shared" si="129"/>
        <v>2020</v>
      </c>
      <c r="J1021" t="s">
        <v>4</v>
      </c>
      <c r="K1021" t="s">
        <v>5</v>
      </c>
      <c r="L1021">
        <v>3576</v>
      </c>
      <c r="M1021">
        <f t="shared" si="128"/>
        <v>12800</v>
      </c>
      <c r="N1021">
        <v>12.8</v>
      </c>
      <c r="O1021" s="4">
        <f t="shared" si="124"/>
        <v>7.9535488000000001</v>
      </c>
      <c r="P1021" t="s">
        <v>506</v>
      </c>
      <c r="Q1021" t="str">
        <f>VLOOKUP(P1021,Key!$A$2:$C$160,2,FALSE)</f>
        <v>Home - SM</v>
      </c>
      <c r="R1021" t="str">
        <f>VLOOKUP(P1021,Key!$A$2:$C$160,3,FALSE)</f>
        <v>Home - SM</v>
      </c>
      <c r="S1021" t="str">
        <f>VLOOKUP(P1021,Key!$A$2:$D$160,4,FALSE)</f>
        <v>Home - SM</v>
      </c>
      <c r="T1021" t="b">
        <v>0</v>
      </c>
      <c r="U1021" s="4">
        <f t="shared" si="123"/>
        <v>6185.5297402362357</v>
      </c>
    </row>
    <row r="1022" spans="1:21" x14ac:dyDescent="0.2">
      <c r="A1022">
        <v>3482698161</v>
      </c>
      <c r="B1022" t="s">
        <v>482</v>
      </c>
      <c r="D1022" s="7">
        <v>43971</v>
      </c>
      <c r="F1022" s="7">
        <f t="shared" si="125"/>
        <v>43971</v>
      </c>
      <c r="G1022" s="6">
        <f t="shared" si="126"/>
        <v>5</v>
      </c>
      <c r="H1022" s="6">
        <f t="shared" si="127"/>
        <v>20</v>
      </c>
      <c r="I1022" s="6">
        <f t="shared" si="129"/>
        <v>2020</v>
      </c>
      <c r="J1022" t="s">
        <v>4</v>
      </c>
      <c r="K1022" t="s">
        <v>5</v>
      </c>
      <c r="L1022">
        <v>3451</v>
      </c>
      <c r="M1022">
        <f t="shared" si="128"/>
        <v>12330</v>
      </c>
      <c r="N1022">
        <v>12.33</v>
      </c>
      <c r="O1022" s="4">
        <f t="shared" si="124"/>
        <v>7.6615044299999999</v>
      </c>
      <c r="P1022" t="s">
        <v>506</v>
      </c>
      <c r="Q1022" t="str">
        <f>VLOOKUP(P1022,Key!$A$2:$C$160,2,FALSE)</f>
        <v>Home - SM</v>
      </c>
      <c r="R1022" t="str">
        <f>VLOOKUP(P1022,Key!$A$2:$C$160,3,FALSE)</f>
        <v>Home - SM</v>
      </c>
      <c r="S1022" t="str">
        <f>VLOOKUP(P1022,Key!$A$2:$D$160,4,FALSE)</f>
        <v>Home - SM</v>
      </c>
      <c r="T1022" t="b">
        <v>0</v>
      </c>
      <c r="U1022" s="4">
        <f t="shared" si="123"/>
        <v>6193.1912446662354</v>
      </c>
    </row>
    <row r="1023" spans="1:21" x14ac:dyDescent="0.2">
      <c r="A1023">
        <v>3488453957</v>
      </c>
      <c r="B1023" t="s">
        <v>483</v>
      </c>
      <c r="D1023" s="7">
        <v>43972</v>
      </c>
      <c r="F1023" s="7">
        <f t="shared" si="125"/>
        <v>43972</v>
      </c>
      <c r="G1023" s="6">
        <f t="shared" si="126"/>
        <v>5</v>
      </c>
      <c r="H1023" s="6">
        <f t="shared" si="127"/>
        <v>21</v>
      </c>
      <c r="I1023" s="6">
        <f t="shared" si="129"/>
        <v>2020</v>
      </c>
      <c r="J1023" t="s">
        <v>4</v>
      </c>
      <c r="K1023" t="s">
        <v>5</v>
      </c>
      <c r="L1023">
        <v>3325</v>
      </c>
      <c r="M1023">
        <f t="shared" si="128"/>
        <v>11590</v>
      </c>
      <c r="N1023">
        <v>11.59</v>
      </c>
      <c r="O1023" s="4">
        <f t="shared" si="124"/>
        <v>7.2016898899999999</v>
      </c>
      <c r="P1023" t="s">
        <v>506</v>
      </c>
      <c r="Q1023" t="str">
        <f>VLOOKUP(P1023,Key!$A$2:$C$160,2,FALSE)</f>
        <v>Home - SM</v>
      </c>
      <c r="R1023" t="str">
        <f>VLOOKUP(P1023,Key!$A$2:$C$160,3,FALSE)</f>
        <v>Home - SM</v>
      </c>
      <c r="S1023" t="str">
        <f>VLOOKUP(P1023,Key!$A$2:$D$160,4,FALSE)</f>
        <v>Home - SM</v>
      </c>
      <c r="T1023" t="b">
        <v>0</v>
      </c>
      <c r="U1023" s="4">
        <f t="shared" si="123"/>
        <v>6200.3929345562356</v>
      </c>
    </row>
    <row r="1024" spans="1:21" x14ac:dyDescent="0.2">
      <c r="A1024">
        <v>3493705999</v>
      </c>
      <c r="B1024" t="s">
        <v>484</v>
      </c>
      <c r="D1024" s="7">
        <v>43973</v>
      </c>
      <c r="F1024" s="7">
        <f t="shared" si="125"/>
        <v>43973</v>
      </c>
      <c r="G1024" s="6">
        <f t="shared" si="126"/>
        <v>5</v>
      </c>
      <c r="H1024" s="6">
        <f t="shared" si="127"/>
        <v>22</v>
      </c>
      <c r="I1024" s="6">
        <f t="shared" si="129"/>
        <v>2020</v>
      </c>
      <c r="J1024" t="s">
        <v>4</v>
      </c>
      <c r="K1024" t="s">
        <v>5</v>
      </c>
      <c r="L1024">
        <v>3453</v>
      </c>
      <c r="M1024">
        <f t="shared" si="128"/>
        <v>12100</v>
      </c>
      <c r="N1024">
        <v>12.1</v>
      </c>
      <c r="O1024" s="4">
        <f t="shared" si="124"/>
        <v>7.5185890999999998</v>
      </c>
      <c r="P1024" t="s">
        <v>506</v>
      </c>
      <c r="Q1024" t="str">
        <f>VLOOKUP(P1024,Key!$A$2:$C$160,2,FALSE)</f>
        <v>Home - SM</v>
      </c>
      <c r="R1024" t="str">
        <f>VLOOKUP(P1024,Key!$A$2:$C$160,3,FALSE)</f>
        <v>Home - SM</v>
      </c>
      <c r="S1024" t="str">
        <f>VLOOKUP(P1024,Key!$A$2:$D$160,4,FALSE)</f>
        <v>Home - SM</v>
      </c>
      <c r="T1024" t="b">
        <v>0</v>
      </c>
      <c r="U1024" s="4">
        <f t="shared" si="123"/>
        <v>6207.9115236562357</v>
      </c>
    </row>
    <row r="1025" spans="1:21" x14ac:dyDescent="0.2">
      <c r="A1025">
        <v>3498969617</v>
      </c>
      <c r="B1025" t="s">
        <v>485</v>
      </c>
      <c r="D1025" s="7">
        <v>43974</v>
      </c>
      <c r="F1025" s="7">
        <f t="shared" si="125"/>
        <v>43974</v>
      </c>
      <c r="G1025" s="6">
        <f t="shared" si="126"/>
        <v>5</v>
      </c>
      <c r="H1025" s="6">
        <f t="shared" si="127"/>
        <v>23</v>
      </c>
      <c r="I1025" s="6">
        <f t="shared" si="129"/>
        <v>2020</v>
      </c>
      <c r="J1025" t="s">
        <v>4</v>
      </c>
      <c r="K1025" t="s">
        <v>5</v>
      </c>
      <c r="L1025">
        <v>4485</v>
      </c>
      <c r="M1025">
        <f t="shared" si="128"/>
        <v>15730</v>
      </c>
      <c r="N1025">
        <v>15.73</v>
      </c>
      <c r="O1025" s="4">
        <f t="shared" si="124"/>
        <v>9.7741658299999994</v>
      </c>
      <c r="P1025" t="s">
        <v>506</v>
      </c>
      <c r="Q1025" t="str">
        <f>VLOOKUP(P1025,Key!$A$2:$C$160,2,FALSE)</f>
        <v>Home - SM</v>
      </c>
      <c r="R1025" t="str">
        <f>VLOOKUP(P1025,Key!$A$2:$C$160,3,FALSE)</f>
        <v>Home - SM</v>
      </c>
      <c r="S1025" t="str">
        <f>VLOOKUP(P1025,Key!$A$2:$D$160,4,FALSE)</f>
        <v>Home - SM</v>
      </c>
      <c r="T1025" t="b">
        <v>0</v>
      </c>
      <c r="U1025" s="4">
        <f t="shared" si="123"/>
        <v>6217.6856894862358</v>
      </c>
    </row>
    <row r="1026" spans="1:21" x14ac:dyDescent="0.2">
      <c r="A1026">
        <v>3504409722</v>
      </c>
      <c r="B1026" t="s">
        <v>486</v>
      </c>
      <c r="D1026" s="7">
        <v>43975</v>
      </c>
      <c r="F1026" s="7">
        <f t="shared" si="125"/>
        <v>43975</v>
      </c>
      <c r="G1026" s="6">
        <f t="shared" si="126"/>
        <v>5</v>
      </c>
      <c r="H1026" s="6">
        <f t="shared" si="127"/>
        <v>24</v>
      </c>
      <c r="I1026" s="6">
        <f t="shared" si="129"/>
        <v>2020</v>
      </c>
      <c r="J1026" t="s">
        <v>4</v>
      </c>
      <c r="K1026" t="s">
        <v>5</v>
      </c>
      <c r="L1026">
        <v>2901</v>
      </c>
      <c r="M1026">
        <f t="shared" si="128"/>
        <v>10000</v>
      </c>
      <c r="N1026">
        <v>10</v>
      </c>
      <c r="O1026" s="4">
        <f t="shared" si="124"/>
        <v>6.2137099999999998</v>
      </c>
      <c r="P1026" t="s">
        <v>506</v>
      </c>
      <c r="Q1026" t="str">
        <f>VLOOKUP(P1026,Key!$A$2:$C$160,2,FALSE)</f>
        <v>Home - SM</v>
      </c>
      <c r="R1026" t="str">
        <f>VLOOKUP(P1026,Key!$A$2:$C$160,3,FALSE)</f>
        <v>Home - SM</v>
      </c>
      <c r="S1026" t="str">
        <f>VLOOKUP(P1026,Key!$A$2:$D$160,4,FALSE)</f>
        <v>Home - SM</v>
      </c>
      <c r="T1026" t="b">
        <v>0</v>
      </c>
      <c r="U1026" s="4">
        <f t="shared" si="123"/>
        <v>6223.8993994862358</v>
      </c>
    </row>
    <row r="1027" spans="1:21" x14ac:dyDescent="0.2">
      <c r="A1027">
        <v>3509469514</v>
      </c>
      <c r="B1027" t="s">
        <v>487</v>
      </c>
      <c r="D1027" s="7">
        <v>43976</v>
      </c>
      <c r="F1027" s="7">
        <f t="shared" si="125"/>
        <v>43976</v>
      </c>
      <c r="G1027" s="6">
        <f t="shared" si="126"/>
        <v>5</v>
      </c>
      <c r="H1027" s="6">
        <f t="shared" si="127"/>
        <v>25</v>
      </c>
      <c r="I1027" s="6">
        <f t="shared" si="129"/>
        <v>2020</v>
      </c>
      <c r="J1027" t="s">
        <v>4</v>
      </c>
      <c r="K1027" t="s">
        <v>5</v>
      </c>
      <c r="L1027">
        <v>3530</v>
      </c>
      <c r="M1027">
        <f t="shared" si="128"/>
        <v>12090</v>
      </c>
      <c r="N1027">
        <v>12.09</v>
      </c>
      <c r="O1027" s="4">
        <f t="shared" si="124"/>
        <v>7.5123753899999999</v>
      </c>
      <c r="P1027" t="s">
        <v>506</v>
      </c>
      <c r="Q1027" t="str">
        <f>VLOOKUP(P1027,Key!$A$2:$C$160,2,FALSE)</f>
        <v>Home - SM</v>
      </c>
      <c r="R1027" t="str">
        <f>VLOOKUP(P1027,Key!$A$2:$C$160,3,FALSE)</f>
        <v>Home - SM</v>
      </c>
      <c r="S1027" t="str">
        <f>VLOOKUP(P1027,Key!$A$2:$D$160,4,FALSE)</f>
        <v>Home - SM</v>
      </c>
      <c r="T1027" t="b">
        <v>0</v>
      </c>
      <c r="U1027" s="4">
        <f t="shared" si="123"/>
        <v>6231.4117748762355</v>
      </c>
    </row>
    <row r="1028" spans="1:21" x14ac:dyDescent="0.2">
      <c r="A1028">
        <v>3514746208</v>
      </c>
      <c r="B1028" t="s">
        <v>488</v>
      </c>
      <c r="D1028" s="7">
        <v>43977</v>
      </c>
      <c r="F1028" s="7">
        <f t="shared" si="125"/>
        <v>43977</v>
      </c>
      <c r="G1028" s="6">
        <f t="shared" si="126"/>
        <v>5</v>
      </c>
      <c r="H1028" s="6">
        <f t="shared" si="127"/>
        <v>26</v>
      </c>
      <c r="I1028" s="6">
        <f t="shared" si="129"/>
        <v>2020</v>
      </c>
      <c r="J1028" t="s">
        <v>4</v>
      </c>
      <c r="K1028" t="s">
        <v>5</v>
      </c>
      <c r="L1028">
        <v>3918</v>
      </c>
      <c r="M1028">
        <f t="shared" si="128"/>
        <v>13550</v>
      </c>
      <c r="N1028">
        <v>13.55</v>
      </c>
      <c r="O1028" s="4">
        <f t="shared" si="124"/>
        <v>8.4195770500000009</v>
      </c>
      <c r="P1028" t="s">
        <v>506</v>
      </c>
      <c r="Q1028" t="str">
        <f>VLOOKUP(P1028,Key!$A$2:$C$160,2,FALSE)</f>
        <v>Home - SM</v>
      </c>
      <c r="R1028" t="str">
        <f>VLOOKUP(P1028,Key!$A$2:$C$160,3,FALSE)</f>
        <v>Home - SM</v>
      </c>
      <c r="S1028" t="str">
        <f>VLOOKUP(P1028,Key!$A$2:$D$160,4,FALSE)</f>
        <v>Home - SM</v>
      </c>
      <c r="T1028" t="b">
        <v>0</v>
      </c>
      <c r="U1028" s="4">
        <f t="shared" si="123"/>
        <v>6239.8313519262356</v>
      </c>
    </row>
    <row r="1029" spans="1:21" x14ac:dyDescent="0.2">
      <c r="A1029">
        <v>3520423439</v>
      </c>
      <c r="B1029" t="s">
        <v>489</v>
      </c>
      <c r="D1029" s="7">
        <v>43978</v>
      </c>
      <c r="F1029" s="7">
        <f t="shared" si="125"/>
        <v>43978</v>
      </c>
      <c r="G1029" s="6">
        <f t="shared" si="126"/>
        <v>5</v>
      </c>
      <c r="H1029" s="6">
        <f t="shared" si="127"/>
        <v>27</v>
      </c>
      <c r="I1029" s="6">
        <f t="shared" si="129"/>
        <v>2020</v>
      </c>
      <c r="J1029" t="s">
        <v>4</v>
      </c>
      <c r="K1029" t="s">
        <v>5</v>
      </c>
      <c r="L1029">
        <v>3716</v>
      </c>
      <c r="M1029">
        <f t="shared" si="128"/>
        <v>12300</v>
      </c>
      <c r="N1029">
        <v>12.3</v>
      </c>
      <c r="O1029" s="4">
        <f t="shared" si="124"/>
        <v>7.6428633000000001</v>
      </c>
      <c r="P1029" t="s">
        <v>506</v>
      </c>
      <c r="Q1029" t="str">
        <f>VLOOKUP(P1029,Key!$A$2:$C$160,2,FALSE)</f>
        <v>Home - SM</v>
      </c>
      <c r="R1029" t="str">
        <f>VLOOKUP(P1029,Key!$A$2:$C$160,3,FALSE)</f>
        <v>Home - SM</v>
      </c>
      <c r="S1029" t="str">
        <f>VLOOKUP(P1029,Key!$A$2:$D$160,4,FALSE)</f>
        <v>Home - SM</v>
      </c>
      <c r="T1029" t="b">
        <v>0</v>
      </c>
      <c r="U1029" s="4">
        <f t="shared" si="123"/>
        <v>6247.4742152262352</v>
      </c>
    </row>
    <row r="1030" spans="1:21" x14ac:dyDescent="0.2">
      <c r="A1030">
        <v>3525806026</v>
      </c>
      <c r="B1030" t="s">
        <v>490</v>
      </c>
      <c r="D1030" s="7">
        <v>43979</v>
      </c>
      <c r="F1030" s="7">
        <f t="shared" si="125"/>
        <v>43979</v>
      </c>
      <c r="G1030" s="6">
        <f t="shared" si="126"/>
        <v>5</v>
      </c>
      <c r="H1030" s="6">
        <f t="shared" si="127"/>
        <v>28</v>
      </c>
      <c r="I1030" s="6">
        <f t="shared" si="129"/>
        <v>2020</v>
      </c>
      <c r="J1030" t="s">
        <v>4</v>
      </c>
      <c r="K1030" t="s">
        <v>5</v>
      </c>
      <c r="L1030">
        <v>3403</v>
      </c>
      <c r="M1030">
        <f t="shared" si="128"/>
        <v>12340</v>
      </c>
      <c r="N1030">
        <v>12.34</v>
      </c>
      <c r="O1030" s="4">
        <f t="shared" si="124"/>
        <v>7.6677181399999998</v>
      </c>
      <c r="P1030" t="s">
        <v>506</v>
      </c>
      <c r="Q1030" t="str">
        <f>VLOOKUP(P1030,Key!$A$2:$C$160,2,FALSE)</f>
        <v>Home - SM</v>
      </c>
      <c r="R1030" t="str">
        <f>VLOOKUP(P1030,Key!$A$2:$C$160,3,FALSE)</f>
        <v>Home - SM</v>
      </c>
      <c r="S1030" t="str">
        <f>VLOOKUP(P1030,Key!$A$2:$D$160,4,FALSE)</f>
        <v>Home - SM</v>
      </c>
      <c r="T1030" t="b">
        <v>0</v>
      </c>
      <c r="U1030" s="4">
        <f t="shared" si="123"/>
        <v>6255.1419333662352</v>
      </c>
    </row>
    <row r="1031" spans="1:21" x14ac:dyDescent="0.2">
      <c r="A1031">
        <v>3530863966</v>
      </c>
      <c r="B1031" t="s">
        <v>491</v>
      </c>
      <c r="D1031" s="7">
        <v>43980</v>
      </c>
      <c r="F1031" s="7">
        <f t="shared" si="125"/>
        <v>43980</v>
      </c>
      <c r="G1031" s="6">
        <f t="shared" si="126"/>
        <v>5</v>
      </c>
      <c r="H1031" s="6">
        <f t="shared" si="127"/>
        <v>29</v>
      </c>
      <c r="I1031" s="6">
        <f t="shared" si="129"/>
        <v>2020</v>
      </c>
      <c r="J1031" t="s">
        <v>4</v>
      </c>
      <c r="K1031" t="s">
        <v>5</v>
      </c>
      <c r="L1031">
        <v>3539</v>
      </c>
      <c r="M1031">
        <f t="shared" si="128"/>
        <v>12250</v>
      </c>
      <c r="N1031">
        <v>12.25</v>
      </c>
      <c r="O1031" s="4">
        <f t="shared" si="124"/>
        <v>7.6117947500000005</v>
      </c>
      <c r="P1031" t="s">
        <v>506</v>
      </c>
      <c r="Q1031" t="str">
        <f>VLOOKUP(P1031,Key!$A$2:$C$160,2,FALSE)</f>
        <v>Home - SM</v>
      </c>
      <c r="R1031" t="str">
        <f>VLOOKUP(P1031,Key!$A$2:$C$160,3,FALSE)</f>
        <v>Home - SM</v>
      </c>
      <c r="S1031" t="str">
        <f>VLOOKUP(P1031,Key!$A$2:$D$160,4,FALSE)</f>
        <v>Home - SM</v>
      </c>
      <c r="T1031" t="b">
        <v>0</v>
      </c>
      <c r="U1031" s="4">
        <f t="shared" si="123"/>
        <v>6262.7537281162349</v>
      </c>
    </row>
    <row r="1032" spans="1:21" x14ac:dyDescent="0.2">
      <c r="A1032">
        <v>3536490295</v>
      </c>
      <c r="B1032" t="s">
        <v>492</v>
      </c>
      <c r="D1032" s="7">
        <v>43981</v>
      </c>
      <c r="F1032" s="7">
        <f t="shared" si="125"/>
        <v>43981</v>
      </c>
      <c r="G1032" s="6">
        <f t="shared" si="126"/>
        <v>5</v>
      </c>
      <c r="H1032" s="6">
        <f t="shared" si="127"/>
        <v>30</v>
      </c>
      <c r="I1032" s="6">
        <f t="shared" si="129"/>
        <v>2020</v>
      </c>
      <c r="J1032" t="s">
        <v>4</v>
      </c>
      <c r="K1032" t="s">
        <v>5</v>
      </c>
      <c r="L1032">
        <v>3502</v>
      </c>
      <c r="M1032">
        <f t="shared" si="128"/>
        <v>12320</v>
      </c>
      <c r="N1032">
        <v>12.32</v>
      </c>
      <c r="O1032" s="4">
        <f t="shared" si="124"/>
        <v>7.65529072</v>
      </c>
      <c r="P1032" t="s">
        <v>506</v>
      </c>
      <c r="Q1032" t="str">
        <f>VLOOKUP(P1032,Key!$A$2:$C$160,2,FALSE)</f>
        <v>Home - SM</v>
      </c>
      <c r="R1032" t="str">
        <f>VLOOKUP(P1032,Key!$A$2:$C$160,3,FALSE)</f>
        <v>Home - SM</v>
      </c>
      <c r="S1032" t="str">
        <f>VLOOKUP(P1032,Key!$A$2:$D$160,4,FALSE)</f>
        <v>Home - SM</v>
      </c>
      <c r="T1032" t="b">
        <v>0</v>
      </c>
      <c r="U1032" s="4">
        <f t="shared" ref="U1032:U1095" si="130">IF(K1032="Run",O1032,0)+U1031</f>
        <v>6270.4090188362352</v>
      </c>
    </row>
    <row r="1033" spans="1:21" x14ac:dyDescent="0.2">
      <c r="A1033">
        <v>3542426404</v>
      </c>
      <c r="B1033" t="s">
        <v>493</v>
      </c>
      <c r="D1033" s="7">
        <v>43982</v>
      </c>
      <c r="F1033" s="7">
        <f t="shared" si="125"/>
        <v>43982</v>
      </c>
      <c r="G1033" s="6">
        <f t="shared" si="126"/>
        <v>5</v>
      </c>
      <c r="H1033" s="6">
        <f t="shared" si="127"/>
        <v>31</v>
      </c>
      <c r="I1033" s="6">
        <f t="shared" si="129"/>
        <v>2020</v>
      </c>
      <c r="J1033" t="s">
        <v>4</v>
      </c>
      <c r="K1033" t="s">
        <v>5</v>
      </c>
      <c r="L1033">
        <v>3596</v>
      </c>
      <c r="M1033">
        <f t="shared" si="128"/>
        <v>12510</v>
      </c>
      <c r="N1033">
        <v>12.51</v>
      </c>
      <c r="O1033" s="4">
        <f t="shared" si="124"/>
        <v>7.7733512100000004</v>
      </c>
      <c r="P1033" t="s">
        <v>506</v>
      </c>
      <c r="Q1033" t="str">
        <f>VLOOKUP(P1033,Key!$A$2:$C$160,2,FALSE)</f>
        <v>Home - SM</v>
      </c>
      <c r="R1033" t="str">
        <f>VLOOKUP(P1033,Key!$A$2:$C$160,3,FALSE)</f>
        <v>Home - SM</v>
      </c>
      <c r="S1033" t="str">
        <f>VLOOKUP(P1033,Key!$A$2:$D$160,4,FALSE)</f>
        <v>Home - SM</v>
      </c>
      <c r="T1033" t="b">
        <v>0</v>
      </c>
      <c r="U1033" s="4">
        <f t="shared" si="130"/>
        <v>6278.1823700462355</v>
      </c>
    </row>
    <row r="1034" spans="1:21" x14ac:dyDescent="0.2">
      <c r="A1034">
        <v>3547669862</v>
      </c>
      <c r="B1034" t="s">
        <v>494</v>
      </c>
      <c r="D1034" s="7">
        <v>43983</v>
      </c>
      <c r="F1034" s="7">
        <f t="shared" si="125"/>
        <v>43983</v>
      </c>
      <c r="G1034" s="6">
        <f t="shared" si="126"/>
        <v>6</v>
      </c>
      <c r="H1034" s="6">
        <f t="shared" si="127"/>
        <v>1</v>
      </c>
      <c r="I1034" s="6">
        <f t="shared" si="129"/>
        <v>2020</v>
      </c>
      <c r="J1034" t="s">
        <v>4</v>
      </c>
      <c r="K1034" t="s">
        <v>5</v>
      </c>
      <c r="L1034">
        <v>3214</v>
      </c>
      <c r="M1034">
        <f t="shared" si="128"/>
        <v>11440</v>
      </c>
      <c r="N1034">
        <v>11.44</v>
      </c>
      <c r="O1034" s="4">
        <f t="shared" si="124"/>
        <v>7.1084842400000001</v>
      </c>
      <c r="P1034" t="s">
        <v>506</v>
      </c>
      <c r="Q1034" t="str">
        <f>VLOOKUP(P1034,Key!$A$2:$C$160,2,FALSE)</f>
        <v>Home - SM</v>
      </c>
      <c r="R1034" t="str">
        <f>VLOOKUP(P1034,Key!$A$2:$C$160,3,FALSE)</f>
        <v>Home - SM</v>
      </c>
      <c r="S1034" t="str">
        <f>VLOOKUP(P1034,Key!$A$2:$D$160,4,FALSE)</f>
        <v>Home - SM</v>
      </c>
      <c r="T1034" t="b">
        <v>0</v>
      </c>
      <c r="U1034" s="4">
        <f t="shared" si="130"/>
        <v>6285.2908542862351</v>
      </c>
    </row>
    <row r="1035" spans="1:21" x14ac:dyDescent="0.2">
      <c r="A1035">
        <v>3552895125</v>
      </c>
      <c r="B1035" t="s">
        <v>495</v>
      </c>
      <c r="D1035" s="7">
        <v>43984</v>
      </c>
      <c r="F1035" s="7">
        <f t="shared" si="125"/>
        <v>43984</v>
      </c>
      <c r="G1035" s="6">
        <f t="shared" si="126"/>
        <v>6</v>
      </c>
      <c r="H1035" s="6">
        <f t="shared" si="127"/>
        <v>2</v>
      </c>
      <c r="I1035" s="6">
        <f t="shared" si="129"/>
        <v>2020</v>
      </c>
      <c r="J1035" t="s">
        <v>4</v>
      </c>
      <c r="K1035" t="s">
        <v>5</v>
      </c>
      <c r="L1035">
        <v>3064</v>
      </c>
      <c r="M1035">
        <f t="shared" si="128"/>
        <v>11240</v>
      </c>
      <c r="N1035">
        <v>11.24</v>
      </c>
      <c r="O1035" s="4">
        <f t="shared" si="124"/>
        <v>6.9842100399999998</v>
      </c>
      <c r="P1035" t="s">
        <v>506</v>
      </c>
      <c r="Q1035" t="str">
        <f>VLOOKUP(P1035,Key!$A$2:$C$160,2,FALSE)</f>
        <v>Home - SM</v>
      </c>
      <c r="R1035" t="str">
        <f>VLOOKUP(P1035,Key!$A$2:$C$160,3,FALSE)</f>
        <v>Home - SM</v>
      </c>
      <c r="S1035" t="str">
        <f>VLOOKUP(P1035,Key!$A$2:$D$160,4,FALSE)</f>
        <v>Home - SM</v>
      </c>
      <c r="T1035" t="b">
        <v>0</v>
      </c>
      <c r="U1035" s="4">
        <f t="shared" si="130"/>
        <v>6292.2750643262352</v>
      </c>
    </row>
    <row r="1036" spans="1:21" x14ac:dyDescent="0.2">
      <c r="A1036">
        <v>3558200863</v>
      </c>
      <c r="B1036" t="s">
        <v>496</v>
      </c>
      <c r="D1036" s="7">
        <v>43985</v>
      </c>
      <c r="F1036" s="7">
        <f t="shared" si="125"/>
        <v>43985</v>
      </c>
      <c r="G1036" s="6">
        <f t="shared" si="126"/>
        <v>6</v>
      </c>
      <c r="H1036" s="6">
        <f t="shared" si="127"/>
        <v>3</v>
      </c>
      <c r="I1036" s="6">
        <f t="shared" si="129"/>
        <v>2020</v>
      </c>
      <c r="J1036" t="s">
        <v>4</v>
      </c>
      <c r="K1036" t="s">
        <v>5</v>
      </c>
      <c r="L1036">
        <v>3795</v>
      </c>
      <c r="M1036">
        <f t="shared" si="128"/>
        <v>12950</v>
      </c>
      <c r="N1036">
        <v>12.95</v>
      </c>
      <c r="O1036" s="4">
        <f t="shared" si="124"/>
        <v>8.0467544499999999</v>
      </c>
      <c r="P1036" t="s">
        <v>506</v>
      </c>
      <c r="Q1036" t="str">
        <f>VLOOKUP(P1036,Key!$A$2:$C$160,2,FALSE)</f>
        <v>Home - SM</v>
      </c>
      <c r="R1036" t="str">
        <f>VLOOKUP(P1036,Key!$A$2:$C$160,3,FALSE)</f>
        <v>Home - SM</v>
      </c>
      <c r="S1036" t="str">
        <f>VLOOKUP(P1036,Key!$A$2:$D$160,4,FALSE)</f>
        <v>Home - SM</v>
      </c>
      <c r="T1036" t="b">
        <v>0</v>
      </c>
      <c r="U1036" s="4">
        <f t="shared" si="130"/>
        <v>6300.321818776235</v>
      </c>
    </row>
    <row r="1037" spans="1:21" x14ac:dyDescent="0.2">
      <c r="A1037">
        <v>3563213231</v>
      </c>
      <c r="B1037" t="s">
        <v>497</v>
      </c>
      <c r="D1037" s="7">
        <v>43986</v>
      </c>
      <c r="F1037" s="7">
        <f t="shared" si="125"/>
        <v>43986</v>
      </c>
      <c r="G1037" s="6">
        <f t="shared" si="126"/>
        <v>6</v>
      </c>
      <c r="H1037" s="6">
        <f t="shared" si="127"/>
        <v>4</v>
      </c>
      <c r="I1037" s="6">
        <f t="shared" si="129"/>
        <v>2020</v>
      </c>
      <c r="J1037" t="s">
        <v>4</v>
      </c>
      <c r="K1037" t="s">
        <v>5</v>
      </c>
      <c r="L1037">
        <v>3186</v>
      </c>
      <c r="M1037">
        <f t="shared" si="128"/>
        <v>11470</v>
      </c>
      <c r="N1037">
        <v>11.47</v>
      </c>
      <c r="O1037" s="4">
        <f t="shared" si="124"/>
        <v>7.1271253699999999</v>
      </c>
      <c r="P1037" t="s">
        <v>506</v>
      </c>
      <c r="Q1037" t="str">
        <f>VLOOKUP(P1037,Key!$A$2:$C$160,2,FALSE)</f>
        <v>Home - SM</v>
      </c>
      <c r="R1037" t="str">
        <f>VLOOKUP(P1037,Key!$A$2:$C$160,3,FALSE)</f>
        <v>Home - SM</v>
      </c>
      <c r="S1037" t="str">
        <f>VLOOKUP(P1037,Key!$A$2:$D$160,4,FALSE)</f>
        <v>Home - SM</v>
      </c>
      <c r="T1037" t="b">
        <v>0</v>
      </c>
      <c r="U1037" s="4">
        <f t="shared" si="130"/>
        <v>6307.4489441462347</v>
      </c>
    </row>
    <row r="1038" spans="1:21" x14ac:dyDescent="0.2">
      <c r="A1038">
        <v>3567765959</v>
      </c>
      <c r="B1038" t="s">
        <v>498</v>
      </c>
      <c r="D1038" s="7">
        <v>43987</v>
      </c>
      <c r="F1038" s="7">
        <f t="shared" si="125"/>
        <v>43987</v>
      </c>
      <c r="G1038" s="6">
        <f t="shared" si="126"/>
        <v>6</v>
      </c>
      <c r="H1038" s="6">
        <f t="shared" si="127"/>
        <v>5</v>
      </c>
      <c r="I1038" s="6">
        <f t="shared" si="129"/>
        <v>2020</v>
      </c>
      <c r="J1038" t="s">
        <v>4</v>
      </c>
      <c r="K1038" t="s">
        <v>5</v>
      </c>
      <c r="L1038">
        <v>3637</v>
      </c>
      <c r="M1038">
        <f t="shared" si="128"/>
        <v>12200</v>
      </c>
      <c r="N1038">
        <v>12.2</v>
      </c>
      <c r="O1038" s="4">
        <f t="shared" si="124"/>
        <v>7.5807262</v>
      </c>
      <c r="P1038" t="s">
        <v>506</v>
      </c>
      <c r="Q1038" t="str">
        <f>VLOOKUP(P1038,Key!$A$2:$C$160,2,FALSE)</f>
        <v>Home - SM</v>
      </c>
      <c r="R1038" t="str">
        <f>VLOOKUP(P1038,Key!$A$2:$C$160,3,FALSE)</f>
        <v>Home - SM</v>
      </c>
      <c r="S1038" t="str">
        <f>VLOOKUP(P1038,Key!$A$2:$D$160,4,FALSE)</f>
        <v>Home - SM</v>
      </c>
      <c r="T1038" t="b">
        <v>0</v>
      </c>
      <c r="U1038" s="4">
        <f t="shared" si="130"/>
        <v>6315.0296703462345</v>
      </c>
    </row>
    <row r="1039" spans="1:21" x14ac:dyDescent="0.2">
      <c r="A1039">
        <v>3572834638</v>
      </c>
      <c r="B1039" t="s">
        <v>499</v>
      </c>
      <c r="D1039" s="7">
        <v>43988</v>
      </c>
      <c r="F1039" s="7">
        <f t="shared" si="125"/>
        <v>43988</v>
      </c>
      <c r="G1039" s="6">
        <f t="shared" si="126"/>
        <v>6</v>
      </c>
      <c r="H1039" s="6">
        <f t="shared" si="127"/>
        <v>6</v>
      </c>
      <c r="I1039" s="6">
        <f t="shared" si="129"/>
        <v>2020</v>
      </c>
      <c r="J1039" t="s">
        <v>4</v>
      </c>
      <c r="K1039" t="s">
        <v>5</v>
      </c>
      <c r="L1039">
        <v>3669</v>
      </c>
      <c r="M1039">
        <f t="shared" si="128"/>
        <v>13090</v>
      </c>
      <c r="N1039">
        <v>13.09</v>
      </c>
      <c r="O1039" s="4">
        <f t="shared" si="124"/>
        <v>8.1337463900000007</v>
      </c>
      <c r="P1039" t="s">
        <v>506</v>
      </c>
      <c r="Q1039" t="str">
        <f>VLOOKUP(P1039,Key!$A$2:$C$160,2,FALSE)</f>
        <v>Home - SM</v>
      </c>
      <c r="R1039" t="str">
        <f>VLOOKUP(P1039,Key!$A$2:$C$160,3,FALSE)</f>
        <v>Home - SM</v>
      </c>
      <c r="S1039" t="str">
        <f>VLOOKUP(P1039,Key!$A$2:$D$160,4,FALSE)</f>
        <v>Home - SM</v>
      </c>
      <c r="T1039" t="b">
        <v>0</v>
      </c>
      <c r="U1039" s="4">
        <f t="shared" si="130"/>
        <v>6323.1634167362345</v>
      </c>
    </row>
    <row r="1040" spans="1:21" x14ac:dyDescent="0.2">
      <c r="A1040">
        <v>3578456267</v>
      </c>
      <c r="B1040" t="s">
        <v>500</v>
      </c>
      <c r="D1040" s="7">
        <v>43989</v>
      </c>
      <c r="F1040" s="7">
        <f t="shared" si="125"/>
        <v>43989</v>
      </c>
      <c r="G1040" s="6">
        <f t="shared" si="126"/>
        <v>6</v>
      </c>
      <c r="H1040" s="6">
        <f t="shared" si="127"/>
        <v>7</v>
      </c>
      <c r="I1040" s="6">
        <f t="shared" si="129"/>
        <v>2020</v>
      </c>
      <c r="J1040" t="s">
        <v>4</v>
      </c>
      <c r="K1040" t="s">
        <v>5</v>
      </c>
      <c r="L1040">
        <v>3454</v>
      </c>
      <c r="M1040">
        <f t="shared" si="128"/>
        <v>11910</v>
      </c>
      <c r="N1040">
        <v>11.91</v>
      </c>
      <c r="O1040" s="4">
        <f t="shared" si="124"/>
        <v>7.4005286100000003</v>
      </c>
      <c r="P1040" t="s">
        <v>506</v>
      </c>
      <c r="Q1040" t="str">
        <f>VLOOKUP(P1040,Key!$A$2:$C$160,2,FALSE)</f>
        <v>Home - SM</v>
      </c>
      <c r="R1040" t="str">
        <f>VLOOKUP(P1040,Key!$A$2:$C$160,3,FALSE)</f>
        <v>Home - SM</v>
      </c>
      <c r="S1040" t="str">
        <f>VLOOKUP(P1040,Key!$A$2:$D$160,4,FALSE)</f>
        <v>Home - SM</v>
      </c>
      <c r="T1040" t="b">
        <v>0</v>
      </c>
      <c r="U1040" s="4">
        <f t="shared" si="130"/>
        <v>6330.5639453462345</v>
      </c>
    </row>
    <row r="1041" spans="1:21" x14ac:dyDescent="0.2">
      <c r="A1041">
        <v>3582935401</v>
      </c>
      <c r="B1041" t="s">
        <v>501</v>
      </c>
      <c r="D1041" s="7">
        <v>43990</v>
      </c>
      <c r="F1041" s="7">
        <f t="shared" si="125"/>
        <v>43990</v>
      </c>
      <c r="G1041" s="6">
        <f t="shared" si="126"/>
        <v>6</v>
      </c>
      <c r="H1041" s="6">
        <f t="shared" si="127"/>
        <v>8</v>
      </c>
      <c r="I1041" s="6">
        <f t="shared" si="129"/>
        <v>2020</v>
      </c>
      <c r="J1041" t="s">
        <v>4</v>
      </c>
      <c r="K1041" t="s">
        <v>5</v>
      </c>
      <c r="L1041">
        <v>3359</v>
      </c>
      <c r="M1041">
        <f t="shared" si="128"/>
        <v>11750</v>
      </c>
      <c r="N1041">
        <v>11.75</v>
      </c>
      <c r="O1041" s="4">
        <f t="shared" si="124"/>
        <v>7.3011092500000006</v>
      </c>
      <c r="P1041" t="s">
        <v>506</v>
      </c>
      <c r="Q1041" t="str">
        <f>VLOOKUP(P1041,Key!$A$2:$C$160,2,FALSE)</f>
        <v>Home - SM</v>
      </c>
      <c r="R1041" t="str">
        <f>VLOOKUP(P1041,Key!$A$2:$C$160,3,FALSE)</f>
        <v>Home - SM</v>
      </c>
      <c r="S1041" t="str">
        <f>VLOOKUP(P1041,Key!$A$2:$D$160,4,FALSE)</f>
        <v>Home - SM</v>
      </c>
      <c r="T1041" t="b">
        <v>0</v>
      </c>
      <c r="U1041" s="4">
        <f t="shared" si="130"/>
        <v>6337.8650545962346</v>
      </c>
    </row>
    <row r="1042" spans="1:21" x14ac:dyDescent="0.2">
      <c r="A1042">
        <v>3588101448</v>
      </c>
      <c r="B1042" t="s">
        <v>502</v>
      </c>
      <c r="D1042" s="7">
        <v>43991</v>
      </c>
      <c r="F1042" s="7">
        <f t="shared" si="125"/>
        <v>43991</v>
      </c>
      <c r="G1042" s="6">
        <f t="shared" si="126"/>
        <v>6</v>
      </c>
      <c r="H1042" s="6">
        <f t="shared" si="127"/>
        <v>9</v>
      </c>
      <c r="I1042" s="6">
        <f t="shared" si="129"/>
        <v>2020</v>
      </c>
      <c r="J1042" t="s">
        <v>4</v>
      </c>
      <c r="K1042" t="s">
        <v>5</v>
      </c>
      <c r="L1042">
        <v>3587</v>
      </c>
      <c r="M1042">
        <f t="shared" si="128"/>
        <v>12570</v>
      </c>
      <c r="N1042">
        <v>12.57</v>
      </c>
      <c r="O1042" s="4">
        <f t="shared" si="124"/>
        <v>7.81063347</v>
      </c>
      <c r="P1042" t="s">
        <v>506</v>
      </c>
      <c r="Q1042" t="str">
        <f>VLOOKUP(P1042,Key!$A$2:$C$160,2,FALSE)</f>
        <v>Home - SM</v>
      </c>
      <c r="R1042" t="str">
        <f>VLOOKUP(P1042,Key!$A$2:$C$160,3,FALSE)</f>
        <v>Home - SM</v>
      </c>
      <c r="S1042" t="str">
        <f>VLOOKUP(P1042,Key!$A$2:$D$160,4,FALSE)</f>
        <v>Home - SM</v>
      </c>
      <c r="T1042" t="b">
        <v>0</v>
      </c>
      <c r="U1042" s="4">
        <f t="shared" si="130"/>
        <v>6345.6756880662342</v>
      </c>
    </row>
    <row r="1043" spans="1:21" x14ac:dyDescent="0.2">
      <c r="A1043">
        <v>3593269794</v>
      </c>
      <c r="B1043" t="s">
        <v>503</v>
      </c>
      <c r="D1043" s="7">
        <v>43992</v>
      </c>
      <c r="F1043" s="7">
        <f t="shared" si="125"/>
        <v>43992</v>
      </c>
      <c r="G1043" s="6">
        <f t="shared" si="126"/>
        <v>6</v>
      </c>
      <c r="H1043" s="6">
        <f t="shared" si="127"/>
        <v>10</v>
      </c>
      <c r="I1043" s="6">
        <f t="shared" si="129"/>
        <v>2020</v>
      </c>
      <c r="J1043" t="s">
        <v>4</v>
      </c>
      <c r="K1043" t="s">
        <v>5</v>
      </c>
      <c r="L1043">
        <v>3597</v>
      </c>
      <c r="M1043">
        <f t="shared" si="128"/>
        <v>12890</v>
      </c>
      <c r="N1043">
        <v>12.89</v>
      </c>
      <c r="O1043" s="4">
        <f t="shared" si="124"/>
        <v>8.0094721900000003</v>
      </c>
      <c r="P1043" t="s">
        <v>506</v>
      </c>
      <c r="Q1043" t="str">
        <f>VLOOKUP(P1043,Key!$A$2:$C$160,2,FALSE)</f>
        <v>Home - SM</v>
      </c>
      <c r="R1043" t="str">
        <f>VLOOKUP(P1043,Key!$A$2:$C$160,3,FALSE)</f>
        <v>Home - SM</v>
      </c>
      <c r="S1043" t="str">
        <f>VLOOKUP(P1043,Key!$A$2:$D$160,4,FALSE)</f>
        <v>Home - SM</v>
      </c>
      <c r="T1043" t="b">
        <v>0</v>
      </c>
      <c r="U1043" s="4">
        <f t="shared" si="130"/>
        <v>6353.6851602562347</v>
      </c>
    </row>
    <row r="1044" spans="1:21" x14ac:dyDescent="0.2">
      <c r="A1044">
        <v>3598216564</v>
      </c>
      <c r="B1044" t="s">
        <v>504</v>
      </c>
      <c r="D1044" s="7">
        <v>43993</v>
      </c>
      <c r="F1044" s="7">
        <f t="shared" si="125"/>
        <v>43993</v>
      </c>
      <c r="G1044" s="6">
        <f t="shared" si="126"/>
        <v>6</v>
      </c>
      <c r="H1044" s="6">
        <f t="shared" si="127"/>
        <v>11</v>
      </c>
      <c r="I1044" s="6">
        <f t="shared" si="129"/>
        <v>2020</v>
      </c>
      <c r="J1044" t="s">
        <v>4</v>
      </c>
      <c r="K1044" t="s">
        <v>5</v>
      </c>
      <c r="L1044">
        <v>3459</v>
      </c>
      <c r="M1044">
        <f t="shared" si="128"/>
        <v>12060</v>
      </c>
      <c r="N1044">
        <v>12.06</v>
      </c>
      <c r="O1044" s="4">
        <f t="shared" si="124"/>
        <v>7.4937342600000001</v>
      </c>
      <c r="P1044" t="s">
        <v>506</v>
      </c>
      <c r="Q1044" t="str">
        <f>VLOOKUP(P1044,Key!$A$2:$C$160,2,FALSE)</f>
        <v>Home - SM</v>
      </c>
      <c r="R1044" t="str">
        <f>VLOOKUP(P1044,Key!$A$2:$C$160,3,FALSE)</f>
        <v>Home - SM</v>
      </c>
      <c r="S1044" t="str">
        <f>VLOOKUP(P1044,Key!$A$2:$D$160,4,FALSE)</f>
        <v>Home - SM</v>
      </c>
      <c r="T1044" t="b">
        <v>0</v>
      </c>
      <c r="U1044" s="4">
        <f t="shared" si="130"/>
        <v>6361.1788945162343</v>
      </c>
    </row>
    <row r="1045" spans="1:21" x14ac:dyDescent="0.2">
      <c r="A1045">
        <v>3603214456</v>
      </c>
      <c r="B1045" t="s">
        <v>505</v>
      </c>
      <c r="D1045" s="7">
        <v>43994</v>
      </c>
      <c r="F1045" s="7">
        <f t="shared" si="125"/>
        <v>43994</v>
      </c>
      <c r="G1045" s="6">
        <f t="shared" si="126"/>
        <v>6</v>
      </c>
      <c r="H1045" s="6">
        <f t="shared" si="127"/>
        <v>12</v>
      </c>
      <c r="I1045" s="6">
        <f t="shared" si="129"/>
        <v>2020</v>
      </c>
      <c r="J1045" t="s">
        <v>4</v>
      </c>
      <c r="K1045" t="s">
        <v>5</v>
      </c>
      <c r="L1045">
        <v>3502</v>
      </c>
      <c r="M1045">
        <f t="shared" si="128"/>
        <v>12490</v>
      </c>
      <c r="N1045">
        <v>12.49</v>
      </c>
      <c r="O1045" s="4">
        <f t="shared" si="124"/>
        <v>7.7609237900000005</v>
      </c>
      <c r="P1045" t="s">
        <v>506</v>
      </c>
      <c r="Q1045" t="str">
        <f>VLOOKUP(P1045,Key!$A$2:$C$160,2,FALSE)</f>
        <v>Home - SM</v>
      </c>
      <c r="R1045" t="str">
        <f>VLOOKUP(P1045,Key!$A$2:$C$160,3,FALSE)</f>
        <v>Home - SM</v>
      </c>
      <c r="S1045" t="str">
        <f>VLOOKUP(P1045,Key!$A$2:$D$160,4,FALSE)</f>
        <v>Home - SM</v>
      </c>
      <c r="T1045" t="b">
        <v>0</v>
      </c>
      <c r="U1045" s="4">
        <f t="shared" si="130"/>
        <v>6368.939818306234</v>
      </c>
    </row>
    <row r="1046" spans="1:21" x14ac:dyDescent="0.2">
      <c r="A1046">
        <v>3608445122</v>
      </c>
      <c r="B1046" t="s">
        <v>600</v>
      </c>
      <c r="D1046" s="7">
        <v>43995</v>
      </c>
      <c r="F1046" s="7">
        <f t="shared" ref="F1046:F1109" si="131">DATE(I1046,G1046,H1046)</f>
        <v>43995</v>
      </c>
      <c r="G1046" s="6">
        <f t="shared" ref="G1046:G1109" si="132">MONTH(D1046)</f>
        <v>6</v>
      </c>
      <c r="H1046" s="6">
        <f t="shared" ref="H1046:H1109" si="133">DAY(D1046)</f>
        <v>13</v>
      </c>
      <c r="I1046" s="6">
        <f t="shared" ref="I1046:I1109" si="134">YEAR(D1046)</f>
        <v>2020</v>
      </c>
      <c r="J1046" t="s">
        <v>4</v>
      </c>
      <c r="K1046" t="s">
        <v>5</v>
      </c>
      <c r="L1046">
        <v>2942</v>
      </c>
      <c r="M1046">
        <f t="shared" si="128"/>
        <v>10310</v>
      </c>
      <c r="N1046">
        <v>10.31</v>
      </c>
      <c r="O1046" s="4">
        <f t="shared" si="124"/>
        <v>6.4063350100000003</v>
      </c>
      <c r="P1046" t="s">
        <v>508</v>
      </c>
      <c r="Q1046" t="str">
        <f>VLOOKUP(P1046,Key!$A$2:$C$160,2,FALSE)</f>
        <v>Home - PP</v>
      </c>
      <c r="R1046" t="str">
        <f>VLOOKUP(P1046,Key!$A$2:$C$160,3,FALSE)</f>
        <v>Home - PP</v>
      </c>
      <c r="S1046" t="str">
        <f>VLOOKUP(P1046,Key!$A$2:$D$160,4,FALSE)</f>
        <v>Home - PP</v>
      </c>
      <c r="T1046" t="b">
        <v>0</v>
      </c>
      <c r="U1046" s="4">
        <f t="shared" si="130"/>
        <v>6375.3461533162335</v>
      </c>
    </row>
    <row r="1047" spans="1:21" x14ac:dyDescent="0.2">
      <c r="A1047">
        <v>3614253670</v>
      </c>
      <c r="B1047" t="s">
        <v>599</v>
      </c>
      <c r="D1047" s="7">
        <v>43996</v>
      </c>
      <c r="F1047" s="7">
        <f t="shared" si="131"/>
        <v>43996</v>
      </c>
      <c r="G1047" s="6">
        <f t="shared" si="132"/>
        <v>6</v>
      </c>
      <c r="H1047" s="6">
        <f t="shared" si="133"/>
        <v>14</v>
      </c>
      <c r="I1047" s="6">
        <f t="shared" si="134"/>
        <v>2020</v>
      </c>
      <c r="J1047" t="s">
        <v>4</v>
      </c>
      <c r="K1047" t="s">
        <v>5</v>
      </c>
      <c r="L1047">
        <v>3069</v>
      </c>
      <c r="M1047">
        <f t="shared" si="128"/>
        <v>10630</v>
      </c>
      <c r="N1047">
        <v>10.63</v>
      </c>
      <c r="O1047" s="4">
        <f t="shared" ref="O1047:O1110" si="135">M1047*$J$2</f>
        <v>6.6051737299999997</v>
      </c>
      <c r="P1047" t="s">
        <v>508</v>
      </c>
      <c r="Q1047" t="str">
        <f>VLOOKUP(P1047,Key!$A$2:$C$160,2,FALSE)</f>
        <v>Home - PP</v>
      </c>
      <c r="R1047" t="str">
        <f>VLOOKUP(P1047,Key!$A$2:$C$160,3,FALSE)</f>
        <v>Home - PP</v>
      </c>
      <c r="S1047" t="str">
        <f>VLOOKUP(P1047,Key!$A$2:$D$160,4,FALSE)</f>
        <v>Home - PP</v>
      </c>
      <c r="T1047" t="b">
        <v>0</v>
      </c>
      <c r="U1047" s="4">
        <f t="shared" si="130"/>
        <v>6381.9513270462339</v>
      </c>
    </row>
    <row r="1048" spans="1:21" x14ac:dyDescent="0.2">
      <c r="A1048">
        <v>3618909599</v>
      </c>
      <c r="B1048" t="s">
        <v>598</v>
      </c>
      <c r="D1048" s="7">
        <v>43997</v>
      </c>
      <c r="F1048" s="7">
        <f t="shared" si="131"/>
        <v>43997</v>
      </c>
      <c r="G1048" s="6">
        <f t="shared" si="132"/>
        <v>6</v>
      </c>
      <c r="H1048" s="6">
        <f t="shared" si="133"/>
        <v>15</v>
      </c>
      <c r="I1048" s="6">
        <f t="shared" si="134"/>
        <v>2020</v>
      </c>
      <c r="J1048" t="s">
        <v>4</v>
      </c>
      <c r="K1048" t="s">
        <v>5</v>
      </c>
      <c r="L1048">
        <v>2925</v>
      </c>
      <c r="M1048">
        <f t="shared" si="128"/>
        <v>10500</v>
      </c>
      <c r="N1048">
        <v>10.5</v>
      </c>
      <c r="O1048" s="4">
        <f t="shared" si="135"/>
        <v>6.5243954999999998</v>
      </c>
      <c r="P1048" t="s">
        <v>508</v>
      </c>
      <c r="Q1048" t="str">
        <f>VLOOKUP(P1048,Key!$A$2:$C$160,2,FALSE)</f>
        <v>Home - PP</v>
      </c>
      <c r="R1048" t="str">
        <f>VLOOKUP(P1048,Key!$A$2:$C$160,3,FALSE)</f>
        <v>Home - PP</v>
      </c>
      <c r="S1048" t="str">
        <f>VLOOKUP(P1048,Key!$A$2:$D$160,4,FALSE)</f>
        <v>Home - PP</v>
      </c>
      <c r="T1048" t="b">
        <v>0</v>
      </c>
      <c r="U1048" s="4">
        <f t="shared" si="130"/>
        <v>6388.4757225462336</v>
      </c>
    </row>
    <row r="1049" spans="1:21" x14ac:dyDescent="0.2">
      <c r="A1049">
        <v>3624211309</v>
      </c>
      <c r="B1049" t="s">
        <v>597</v>
      </c>
      <c r="D1049" s="7">
        <v>43998</v>
      </c>
      <c r="F1049" s="7">
        <f t="shared" si="131"/>
        <v>43998</v>
      </c>
      <c r="G1049" s="6">
        <f t="shared" si="132"/>
        <v>6</v>
      </c>
      <c r="H1049" s="6">
        <f t="shared" si="133"/>
        <v>16</v>
      </c>
      <c r="I1049" s="6">
        <f t="shared" si="134"/>
        <v>2020</v>
      </c>
      <c r="J1049" t="s">
        <v>4</v>
      </c>
      <c r="K1049" t="s">
        <v>5</v>
      </c>
      <c r="L1049">
        <v>3177</v>
      </c>
      <c r="M1049">
        <f t="shared" si="128"/>
        <v>11370</v>
      </c>
      <c r="N1049">
        <v>11.37</v>
      </c>
      <c r="O1049" s="4">
        <f t="shared" si="135"/>
        <v>7.0649882699999997</v>
      </c>
      <c r="P1049" t="s">
        <v>508</v>
      </c>
      <c r="Q1049" t="str">
        <f>VLOOKUP(P1049,Key!$A$2:$C$160,2,FALSE)</f>
        <v>Home - PP</v>
      </c>
      <c r="R1049" t="str">
        <f>VLOOKUP(P1049,Key!$A$2:$C$160,3,FALSE)</f>
        <v>Home - PP</v>
      </c>
      <c r="S1049" t="str">
        <f>VLOOKUP(P1049,Key!$A$2:$D$160,4,FALSE)</f>
        <v>Home - PP</v>
      </c>
      <c r="T1049" t="b">
        <v>0</v>
      </c>
      <c r="U1049" s="4">
        <f t="shared" si="130"/>
        <v>6395.5407108162335</v>
      </c>
    </row>
    <row r="1050" spans="1:21" x14ac:dyDescent="0.2">
      <c r="A1050">
        <v>3629408950</v>
      </c>
      <c r="B1050" t="s">
        <v>596</v>
      </c>
      <c r="D1050" s="7">
        <v>43999</v>
      </c>
      <c r="F1050" s="7">
        <f t="shared" si="131"/>
        <v>43999</v>
      </c>
      <c r="G1050" s="6">
        <f t="shared" si="132"/>
        <v>6</v>
      </c>
      <c r="H1050" s="6">
        <f t="shared" si="133"/>
        <v>17</v>
      </c>
      <c r="I1050" s="6">
        <f t="shared" si="134"/>
        <v>2020</v>
      </c>
      <c r="J1050" t="s">
        <v>4</v>
      </c>
      <c r="K1050" t="s">
        <v>5</v>
      </c>
      <c r="L1050">
        <v>3504</v>
      </c>
      <c r="M1050">
        <f t="shared" si="128"/>
        <v>12030</v>
      </c>
      <c r="N1050">
        <v>12.03</v>
      </c>
      <c r="O1050" s="4">
        <f t="shared" si="135"/>
        <v>7.4750931300000003</v>
      </c>
      <c r="P1050" t="s">
        <v>508</v>
      </c>
      <c r="Q1050" t="str">
        <f>VLOOKUP(P1050,Key!$A$2:$C$160,2,FALSE)</f>
        <v>Home - PP</v>
      </c>
      <c r="R1050" t="str">
        <f>VLOOKUP(P1050,Key!$A$2:$C$160,3,FALSE)</f>
        <v>Home - PP</v>
      </c>
      <c r="S1050" t="str">
        <f>VLOOKUP(P1050,Key!$A$2:$D$160,4,FALSE)</f>
        <v>Home - PP</v>
      </c>
      <c r="T1050" t="b">
        <v>0</v>
      </c>
      <c r="U1050" s="4">
        <f t="shared" si="130"/>
        <v>6403.0158039462331</v>
      </c>
    </row>
    <row r="1051" spans="1:21" x14ac:dyDescent="0.2">
      <c r="A1051">
        <v>3634197482</v>
      </c>
      <c r="B1051" t="s">
        <v>595</v>
      </c>
      <c r="D1051" s="7">
        <v>44000</v>
      </c>
      <c r="F1051" s="7">
        <f t="shared" si="131"/>
        <v>44000</v>
      </c>
      <c r="G1051" s="6">
        <f t="shared" si="132"/>
        <v>6</v>
      </c>
      <c r="H1051" s="6">
        <f t="shared" si="133"/>
        <v>18</v>
      </c>
      <c r="I1051" s="6">
        <f t="shared" si="134"/>
        <v>2020</v>
      </c>
      <c r="J1051" t="s">
        <v>4</v>
      </c>
      <c r="K1051" t="s">
        <v>5</v>
      </c>
      <c r="L1051">
        <v>3086</v>
      </c>
      <c r="M1051">
        <f t="shared" si="128"/>
        <v>10570</v>
      </c>
      <c r="N1051">
        <v>10.57</v>
      </c>
      <c r="O1051" s="4">
        <f t="shared" si="135"/>
        <v>6.5678914700000002</v>
      </c>
      <c r="P1051" t="s">
        <v>508</v>
      </c>
      <c r="Q1051" t="str">
        <f>VLOOKUP(P1051,Key!$A$2:$C$160,2,FALSE)</f>
        <v>Home - PP</v>
      </c>
      <c r="R1051" t="str">
        <f>VLOOKUP(P1051,Key!$A$2:$C$160,3,FALSE)</f>
        <v>Home - PP</v>
      </c>
      <c r="S1051" t="str">
        <f>VLOOKUP(P1051,Key!$A$2:$D$160,4,FALSE)</f>
        <v>Home - PP</v>
      </c>
      <c r="T1051" t="b">
        <v>0</v>
      </c>
      <c r="U1051" s="4">
        <f t="shared" si="130"/>
        <v>6409.5836954162332</v>
      </c>
    </row>
    <row r="1052" spans="1:21" x14ac:dyDescent="0.2">
      <c r="A1052">
        <v>3638698942</v>
      </c>
      <c r="B1052" t="s">
        <v>594</v>
      </c>
      <c r="D1052" s="7">
        <v>44001</v>
      </c>
      <c r="F1052" s="7">
        <f t="shared" si="131"/>
        <v>44001</v>
      </c>
      <c r="G1052" s="6">
        <f t="shared" si="132"/>
        <v>6</v>
      </c>
      <c r="H1052" s="6">
        <f t="shared" si="133"/>
        <v>19</v>
      </c>
      <c r="I1052" s="6">
        <f t="shared" si="134"/>
        <v>2020</v>
      </c>
      <c r="J1052" t="s">
        <v>4</v>
      </c>
      <c r="K1052" t="s">
        <v>5</v>
      </c>
      <c r="L1052">
        <v>2739</v>
      </c>
      <c r="M1052">
        <f t="shared" si="128"/>
        <v>10270</v>
      </c>
      <c r="N1052">
        <v>10.27</v>
      </c>
      <c r="O1052" s="4">
        <f t="shared" si="135"/>
        <v>6.3814801699999997</v>
      </c>
      <c r="P1052" t="s">
        <v>601</v>
      </c>
      <c r="Q1052" t="str">
        <f>VLOOKUP(P1052,Key!$A$2:$C$160,2,FALSE)</f>
        <v>California</v>
      </c>
      <c r="R1052" t="str">
        <f>VLOOKUP(P1052,Key!$A$2:$C$160,3,FALSE)</f>
        <v>USA</v>
      </c>
      <c r="S1052" t="str">
        <f>VLOOKUP(P1052,Key!$A$2:$D$160,4,FALSE)</f>
        <v>DOM</v>
      </c>
      <c r="T1052" t="b">
        <v>0</v>
      </c>
      <c r="U1052" s="4">
        <f t="shared" si="130"/>
        <v>6415.9651755862333</v>
      </c>
    </row>
    <row r="1053" spans="1:21" x14ac:dyDescent="0.2">
      <c r="A1053">
        <v>3650002720</v>
      </c>
      <c r="B1053" t="s">
        <v>593</v>
      </c>
      <c r="D1053" s="7">
        <v>44003</v>
      </c>
      <c r="F1053" s="7">
        <f t="shared" si="131"/>
        <v>44003</v>
      </c>
      <c r="G1053" s="6">
        <f t="shared" si="132"/>
        <v>6</v>
      </c>
      <c r="H1053" s="6">
        <f t="shared" si="133"/>
        <v>21</v>
      </c>
      <c r="I1053" s="6">
        <f t="shared" si="134"/>
        <v>2020</v>
      </c>
      <c r="J1053" t="s">
        <v>4</v>
      </c>
      <c r="K1053" t="s">
        <v>5</v>
      </c>
      <c r="L1053">
        <v>3103</v>
      </c>
      <c r="M1053">
        <f t="shared" si="128"/>
        <v>10780</v>
      </c>
      <c r="N1053">
        <v>10.78</v>
      </c>
      <c r="O1053" s="4">
        <f t="shared" si="135"/>
        <v>6.6983793800000004</v>
      </c>
      <c r="P1053" t="s">
        <v>601</v>
      </c>
      <c r="Q1053" t="str">
        <f>VLOOKUP(P1053,Key!$A$2:$C$160,2,FALSE)</f>
        <v>California</v>
      </c>
      <c r="R1053" t="str">
        <f>VLOOKUP(P1053,Key!$A$2:$C$160,3,FALSE)</f>
        <v>USA</v>
      </c>
      <c r="S1053" t="str">
        <f>VLOOKUP(P1053,Key!$A$2:$D$160,4,FALSE)</f>
        <v>DOM</v>
      </c>
      <c r="T1053" t="b">
        <v>0</v>
      </c>
      <c r="U1053" s="4">
        <f t="shared" si="130"/>
        <v>6422.6635549662333</v>
      </c>
    </row>
    <row r="1054" spans="1:21" x14ac:dyDescent="0.2">
      <c r="A1054">
        <v>3654021965</v>
      </c>
      <c r="B1054" t="s">
        <v>592</v>
      </c>
      <c r="D1054" s="7">
        <v>44004</v>
      </c>
      <c r="F1054" s="7">
        <f t="shared" si="131"/>
        <v>44004</v>
      </c>
      <c r="G1054" s="6">
        <f t="shared" si="132"/>
        <v>6</v>
      </c>
      <c r="H1054" s="6">
        <f t="shared" si="133"/>
        <v>22</v>
      </c>
      <c r="I1054" s="6">
        <f t="shared" si="134"/>
        <v>2020</v>
      </c>
      <c r="J1054" t="s">
        <v>4</v>
      </c>
      <c r="K1054" t="s">
        <v>5</v>
      </c>
      <c r="L1054">
        <v>2058</v>
      </c>
      <c r="M1054">
        <f t="shared" si="128"/>
        <v>7300</v>
      </c>
      <c r="N1054">
        <v>7.3</v>
      </c>
      <c r="O1054" s="4">
        <f t="shared" si="135"/>
        <v>4.5360082999999998</v>
      </c>
      <c r="P1054" t="s">
        <v>601</v>
      </c>
      <c r="Q1054" t="str">
        <f>VLOOKUP(P1054,Key!$A$2:$C$160,2,FALSE)</f>
        <v>California</v>
      </c>
      <c r="R1054" t="str">
        <f>VLOOKUP(P1054,Key!$A$2:$C$160,3,FALSE)</f>
        <v>USA</v>
      </c>
      <c r="S1054" t="str">
        <f>VLOOKUP(P1054,Key!$A$2:$D$160,4,FALSE)</f>
        <v>DOM</v>
      </c>
      <c r="T1054" t="b">
        <v>0</v>
      </c>
      <c r="U1054" s="4">
        <f t="shared" si="130"/>
        <v>6427.1995632662329</v>
      </c>
    </row>
    <row r="1055" spans="1:21" x14ac:dyDescent="0.2">
      <c r="A1055">
        <v>3659197477</v>
      </c>
      <c r="B1055" t="s">
        <v>591</v>
      </c>
      <c r="D1055" s="7">
        <v>44005</v>
      </c>
      <c r="F1055" s="7">
        <f t="shared" si="131"/>
        <v>44005</v>
      </c>
      <c r="G1055" s="6">
        <f t="shared" si="132"/>
        <v>6</v>
      </c>
      <c r="H1055" s="6">
        <f t="shared" si="133"/>
        <v>23</v>
      </c>
      <c r="I1055" s="6">
        <f t="shared" si="134"/>
        <v>2020</v>
      </c>
      <c r="J1055" t="s">
        <v>4</v>
      </c>
      <c r="K1055" t="s">
        <v>5</v>
      </c>
      <c r="L1055">
        <v>3077</v>
      </c>
      <c r="M1055">
        <f t="shared" si="128"/>
        <v>10850</v>
      </c>
      <c r="N1055">
        <v>10.85</v>
      </c>
      <c r="O1055" s="4">
        <f t="shared" si="135"/>
        <v>6.7418753499999999</v>
      </c>
      <c r="P1055" t="s">
        <v>508</v>
      </c>
      <c r="Q1055" t="str">
        <f>VLOOKUP(P1055,Key!$A$2:$C$160,2,FALSE)</f>
        <v>Home - PP</v>
      </c>
      <c r="R1055" t="str">
        <f>VLOOKUP(P1055,Key!$A$2:$C$160,3,FALSE)</f>
        <v>Home - PP</v>
      </c>
      <c r="S1055" t="str">
        <f>VLOOKUP(P1055,Key!$A$2:$D$160,4,FALSE)</f>
        <v>Home - PP</v>
      </c>
      <c r="T1055" t="b">
        <v>0</v>
      </c>
      <c r="U1055" s="4">
        <f t="shared" si="130"/>
        <v>6433.9414386162325</v>
      </c>
    </row>
    <row r="1056" spans="1:21" x14ac:dyDescent="0.2">
      <c r="A1056">
        <v>3664820335</v>
      </c>
      <c r="B1056" t="s">
        <v>590</v>
      </c>
      <c r="D1056" s="7">
        <v>44006</v>
      </c>
      <c r="F1056" s="7">
        <f t="shared" si="131"/>
        <v>44006</v>
      </c>
      <c r="G1056" s="6">
        <f t="shared" si="132"/>
        <v>6</v>
      </c>
      <c r="H1056" s="6">
        <f t="shared" si="133"/>
        <v>24</v>
      </c>
      <c r="I1056" s="6">
        <f t="shared" si="134"/>
        <v>2020</v>
      </c>
      <c r="J1056" t="s">
        <v>4</v>
      </c>
      <c r="K1056" t="s">
        <v>5</v>
      </c>
      <c r="L1056">
        <v>2756</v>
      </c>
      <c r="M1056">
        <f t="shared" si="128"/>
        <v>9800</v>
      </c>
      <c r="N1056">
        <v>9.8000000000000007</v>
      </c>
      <c r="O1056" s="4">
        <f t="shared" si="135"/>
        <v>6.0894358000000004</v>
      </c>
      <c r="P1056" t="s">
        <v>508</v>
      </c>
      <c r="Q1056" t="str">
        <f>VLOOKUP(P1056,Key!$A$2:$C$160,2,FALSE)</f>
        <v>Home - PP</v>
      </c>
      <c r="R1056" t="str">
        <f>VLOOKUP(P1056,Key!$A$2:$C$160,3,FALSE)</f>
        <v>Home - PP</v>
      </c>
      <c r="S1056" t="str">
        <f>VLOOKUP(P1056,Key!$A$2:$D$160,4,FALSE)</f>
        <v>Home - PP</v>
      </c>
      <c r="T1056" t="b">
        <v>0</v>
      </c>
      <c r="U1056" s="4">
        <f t="shared" si="130"/>
        <v>6440.0308744162321</v>
      </c>
    </row>
    <row r="1057" spans="1:21" x14ac:dyDescent="0.2">
      <c r="A1057">
        <v>3669859654</v>
      </c>
      <c r="B1057" t="s">
        <v>589</v>
      </c>
      <c r="D1057" s="7">
        <v>44007</v>
      </c>
      <c r="F1057" s="7">
        <f t="shared" si="131"/>
        <v>44007</v>
      </c>
      <c r="G1057" s="6">
        <f t="shared" si="132"/>
        <v>6</v>
      </c>
      <c r="H1057" s="6">
        <f t="shared" si="133"/>
        <v>25</v>
      </c>
      <c r="I1057" s="6">
        <f t="shared" si="134"/>
        <v>2020</v>
      </c>
      <c r="J1057" t="s">
        <v>4</v>
      </c>
      <c r="K1057" t="s">
        <v>5</v>
      </c>
      <c r="L1057">
        <v>3158</v>
      </c>
      <c r="M1057">
        <f t="shared" ref="M1057:M1120" si="136">N1057*1000</f>
        <v>11230</v>
      </c>
      <c r="N1057">
        <v>11.23</v>
      </c>
      <c r="O1057" s="4">
        <f t="shared" si="135"/>
        <v>6.9779963299999999</v>
      </c>
      <c r="P1057" t="s">
        <v>508</v>
      </c>
      <c r="Q1057" t="str">
        <f>VLOOKUP(P1057,Key!$A$2:$C$160,2,FALSE)</f>
        <v>Home - PP</v>
      </c>
      <c r="R1057" t="str">
        <f>VLOOKUP(P1057,Key!$A$2:$C$160,3,FALSE)</f>
        <v>Home - PP</v>
      </c>
      <c r="S1057" t="str">
        <f>VLOOKUP(P1057,Key!$A$2:$D$160,4,FALSE)</f>
        <v>Home - PP</v>
      </c>
      <c r="T1057" t="b">
        <v>0</v>
      </c>
      <c r="U1057" s="4">
        <f t="shared" si="130"/>
        <v>6447.0088707462319</v>
      </c>
    </row>
    <row r="1058" spans="1:21" x14ac:dyDescent="0.2">
      <c r="A1058">
        <v>3674648496</v>
      </c>
      <c r="B1058" t="s">
        <v>588</v>
      </c>
      <c r="D1058" s="7">
        <v>44008</v>
      </c>
      <c r="F1058" s="7">
        <f t="shared" si="131"/>
        <v>44008</v>
      </c>
      <c r="G1058" s="6">
        <f t="shared" si="132"/>
        <v>6</v>
      </c>
      <c r="H1058" s="6">
        <f t="shared" si="133"/>
        <v>26</v>
      </c>
      <c r="I1058" s="6">
        <f t="shared" si="134"/>
        <v>2020</v>
      </c>
      <c r="J1058" t="s">
        <v>4</v>
      </c>
      <c r="K1058" t="s">
        <v>5</v>
      </c>
      <c r="L1058">
        <v>3091</v>
      </c>
      <c r="M1058">
        <f t="shared" si="136"/>
        <v>10880</v>
      </c>
      <c r="N1058">
        <v>10.88</v>
      </c>
      <c r="O1058" s="4">
        <f t="shared" si="135"/>
        <v>6.7605164799999997</v>
      </c>
      <c r="P1058" t="s">
        <v>508</v>
      </c>
      <c r="Q1058" t="str">
        <f>VLOOKUP(P1058,Key!$A$2:$C$160,2,FALSE)</f>
        <v>Home - PP</v>
      </c>
      <c r="R1058" t="str">
        <f>VLOOKUP(P1058,Key!$A$2:$C$160,3,FALSE)</f>
        <v>Home - PP</v>
      </c>
      <c r="S1058" t="str">
        <f>VLOOKUP(P1058,Key!$A$2:$D$160,4,FALSE)</f>
        <v>Home - PP</v>
      </c>
      <c r="T1058" t="b">
        <v>0</v>
      </c>
      <c r="U1058" s="4">
        <f t="shared" si="130"/>
        <v>6453.7693872262316</v>
      </c>
    </row>
    <row r="1059" spans="1:21" x14ac:dyDescent="0.2">
      <c r="A1059">
        <v>3679464036</v>
      </c>
      <c r="B1059" t="s">
        <v>587</v>
      </c>
      <c r="D1059" s="7">
        <v>44009</v>
      </c>
      <c r="F1059" s="7">
        <f t="shared" si="131"/>
        <v>44009</v>
      </c>
      <c r="G1059" s="6">
        <f t="shared" si="132"/>
        <v>6</v>
      </c>
      <c r="H1059" s="6">
        <f t="shared" si="133"/>
        <v>27</v>
      </c>
      <c r="I1059" s="6">
        <f t="shared" si="134"/>
        <v>2020</v>
      </c>
      <c r="J1059" t="s">
        <v>4</v>
      </c>
      <c r="K1059" t="s">
        <v>5</v>
      </c>
      <c r="L1059">
        <v>2898</v>
      </c>
      <c r="M1059">
        <f t="shared" si="136"/>
        <v>10270</v>
      </c>
      <c r="N1059">
        <v>10.27</v>
      </c>
      <c r="O1059" s="4">
        <f t="shared" si="135"/>
        <v>6.3814801699999997</v>
      </c>
      <c r="P1059" t="s">
        <v>508</v>
      </c>
      <c r="Q1059" t="str">
        <f>VLOOKUP(P1059,Key!$A$2:$C$160,2,FALSE)</f>
        <v>Home - PP</v>
      </c>
      <c r="R1059" t="str">
        <f>VLOOKUP(P1059,Key!$A$2:$C$160,3,FALSE)</f>
        <v>Home - PP</v>
      </c>
      <c r="S1059" t="str">
        <f>VLOOKUP(P1059,Key!$A$2:$D$160,4,FALSE)</f>
        <v>Home - PP</v>
      </c>
      <c r="T1059" t="b">
        <v>0</v>
      </c>
      <c r="U1059" s="4">
        <f t="shared" si="130"/>
        <v>6460.1508673962317</v>
      </c>
    </row>
    <row r="1060" spans="1:21" x14ac:dyDescent="0.2">
      <c r="A1060">
        <v>3684563364</v>
      </c>
      <c r="B1060" t="s">
        <v>586</v>
      </c>
      <c r="D1060" s="7">
        <v>44010</v>
      </c>
      <c r="F1060" s="7">
        <f t="shared" si="131"/>
        <v>44010</v>
      </c>
      <c r="G1060" s="6">
        <f t="shared" si="132"/>
        <v>6</v>
      </c>
      <c r="H1060" s="6">
        <f t="shared" si="133"/>
        <v>28</v>
      </c>
      <c r="I1060" s="6">
        <f t="shared" si="134"/>
        <v>2020</v>
      </c>
      <c r="J1060" t="s">
        <v>4</v>
      </c>
      <c r="K1060" t="s">
        <v>5</v>
      </c>
      <c r="L1060">
        <v>2977</v>
      </c>
      <c r="M1060">
        <f t="shared" si="136"/>
        <v>10640</v>
      </c>
      <c r="N1060">
        <v>10.64</v>
      </c>
      <c r="O1060" s="4">
        <f t="shared" si="135"/>
        <v>6.6113874400000006</v>
      </c>
      <c r="P1060" t="s">
        <v>508</v>
      </c>
      <c r="Q1060" t="str">
        <f>VLOOKUP(P1060,Key!$A$2:$C$160,2,FALSE)</f>
        <v>Home - PP</v>
      </c>
      <c r="R1060" t="str">
        <f>VLOOKUP(P1060,Key!$A$2:$C$160,3,FALSE)</f>
        <v>Home - PP</v>
      </c>
      <c r="S1060" t="str">
        <f>VLOOKUP(P1060,Key!$A$2:$D$160,4,FALSE)</f>
        <v>Home - PP</v>
      </c>
      <c r="T1060" t="b">
        <v>0</v>
      </c>
      <c r="U1060" s="4">
        <f t="shared" si="130"/>
        <v>6466.7622548362315</v>
      </c>
    </row>
    <row r="1061" spans="1:21" x14ac:dyDescent="0.2">
      <c r="A1061">
        <v>3688624037</v>
      </c>
      <c r="B1061" t="s">
        <v>585</v>
      </c>
      <c r="D1061" s="7">
        <v>44011</v>
      </c>
      <c r="F1061" s="7">
        <f t="shared" si="131"/>
        <v>44011</v>
      </c>
      <c r="G1061" s="6">
        <f t="shared" si="132"/>
        <v>6</v>
      </c>
      <c r="H1061" s="6">
        <f t="shared" si="133"/>
        <v>29</v>
      </c>
      <c r="I1061" s="6">
        <f t="shared" si="134"/>
        <v>2020</v>
      </c>
      <c r="J1061" t="s">
        <v>4</v>
      </c>
      <c r="K1061" t="s">
        <v>5</v>
      </c>
      <c r="L1061">
        <v>2852</v>
      </c>
      <c r="M1061">
        <f t="shared" si="136"/>
        <v>10040</v>
      </c>
      <c r="N1061">
        <v>10.039999999999999</v>
      </c>
      <c r="O1061" s="4">
        <f t="shared" si="135"/>
        <v>6.2385648400000004</v>
      </c>
      <c r="P1061" t="s">
        <v>508</v>
      </c>
      <c r="Q1061" t="str">
        <f>VLOOKUP(P1061,Key!$A$2:$C$160,2,FALSE)</f>
        <v>Home - PP</v>
      </c>
      <c r="R1061" t="str">
        <f>VLOOKUP(P1061,Key!$A$2:$C$160,3,FALSE)</f>
        <v>Home - PP</v>
      </c>
      <c r="S1061" t="str">
        <f>VLOOKUP(P1061,Key!$A$2:$D$160,4,FALSE)</f>
        <v>Home - PP</v>
      </c>
      <c r="T1061" t="b">
        <v>0</v>
      </c>
      <c r="U1061" s="4">
        <f t="shared" si="130"/>
        <v>6473.0008196762319</v>
      </c>
    </row>
    <row r="1062" spans="1:21" x14ac:dyDescent="0.2">
      <c r="A1062">
        <v>3693242799</v>
      </c>
      <c r="B1062" t="s">
        <v>584</v>
      </c>
      <c r="D1062" s="7">
        <v>44012</v>
      </c>
      <c r="F1062" s="7">
        <f t="shared" si="131"/>
        <v>44012</v>
      </c>
      <c r="G1062" s="6">
        <f t="shared" si="132"/>
        <v>6</v>
      </c>
      <c r="H1062" s="6">
        <f t="shared" si="133"/>
        <v>30</v>
      </c>
      <c r="I1062" s="6">
        <f t="shared" si="134"/>
        <v>2020</v>
      </c>
      <c r="J1062" t="s">
        <v>4</v>
      </c>
      <c r="K1062" t="s">
        <v>5</v>
      </c>
      <c r="L1062">
        <v>2970</v>
      </c>
      <c r="M1062">
        <f t="shared" si="136"/>
        <v>10620</v>
      </c>
      <c r="N1062">
        <v>10.62</v>
      </c>
      <c r="O1062" s="4">
        <f t="shared" si="135"/>
        <v>6.5989600199999998</v>
      </c>
      <c r="P1062" t="s">
        <v>508</v>
      </c>
      <c r="Q1062" t="str">
        <f>VLOOKUP(P1062,Key!$A$2:$C$160,2,FALSE)</f>
        <v>Home - PP</v>
      </c>
      <c r="R1062" t="str">
        <f>VLOOKUP(P1062,Key!$A$2:$C$160,3,FALSE)</f>
        <v>Home - PP</v>
      </c>
      <c r="S1062" t="str">
        <f>VLOOKUP(P1062,Key!$A$2:$D$160,4,FALSE)</f>
        <v>Home - PP</v>
      </c>
      <c r="T1062" t="b">
        <v>0</v>
      </c>
      <c r="U1062" s="4">
        <f t="shared" si="130"/>
        <v>6479.599779696232</v>
      </c>
    </row>
    <row r="1063" spans="1:21" x14ac:dyDescent="0.2">
      <c r="A1063">
        <v>3698196523</v>
      </c>
      <c r="B1063" t="s">
        <v>583</v>
      </c>
      <c r="D1063" s="7">
        <v>44013</v>
      </c>
      <c r="F1063" s="7">
        <f t="shared" si="131"/>
        <v>44013</v>
      </c>
      <c r="G1063" s="6">
        <f t="shared" si="132"/>
        <v>7</v>
      </c>
      <c r="H1063" s="6">
        <f t="shared" si="133"/>
        <v>1</v>
      </c>
      <c r="I1063" s="6">
        <f t="shared" si="134"/>
        <v>2020</v>
      </c>
      <c r="J1063" t="s">
        <v>4</v>
      </c>
      <c r="K1063" t="s">
        <v>5</v>
      </c>
      <c r="L1063">
        <v>3155</v>
      </c>
      <c r="M1063">
        <f t="shared" si="136"/>
        <v>11280</v>
      </c>
      <c r="N1063">
        <v>11.28</v>
      </c>
      <c r="O1063" s="4">
        <f t="shared" si="135"/>
        <v>7.0090648800000004</v>
      </c>
      <c r="P1063" t="s">
        <v>508</v>
      </c>
      <c r="Q1063" t="str">
        <f>VLOOKUP(P1063,Key!$A$2:$C$160,2,FALSE)</f>
        <v>Home - PP</v>
      </c>
      <c r="R1063" t="str">
        <f>VLOOKUP(P1063,Key!$A$2:$C$160,3,FALSE)</f>
        <v>Home - PP</v>
      </c>
      <c r="S1063" t="str">
        <f>VLOOKUP(P1063,Key!$A$2:$D$160,4,FALSE)</f>
        <v>Home - PP</v>
      </c>
      <c r="T1063" t="b">
        <v>0</v>
      </c>
      <c r="U1063" s="4">
        <f t="shared" si="130"/>
        <v>6486.6088445762316</v>
      </c>
    </row>
    <row r="1064" spans="1:21" x14ac:dyDescent="0.2">
      <c r="A1064">
        <v>3703112289</v>
      </c>
      <c r="B1064" t="s">
        <v>582</v>
      </c>
      <c r="D1064" s="7">
        <v>44014</v>
      </c>
      <c r="F1064" s="7">
        <f t="shared" si="131"/>
        <v>44014</v>
      </c>
      <c r="G1064" s="6">
        <f t="shared" si="132"/>
        <v>7</v>
      </c>
      <c r="H1064" s="6">
        <f t="shared" si="133"/>
        <v>2</v>
      </c>
      <c r="I1064" s="6">
        <f t="shared" si="134"/>
        <v>2020</v>
      </c>
      <c r="J1064" t="s">
        <v>4</v>
      </c>
      <c r="K1064" t="s">
        <v>5</v>
      </c>
      <c r="L1064">
        <v>2869</v>
      </c>
      <c r="M1064">
        <f t="shared" si="136"/>
        <v>10130</v>
      </c>
      <c r="N1064">
        <v>10.130000000000001</v>
      </c>
      <c r="O1064" s="4">
        <f t="shared" si="135"/>
        <v>6.2944882299999998</v>
      </c>
      <c r="P1064" t="s">
        <v>508</v>
      </c>
      <c r="Q1064" t="str">
        <f>VLOOKUP(P1064,Key!$A$2:$C$160,2,FALSE)</f>
        <v>Home - PP</v>
      </c>
      <c r="R1064" t="str">
        <f>VLOOKUP(P1064,Key!$A$2:$C$160,3,FALSE)</f>
        <v>Home - PP</v>
      </c>
      <c r="S1064" t="str">
        <f>VLOOKUP(P1064,Key!$A$2:$D$160,4,FALSE)</f>
        <v>Home - PP</v>
      </c>
      <c r="T1064" t="b">
        <v>0</v>
      </c>
      <c r="U1064" s="4">
        <f t="shared" si="130"/>
        <v>6492.9033328062314</v>
      </c>
    </row>
    <row r="1065" spans="1:21" x14ac:dyDescent="0.2">
      <c r="A1065">
        <v>3707668365</v>
      </c>
      <c r="B1065" t="s">
        <v>581</v>
      </c>
      <c r="D1065" s="7">
        <v>44015</v>
      </c>
      <c r="F1065" s="7">
        <f t="shared" si="131"/>
        <v>44015</v>
      </c>
      <c r="G1065" s="6">
        <f t="shared" si="132"/>
        <v>7</v>
      </c>
      <c r="H1065" s="6">
        <f t="shared" si="133"/>
        <v>3</v>
      </c>
      <c r="I1065" s="6">
        <f t="shared" si="134"/>
        <v>2020</v>
      </c>
      <c r="J1065" t="s">
        <v>4</v>
      </c>
      <c r="K1065" t="s">
        <v>5</v>
      </c>
      <c r="L1065">
        <v>3123</v>
      </c>
      <c r="M1065">
        <f t="shared" si="136"/>
        <v>11210</v>
      </c>
      <c r="N1065">
        <v>11.21</v>
      </c>
      <c r="O1065" s="4">
        <f t="shared" si="135"/>
        <v>6.96556891</v>
      </c>
      <c r="P1065" s="5" t="s">
        <v>508</v>
      </c>
      <c r="Q1065" t="str">
        <f>VLOOKUP(P1065,Key!$A$2:$C$160,2,FALSE)</f>
        <v>Home - PP</v>
      </c>
      <c r="R1065" t="str">
        <f>VLOOKUP(P1065,Key!$A$2:$C$160,3,FALSE)</f>
        <v>Home - PP</v>
      </c>
      <c r="S1065" t="str">
        <f>VLOOKUP(P1065,Key!$A$2:$D$160,4,FALSE)</f>
        <v>Home - PP</v>
      </c>
      <c r="T1065" t="b">
        <v>0</v>
      </c>
      <c r="U1065" s="4">
        <f t="shared" si="130"/>
        <v>6499.8689017162314</v>
      </c>
    </row>
    <row r="1066" spans="1:21" x14ac:dyDescent="0.2">
      <c r="A1066">
        <v>3709319333</v>
      </c>
      <c r="B1066" t="s">
        <v>580</v>
      </c>
      <c r="D1066" s="7">
        <v>44015</v>
      </c>
      <c r="F1066" s="7">
        <f t="shared" si="131"/>
        <v>44015</v>
      </c>
      <c r="G1066" s="6">
        <f t="shared" si="132"/>
        <v>7</v>
      </c>
      <c r="H1066" s="6">
        <f t="shared" si="133"/>
        <v>3</v>
      </c>
      <c r="I1066" s="6">
        <f t="shared" si="134"/>
        <v>2020</v>
      </c>
      <c r="J1066" t="s">
        <v>579</v>
      </c>
      <c r="K1066" t="s">
        <v>5</v>
      </c>
      <c r="L1066">
        <v>476</v>
      </c>
      <c r="M1066">
        <f t="shared" si="136"/>
        <v>1480</v>
      </c>
      <c r="N1066">
        <v>1.48</v>
      </c>
      <c r="O1066" s="4">
        <f t="shared" si="135"/>
        <v>0.91962907999999999</v>
      </c>
      <c r="P1066" s="5" t="s">
        <v>508</v>
      </c>
      <c r="Q1066" t="str">
        <f>VLOOKUP(P1066,Key!$A$2:$C$160,2,FALSE)</f>
        <v>Home - PP</v>
      </c>
      <c r="R1066" t="str">
        <f>VLOOKUP(P1066,Key!$A$2:$C$160,3,FALSE)</f>
        <v>Home - PP</v>
      </c>
      <c r="S1066" t="str">
        <f>VLOOKUP(P1066,Key!$A$2:$D$160,4,FALSE)</f>
        <v>Home - PP</v>
      </c>
      <c r="T1066" t="b">
        <v>0</v>
      </c>
      <c r="U1066" s="4">
        <f t="shared" si="130"/>
        <v>6500.7885307962315</v>
      </c>
    </row>
    <row r="1067" spans="1:21" x14ac:dyDescent="0.2">
      <c r="A1067">
        <v>3712521878</v>
      </c>
      <c r="B1067" t="s">
        <v>578</v>
      </c>
      <c r="D1067" s="7">
        <v>44016</v>
      </c>
      <c r="F1067" s="7">
        <f t="shared" si="131"/>
        <v>44016</v>
      </c>
      <c r="G1067" s="6">
        <f t="shared" si="132"/>
        <v>7</v>
      </c>
      <c r="H1067" s="6">
        <f t="shared" si="133"/>
        <v>4</v>
      </c>
      <c r="I1067" s="6">
        <f t="shared" si="134"/>
        <v>2020</v>
      </c>
      <c r="J1067" t="s">
        <v>4</v>
      </c>
      <c r="K1067" t="s">
        <v>5</v>
      </c>
      <c r="L1067">
        <v>2992</v>
      </c>
      <c r="M1067">
        <f t="shared" si="136"/>
        <v>10830</v>
      </c>
      <c r="N1067">
        <v>10.83</v>
      </c>
      <c r="O1067" s="4">
        <f t="shared" si="135"/>
        <v>6.7294479300000001</v>
      </c>
      <c r="P1067" s="5" t="s">
        <v>508</v>
      </c>
      <c r="Q1067" t="str">
        <f>VLOOKUP(P1067,Key!$A$2:$C$160,2,FALSE)</f>
        <v>Home - PP</v>
      </c>
      <c r="R1067" t="str">
        <f>VLOOKUP(P1067,Key!$A$2:$C$160,3,FALSE)</f>
        <v>Home - PP</v>
      </c>
      <c r="S1067" t="str">
        <f>VLOOKUP(P1067,Key!$A$2:$D$160,4,FALSE)</f>
        <v>Home - PP</v>
      </c>
      <c r="T1067" t="b">
        <v>0</v>
      </c>
      <c r="U1067" s="4">
        <f t="shared" si="130"/>
        <v>6507.5179787262314</v>
      </c>
    </row>
    <row r="1068" spans="1:21" x14ac:dyDescent="0.2">
      <c r="A1068">
        <v>3718708401</v>
      </c>
      <c r="B1068" t="s">
        <v>577</v>
      </c>
      <c r="D1068" s="7">
        <v>44017</v>
      </c>
      <c r="F1068" s="7">
        <f t="shared" si="131"/>
        <v>44017</v>
      </c>
      <c r="G1068" s="6">
        <f t="shared" si="132"/>
        <v>7</v>
      </c>
      <c r="H1068" s="6">
        <f t="shared" si="133"/>
        <v>5</v>
      </c>
      <c r="I1068" s="6">
        <f t="shared" si="134"/>
        <v>2020</v>
      </c>
      <c r="J1068" t="s">
        <v>4</v>
      </c>
      <c r="K1068" t="s">
        <v>5</v>
      </c>
      <c r="L1068">
        <v>1656</v>
      </c>
      <c r="M1068">
        <f t="shared" si="136"/>
        <v>6090</v>
      </c>
      <c r="N1068">
        <v>6.09</v>
      </c>
      <c r="O1068" s="4">
        <f t="shared" si="135"/>
        <v>3.7841493900000001</v>
      </c>
      <c r="P1068" s="5" t="s">
        <v>508</v>
      </c>
      <c r="Q1068" t="str">
        <f>VLOOKUP(P1068,Key!$A$2:$C$160,2,FALSE)</f>
        <v>Home - PP</v>
      </c>
      <c r="R1068" t="str">
        <f>VLOOKUP(P1068,Key!$A$2:$C$160,3,FALSE)</f>
        <v>Home - PP</v>
      </c>
      <c r="S1068" t="str">
        <f>VLOOKUP(P1068,Key!$A$2:$D$160,4,FALSE)</f>
        <v>Home - PP</v>
      </c>
      <c r="T1068" t="b">
        <v>0</v>
      </c>
      <c r="U1068" s="4">
        <f t="shared" si="130"/>
        <v>6511.302128116231</v>
      </c>
    </row>
    <row r="1069" spans="1:21" x14ac:dyDescent="0.2">
      <c r="A1069">
        <v>3722291245</v>
      </c>
      <c r="B1069" t="s">
        <v>576</v>
      </c>
      <c r="D1069" s="7">
        <v>44018</v>
      </c>
      <c r="F1069" s="7">
        <f t="shared" si="131"/>
        <v>44018</v>
      </c>
      <c r="G1069" s="6">
        <f t="shared" si="132"/>
        <v>7</v>
      </c>
      <c r="H1069" s="6">
        <f t="shared" si="133"/>
        <v>6</v>
      </c>
      <c r="I1069" s="6">
        <f t="shared" si="134"/>
        <v>2020</v>
      </c>
      <c r="J1069" t="s">
        <v>4</v>
      </c>
      <c r="K1069" t="s">
        <v>5</v>
      </c>
      <c r="L1069">
        <v>2806</v>
      </c>
      <c r="M1069">
        <f t="shared" si="136"/>
        <v>9940</v>
      </c>
      <c r="N1069">
        <v>9.94</v>
      </c>
      <c r="O1069" s="4">
        <f t="shared" si="135"/>
        <v>6.1764277400000003</v>
      </c>
      <c r="P1069" s="5" t="s">
        <v>508</v>
      </c>
      <c r="Q1069" t="str">
        <f>VLOOKUP(P1069,Key!$A$2:$C$160,2,FALSE)</f>
        <v>Home - PP</v>
      </c>
      <c r="R1069" t="str">
        <f>VLOOKUP(P1069,Key!$A$2:$C$160,3,FALSE)</f>
        <v>Home - PP</v>
      </c>
      <c r="S1069" t="str">
        <f>VLOOKUP(P1069,Key!$A$2:$D$160,4,FALSE)</f>
        <v>Home - PP</v>
      </c>
      <c r="T1069" t="b">
        <v>0</v>
      </c>
      <c r="U1069" s="4">
        <f t="shared" si="130"/>
        <v>6517.4785558562307</v>
      </c>
    </row>
    <row r="1070" spans="1:21" x14ac:dyDescent="0.2">
      <c r="A1070">
        <v>3727142942</v>
      </c>
      <c r="B1070" t="s">
        <v>575</v>
      </c>
      <c r="D1070" s="7">
        <v>44019</v>
      </c>
      <c r="F1070" s="7">
        <f t="shared" si="131"/>
        <v>44019</v>
      </c>
      <c r="G1070" s="6">
        <f t="shared" si="132"/>
        <v>7</v>
      </c>
      <c r="H1070" s="6">
        <f t="shared" si="133"/>
        <v>7</v>
      </c>
      <c r="I1070" s="6">
        <f t="shared" si="134"/>
        <v>2020</v>
      </c>
      <c r="J1070" t="s">
        <v>4</v>
      </c>
      <c r="K1070" t="s">
        <v>5</v>
      </c>
      <c r="L1070">
        <v>2116</v>
      </c>
      <c r="M1070">
        <f t="shared" si="136"/>
        <v>7870</v>
      </c>
      <c r="N1070">
        <v>7.87</v>
      </c>
      <c r="O1070" s="4">
        <f t="shared" si="135"/>
        <v>4.8901897700000001</v>
      </c>
      <c r="P1070" s="5" t="s">
        <v>602</v>
      </c>
      <c r="Q1070" t="str">
        <f>VLOOKUP(P1070,Key!$A$2:$C$160,2,FALSE)</f>
        <v>California</v>
      </c>
      <c r="R1070" t="str">
        <f>VLOOKUP(P1070,Key!$A$2:$C$160,3,FALSE)</f>
        <v>USA</v>
      </c>
      <c r="S1070" t="str">
        <f>VLOOKUP(P1070,Key!$A$2:$D$160,4,FALSE)</f>
        <v>DOM</v>
      </c>
      <c r="T1070" t="b">
        <v>0</v>
      </c>
      <c r="U1070" s="4">
        <f t="shared" si="130"/>
        <v>6522.3687456262305</v>
      </c>
    </row>
    <row r="1071" spans="1:21" x14ac:dyDescent="0.2">
      <c r="A1071">
        <v>3732162835</v>
      </c>
      <c r="B1071" t="s">
        <v>574</v>
      </c>
      <c r="D1071" s="7">
        <v>44020</v>
      </c>
      <c r="F1071" s="7">
        <f t="shared" si="131"/>
        <v>44020</v>
      </c>
      <c r="G1071" s="6">
        <f t="shared" si="132"/>
        <v>7</v>
      </c>
      <c r="H1071" s="6">
        <f t="shared" si="133"/>
        <v>8</v>
      </c>
      <c r="I1071" s="6">
        <f t="shared" si="134"/>
        <v>2020</v>
      </c>
      <c r="J1071" t="s">
        <v>4</v>
      </c>
      <c r="K1071" t="s">
        <v>5</v>
      </c>
      <c r="L1071">
        <v>2019</v>
      </c>
      <c r="M1071">
        <f t="shared" si="136"/>
        <v>7510</v>
      </c>
      <c r="N1071">
        <v>7.51</v>
      </c>
      <c r="O1071" s="4">
        <f t="shared" si="135"/>
        <v>4.66649621</v>
      </c>
      <c r="P1071" s="5" t="s">
        <v>602</v>
      </c>
      <c r="Q1071" t="str">
        <f>VLOOKUP(P1071,Key!$A$2:$C$160,2,FALSE)</f>
        <v>California</v>
      </c>
      <c r="R1071" t="str">
        <f>VLOOKUP(P1071,Key!$A$2:$C$160,3,FALSE)</f>
        <v>USA</v>
      </c>
      <c r="S1071" t="str">
        <f>VLOOKUP(P1071,Key!$A$2:$D$160,4,FALSE)</f>
        <v>DOM</v>
      </c>
      <c r="T1071" t="b">
        <v>0</v>
      </c>
      <c r="U1071" s="4">
        <f t="shared" si="130"/>
        <v>6527.0352418362309</v>
      </c>
    </row>
    <row r="1072" spans="1:21" x14ac:dyDescent="0.2">
      <c r="A1072">
        <v>3736885101</v>
      </c>
      <c r="B1072" t="s">
        <v>573</v>
      </c>
      <c r="D1072" s="7">
        <v>44021</v>
      </c>
      <c r="F1072" s="7">
        <f t="shared" si="131"/>
        <v>44021</v>
      </c>
      <c r="G1072" s="6">
        <f t="shared" si="132"/>
        <v>7</v>
      </c>
      <c r="H1072" s="6">
        <f t="shared" si="133"/>
        <v>9</v>
      </c>
      <c r="I1072" s="6">
        <f t="shared" si="134"/>
        <v>2020</v>
      </c>
      <c r="J1072" t="s">
        <v>4</v>
      </c>
      <c r="K1072" t="s">
        <v>5</v>
      </c>
      <c r="L1072">
        <v>2772</v>
      </c>
      <c r="M1072">
        <f t="shared" si="136"/>
        <v>10310</v>
      </c>
      <c r="N1072">
        <v>10.31</v>
      </c>
      <c r="O1072" s="4">
        <f t="shared" si="135"/>
        <v>6.4063350100000003</v>
      </c>
      <c r="P1072" s="5" t="s">
        <v>603</v>
      </c>
      <c r="Q1072" t="str">
        <f>VLOOKUP(P1072,Key!$A$2:$C$160,2,FALSE)</f>
        <v>California</v>
      </c>
      <c r="R1072" t="str">
        <f>VLOOKUP(P1072,Key!$A$2:$C$160,3,FALSE)</f>
        <v>USA</v>
      </c>
      <c r="S1072" t="str">
        <f>VLOOKUP(P1072,Key!$A$2:$D$160,4,FALSE)</f>
        <v>DOM</v>
      </c>
      <c r="T1072" t="b">
        <v>0</v>
      </c>
      <c r="U1072" s="4">
        <f t="shared" si="130"/>
        <v>6533.4415768462304</v>
      </c>
    </row>
    <row r="1073" spans="1:21" x14ac:dyDescent="0.2">
      <c r="A1073">
        <v>3741699178</v>
      </c>
      <c r="B1073" t="s">
        <v>572</v>
      </c>
      <c r="D1073" s="7">
        <v>44022</v>
      </c>
      <c r="F1073" s="7">
        <f t="shared" si="131"/>
        <v>44022</v>
      </c>
      <c r="G1073" s="6">
        <f t="shared" si="132"/>
        <v>7</v>
      </c>
      <c r="H1073" s="6">
        <f t="shared" si="133"/>
        <v>10</v>
      </c>
      <c r="I1073" s="6">
        <f t="shared" si="134"/>
        <v>2020</v>
      </c>
      <c r="J1073" t="s">
        <v>4</v>
      </c>
      <c r="K1073" t="s">
        <v>5</v>
      </c>
      <c r="L1073">
        <v>2608</v>
      </c>
      <c r="M1073">
        <f t="shared" si="136"/>
        <v>9810</v>
      </c>
      <c r="N1073">
        <v>9.81</v>
      </c>
      <c r="O1073" s="4">
        <f t="shared" si="135"/>
        <v>6.0956495100000003</v>
      </c>
      <c r="P1073" s="5" t="s">
        <v>603</v>
      </c>
      <c r="Q1073" t="str">
        <f>VLOOKUP(P1073,Key!$A$2:$C$160,2,FALSE)</f>
        <v>California</v>
      </c>
      <c r="R1073" t="str">
        <f>VLOOKUP(P1073,Key!$A$2:$C$160,3,FALSE)</f>
        <v>USA</v>
      </c>
      <c r="S1073" t="str">
        <f>VLOOKUP(P1073,Key!$A$2:$D$160,4,FALSE)</f>
        <v>DOM</v>
      </c>
      <c r="T1073" t="b">
        <v>0</v>
      </c>
      <c r="U1073" s="4">
        <f t="shared" si="130"/>
        <v>6539.5372263562303</v>
      </c>
    </row>
    <row r="1074" spans="1:21" x14ac:dyDescent="0.2">
      <c r="A1074">
        <v>3746634498</v>
      </c>
      <c r="B1074" t="s">
        <v>571</v>
      </c>
      <c r="D1074" s="7">
        <v>44023</v>
      </c>
      <c r="F1074" s="7">
        <f t="shared" si="131"/>
        <v>44023</v>
      </c>
      <c r="G1074" s="6">
        <f t="shared" si="132"/>
        <v>7</v>
      </c>
      <c r="H1074" s="6">
        <f t="shared" si="133"/>
        <v>11</v>
      </c>
      <c r="I1074" s="6">
        <f t="shared" si="134"/>
        <v>2020</v>
      </c>
      <c r="J1074" t="s">
        <v>4</v>
      </c>
      <c r="K1074" t="s">
        <v>5</v>
      </c>
      <c r="L1074">
        <v>2056</v>
      </c>
      <c r="M1074">
        <f t="shared" si="136"/>
        <v>7630</v>
      </c>
      <c r="N1074">
        <v>7.63</v>
      </c>
      <c r="O1074" s="4">
        <f t="shared" si="135"/>
        <v>4.7410607300000001</v>
      </c>
      <c r="P1074" s="5" t="s">
        <v>603</v>
      </c>
      <c r="Q1074" t="str">
        <f>VLOOKUP(P1074,Key!$A$2:$C$160,2,FALSE)</f>
        <v>California</v>
      </c>
      <c r="R1074" t="str">
        <f>VLOOKUP(P1074,Key!$A$2:$C$160,3,FALSE)</f>
        <v>USA</v>
      </c>
      <c r="S1074" t="str">
        <f>VLOOKUP(P1074,Key!$A$2:$D$160,4,FALSE)</f>
        <v>DOM</v>
      </c>
      <c r="T1074" t="b">
        <v>0</v>
      </c>
      <c r="U1074" s="4">
        <f t="shared" si="130"/>
        <v>6544.2782870862302</v>
      </c>
    </row>
    <row r="1075" spans="1:21" x14ac:dyDescent="0.2">
      <c r="A1075">
        <v>3752152122</v>
      </c>
      <c r="B1075" t="s">
        <v>570</v>
      </c>
      <c r="D1075" s="7">
        <v>44024</v>
      </c>
      <c r="F1075" s="7">
        <f t="shared" si="131"/>
        <v>44024</v>
      </c>
      <c r="G1075" s="6">
        <f t="shared" si="132"/>
        <v>7</v>
      </c>
      <c r="H1075" s="6">
        <f t="shared" si="133"/>
        <v>12</v>
      </c>
      <c r="I1075" s="6">
        <f t="shared" si="134"/>
        <v>2020</v>
      </c>
      <c r="J1075" t="s">
        <v>4</v>
      </c>
      <c r="K1075" t="s">
        <v>5</v>
      </c>
      <c r="L1075">
        <v>2516</v>
      </c>
      <c r="M1075">
        <f t="shared" si="136"/>
        <v>9050</v>
      </c>
      <c r="N1075">
        <v>9.0500000000000007</v>
      </c>
      <c r="O1075" s="4">
        <f t="shared" si="135"/>
        <v>5.6234075500000005</v>
      </c>
      <c r="P1075" s="5" t="s">
        <v>508</v>
      </c>
      <c r="Q1075" t="str">
        <f>VLOOKUP(P1075,Key!$A$2:$C$160,2,FALSE)</f>
        <v>Home - PP</v>
      </c>
      <c r="R1075" t="str">
        <f>VLOOKUP(P1075,Key!$A$2:$C$160,3,FALSE)</f>
        <v>Home - PP</v>
      </c>
      <c r="S1075" t="str">
        <f>VLOOKUP(P1075,Key!$A$2:$D$160,4,FALSE)</f>
        <v>Home - PP</v>
      </c>
      <c r="T1075" t="b">
        <v>0</v>
      </c>
      <c r="U1075" s="4">
        <f t="shared" si="130"/>
        <v>6549.9016946362299</v>
      </c>
    </row>
    <row r="1076" spans="1:21" x14ac:dyDescent="0.2">
      <c r="A1076">
        <v>3756502096</v>
      </c>
      <c r="B1076" t="s">
        <v>569</v>
      </c>
      <c r="D1076" s="7">
        <v>44025</v>
      </c>
      <c r="F1076" s="7">
        <f t="shared" si="131"/>
        <v>44025</v>
      </c>
      <c r="G1076" s="6">
        <f t="shared" si="132"/>
        <v>7</v>
      </c>
      <c r="H1076" s="6">
        <f t="shared" si="133"/>
        <v>13</v>
      </c>
      <c r="I1076" s="6">
        <f t="shared" si="134"/>
        <v>2020</v>
      </c>
      <c r="J1076" t="s">
        <v>4</v>
      </c>
      <c r="K1076" t="s">
        <v>5</v>
      </c>
      <c r="L1076">
        <v>2763</v>
      </c>
      <c r="M1076">
        <f t="shared" si="136"/>
        <v>10040</v>
      </c>
      <c r="N1076">
        <v>10.039999999999999</v>
      </c>
      <c r="O1076" s="4">
        <f t="shared" si="135"/>
        <v>6.2385648400000004</v>
      </c>
      <c r="P1076" s="5" t="s">
        <v>508</v>
      </c>
      <c r="Q1076" t="str">
        <f>VLOOKUP(P1076,Key!$A$2:$C$160,2,FALSE)</f>
        <v>Home - PP</v>
      </c>
      <c r="R1076" t="str">
        <f>VLOOKUP(P1076,Key!$A$2:$C$160,3,FALSE)</f>
        <v>Home - PP</v>
      </c>
      <c r="S1076" t="str">
        <f>VLOOKUP(P1076,Key!$A$2:$D$160,4,FALSE)</f>
        <v>Home - PP</v>
      </c>
      <c r="T1076" t="b">
        <v>0</v>
      </c>
      <c r="U1076" s="4">
        <f t="shared" si="130"/>
        <v>6556.1402594762303</v>
      </c>
    </row>
    <row r="1077" spans="1:21" x14ac:dyDescent="0.2">
      <c r="A1077">
        <v>3761700906</v>
      </c>
      <c r="B1077" t="s">
        <v>568</v>
      </c>
      <c r="D1077" s="7">
        <v>44026</v>
      </c>
      <c r="F1077" s="7">
        <f t="shared" si="131"/>
        <v>44026</v>
      </c>
      <c r="G1077" s="6">
        <f t="shared" si="132"/>
        <v>7</v>
      </c>
      <c r="H1077" s="6">
        <f t="shared" si="133"/>
        <v>14</v>
      </c>
      <c r="I1077" s="6">
        <f t="shared" si="134"/>
        <v>2020</v>
      </c>
      <c r="J1077" t="s">
        <v>4</v>
      </c>
      <c r="K1077" t="s">
        <v>5</v>
      </c>
      <c r="L1077">
        <v>2807</v>
      </c>
      <c r="M1077">
        <f t="shared" si="136"/>
        <v>10190</v>
      </c>
      <c r="N1077">
        <v>10.19</v>
      </c>
      <c r="O1077" s="4">
        <f t="shared" si="135"/>
        <v>6.3317704900000003</v>
      </c>
      <c r="P1077" s="5" t="s">
        <v>42</v>
      </c>
      <c r="Q1077" t="str">
        <f>VLOOKUP(P1077,Key!$A$2:$C$160,2,FALSE)</f>
        <v>Home - MDR</v>
      </c>
      <c r="R1077" t="str">
        <f>VLOOKUP(P1077,Key!$A$2:$C$160,3,FALSE)</f>
        <v>Home - MDR</v>
      </c>
      <c r="S1077" t="str">
        <f>VLOOKUP(P1077,Key!$A$2:$D$160,4,FALSE)</f>
        <v>Home - MDR</v>
      </c>
      <c r="T1077" t="b">
        <v>0</v>
      </c>
      <c r="U1077" s="4">
        <f t="shared" si="130"/>
        <v>6562.4720299662304</v>
      </c>
    </row>
    <row r="1078" spans="1:21" x14ac:dyDescent="0.2">
      <c r="A1078">
        <v>3766577094</v>
      </c>
      <c r="B1078" t="s">
        <v>567</v>
      </c>
      <c r="D1078" s="7">
        <v>44027</v>
      </c>
      <c r="F1078" s="7">
        <f t="shared" si="131"/>
        <v>44027</v>
      </c>
      <c r="G1078" s="6">
        <f t="shared" si="132"/>
        <v>7</v>
      </c>
      <c r="H1078" s="6">
        <f t="shared" si="133"/>
        <v>15</v>
      </c>
      <c r="I1078" s="6">
        <f t="shared" si="134"/>
        <v>2020</v>
      </c>
      <c r="J1078" t="s">
        <v>4</v>
      </c>
      <c r="K1078" t="s">
        <v>5</v>
      </c>
      <c r="L1078">
        <v>2709</v>
      </c>
      <c r="M1078">
        <f t="shared" si="136"/>
        <v>10010</v>
      </c>
      <c r="N1078">
        <v>10.01</v>
      </c>
      <c r="O1078" s="4">
        <f t="shared" si="135"/>
        <v>6.2199237099999998</v>
      </c>
      <c r="P1078" s="5" t="s">
        <v>508</v>
      </c>
      <c r="Q1078" t="str">
        <f>VLOOKUP(P1078,Key!$A$2:$C$160,2,FALSE)</f>
        <v>Home - PP</v>
      </c>
      <c r="R1078" t="str">
        <f>VLOOKUP(P1078,Key!$A$2:$C$160,3,FALSE)</f>
        <v>Home - PP</v>
      </c>
      <c r="S1078" t="str">
        <f>VLOOKUP(P1078,Key!$A$2:$D$160,4,FALSE)</f>
        <v>Home - PP</v>
      </c>
      <c r="T1078" t="b">
        <v>0</v>
      </c>
      <c r="U1078" s="4">
        <f t="shared" si="130"/>
        <v>6568.6919536762307</v>
      </c>
    </row>
    <row r="1079" spans="1:21" x14ac:dyDescent="0.2">
      <c r="A1079">
        <v>3771370438</v>
      </c>
      <c r="B1079" t="s">
        <v>566</v>
      </c>
      <c r="D1079" s="7">
        <v>44028</v>
      </c>
      <c r="F1079" s="7">
        <f t="shared" si="131"/>
        <v>44028</v>
      </c>
      <c r="G1079" s="6">
        <f t="shared" si="132"/>
        <v>7</v>
      </c>
      <c r="H1079" s="6">
        <f t="shared" si="133"/>
        <v>16</v>
      </c>
      <c r="I1079" s="6">
        <f t="shared" si="134"/>
        <v>2020</v>
      </c>
      <c r="J1079" t="s">
        <v>4</v>
      </c>
      <c r="K1079" t="s">
        <v>5</v>
      </c>
      <c r="L1079">
        <v>2921</v>
      </c>
      <c r="M1079">
        <f t="shared" si="136"/>
        <v>10420</v>
      </c>
      <c r="N1079">
        <v>10.42</v>
      </c>
      <c r="O1079" s="4">
        <f t="shared" si="135"/>
        <v>6.4746858200000004</v>
      </c>
      <c r="P1079" s="5" t="s">
        <v>508</v>
      </c>
      <c r="Q1079" t="str">
        <f>VLOOKUP(P1079,Key!$A$2:$C$160,2,FALSE)</f>
        <v>Home - PP</v>
      </c>
      <c r="R1079" t="str">
        <f>VLOOKUP(P1079,Key!$A$2:$C$160,3,FALSE)</f>
        <v>Home - PP</v>
      </c>
      <c r="S1079" t="str">
        <f>VLOOKUP(P1079,Key!$A$2:$D$160,4,FALSE)</f>
        <v>Home - PP</v>
      </c>
      <c r="T1079" t="b">
        <v>0</v>
      </c>
      <c r="U1079" s="4">
        <f t="shared" si="130"/>
        <v>6575.1666394962303</v>
      </c>
    </row>
    <row r="1080" spans="1:21" x14ac:dyDescent="0.2">
      <c r="A1080">
        <v>3776004373</v>
      </c>
      <c r="B1080" t="s">
        <v>565</v>
      </c>
      <c r="D1080" s="7">
        <v>44029</v>
      </c>
      <c r="F1080" s="7">
        <f t="shared" si="131"/>
        <v>44029</v>
      </c>
      <c r="G1080" s="6">
        <f t="shared" si="132"/>
        <v>7</v>
      </c>
      <c r="H1080" s="6">
        <f t="shared" si="133"/>
        <v>17</v>
      </c>
      <c r="I1080" s="6">
        <f t="shared" si="134"/>
        <v>2020</v>
      </c>
      <c r="J1080" t="s">
        <v>4</v>
      </c>
      <c r="K1080" t="s">
        <v>5</v>
      </c>
      <c r="L1080">
        <v>2839</v>
      </c>
      <c r="M1080">
        <f t="shared" si="136"/>
        <v>10300</v>
      </c>
      <c r="N1080">
        <v>10.3</v>
      </c>
      <c r="O1080" s="4">
        <f t="shared" si="135"/>
        <v>6.4001213000000003</v>
      </c>
      <c r="P1080" s="5" t="s">
        <v>508</v>
      </c>
      <c r="Q1080" t="str">
        <f>VLOOKUP(P1080,Key!$A$2:$C$160,2,FALSE)</f>
        <v>Home - PP</v>
      </c>
      <c r="R1080" t="str">
        <f>VLOOKUP(P1080,Key!$A$2:$C$160,3,FALSE)</f>
        <v>Home - PP</v>
      </c>
      <c r="S1080" t="str">
        <f>VLOOKUP(P1080,Key!$A$2:$D$160,4,FALSE)</f>
        <v>Home - PP</v>
      </c>
      <c r="T1080" t="b">
        <v>0</v>
      </c>
      <c r="U1080" s="4">
        <f t="shared" si="130"/>
        <v>6581.5667607962305</v>
      </c>
    </row>
    <row r="1081" spans="1:21" x14ac:dyDescent="0.2">
      <c r="A1081">
        <v>3781000405</v>
      </c>
      <c r="B1081" t="s">
        <v>564</v>
      </c>
      <c r="D1081" s="7">
        <v>44030</v>
      </c>
      <c r="F1081" s="7">
        <f t="shared" si="131"/>
        <v>44030</v>
      </c>
      <c r="G1081" s="6">
        <f t="shared" si="132"/>
        <v>7</v>
      </c>
      <c r="H1081" s="6">
        <f t="shared" si="133"/>
        <v>18</v>
      </c>
      <c r="I1081" s="6">
        <f t="shared" si="134"/>
        <v>2020</v>
      </c>
      <c r="J1081" t="s">
        <v>4</v>
      </c>
      <c r="K1081" t="s">
        <v>5</v>
      </c>
      <c r="L1081">
        <v>2802</v>
      </c>
      <c r="M1081">
        <f t="shared" si="136"/>
        <v>10290</v>
      </c>
      <c r="N1081">
        <v>10.29</v>
      </c>
      <c r="O1081" s="4">
        <f t="shared" si="135"/>
        <v>6.3939075900000004</v>
      </c>
      <c r="P1081" s="5" t="s">
        <v>508</v>
      </c>
      <c r="Q1081" t="str">
        <f>VLOOKUP(P1081,Key!$A$2:$C$160,2,FALSE)</f>
        <v>Home - PP</v>
      </c>
      <c r="R1081" t="str">
        <f>VLOOKUP(P1081,Key!$A$2:$C$160,3,FALSE)</f>
        <v>Home - PP</v>
      </c>
      <c r="S1081" t="str">
        <f>VLOOKUP(P1081,Key!$A$2:$D$160,4,FALSE)</f>
        <v>Home - PP</v>
      </c>
      <c r="T1081" t="b">
        <v>0</v>
      </c>
      <c r="U1081" s="4">
        <f t="shared" si="130"/>
        <v>6587.9606683862303</v>
      </c>
    </row>
    <row r="1082" spans="1:21" x14ac:dyDescent="0.2">
      <c r="A1082">
        <v>3786752461</v>
      </c>
      <c r="B1082" t="s">
        <v>563</v>
      </c>
      <c r="D1082" s="7">
        <v>44031</v>
      </c>
      <c r="F1082" s="7">
        <f t="shared" si="131"/>
        <v>44031</v>
      </c>
      <c r="G1082" s="6">
        <f t="shared" si="132"/>
        <v>7</v>
      </c>
      <c r="H1082" s="6">
        <f t="shared" si="133"/>
        <v>19</v>
      </c>
      <c r="I1082" s="6">
        <f t="shared" si="134"/>
        <v>2020</v>
      </c>
      <c r="J1082" t="s">
        <v>4</v>
      </c>
      <c r="K1082" t="s">
        <v>5</v>
      </c>
      <c r="L1082">
        <v>2994</v>
      </c>
      <c r="M1082">
        <f t="shared" si="136"/>
        <v>11080</v>
      </c>
      <c r="N1082">
        <v>11.08</v>
      </c>
      <c r="O1082" s="4">
        <f t="shared" si="135"/>
        <v>6.8847906800000001</v>
      </c>
      <c r="P1082" s="5" t="s">
        <v>508</v>
      </c>
      <c r="Q1082" t="str">
        <f>VLOOKUP(P1082,Key!$A$2:$C$160,2,FALSE)</f>
        <v>Home - PP</v>
      </c>
      <c r="R1082" t="str">
        <f>VLOOKUP(P1082,Key!$A$2:$C$160,3,FALSE)</f>
        <v>Home - PP</v>
      </c>
      <c r="S1082" t="str">
        <f>VLOOKUP(P1082,Key!$A$2:$D$160,4,FALSE)</f>
        <v>Home - PP</v>
      </c>
      <c r="T1082" t="b">
        <v>0</v>
      </c>
      <c r="U1082" s="4">
        <f t="shared" si="130"/>
        <v>6594.8454590662304</v>
      </c>
    </row>
    <row r="1083" spans="1:21" x14ac:dyDescent="0.2">
      <c r="A1083">
        <v>3791138488</v>
      </c>
      <c r="B1083" t="s">
        <v>562</v>
      </c>
      <c r="D1083" s="7">
        <v>44032</v>
      </c>
      <c r="F1083" s="7">
        <f t="shared" si="131"/>
        <v>44032</v>
      </c>
      <c r="G1083" s="6">
        <f t="shared" si="132"/>
        <v>7</v>
      </c>
      <c r="H1083" s="6">
        <f t="shared" si="133"/>
        <v>20</v>
      </c>
      <c r="I1083" s="6">
        <f t="shared" si="134"/>
        <v>2020</v>
      </c>
      <c r="J1083" t="s">
        <v>4</v>
      </c>
      <c r="K1083" t="s">
        <v>5</v>
      </c>
      <c r="L1083">
        <v>2783</v>
      </c>
      <c r="M1083">
        <f t="shared" si="136"/>
        <v>10270</v>
      </c>
      <c r="N1083">
        <v>10.27</v>
      </c>
      <c r="O1083" s="4">
        <f t="shared" si="135"/>
        <v>6.3814801699999997</v>
      </c>
      <c r="P1083" s="5" t="s">
        <v>508</v>
      </c>
      <c r="Q1083" t="str">
        <f>VLOOKUP(P1083,Key!$A$2:$C$160,2,FALSE)</f>
        <v>Home - PP</v>
      </c>
      <c r="R1083" t="str">
        <f>VLOOKUP(P1083,Key!$A$2:$C$160,3,FALSE)</f>
        <v>Home - PP</v>
      </c>
      <c r="S1083" t="str">
        <f>VLOOKUP(P1083,Key!$A$2:$D$160,4,FALSE)</f>
        <v>Home - PP</v>
      </c>
      <c r="T1083" t="b">
        <v>0</v>
      </c>
      <c r="U1083" s="4">
        <f t="shared" si="130"/>
        <v>6601.2269392362305</v>
      </c>
    </row>
    <row r="1084" spans="1:21" x14ac:dyDescent="0.2">
      <c r="A1084">
        <v>3796142760</v>
      </c>
      <c r="B1084" t="s">
        <v>561</v>
      </c>
      <c r="D1084" s="7">
        <v>44033</v>
      </c>
      <c r="F1084" s="7">
        <f t="shared" si="131"/>
        <v>44033</v>
      </c>
      <c r="G1084" s="6">
        <f t="shared" si="132"/>
        <v>7</v>
      </c>
      <c r="H1084" s="6">
        <f t="shared" si="133"/>
        <v>21</v>
      </c>
      <c r="I1084" s="6">
        <f t="shared" si="134"/>
        <v>2020</v>
      </c>
      <c r="J1084" t="s">
        <v>4</v>
      </c>
      <c r="K1084" t="s">
        <v>5</v>
      </c>
      <c r="L1084">
        <v>2750</v>
      </c>
      <c r="M1084">
        <f t="shared" si="136"/>
        <v>10110</v>
      </c>
      <c r="N1084">
        <v>10.11</v>
      </c>
      <c r="O1084" s="4">
        <f t="shared" si="135"/>
        <v>6.2820608099999999</v>
      </c>
      <c r="P1084" s="5" t="s">
        <v>508</v>
      </c>
      <c r="Q1084" t="str">
        <f>VLOOKUP(P1084,Key!$A$2:$C$160,2,FALSE)</f>
        <v>Home - PP</v>
      </c>
      <c r="R1084" t="str">
        <f>VLOOKUP(P1084,Key!$A$2:$C$160,3,FALSE)</f>
        <v>Home - PP</v>
      </c>
      <c r="S1084" t="str">
        <f>VLOOKUP(P1084,Key!$A$2:$D$160,4,FALSE)</f>
        <v>Home - PP</v>
      </c>
      <c r="T1084" t="b">
        <v>0</v>
      </c>
      <c r="U1084" s="4">
        <f t="shared" si="130"/>
        <v>6607.5090000462305</v>
      </c>
    </row>
    <row r="1085" spans="1:21" x14ac:dyDescent="0.2">
      <c r="A1085">
        <v>3801347976</v>
      </c>
      <c r="B1085" t="s">
        <v>560</v>
      </c>
      <c r="D1085" s="7">
        <v>44034</v>
      </c>
      <c r="F1085" s="7">
        <f t="shared" si="131"/>
        <v>44034</v>
      </c>
      <c r="G1085" s="6">
        <f t="shared" si="132"/>
        <v>7</v>
      </c>
      <c r="H1085" s="6">
        <f t="shared" si="133"/>
        <v>22</v>
      </c>
      <c r="I1085" s="6">
        <f t="shared" si="134"/>
        <v>2020</v>
      </c>
      <c r="J1085" t="s">
        <v>4</v>
      </c>
      <c r="K1085" t="s">
        <v>5</v>
      </c>
      <c r="L1085">
        <v>2714</v>
      </c>
      <c r="M1085">
        <f t="shared" si="136"/>
        <v>10010</v>
      </c>
      <c r="N1085">
        <v>10.01</v>
      </c>
      <c r="O1085" s="4">
        <f t="shared" si="135"/>
        <v>6.2199237099999998</v>
      </c>
      <c r="P1085" s="5" t="s">
        <v>508</v>
      </c>
      <c r="Q1085" t="str">
        <f>VLOOKUP(P1085,Key!$A$2:$C$160,2,FALSE)</f>
        <v>Home - PP</v>
      </c>
      <c r="R1085" t="str">
        <f>VLOOKUP(P1085,Key!$A$2:$C$160,3,FALSE)</f>
        <v>Home - PP</v>
      </c>
      <c r="S1085" t="str">
        <f>VLOOKUP(P1085,Key!$A$2:$D$160,4,FALSE)</f>
        <v>Home - PP</v>
      </c>
      <c r="T1085" t="b">
        <v>0</v>
      </c>
      <c r="U1085" s="4">
        <f t="shared" si="130"/>
        <v>6613.7289237562309</v>
      </c>
    </row>
    <row r="1086" spans="1:21" x14ac:dyDescent="0.2">
      <c r="A1086">
        <v>3805328480</v>
      </c>
      <c r="B1086" t="s">
        <v>559</v>
      </c>
      <c r="D1086" s="7">
        <v>44035</v>
      </c>
      <c r="F1086" s="7">
        <f t="shared" si="131"/>
        <v>44035</v>
      </c>
      <c r="G1086" s="6">
        <f t="shared" si="132"/>
        <v>7</v>
      </c>
      <c r="H1086" s="6">
        <f t="shared" si="133"/>
        <v>23</v>
      </c>
      <c r="I1086" s="6">
        <f t="shared" si="134"/>
        <v>2020</v>
      </c>
      <c r="J1086" t="s">
        <v>4</v>
      </c>
      <c r="K1086" t="s">
        <v>5</v>
      </c>
      <c r="L1086">
        <v>2877</v>
      </c>
      <c r="M1086">
        <f t="shared" si="136"/>
        <v>10010</v>
      </c>
      <c r="N1086">
        <v>10.01</v>
      </c>
      <c r="O1086" s="4">
        <f t="shared" si="135"/>
        <v>6.2199237099999998</v>
      </c>
      <c r="P1086" s="5" t="s">
        <v>508</v>
      </c>
      <c r="Q1086" t="str">
        <f>VLOOKUP(P1086,Key!$A$2:$C$160,2,FALSE)</f>
        <v>Home - PP</v>
      </c>
      <c r="R1086" t="str">
        <f>VLOOKUP(P1086,Key!$A$2:$C$160,3,FALSE)</f>
        <v>Home - PP</v>
      </c>
      <c r="S1086" t="str">
        <f>VLOOKUP(P1086,Key!$A$2:$D$160,4,FALSE)</f>
        <v>Home - PP</v>
      </c>
      <c r="T1086" t="b">
        <v>0</v>
      </c>
      <c r="U1086" s="4">
        <f t="shared" si="130"/>
        <v>6619.9488474662312</v>
      </c>
    </row>
    <row r="1087" spans="1:21" x14ac:dyDescent="0.2">
      <c r="A1087">
        <v>3808415852</v>
      </c>
      <c r="B1087" t="s">
        <v>558</v>
      </c>
      <c r="D1087" s="7">
        <v>44036</v>
      </c>
      <c r="F1087" s="7">
        <f t="shared" si="131"/>
        <v>44036</v>
      </c>
      <c r="G1087" s="6">
        <f t="shared" si="132"/>
        <v>7</v>
      </c>
      <c r="H1087" s="6">
        <f t="shared" si="133"/>
        <v>24</v>
      </c>
      <c r="I1087" s="6">
        <f t="shared" si="134"/>
        <v>2020</v>
      </c>
      <c r="J1087" t="s">
        <v>4</v>
      </c>
      <c r="K1087" t="s">
        <v>5</v>
      </c>
      <c r="L1087">
        <v>2859</v>
      </c>
      <c r="M1087">
        <f t="shared" si="136"/>
        <v>10320</v>
      </c>
      <c r="N1087">
        <v>10.32</v>
      </c>
      <c r="O1087" s="4">
        <f t="shared" si="135"/>
        <v>6.4125487200000002</v>
      </c>
      <c r="P1087" s="5" t="s">
        <v>508</v>
      </c>
      <c r="Q1087" t="str">
        <f>VLOOKUP(P1087,Key!$A$2:$C$160,2,FALSE)</f>
        <v>Home - PP</v>
      </c>
      <c r="R1087" t="str">
        <f>VLOOKUP(P1087,Key!$A$2:$C$160,3,FALSE)</f>
        <v>Home - PP</v>
      </c>
      <c r="S1087" t="str">
        <f>VLOOKUP(P1087,Key!$A$2:$D$160,4,FALSE)</f>
        <v>Home - PP</v>
      </c>
      <c r="T1087" t="b">
        <v>0</v>
      </c>
      <c r="U1087" s="4">
        <f t="shared" si="130"/>
        <v>6626.3613961862311</v>
      </c>
    </row>
    <row r="1088" spans="1:21" x14ac:dyDescent="0.2">
      <c r="A1088">
        <v>3811873366</v>
      </c>
      <c r="B1088" t="s">
        <v>557</v>
      </c>
      <c r="D1088" s="7">
        <v>44037</v>
      </c>
      <c r="F1088" s="7">
        <f t="shared" si="131"/>
        <v>44037</v>
      </c>
      <c r="G1088" s="6">
        <f t="shared" si="132"/>
        <v>7</v>
      </c>
      <c r="H1088" s="6">
        <f t="shared" si="133"/>
        <v>25</v>
      </c>
      <c r="I1088" s="6">
        <f t="shared" si="134"/>
        <v>2020</v>
      </c>
      <c r="J1088" t="s">
        <v>4</v>
      </c>
      <c r="K1088" t="s">
        <v>5</v>
      </c>
      <c r="L1088">
        <v>2703</v>
      </c>
      <c r="M1088">
        <f t="shared" si="136"/>
        <v>9710</v>
      </c>
      <c r="N1088">
        <v>9.7100000000000009</v>
      </c>
      <c r="O1088" s="4">
        <f t="shared" si="135"/>
        <v>6.0335124100000002</v>
      </c>
      <c r="P1088" s="5" t="s">
        <v>508</v>
      </c>
      <c r="Q1088" t="str">
        <f>VLOOKUP(P1088,Key!$A$2:$C$160,2,FALSE)</f>
        <v>Home - PP</v>
      </c>
      <c r="R1088" t="str">
        <f>VLOOKUP(P1088,Key!$A$2:$C$160,3,FALSE)</f>
        <v>Home - PP</v>
      </c>
      <c r="S1088" t="str">
        <f>VLOOKUP(P1088,Key!$A$2:$D$160,4,FALSE)</f>
        <v>Home - PP</v>
      </c>
      <c r="T1088" t="b">
        <v>0</v>
      </c>
      <c r="U1088" s="4">
        <f t="shared" si="130"/>
        <v>6632.3949085962313</v>
      </c>
    </row>
    <row r="1089" spans="1:21" x14ac:dyDescent="0.2">
      <c r="A1089">
        <v>3815498327</v>
      </c>
      <c r="B1089" t="s">
        <v>556</v>
      </c>
      <c r="D1089" s="7">
        <v>44038</v>
      </c>
      <c r="F1089" s="7">
        <f t="shared" si="131"/>
        <v>44038</v>
      </c>
      <c r="G1089" s="6">
        <f t="shared" si="132"/>
        <v>7</v>
      </c>
      <c r="H1089" s="6">
        <f t="shared" si="133"/>
        <v>26</v>
      </c>
      <c r="I1089" s="6">
        <f t="shared" si="134"/>
        <v>2020</v>
      </c>
      <c r="J1089" t="s">
        <v>4</v>
      </c>
      <c r="K1089" t="s">
        <v>5</v>
      </c>
      <c r="L1089">
        <v>2702</v>
      </c>
      <c r="M1089">
        <f t="shared" si="136"/>
        <v>10000</v>
      </c>
      <c r="N1089">
        <v>10</v>
      </c>
      <c r="O1089" s="4">
        <f t="shared" si="135"/>
        <v>6.2137099999999998</v>
      </c>
      <c r="P1089" s="5" t="s">
        <v>508</v>
      </c>
      <c r="Q1089" t="str">
        <f>VLOOKUP(P1089,Key!$A$2:$C$160,2,FALSE)</f>
        <v>Home - PP</v>
      </c>
      <c r="R1089" t="str">
        <f>VLOOKUP(P1089,Key!$A$2:$C$160,3,FALSE)</f>
        <v>Home - PP</v>
      </c>
      <c r="S1089" t="str">
        <f>VLOOKUP(P1089,Key!$A$2:$D$160,4,FALSE)</f>
        <v>Home - PP</v>
      </c>
      <c r="T1089" t="b">
        <v>0</v>
      </c>
      <c r="U1089" s="4">
        <f t="shared" si="130"/>
        <v>6638.6086185962313</v>
      </c>
    </row>
    <row r="1090" spans="1:21" x14ac:dyDescent="0.2">
      <c r="A1090">
        <v>3821738966</v>
      </c>
      <c r="B1090" t="s">
        <v>555</v>
      </c>
      <c r="D1090" s="7">
        <v>44039</v>
      </c>
      <c r="F1090" s="7">
        <f t="shared" si="131"/>
        <v>44039</v>
      </c>
      <c r="G1090" s="6">
        <f t="shared" si="132"/>
        <v>7</v>
      </c>
      <c r="H1090" s="6">
        <f t="shared" si="133"/>
        <v>27</v>
      </c>
      <c r="I1090" s="6">
        <f t="shared" si="134"/>
        <v>2020</v>
      </c>
      <c r="J1090" t="s">
        <v>4</v>
      </c>
      <c r="K1090" t="s">
        <v>5</v>
      </c>
      <c r="L1090">
        <v>2427</v>
      </c>
      <c r="M1090">
        <f t="shared" si="136"/>
        <v>8730</v>
      </c>
      <c r="N1090">
        <v>8.73</v>
      </c>
      <c r="O1090" s="4">
        <f t="shared" si="135"/>
        <v>5.4245688300000001</v>
      </c>
      <c r="P1090" s="5" t="s">
        <v>508</v>
      </c>
      <c r="Q1090" t="str">
        <f>VLOOKUP(P1090,Key!$A$2:$C$160,2,FALSE)</f>
        <v>Home - PP</v>
      </c>
      <c r="R1090" t="str">
        <f>VLOOKUP(P1090,Key!$A$2:$C$160,3,FALSE)</f>
        <v>Home - PP</v>
      </c>
      <c r="S1090" t="str">
        <f>VLOOKUP(P1090,Key!$A$2:$D$160,4,FALSE)</f>
        <v>Home - PP</v>
      </c>
      <c r="T1090" t="b">
        <v>0</v>
      </c>
      <c r="U1090" s="4">
        <f t="shared" si="130"/>
        <v>6644.0331874262311</v>
      </c>
    </row>
    <row r="1091" spans="1:21" x14ac:dyDescent="0.2">
      <c r="A1091">
        <v>3827672879</v>
      </c>
      <c r="B1091" t="s">
        <v>554</v>
      </c>
      <c r="D1091" s="7">
        <v>44040</v>
      </c>
      <c r="F1091" s="7">
        <f t="shared" si="131"/>
        <v>44040</v>
      </c>
      <c r="G1091" s="6">
        <f t="shared" si="132"/>
        <v>7</v>
      </c>
      <c r="H1091" s="6">
        <f t="shared" si="133"/>
        <v>28</v>
      </c>
      <c r="I1091" s="6">
        <f t="shared" si="134"/>
        <v>2020</v>
      </c>
      <c r="J1091" t="s">
        <v>4</v>
      </c>
      <c r="K1091" t="s">
        <v>5</v>
      </c>
      <c r="L1091">
        <v>2445</v>
      </c>
      <c r="M1091">
        <f t="shared" si="136"/>
        <v>8910</v>
      </c>
      <c r="N1091">
        <v>8.91</v>
      </c>
      <c r="O1091" s="4">
        <f t="shared" si="135"/>
        <v>5.5364156099999997</v>
      </c>
      <c r="P1091" s="5" t="s">
        <v>508</v>
      </c>
      <c r="Q1091" t="str">
        <f>VLOOKUP(P1091,Key!$A$2:$C$160,2,FALSE)</f>
        <v>Home - PP</v>
      </c>
      <c r="R1091" t="str">
        <f>VLOOKUP(P1091,Key!$A$2:$C$160,3,FALSE)</f>
        <v>Home - PP</v>
      </c>
      <c r="S1091" t="str">
        <f>VLOOKUP(P1091,Key!$A$2:$D$160,4,FALSE)</f>
        <v>Home - PP</v>
      </c>
      <c r="T1091" t="b">
        <v>0</v>
      </c>
      <c r="U1091" s="4">
        <f t="shared" si="130"/>
        <v>6649.5696030362315</v>
      </c>
    </row>
    <row r="1092" spans="1:21" x14ac:dyDescent="0.2">
      <c r="A1092">
        <v>3833786790</v>
      </c>
      <c r="B1092" t="s">
        <v>553</v>
      </c>
      <c r="D1092" s="7">
        <v>44041</v>
      </c>
      <c r="F1092" s="7">
        <f t="shared" si="131"/>
        <v>44041</v>
      </c>
      <c r="G1092" s="6">
        <f t="shared" si="132"/>
        <v>7</v>
      </c>
      <c r="H1092" s="6">
        <f t="shared" si="133"/>
        <v>29</v>
      </c>
      <c r="I1092" s="6">
        <f t="shared" si="134"/>
        <v>2020</v>
      </c>
      <c r="J1092" t="s">
        <v>4</v>
      </c>
      <c r="K1092" t="s">
        <v>5</v>
      </c>
      <c r="L1092">
        <v>2862</v>
      </c>
      <c r="M1092">
        <f t="shared" si="136"/>
        <v>10280</v>
      </c>
      <c r="N1092">
        <v>10.28</v>
      </c>
      <c r="O1092" s="4">
        <f t="shared" si="135"/>
        <v>6.3876938800000005</v>
      </c>
      <c r="P1092" s="5" t="s">
        <v>508</v>
      </c>
      <c r="Q1092" t="str">
        <f>VLOOKUP(P1092,Key!$A$2:$C$160,2,FALSE)</f>
        <v>Home - PP</v>
      </c>
      <c r="R1092" t="str">
        <f>VLOOKUP(P1092,Key!$A$2:$C$160,3,FALSE)</f>
        <v>Home - PP</v>
      </c>
      <c r="S1092" t="str">
        <f>VLOOKUP(P1092,Key!$A$2:$D$160,4,FALSE)</f>
        <v>Home - PP</v>
      </c>
      <c r="T1092" t="b">
        <v>0</v>
      </c>
      <c r="U1092" s="4">
        <f t="shared" si="130"/>
        <v>6655.9572969162318</v>
      </c>
    </row>
    <row r="1093" spans="1:21" x14ac:dyDescent="0.2">
      <c r="A1093">
        <v>3839073007</v>
      </c>
      <c r="B1093" t="s">
        <v>552</v>
      </c>
      <c r="D1093" s="7">
        <v>44042</v>
      </c>
      <c r="F1093" s="7">
        <f t="shared" si="131"/>
        <v>44042</v>
      </c>
      <c r="G1093" s="6">
        <f t="shared" si="132"/>
        <v>7</v>
      </c>
      <c r="H1093" s="6">
        <f t="shared" si="133"/>
        <v>30</v>
      </c>
      <c r="I1093" s="6">
        <f t="shared" si="134"/>
        <v>2020</v>
      </c>
      <c r="J1093" t="s">
        <v>4</v>
      </c>
      <c r="K1093" t="s">
        <v>5</v>
      </c>
      <c r="L1093">
        <v>2980</v>
      </c>
      <c r="M1093">
        <f t="shared" si="136"/>
        <v>10290</v>
      </c>
      <c r="N1093">
        <v>10.29</v>
      </c>
      <c r="O1093" s="4">
        <f t="shared" si="135"/>
        <v>6.3939075900000004</v>
      </c>
      <c r="P1093" s="5" t="s">
        <v>508</v>
      </c>
      <c r="Q1093" t="str">
        <f>VLOOKUP(P1093,Key!$A$2:$C$160,2,FALSE)</f>
        <v>Home - PP</v>
      </c>
      <c r="R1093" t="str">
        <f>VLOOKUP(P1093,Key!$A$2:$C$160,3,FALSE)</f>
        <v>Home - PP</v>
      </c>
      <c r="S1093" t="str">
        <f>VLOOKUP(P1093,Key!$A$2:$D$160,4,FALSE)</f>
        <v>Home - PP</v>
      </c>
      <c r="T1093" t="b">
        <v>0</v>
      </c>
      <c r="U1093" s="4">
        <f t="shared" si="130"/>
        <v>6662.3512045062316</v>
      </c>
    </row>
    <row r="1094" spans="1:21" x14ac:dyDescent="0.2">
      <c r="A1094">
        <v>3843988874</v>
      </c>
      <c r="B1094" t="s">
        <v>551</v>
      </c>
      <c r="D1094" s="7">
        <v>44043</v>
      </c>
      <c r="F1094" s="7">
        <f t="shared" si="131"/>
        <v>44043</v>
      </c>
      <c r="G1094" s="6">
        <f t="shared" si="132"/>
        <v>7</v>
      </c>
      <c r="H1094" s="6">
        <f t="shared" si="133"/>
        <v>31</v>
      </c>
      <c r="I1094" s="6">
        <f t="shared" si="134"/>
        <v>2020</v>
      </c>
      <c r="J1094" t="s">
        <v>4</v>
      </c>
      <c r="K1094" t="s">
        <v>5</v>
      </c>
      <c r="L1094">
        <v>2635</v>
      </c>
      <c r="M1094">
        <f t="shared" si="136"/>
        <v>9300</v>
      </c>
      <c r="N1094">
        <v>9.3000000000000007</v>
      </c>
      <c r="O1094" s="4">
        <f t="shared" si="135"/>
        <v>5.7787503000000005</v>
      </c>
      <c r="P1094" s="5" t="s">
        <v>508</v>
      </c>
      <c r="Q1094" t="str">
        <f>VLOOKUP(P1094,Key!$A$2:$C$160,2,FALSE)</f>
        <v>Home - PP</v>
      </c>
      <c r="R1094" t="str">
        <f>VLOOKUP(P1094,Key!$A$2:$C$160,3,FALSE)</f>
        <v>Home - PP</v>
      </c>
      <c r="S1094" t="str">
        <f>VLOOKUP(P1094,Key!$A$2:$D$160,4,FALSE)</f>
        <v>Home - PP</v>
      </c>
      <c r="T1094" t="b">
        <v>0</v>
      </c>
      <c r="U1094" s="4">
        <f t="shared" si="130"/>
        <v>6668.1299548062316</v>
      </c>
    </row>
    <row r="1095" spans="1:21" x14ac:dyDescent="0.2">
      <c r="A1095">
        <v>3849232949</v>
      </c>
      <c r="B1095" t="s">
        <v>550</v>
      </c>
      <c r="D1095" s="7">
        <v>44044</v>
      </c>
      <c r="F1095" s="7">
        <f t="shared" si="131"/>
        <v>44044</v>
      </c>
      <c r="G1095" s="6">
        <f t="shared" si="132"/>
        <v>8</v>
      </c>
      <c r="H1095" s="6">
        <f t="shared" si="133"/>
        <v>1</v>
      </c>
      <c r="I1095" s="6">
        <f t="shared" si="134"/>
        <v>2020</v>
      </c>
      <c r="J1095" t="s">
        <v>4</v>
      </c>
      <c r="K1095" t="s">
        <v>5</v>
      </c>
      <c r="L1095">
        <v>2770</v>
      </c>
      <c r="M1095">
        <f t="shared" si="136"/>
        <v>10080</v>
      </c>
      <c r="N1095">
        <v>10.08</v>
      </c>
      <c r="O1095" s="4">
        <f t="shared" si="135"/>
        <v>6.2634196800000002</v>
      </c>
      <c r="P1095" s="5" t="s">
        <v>508</v>
      </c>
      <c r="Q1095" t="str">
        <f>VLOOKUP(P1095,Key!$A$2:$C$160,2,FALSE)</f>
        <v>Home - PP</v>
      </c>
      <c r="R1095" t="str">
        <f>VLOOKUP(P1095,Key!$A$2:$C$160,3,FALSE)</f>
        <v>Home - PP</v>
      </c>
      <c r="S1095" t="str">
        <f>VLOOKUP(P1095,Key!$A$2:$D$160,4,FALSE)</f>
        <v>Home - PP</v>
      </c>
      <c r="T1095" t="b">
        <v>0</v>
      </c>
      <c r="U1095" s="4">
        <f t="shared" si="130"/>
        <v>6674.3933744862316</v>
      </c>
    </row>
    <row r="1096" spans="1:21" x14ac:dyDescent="0.2">
      <c r="A1096">
        <v>3854649995</v>
      </c>
      <c r="B1096" t="s">
        <v>549</v>
      </c>
      <c r="D1096" s="7">
        <v>44045</v>
      </c>
      <c r="F1096" s="7">
        <f t="shared" si="131"/>
        <v>44045</v>
      </c>
      <c r="G1096" s="6">
        <f t="shared" si="132"/>
        <v>8</v>
      </c>
      <c r="H1096" s="6">
        <f t="shared" si="133"/>
        <v>2</v>
      </c>
      <c r="I1096" s="6">
        <f t="shared" si="134"/>
        <v>2020</v>
      </c>
      <c r="J1096" t="s">
        <v>4</v>
      </c>
      <c r="K1096" t="s">
        <v>5</v>
      </c>
      <c r="L1096">
        <v>2502</v>
      </c>
      <c r="M1096">
        <f t="shared" si="136"/>
        <v>9030</v>
      </c>
      <c r="N1096">
        <v>9.0299999999999994</v>
      </c>
      <c r="O1096" s="4">
        <f t="shared" si="135"/>
        <v>5.6109801299999997</v>
      </c>
      <c r="P1096" s="5" t="s">
        <v>508</v>
      </c>
      <c r="Q1096" t="str">
        <f>VLOOKUP(P1096,Key!$A$2:$C$160,2,FALSE)</f>
        <v>Home - PP</v>
      </c>
      <c r="R1096" t="str">
        <f>VLOOKUP(P1096,Key!$A$2:$C$160,3,FALSE)</f>
        <v>Home - PP</v>
      </c>
      <c r="S1096" t="str">
        <f>VLOOKUP(P1096,Key!$A$2:$D$160,4,FALSE)</f>
        <v>Home - PP</v>
      </c>
      <c r="T1096" t="b">
        <v>0</v>
      </c>
      <c r="U1096" s="4">
        <f t="shared" ref="U1096:U1159" si="137">IF(K1096="Run",O1096,0)+U1095</f>
        <v>6680.0043546162315</v>
      </c>
    </row>
    <row r="1097" spans="1:21" x14ac:dyDescent="0.2">
      <c r="A1097">
        <v>3858801298</v>
      </c>
      <c r="B1097" t="s">
        <v>548</v>
      </c>
      <c r="D1097" s="7">
        <v>44046</v>
      </c>
      <c r="F1097" s="7">
        <f t="shared" si="131"/>
        <v>44046</v>
      </c>
      <c r="G1097" s="6">
        <f t="shared" si="132"/>
        <v>8</v>
      </c>
      <c r="H1097" s="6">
        <f t="shared" si="133"/>
        <v>3</v>
      </c>
      <c r="I1097" s="6">
        <f t="shared" si="134"/>
        <v>2020</v>
      </c>
      <c r="J1097" t="s">
        <v>4</v>
      </c>
      <c r="K1097" t="s">
        <v>5</v>
      </c>
      <c r="L1097">
        <v>2507</v>
      </c>
      <c r="M1097">
        <f t="shared" si="136"/>
        <v>8800</v>
      </c>
      <c r="N1097">
        <v>8.8000000000000007</v>
      </c>
      <c r="O1097" s="4">
        <f t="shared" si="135"/>
        <v>5.4680648000000005</v>
      </c>
      <c r="P1097" s="5" t="s">
        <v>508</v>
      </c>
      <c r="Q1097" t="str">
        <f>VLOOKUP(P1097,Key!$A$2:$C$160,2,FALSE)</f>
        <v>Home - PP</v>
      </c>
      <c r="R1097" t="str">
        <f>VLOOKUP(P1097,Key!$A$2:$C$160,3,FALSE)</f>
        <v>Home - PP</v>
      </c>
      <c r="S1097" t="str">
        <f>VLOOKUP(P1097,Key!$A$2:$D$160,4,FALSE)</f>
        <v>Home - PP</v>
      </c>
      <c r="T1097" t="b">
        <v>0</v>
      </c>
      <c r="U1097" s="4">
        <f t="shared" si="137"/>
        <v>6685.4724194162318</v>
      </c>
    </row>
    <row r="1098" spans="1:21" x14ac:dyDescent="0.2">
      <c r="A1098">
        <v>3863458759</v>
      </c>
      <c r="B1098" t="s">
        <v>547</v>
      </c>
      <c r="D1098" s="7">
        <v>44047</v>
      </c>
      <c r="F1098" s="7">
        <f t="shared" si="131"/>
        <v>44047</v>
      </c>
      <c r="G1098" s="6">
        <f t="shared" si="132"/>
        <v>8</v>
      </c>
      <c r="H1098" s="6">
        <f t="shared" si="133"/>
        <v>4</v>
      </c>
      <c r="I1098" s="6">
        <f t="shared" si="134"/>
        <v>2020</v>
      </c>
      <c r="J1098" t="s">
        <v>4</v>
      </c>
      <c r="K1098" t="s">
        <v>5</v>
      </c>
      <c r="L1098">
        <v>2485</v>
      </c>
      <c r="M1098">
        <f t="shared" si="136"/>
        <v>8710</v>
      </c>
      <c r="N1098">
        <v>8.7100000000000009</v>
      </c>
      <c r="O1098" s="4">
        <f t="shared" si="135"/>
        <v>5.4121414100000003</v>
      </c>
      <c r="P1098" s="5" t="s">
        <v>508</v>
      </c>
      <c r="Q1098" t="str">
        <f>VLOOKUP(P1098,Key!$A$2:$C$160,2,FALSE)</f>
        <v>Home - PP</v>
      </c>
      <c r="R1098" t="str">
        <f>VLOOKUP(P1098,Key!$A$2:$C$160,3,FALSE)</f>
        <v>Home - PP</v>
      </c>
      <c r="S1098" t="str">
        <f>VLOOKUP(P1098,Key!$A$2:$D$160,4,FALSE)</f>
        <v>Home - PP</v>
      </c>
      <c r="T1098" t="b">
        <v>0</v>
      </c>
      <c r="U1098" s="4">
        <f t="shared" si="137"/>
        <v>6690.8845608262318</v>
      </c>
    </row>
    <row r="1099" spans="1:21" x14ac:dyDescent="0.2">
      <c r="A1099">
        <v>3868730134</v>
      </c>
      <c r="B1099" t="s">
        <v>546</v>
      </c>
      <c r="D1099" s="7">
        <v>44048</v>
      </c>
      <c r="F1099" s="7">
        <f t="shared" si="131"/>
        <v>44048</v>
      </c>
      <c r="G1099" s="6">
        <f t="shared" si="132"/>
        <v>8</v>
      </c>
      <c r="H1099" s="6">
        <f t="shared" si="133"/>
        <v>5</v>
      </c>
      <c r="I1099" s="6">
        <f t="shared" si="134"/>
        <v>2020</v>
      </c>
      <c r="J1099" t="s">
        <v>4</v>
      </c>
      <c r="K1099" t="s">
        <v>5</v>
      </c>
      <c r="L1099">
        <v>2571</v>
      </c>
      <c r="M1099">
        <f t="shared" si="136"/>
        <v>9010</v>
      </c>
      <c r="N1099">
        <v>9.01</v>
      </c>
      <c r="O1099" s="4">
        <f t="shared" si="135"/>
        <v>5.5985527099999999</v>
      </c>
      <c r="P1099" s="5" t="s">
        <v>508</v>
      </c>
      <c r="Q1099" t="str">
        <f>VLOOKUP(P1099,Key!$A$2:$C$160,2,FALSE)</f>
        <v>Home - PP</v>
      </c>
      <c r="R1099" t="str">
        <f>VLOOKUP(P1099,Key!$A$2:$C$160,3,FALSE)</f>
        <v>Home - PP</v>
      </c>
      <c r="S1099" t="str">
        <f>VLOOKUP(P1099,Key!$A$2:$D$160,4,FALSE)</f>
        <v>Home - PP</v>
      </c>
      <c r="T1099" t="b">
        <v>0</v>
      </c>
      <c r="U1099" s="4">
        <f t="shared" si="137"/>
        <v>6696.4831135362319</v>
      </c>
    </row>
    <row r="1100" spans="1:21" x14ac:dyDescent="0.2">
      <c r="A1100">
        <v>3873821960</v>
      </c>
      <c r="B1100" t="s">
        <v>545</v>
      </c>
      <c r="D1100" s="7">
        <v>44049</v>
      </c>
      <c r="F1100" s="7">
        <f t="shared" si="131"/>
        <v>44049</v>
      </c>
      <c r="G1100" s="6">
        <f t="shared" si="132"/>
        <v>8</v>
      </c>
      <c r="H1100" s="6">
        <f t="shared" si="133"/>
        <v>6</v>
      </c>
      <c r="I1100" s="6">
        <f t="shared" si="134"/>
        <v>2020</v>
      </c>
      <c r="J1100" t="s">
        <v>4</v>
      </c>
      <c r="K1100" t="s">
        <v>5</v>
      </c>
      <c r="L1100">
        <v>2710</v>
      </c>
      <c r="M1100">
        <f t="shared" si="136"/>
        <v>9470</v>
      </c>
      <c r="N1100">
        <v>9.4700000000000006</v>
      </c>
      <c r="O1100" s="4">
        <f t="shared" si="135"/>
        <v>5.8843833700000001</v>
      </c>
      <c r="P1100" s="5" t="s">
        <v>508</v>
      </c>
      <c r="Q1100" t="str">
        <f>VLOOKUP(P1100,Key!$A$2:$C$160,2,FALSE)</f>
        <v>Home - PP</v>
      </c>
      <c r="R1100" t="str">
        <f>VLOOKUP(P1100,Key!$A$2:$C$160,3,FALSE)</f>
        <v>Home - PP</v>
      </c>
      <c r="S1100" t="str">
        <f>VLOOKUP(P1100,Key!$A$2:$D$160,4,FALSE)</f>
        <v>Home - PP</v>
      </c>
      <c r="T1100" t="b">
        <v>0</v>
      </c>
      <c r="U1100" s="4">
        <f t="shared" si="137"/>
        <v>6702.3674969062322</v>
      </c>
    </row>
    <row r="1101" spans="1:21" x14ac:dyDescent="0.2">
      <c r="A1101">
        <v>3878651642</v>
      </c>
      <c r="B1101" t="s">
        <v>544</v>
      </c>
      <c r="D1101" s="7">
        <v>44050</v>
      </c>
      <c r="F1101" s="7">
        <f t="shared" si="131"/>
        <v>44050</v>
      </c>
      <c r="G1101" s="6">
        <f t="shared" si="132"/>
        <v>8</v>
      </c>
      <c r="H1101" s="6">
        <f t="shared" si="133"/>
        <v>7</v>
      </c>
      <c r="I1101" s="6">
        <f t="shared" si="134"/>
        <v>2020</v>
      </c>
      <c r="J1101" t="s">
        <v>4</v>
      </c>
      <c r="K1101" t="s">
        <v>5</v>
      </c>
      <c r="L1101">
        <v>2605</v>
      </c>
      <c r="M1101">
        <f t="shared" si="136"/>
        <v>9130</v>
      </c>
      <c r="N1101">
        <v>9.1300000000000008</v>
      </c>
      <c r="O1101" s="4">
        <f t="shared" si="135"/>
        <v>5.6731172299999999</v>
      </c>
      <c r="P1101" s="5" t="s">
        <v>508</v>
      </c>
      <c r="Q1101" t="str">
        <f>VLOOKUP(P1101,Key!$A$2:$C$160,2,FALSE)</f>
        <v>Home - PP</v>
      </c>
      <c r="R1101" t="str">
        <f>VLOOKUP(P1101,Key!$A$2:$C$160,3,FALSE)</f>
        <v>Home - PP</v>
      </c>
      <c r="S1101" t="str">
        <f>VLOOKUP(P1101,Key!$A$2:$D$160,4,FALSE)</f>
        <v>Home - PP</v>
      </c>
      <c r="T1101" t="b">
        <v>0</v>
      </c>
      <c r="U1101" s="4">
        <f t="shared" si="137"/>
        <v>6708.0406141362319</v>
      </c>
    </row>
    <row r="1102" spans="1:21" x14ac:dyDescent="0.2">
      <c r="A1102">
        <v>3883842261</v>
      </c>
      <c r="B1102" t="s">
        <v>543</v>
      </c>
      <c r="D1102" s="7">
        <v>44051</v>
      </c>
      <c r="F1102" s="7">
        <f t="shared" si="131"/>
        <v>44051</v>
      </c>
      <c r="G1102" s="6">
        <f t="shared" si="132"/>
        <v>8</v>
      </c>
      <c r="H1102" s="6">
        <f t="shared" si="133"/>
        <v>8</v>
      </c>
      <c r="I1102" s="6">
        <f t="shared" si="134"/>
        <v>2020</v>
      </c>
      <c r="J1102" t="s">
        <v>4</v>
      </c>
      <c r="K1102" t="s">
        <v>5</v>
      </c>
      <c r="L1102">
        <v>2812</v>
      </c>
      <c r="M1102">
        <f t="shared" si="136"/>
        <v>10050</v>
      </c>
      <c r="N1102">
        <v>10.050000000000001</v>
      </c>
      <c r="O1102" s="4">
        <f t="shared" si="135"/>
        <v>6.2447785500000004</v>
      </c>
      <c r="P1102" s="5" t="s">
        <v>508</v>
      </c>
      <c r="Q1102" t="str">
        <f>VLOOKUP(P1102,Key!$A$2:$C$160,2,FALSE)</f>
        <v>Home - PP</v>
      </c>
      <c r="R1102" t="str">
        <f>VLOOKUP(P1102,Key!$A$2:$C$160,3,FALSE)</f>
        <v>Home - PP</v>
      </c>
      <c r="S1102" t="str">
        <f>VLOOKUP(P1102,Key!$A$2:$D$160,4,FALSE)</f>
        <v>Home - PP</v>
      </c>
      <c r="T1102" t="b">
        <v>0</v>
      </c>
      <c r="U1102" s="4">
        <f t="shared" si="137"/>
        <v>6714.2853926862317</v>
      </c>
    </row>
    <row r="1103" spans="1:21" x14ac:dyDescent="0.2">
      <c r="A1103">
        <v>3888765011</v>
      </c>
      <c r="B1103" t="s">
        <v>542</v>
      </c>
      <c r="D1103" s="7">
        <v>44052</v>
      </c>
      <c r="F1103" s="7">
        <f t="shared" si="131"/>
        <v>44052</v>
      </c>
      <c r="G1103" s="6">
        <f t="shared" si="132"/>
        <v>8</v>
      </c>
      <c r="H1103" s="6">
        <f t="shared" si="133"/>
        <v>9</v>
      </c>
      <c r="I1103" s="6">
        <f t="shared" si="134"/>
        <v>2020</v>
      </c>
      <c r="J1103" t="s">
        <v>4</v>
      </c>
      <c r="K1103" t="s">
        <v>5</v>
      </c>
      <c r="L1103">
        <v>2530</v>
      </c>
      <c r="M1103">
        <f t="shared" si="136"/>
        <v>8740</v>
      </c>
      <c r="N1103">
        <v>8.74</v>
      </c>
      <c r="O1103" s="4">
        <f t="shared" si="135"/>
        <v>5.43078254</v>
      </c>
      <c r="P1103" s="5" t="s">
        <v>508</v>
      </c>
      <c r="Q1103" t="str">
        <f>VLOOKUP(P1103,Key!$A$2:$C$160,2,FALSE)</f>
        <v>Home - PP</v>
      </c>
      <c r="R1103" t="str">
        <f>VLOOKUP(P1103,Key!$A$2:$C$160,3,FALSE)</f>
        <v>Home - PP</v>
      </c>
      <c r="S1103" t="str">
        <f>VLOOKUP(P1103,Key!$A$2:$D$160,4,FALSE)</f>
        <v>Home - PP</v>
      </c>
      <c r="T1103" t="b">
        <v>0</v>
      </c>
      <c r="U1103" s="4">
        <f t="shared" si="137"/>
        <v>6719.7161752262318</v>
      </c>
    </row>
    <row r="1104" spans="1:21" x14ac:dyDescent="0.2">
      <c r="A1104">
        <v>3893050398</v>
      </c>
      <c r="B1104" t="s">
        <v>541</v>
      </c>
      <c r="D1104" s="7">
        <v>44053</v>
      </c>
      <c r="F1104" s="7">
        <f t="shared" si="131"/>
        <v>44053</v>
      </c>
      <c r="G1104" s="6">
        <f t="shared" si="132"/>
        <v>8</v>
      </c>
      <c r="H1104" s="6">
        <f t="shared" si="133"/>
        <v>10</v>
      </c>
      <c r="I1104" s="6">
        <f t="shared" si="134"/>
        <v>2020</v>
      </c>
      <c r="J1104" t="s">
        <v>4</v>
      </c>
      <c r="K1104" t="s">
        <v>5</v>
      </c>
      <c r="L1104">
        <v>2456</v>
      </c>
      <c r="M1104">
        <f t="shared" si="136"/>
        <v>8640</v>
      </c>
      <c r="N1104">
        <v>8.64</v>
      </c>
      <c r="O1104" s="4">
        <f t="shared" si="135"/>
        <v>5.3686454399999999</v>
      </c>
      <c r="P1104" s="5" t="s">
        <v>508</v>
      </c>
      <c r="Q1104" t="str">
        <f>VLOOKUP(P1104,Key!$A$2:$C$160,2,FALSE)</f>
        <v>Home - PP</v>
      </c>
      <c r="R1104" t="str">
        <f>VLOOKUP(P1104,Key!$A$2:$C$160,3,FALSE)</f>
        <v>Home - PP</v>
      </c>
      <c r="S1104" t="str">
        <f>VLOOKUP(P1104,Key!$A$2:$D$160,4,FALSE)</f>
        <v>Home - PP</v>
      </c>
      <c r="T1104" t="b">
        <v>0</v>
      </c>
      <c r="U1104" s="4">
        <f t="shared" si="137"/>
        <v>6725.0848206662322</v>
      </c>
    </row>
    <row r="1105" spans="1:21" x14ac:dyDescent="0.2">
      <c r="A1105">
        <v>3898113332</v>
      </c>
      <c r="B1105" t="s">
        <v>540</v>
      </c>
      <c r="D1105" s="7">
        <v>44054</v>
      </c>
      <c r="F1105" s="7">
        <f t="shared" si="131"/>
        <v>44054</v>
      </c>
      <c r="G1105" s="6">
        <f t="shared" si="132"/>
        <v>8</v>
      </c>
      <c r="H1105" s="6">
        <f t="shared" si="133"/>
        <v>11</v>
      </c>
      <c r="I1105" s="6">
        <f t="shared" si="134"/>
        <v>2020</v>
      </c>
      <c r="J1105" t="s">
        <v>4</v>
      </c>
      <c r="K1105" t="s">
        <v>5</v>
      </c>
      <c r="L1105">
        <v>2691</v>
      </c>
      <c r="M1105">
        <f t="shared" si="136"/>
        <v>9270</v>
      </c>
      <c r="N1105">
        <v>9.27</v>
      </c>
      <c r="O1105" s="4">
        <f t="shared" si="135"/>
        <v>5.7601091699999998</v>
      </c>
      <c r="P1105" s="5" t="s">
        <v>508</v>
      </c>
      <c r="Q1105" t="str">
        <f>VLOOKUP(P1105,Key!$A$2:$C$160,2,FALSE)</f>
        <v>Home - PP</v>
      </c>
      <c r="R1105" t="str">
        <f>VLOOKUP(P1105,Key!$A$2:$C$160,3,FALSE)</f>
        <v>Home - PP</v>
      </c>
      <c r="S1105" t="str">
        <f>VLOOKUP(P1105,Key!$A$2:$D$160,4,FALSE)</f>
        <v>Home - PP</v>
      </c>
      <c r="T1105" t="b">
        <v>0</v>
      </c>
      <c r="U1105" s="4">
        <f t="shared" si="137"/>
        <v>6730.844929836232</v>
      </c>
    </row>
    <row r="1106" spans="1:21" x14ac:dyDescent="0.2">
      <c r="A1106">
        <v>3903084022</v>
      </c>
      <c r="B1106" t="s">
        <v>539</v>
      </c>
      <c r="D1106" s="7">
        <v>44055</v>
      </c>
      <c r="F1106" s="7">
        <f t="shared" si="131"/>
        <v>44055</v>
      </c>
      <c r="G1106" s="6">
        <f t="shared" si="132"/>
        <v>8</v>
      </c>
      <c r="H1106" s="6">
        <f t="shared" si="133"/>
        <v>12</v>
      </c>
      <c r="I1106" s="6">
        <f t="shared" si="134"/>
        <v>2020</v>
      </c>
      <c r="J1106" t="s">
        <v>4</v>
      </c>
      <c r="K1106" t="s">
        <v>5</v>
      </c>
      <c r="L1106">
        <v>2613</v>
      </c>
      <c r="M1106">
        <f t="shared" si="136"/>
        <v>9280</v>
      </c>
      <c r="N1106">
        <v>9.2799999999999994</v>
      </c>
      <c r="O1106" s="4">
        <f t="shared" si="135"/>
        <v>5.7663228799999997</v>
      </c>
      <c r="P1106" s="5" t="s">
        <v>508</v>
      </c>
      <c r="Q1106" t="str">
        <f>VLOOKUP(P1106,Key!$A$2:$C$160,2,FALSE)</f>
        <v>Home - PP</v>
      </c>
      <c r="R1106" t="str">
        <f>VLOOKUP(P1106,Key!$A$2:$C$160,3,FALSE)</f>
        <v>Home - PP</v>
      </c>
      <c r="S1106" t="str">
        <f>VLOOKUP(P1106,Key!$A$2:$D$160,4,FALSE)</f>
        <v>Home - PP</v>
      </c>
      <c r="T1106" t="b">
        <v>0</v>
      </c>
      <c r="U1106" s="4">
        <f t="shared" si="137"/>
        <v>6736.6112527162322</v>
      </c>
    </row>
    <row r="1107" spans="1:21" x14ac:dyDescent="0.2">
      <c r="A1107">
        <v>3907690176</v>
      </c>
      <c r="B1107" t="s">
        <v>538</v>
      </c>
      <c r="D1107" s="7">
        <v>44056</v>
      </c>
      <c r="F1107" s="7">
        <f t="shared" si="131"/>
        <v>44056</v>
      </c>
      <c r="G1107" s="6">
        <f t="shared" si="132"/>
        <v>8</v>
      </c>
      <c r="H1107" s="6">
        <f t="shared" si="133"/>
        <v>13</v>
      </c>
      <c r="I1107" s="6">
        <f t="shared" si="134"/>
        <v>2020</v>
      </c>
      <c r="J1107" t="s">
        <v>4</v>
      </c>
      <c r="K1107" t="s">
        <v>5</v>
      </c>
      <c r="L1107">
        <v>2510</v>
      </c>
      <c r="M1107">
        <f t="shared" si="136"/>
        <v>8680</v>
      </c>
      <c r="N1107">
        <v>8.68</v>
      </c>
      <c r="O1107" s="4">
        <f t="shared" si="135"/>
        <v>5.3935002800000005</v>
      </c>
      <c r="P1107" s="5" t="s">
        <v>508</v>
      </c>
      <c r="Q1107" t="str">
        <f>VLOOKUP(P1107,Key!$A$2:$C$160,2,FALSE)</f>
        <v>Home - PP</v>
      </c>
      <c r="R1107" t="str">
        <f>VLOOKUP(P1107,Key!$A$2:$C$160,3,FALSE)</f>
        <v>Home - PP</v>
      </c>
      <c r="S1107" t="str">
        <f>VLOOKUP(P1107,Key!$A$2:$D$160,4,FALSE)</f>
        <v>Home - PP</v>
      </c>
      <c r="T1107" t="b">
        <v>0</v>
      </c>
      <c r="U1107" s="4">
        <f t="shared" si="137"/>
        <v>6742.0047529962321</v>
      </c>
    </row>
    <row r="1108" spans="1:21" x14ac:dyDescent="0.2">
      <c r="A1108">
        <v>3912685304</v>
      </c>
      <c r="B1108" t="s">
        <v>537</v>
      </c>
      <c r="D1108" s="7">
        <v>44057</v>
      </c>
      <c r="F1108" s="7">
        <f t="shared" si="131"/>
        <v>44057</v>
      </c>
      <c r="G1108" s="6">
        <f t="shared" si="132"/>
        <v>8</v>
      </c>
      <c r="H1108" s="6">
        <f t="shared" si="133"/>
        <v>14</v>
      </c>
      <c r="I1108" s="6">
        <f t="shared" si="134"/>
        <v>2020</v>
      </c>
      <c r="J1108" t="s">
        <v>4</v>
      </c>
      <c r="K1108" t="s">
        <v>5</v>
      </c>
      <c r="L1108">
        <v>1459</v>
      </c>
      <c r="M1108">
        <f t="shared" si="136"/>
        <v>5120</v>
      </c>
      <c r="N1108">
        <v>5.12</v>
      </c>
      <c r="O1108" s="4">
        <f t="shared" si="135"/>
        <v>3.1814195199999999</v>
      </c>
      <c r="P1108" s="5" t="s">
        <v>508</v>
      </c>
      <c r="Q1108" t="str">
        <f>VLOOKUP(P1108,Key!$A$2:$C$160,2,FALSE)</f>
        <v>Home - PP</v>
      </c>
      <c r="R1108" t="str">
        <f>VLOOKUP(P1108,Key!$A$2:$C$160,3,FALSE)</f>
        <v>Home - PP</v>
      </c>
      <c r="S1108" t="str">
        <f>VLOOKUP(P1108,Key!$A$2:$D$160,4,FALSE)</f>
        <v>Home - PP</v>
      </c>
      <c r="T1108" t="b">
        <v>0</v>
      </c>
      <c r="U1108" s="4">
        <f t="shared" si="137"/>
        <v>6745.1861725162325</v>
      </c>
    </row>
    <row r="1109" spans="1:21" x14ac:dyDescent="0.2">
      <c r="A1109">
        <v>3918454693</v>
      </c>
      <c r="B1109" t="s">
        <v>536</v>
      </c>
      <c r="D1109" s="7">
        <v>44058</v>
      </c>
      <c r="F1109" s="7">
        <f t="shared" si="131"/>
        <v>44058</v>
      </c>
      <c r="G1109" s="6">
        <f t="shared" si="132"/>
        <v>8</v>
      </c>
      <c r="H1109" s="6">
        <f t="shared" si="133"/>
        <v>15</v>
      </c>
      <c r="I1109" s="6">
        <f t="shared" si="134"/>
        <v>2020</v>
      </c>
      <c r="J1109" t="s">
        <v>6</v>
      </c>
      <c r="K1109" t="s">
        <v>5</v>
      </c>
      <c r="L1109">
        <v>1870</v>
      </c>
      <c r="M1109">
        <f t="shared" si="136"/>
        <v>6580</v>
      </c>
      <c r="N1109">
        <v>6.58</v>
      </c>
      <c r="O1109" s="4">
        <f t="shared" si="135"/>
        <v>4.0886211799999996</v>
      </c>
      <c r="P1109" s="5" t="s">
        <v>508</v>
      </c>
      <c r="Q1109" t="str">
        <f>VLOOKUP(P1109,Key!$A$2:$C$160,2,FALSE)</f>
        <v>Home - PP</v>
      </c>
      <c r="R1109" t="str">
        <f>VLOOKUP(P1109,Key!$A$2:$C$160,3,FALSE)</f>
        <v>Home - PP</v>
      </c>
      <c r="S1109" t="str">
        <f>VLOOKUP(P1109,Key!$A$2:$D$160,4,FALSE)</f>
        <v>Home - PP</v>
      </c>
      <c r="T1109" t="b">
        <v>0</v>
      </c>
      <c r="U1109" s="4">
        <f t="shared" si="137"/>
        <v>6749.2747936962323</v>
      </c>
    </row>
    <row r="1110" spans="1:21" x14ac:dyDescent="0.2">
      <c r="A1110">
        <v>3922643359</v>
      </c>
      <c r="B1110" t="s">
        <v>535</v>
      </c>
      <c r="D1110" s="7">
        <v>44059</v>
      </c>
      <c r="F1110" s="7">
        <f t="shared" ref="F1110:F1131" si="138">DATE(I1110,G1110,H1110)</f>
        <v>44059</v>
      </c>
      <c r="G1110" s="6">
        <f t="shared" ref="G1110:G1131" si="139">MONTH(D1110)</f>
        <v>8</v>
      </c>
      <c r="H1110" s="6">
        <f t="shared" ref="H1110:H1131" si="140">DAY(D1110)</f>
        <v>16</v>
      </c>
      <c r="I1110" s="6">
        <f t="shared" ref="I1110:I1131" si="141">YEAR(D1110)</f>
        <v>2020</v>
      </c>
      <c r="J1110" t="s">
        <v>4</v>
      </c>
      <c r="K1110" t="s">
        <v>5</v>
      </c>
      <c r="L1110">
        <v>2432</v>
      </c>
      <c r="M1110">
        <f t="shared" si="136"/>
        <v>8830</v>
      </c>
      <c r="N1110">
        <v>8.83</v>
      </c>
      <c r="O1110" s="4">
        <f t="shared" si="135"/>
        <v>5.4867059300000003</v>
      </c>
      <c r="P1110" s="5" t="s">
        <v>508</v>
      </c>
      <c r="Q1110" t="str">
        <f>VLOOKUP(P1110,Key!$A$2:$C$160,2,FALSE)</f>
        <v>Home - PP</v>
      </c>
      <c r="R1110" t="str">
        <f>VLOOKUP(P1110,Key!$A$2:$C$160,3,FALSE)</f>
        <v>Home - PP</v>
      </c>
      <c r="S1110" t="str">
        <f>VLOOKUP(P1110,Key!$A$2:$D$160,4,FALSE)</f>
        <v>Home - PP</v>
      </c>
      <c r="T1110" t="b">
        <v>0</v>
      </c>
      <c r="U1110" s="4">
        <f t="shared" si="137"/>
        <v>6754.7614996262328</v>
      </c>
    </row>
    <row r="1111" spans="1:21" x14ac:dyDescent="0.2">
      <c r="A1111">
        <v>3926729295</v>
      </c>
      <c r="B1111" t="s">
        <v>534</v>
      </c>
      <c r="D1111" s="7">
        <v>44060</v>
      </c>
      <c r="F1111" s="7">
        <f t="shared" si="138"/>
        <v>44060</v>
      </c>
      <c r="G1111" s="6">
        <f t="shared" si="139"/>
        <v>8</v>
      </c>
      <c r="H1111" s="6">
        <f t="shared" si="140"/>
        <v>17</v>
      </c>
      <c r="I1111" s="6">
        <f t="shared" si="141"/>
        <v>2020</v>
      </c>
      <c r="J1111" t="s">
        <v>4</v>
      </c>
      <c r="K1111" t="s">
        <v>5</v>
      </c>
      <c r="L1111">
        <v>2530</v>
      </c>
      <c r="M1111">
        <f t="shared" si="136"/>
        <v>8530</v>
      </c>
      <c r="N1111">
        <v>8.5299999999999994</v>
      </c>
      <c r="O1111" s="4">
        <f t="shared" ref="O1111:O1174" si="142">M1111*$J$2</f>
        <v>5.3002946299999998</v>
      </c>
      <c r="P1111" s="5" t="s">
        <v>508</v>
      </c>
      <c r="Q1111" t="str">
        <f>VLOOKUP(P1111,Key!$A$2:$C$160,2,FALSE)</f>
        <v>Home - PP</v>
      </c>
      <c r="R1111" t="str">
        <f>VLOOKUP(P1111,Key!$A$2:$C$160,3,FALSE)</f>
        <v>Home - PP</v>
      </c>
      <c r="S1111" t="str">
        <f>VLOOKUP(P1111,Key!$A$2:$D$160,4,FALSE)</f>
        <v>Home - PP</v>
      </c>
      <c r="T1111" t="b">
        <v>0</v>
      </c>
      <c r="U1111" s="4">
        <f t="shared" si="137"/>
        <v>6760.061794256233</v>
      </c>
    </row>
    <row r="1112" spans="1:21" x14ac:dyDescent="0.2">
      <c r="A1112">
        <v>3931658199</v>
      </c>
      <c r="B1112" t="s">
        <v>533</v>
      </c>
      <c r="D1112" s="7">
        <v>44061</v>
      </c>
      <c r="F1112" s="7">
        <f t="shared" si="138"/>
        <v>44061</v>
      </c>
      <c r="G1112" s="6">
        <f t="shared" si="139"/>
        <v>8</v>
      </c>
      <c r="H1112" s="6">
        <f t="shared" si="140"/>
        <v>18</v>
      </c>
      <c r="I1112" s="6">
        <f t="shared" si="141"/>
        <v>2020</v>
      </c>
      <c r="J1112" t="s">
        <v>4</v>
      </c>
      <c r="K1112" t="s">
        <v>5</v>
      </c>
      <c r="L1112">
        <v>2504</v>
      </c>
      <c r="M1112">
        <f t="shared" si="136"/>
        <v>8870</v>
      </c>
      <c r="N1112">
        <v>8.8699999999999992</v>
      </c>
      <c r="O1112" s="4">
        <f t="shared" si="142"/>
        <v>5.51156077</v>
      </c>
      <c r="P1112" s="5" t="s">
        <v>508</v>
      </c>
      <c r="Q1112" t="str">
        <f>VLOOKUP(P1112,Key!$A$2:$C$160,2,FALSE)</f>
        <v>Home - PP</v>
      </c>
      <c r="R1112" t="str">
        <f>VLOOKUP(P1112,Key!$A$2:$C$160,3,FALSE)</f>
        <v>Home - PP</v>
      </c>
      <c r="S1112" t="str">
        <f>VLOOKUP(P1112,Key!$A$2:$D$160,4,FALSE)</f>
        <v>Home - PP</v>
      </c>
      <c r="T1112" t="b">
        <v>0</v>
      </c>
      <c r="U1112" s="4">
        <f t="shared" si="137"/>
        <v>6765.573355026233</v>
      </c>
    </row>
    <row r="1113" spans="1:21" x14ac:dyDescent="0.2">
      <c r="A1113">
        <v>3936505448</v>
      </c>
      <c r="B1113" t="s">
        <v>532</v>
      </c>
      <c r="D1113" s="7">
        <v>44062</v>
      </c>
      <c r="F1113" s="7">
        <f t="shared" si="138"/>
        <v>44062</v>
      </c>
      <c r="G1113" s="6">
        <f t="shared" si="139"/>
        <v>8</v>
      </c>
      <c r="H1113" s="6">
        <f t="shared" si="140"/>
        <v>19</v>
      </c>
      <c r="I1113" s="6">
        <f t="shared" si="141"/>
        <v>2020</v>
      </c>
      <c r="J1113" t="s">
        <v>4</v>
      </c>
      <c r="K1113" t="s">
        <v>5</v>
      </c>
      <c r="L1113">
        <v>2662</v>
      </c>
      <c r="M1113">
        <f t="shared" si="136"/>
        <v>9220</v>
      </c>
      <c r="N1113">
        <v>9.2200000000000006</v>
      </c>
      <c r="O1113" s="4">
        <f t="shared" si="142"/>
        <v>5.7290406200000001</v>
      </c>
      <c r="P1113" s="5" t="s">
        <v>508</v>
      </c>
      <c r="Q1113" t="str">
        <f>VLOOKUP(P1113,Key!$A$2:$C$160,2,FALSE)</f>
        <v>Home - PP</v>
      </c>
      <c r="R1113" t="str">
        <f>VLOOKUP(P1113,Key!$A$2:$C$160,3,FALSE)</f>
        <v>Home - PP</v>
      </c>
      <c r="S1113" t="str">
        <f>VLOOKUP(P1113,Key!$A$2:$D$160,4,FALSE)</f>
        <v>Home - PP</v>
      </c>
      <c r="T1113" t="b">
        <v>0</v>
      </c>
      <c r="U1113" s="4">
        <f t="shared" si="137"/>
        <v>6771.302395646233</v>
      </c>
    </row>
    <row r="1114" spans="1:21" x14ac:dyDescent="0.2">
      <c r="A1114">
        <v>3941335443</v>
      </c>
      <c r="B1114" t="s">
        <v>531</v>
      </c>
      <c r="D1114" s="7">
        <v>44063</v>
      </c>
      <c r="F1114" s="7">
        <f t="shared" si="138"/>
        <v>44063</v>
      </c>
      <c r="G1114" s="6">
        <f t="shared" si="139"/>
        <v>8</v>
      </c>
      <c r="H1114" s="6">
        <f t="shared" si="140"/>
        <v>20</v>
      </c>
      <c r="I1114" s="6">
        <f t="shared" si="141"/>
        <v>2020</v>
      </c>
      <c r="J1114" t="s">
        <v>4</v>
      </c>
      <c r="K1114" t="s">
        <v>5</v>
      </c>
      <c r="L1114">
        <v>2343</v>
      </c>
      <c r="M1114">
        <f t="shared" si="136"/>
        <v>8270</v>
      </c>
      <c r="N1114">
        <v>8.27</v>
      </c>
      <c r="O1114" s="4">
        <f t="shared" si="142"/>
        <v>5.1387381699999999</v>
      </c>
      <c r="P1114" s="5" t="s">
        <v>508</v>
      </c>
      <c r="Q1114" t="str">
        <f>VLOOKUP(P1114,Key!$A$2:$C$160,2,FALSE)</f>
        <v>Home - PP</v>
      </c>
      <c r="R1114" t="str">
        <f>VLOOKUP(P1114,Key!$A$2:$C$160,3,FALSE)</f>
        <v>Home - PP</v>
      </c>
      <c r="S1114" t="str">
        <f>VLOOKUP(P1114,Key!$A$2:$D$160,4,FALSE)</f>
        <v>Home - PP</v>
      </c>
      <c r="T1114" t="b">
        <v>0</v>
      </c>
      <c r="U1114" s="4">
        <f t="shared" si="137"/>
        <v>6776.4411338162327</v>
      </c>
    </row>
    <row r="1115" spans="1:21" x14ac:dyDescent="0.2">
      <c r="A1115">
        <v>3945804253</v>
      </c>
      <c r="B1115" t="s">
        <v>530</v>
      </c>
      <c r="D1115" s="7">
        <v>44064</v>
      </c>
      <c r="F1115" s="7">
        <f t="shared" si="138"/>
        <v>44064</v>
      </c>
      <c r="G1115" s="6">
        <f t="shared" si="139"/>
        <v>8</v>
      </c>
      <c r="H1115" s="6">
        <f t="shared" si="140"/>
        <v>21</v>
      </c>
      <c r="I1115" s="6">
        <f t="shared" si="141"/>
        <v>2020</v>
      </c>
      <c r="J1115" t="s">
        <v>4</v>
      </c>
      <c r="K1115" t="s">
        <v>5</v>
      </c>
      <c r="L1115">
        <v>2415</v>
      </c>
      <c r="M1115">
        <f t="shared" si="136"/>
        <v>8540</v>
      </c>
      <c r="N1115">
        <v>8.5399999999999991</v>
      </c>
      <c r="O1115" s="4">
        <f t="shared" si="142"/>
        <v>5.3065083399999997</v>
      </c>
      <c r="P1115" s="5" t="s">
        <v>508</v>
      </c>
      <c r="Q1115" t="str">
        <f>VLOOKUP(P1115,Key!$A$2:$C$160,2,FALSE)</f>
        <v>Home - PP</v>
      </c>
      <c r="R1115" t="str">
        <f>VLOOKUP(P1115,Key!$A$2:$C$160,3,FALSE)</f>
        <v>Home - PP</v>
      </c>
      <c r="S1115" t="str">
        <f>VLOOKUP(P1115,Key!$A$2:$D$160,4,FALSE)</f>
        <v>Home - PP</v>
      </c>
      <c r="T1115" t="b">
        <v>0</v>
      </c>
      <c r="U1115" s="4">
        <f t="shared" si="137"/>
        <v>6781.7476421562324</v>
      </c>
    </row>
    <row r="1116" spans="1:21" x14ac:dyDescent="0.2">
      <c r="A1116">
        <v>3950596539</v>
      </c>
      <c r="B1116" t="s">
        <v>529</v>
      </c>
      <c r="D1116" s="7">
        <v>44065</v>
      </c>
      <c r="F1116" s="7">
        <f t="shared" si="138"/>
        <v>44065</v>
      </c>
      <c r="G1116" s="6">
        <f t="shared" si="139"/>
        <v>8</v>
      </c>
      <c r="H1116" s="6">
        <f t="shared" si="140"/>
        <v>22</v>
      </c>
      <c r="I1116" s="6">
        <f t="shared" si="141"/>
        <v>2020</v>
      </c>
      <c r="J1116" t="s">
        <v>4</v>
      </c>
      <c r="K1116" t="s">
        <v>5</v>
      </c>
      <c r="L1116">
        <v>2567</v>
      </c>
      <c r="M1116">
        <f t="shared" si="136"/>
        <v>8960</v>
      </c>
      <c r="N1116">
        <v>8.9600000000000009</v>
      </c>
      <c r="O1116" s="4">
        <f t="shared" si="142"/>
        <v>5.5674841600000002</v>
      </c>
      <c r="P1116" s="5" t="s">
        <v>508</v>
      </c>
      <c r="Q1116" t="str">
        <f>VLOOKUP(P1116,Key!$A$2:$C$160,2,FALSE)</f>
        <v>Home - PP</v>
      </c>
      <c r="R1116" t="str">
        <f>VLOOKUP(P1116,Key!$A$2:$C$160,3,FALSE)</f>
        <v>Home - PP</v>
      </c>
      <c r="S1116" t="str">
        <f>VLOOKUP(P1116,Key!$A$2:$D$160,4,FALSE)</f>
        <v>Home - PP</v>
      </c>
      <c r="T1116" t="b">
        <v>0</v>
      </c>
      <c r="U1116" s="4">
        <f t="shared" si="137"/>
        <v>6787.3151263162326</v>
      </c>
    </row>
    <row r="1117" spans="1:21" x14ac:dyDescent="0.2">
      <c r="A1117">
        <v>3955592957</v>
      </c>
      <c r="B1117" t="s">
        <v>528</v>
      </c>
      <c r="D1117" s="7">
        <v>44066</v>
      </c>
      <c r="F1117" s="7">
        <f t="shared" si="138"/>
        <v>44066</v>
      </c>
      <c r="G1117" s="6">
        <f t="shared" si="139"/>
        <v>8</v>
      </c>
      <c r="H1117" s="6">
        <f t="shared" si="140"/>
        <v>23</v>
      </c>
      <c r="I1117" s="6">
        <f t="shared" si="141"/>
        <v>2020</v>
      </c>
      <c r="J1117" t="s">
        <v>4</v>
      </c>
      <c r="K1117" t="s">
        <v>5</v>
      </c>
      <c r="L1117">
        <v>2448</v>
      </c>
      <c r="M1117">
        <f t="shared" si="136"/>
        <v>8580</v>
      </c>
      <c r="N1117">
        <v>8.58</v>
      </c>
      <c r="O1117" s="4">
        <f t="shared" si="142"/>
        <v>5.3313631800000003</v>
      </c>
      <c r="P1117" s="5" t="s">
        <v>508</v>
      </c>
      <c r="Q1117" t="str">
        <f>VLOOKUP(P1117,Key!$A$2:$C$160,2,FALSE)</f>
        <v>Home - PP</v>
      </c>
      <c r="R1117" t="str">
        <f>VLOOKUP(P1117,Key!$A$2:$C$160,3,FALSE)</f>
        <v>Home - PP</v>
      </c>
      <c r="S1117" t="str">
        <f>VLOOKUP(P1117,Key!$A$2:$D$160,4,FALSE)</f>
        <v>Home - PP</v>
      </c>
      <c r="T1117" t="b">
        <v>0</v>
      </c>
      <c r="U1117" s="4">
        <f t="shared" si="137"/>
        <v>6792.6464894962328</v>
      </c>
    </row>
    <row r="1118" spans="1:21" x14ac:dyDescent="0.2">
      <c r="A1118">
        <v>3959795657</v>
      </c>
      <c r="B1118" t="s">
        <v>527</v>
      </c>
      <c r="D1118" s="7">
        <v>44067</v>
      </c>
      <c r="F1118" s="7">
        <f t="shared" si="138"/>
        <v>44067</v>
      </c>
      <c r="G1118" s="6">
        <f t="shared" si="139"/>
        <v>8</v>
      </c>
      <c r="H1118" s="6">
        <f t="shared" si="140"/>
        <v>24</v>
      </c>
      <c r="I1118" s="6">
        <f t="shared" si="141"/>
        <v>2020</v>
      </c>
      <c r="J1118" t="s">
        <v>4</v>
      </c>
      <c r="K1118" t="s">
        <v>5</v>
      </c>
      <c r="L1118">
        <v>2931</v>
      </c>
      <c r="M1118">
        <f t="shared" si="136"/>
        <v>10230</v>
      </c>
      <c r="N1118">
        <v>10.23</v>
      </c>
      <c r="O1118" s="4">
        <f t="shared" si="142"/>
        <v>6.35662533</v>
      </c>
      <c r="P1118" s="5" t="s">
        <v>508</v>
      </c>
      <c r="Q1118" t="str">
        <f>VLOOKUP(P1118,Key!$A$2:$C$160,2,FALSE)</f>
        <v>Home - PP</v>
      </c>
      <c r="R1118" t="str">
        <f>VLOOKUP(P1118,Key!$A$2:$C$160,3,FALSE)</f>
        <v>Home - PP</v>
      </c>
      <c r="S1118" t="str">
        <f>VLOOKUP(P1118,Key!$A$2:$D$160,4,FALSE)</f>
        <v>Home - PP</v>
      </c>
      <c r="T1118" t="b">
        <v>0</v>
      </c>
      <c r="U1118" s="4">
        <f t="shared" si="137"/>
        <v>6799.0031148262324</v>
      </c>
    </row>
    <row r="1119" spans="1:21" x14ac:dyDescent="0.2">
      <c r="A1119">
        <v>3964470807</v>
      </c>
      <c r="B1119" t="s">
        <v>526</v>
      </c>
      <c r="D1119" s="7">
        <v>44068</v>
      </c>
      <c r="F1119" s="7">
        <f t="shared" si="138"/>
        <v>44068</v>
      </c>
      <c r="G1119" s="6">
        <f t="shared" si="139"/>
        <v>8</v>
      </c>
      <c r="H1119" s="6">
        <f t="shared" si="140"/>
        <v>25</v>
      </c>
      <c r="I1119" s="6">
        <f t="shared" si="141"/>
        <v>2020</v>
      </c>
      <c r="J1119" t="s">
        <v>4</v>
      </c>
      <c r="K1119" t="s">
        <v>5</v>
      </c>
      <c r="L1119">
        <v>2571</v>
      </c>
      <c r="M1119">
        <f t="shared" si="136"/>
        <v>9090</v>
      </c>
      <c r="N1119">
        <v>9.09</v>
      </c>
      <c r="O1119" s="4">
        <f t="shared" si="142"/>
        <v>5.6482623900000002</v>
      </c>
      <c r="P1119" s="5" t="s">
        <v>508</v>
      </c>
      <c r="Q1119" t="str">
        <f>VLOOKUP(P1119,Key!$A$2:$C$160,2,FALSE)</f>
        <v>Home - PP</v>
      </c>
      <c r="R1119" t="str">
        <f>VLOOKUP(P1119,Key!$A$2:$C$160,3,FALSE)</f>
        <v>Home - PP</v>
      </c>
      <c r="S1119" t="str">
        <f>VLOOKUP(P1119,Key!$A$2:$D$160,4,FALSE)</f>
        <v>Home - PP</v>
      </c>
      <c r="T1119" t="b">
        <v>0</v>
      </c>
      <c r="U1119" s="4">
        <f t="shared" si="137"/>
        <v>6804.6513772162325</v>
      </c>
    </row>
    <row r="1120" spans="1:21" x14ac:dyDescent="0.2">
      <c r="A1120">
        <v>3969245155</v>
      </c>
      <c r="B1120" t="s">
        <v>525</v>
      </c>
      <c r="D1120" s="7">
        <v>44069</v>
      </c>
      <c r="F1120" s="7">
        <f t="shared" si="138"/>
        <v>44069</v>
      </c>
      <c r="G1120" s="6">
        <f t="shared" si="139"/>
        <v>8</v>
      </c>
      <c r="H1120" s="6">
        <f t="shared" si="140"/>
        <v>26</v>
      </c>
      <c r="I1120" s="6">
        <f t="shared" si="141"/>
        <v>2020</v>
      </c>
      <c r="J1120" t="s">
        <v>4</v>
      </c>
      <c r="K1120" t="s">
        <v>5</v>
      </c>
      <c r="L1120">
        <v>2526</v>
      </c>
      <c r="M1120">
        <f t="shared" si="136"/>
        <v>8920</v>
      </c>
      <c r="N1120">
        <v>8.92</v>
      </c>
      <c r="O1120" s="4">
        <f t="shared" si="142"/>
        <v>5.5426293200000005</v>
      </c>
      <c r="P1120" s="5" t="s">
        <v>508</v>
      </c>
      <c r="Q1120" t="str">
        <f>VLOOKUP(P1120,Key!$A$2:$C$160,2,FALSE)</f>
        <v>Home - PP</v>
      </c>
      <c r="R1120" t="str">
        <f>VLOOKUP(P1120,Key!$A$2:$C$160,3,FALSE)</f>
        <v>Home - PP</v>
      </c>
      <c r="S1120" t="str">
        <f>VLOOKUP(P1120,Key!$A$2:$D$160,4,FALSE)</f>
        <v>Home - PP</v>
      </c>
      <c r="T1120" t="b">
        <v>0</v>
      </c>
      <c r="U1120" s="4">
        <f t="shared" si="137"/>
        <v>6810.1940065362323</v>
      </c>
    </row>
    <row r="1121" spans="1:21" x14ac:dyDescent="0.2">
      <c r="A1121">
        <v>3975127517</v>
      </c>
      <c r="B1121" t="s">
        <v>524</v>
      </c>
      <c r="D1121" s="7">
        <v>44070</v>
      </c>
      <c r="F1121" s="7">
        <f t="shared" si="138"/>
        <v>44070</v>
      </c>
      <c r="G1121" s="6">
        <f t="shared" si="139"/>
        <v>8</v>
      </c>
      <c r="H1121" s="6">
        <f t="shared" si="140"/>
        <v>27</v>
      </c>
      <c r="I1121" s="6">
        <f t="shared" si="141"/>
        <v>2020</v>
      </c>
      <c r="J1121" t="s">
        <v>6</v>
      </c>
      <c r="K1121" t="s">
        <v>5</v>
      </c>
      <c r="L1121">
        <v>2385</v>
      </c>
      <c r="M1121">
        <f t="shared" ref="M1121:M1184" si="143">N1121*1000</f>
        <v>8460</v>
      </c>
      <c r="N1121">
        <v>8.4600000000000009</v>
      </c>
      <c r="O1121" s="4">
        <f t="shared" si="142"/>
        <v>5.2567986600000003</v>
      </c>
      <c r="P1121" s="5" t="s">
        <v>508</v>
      </c>
      <c r="Q1121" t="str">
        <f>VLOOKUP(P1121,Key!$A$2:$C$160,2,FALSE)</f>
        <v>Home - PP</v>
      </c>
      <c r="R1121" t="str">
        <f>VLOOKUP(P1121,Key!$A$2:$C$160,3,FALSE)</f>
        <v>Home - PP</v>
      </c>
      <c r="S1121" t="str">
        <f>VLOOKUP(P1121,Key!$A$2:$D$160,4,FALSE)</f>
        <v>Home - PP</v>
      </c>
      <c r="T1121" t="b">
        <v>0</v>
      </c>
      <c r="U1121" s="4">
        <f t="shared" si="137"/>
        <v>6815.4508051962321</v>
      </c>
    </row>
    <row r="1122" spans="1:21" x14ac:dyDescent="0.2">
      <c r="A1122">
        <v>3977831778</v>
      </c>
      <c r="B1122" t="s">
        <v>523</v>
      </c>
      <c r="D1122" s="7">
        <v>44071</v>
      </c>
      <c r="F1122" s="7">
        <f t="shared" si="138"/>
        <v>44071</v>
      </c>
      <c r="G1122" s="6">
        <f t="shared" si="139"/>
        <v>8</v>
      </c>
      <c r="H1122" s="6">
        <f t="shared" si="140"/>
        <v>28</v>
      </c>
      <c r="I1122" s="6">
        <f t="shared" si="141"/>
        <v>2020</v>
      </c>
      <c r="J1122" t="s">
        <v>4</v>
      </c>
      <c r="K1122" t="s">
        <v>5</v>
      </c>
      <c r="L1122">
        <v>2327</v>
      </c>
      <c r="M1122">
        <f t="shared" si="143"/>
        <v>8170</v>
      </c>
      <c r="N1122">
        <v>8.17</v>
      </c>
      <c r="O1122" s="4">
        <f t="shared" si="142"/>
        <v>5.0766010699999997</v>
      </c>
      <c r="P1122" s="5" t="s">
        <v>604</v>
      </c>
      <c r="Q1122" t="str">
        <f>VLOOKUP(P1122,Key!$A$2:$C$160,2,FALSE)</f>
        <v>Colorado</v>
      </c>
      <c r="R1122" t="str">
        <f>VLOOKUP(P1122,Key!$A$2:$C$160,3,FALSE)</f>
        <v>USA</v>
      </c>
      <c r="S1122" t="str">
        <f>VLOOKUP(P1122,Key!$A$2:$D$160,4,FALSE)</f>
        <v>DOM</v>
      </c>
      <c r="T1122" t="b">
        <v>0</v>
      </c>
      <c r="U1122" s="4">
        <f t="shared" si="137"/>
        <v>6820.527406266232</v>
      </c>
    </row>
    <row r="1123" spans="1:21" x14ac:dyDescent="0.2">
      <c r="A1123">
        <v>3982480078</v>
      </c>
      <c r="B1123" t="s">
        <v>522</v>
      </c>
      <c r="D1123" s="7">
        <v>44072</v>
      </c>
      <c r="F1123" s="7">
        <f t="shared" si="138"/>
        <v>44072</v>
      </c>
      <c r="G1123" s="6">
        <f t="shared" si="139"/>
        <v>8</v>
      </c>
      <c r="H1123" s="6">
        <f t="shared" si="140"/>
        <v>29</v>
      </c>
      <c r="I1123" s="6">
        <f t="shared" si="141"/>
        <v>2020</v>
      </c>
      <c r="J1123" t="s">
        <v>4</v>
      </c>
      <c r="K1123" t="s">
        <v>5</v>
      </c>
      <c r="L1123">
        <v>2016</v>
      </c>
      <c r="M1123">
        <f t="shared" si="143"/>
        <v>7090</v>
      </c>
      <c r="N1123">
        <v>7.09</v>
      </c>
      <c r="O1123" s="4">
        <f t="shared" si="142"/>
        <v>4.4055203900000004</v>
      </c>
      <c r="P1123" s="5" t="s">
        <v>604</v>
      </c>
      <c r="Q1123" t="str">
        <f>VLOOKUP(P1123,Key!$A$2:$C$160,2,FALSE)</f>
        <v>Colorado</v>
      </c>
      <c r="R1123" t="str">
        <f>VLOOKUP(P1123,Key!$A$2:$C$160,3,FALSE)</f>
        <v>USA</v>
      </c>
      <c r="S1123" t="str">
        <f>VLOOKUP(P1123,Key!$A$2:$D$160,4,FALSE)</f>
        <v>DOM</v>
      </c>
      <c r="T1123" t="b">
        <v>0</v>
      </c>
      <c r="U1123" s="4">
        <f t="shared" si="137"/>
        <v>6824.9329266562318</v>
      </c>
    </row>
    <row r="1124" spans="1:21" x14ac:dyDescent="0.2">
      <c r="A1124">
        <v>3986813130</v>
      </c>
      <c r="B1124" t="s">
        <v>521</v>
      </c>
      <c r="D1124" s="7">
        <v>44073</v>
      </c>
      <c r="F1124" s="7">
        <f t="shared" si="138"/>
        <v>44073</v>
      </c>
      <c r="G1124" s="6">
        <f t="shared" si="139"/>
        <v>8</v>
      </c>
      <c r="H1124" s="6">
        <f t="shared" si="140"/>
        <v>30</v>
      </c>
      <c r="I1124" s="6">
        <f t="shared" si="141"/>
        <v>2020</v>
      </c>
      <c r="J1124" t="s">
        <v>4</v>
      </c>
      <c r="K1124" t="s">
        <v>5</v>
      </c>
      <c r="L1124">
        <v>1689</v>
      </c>
      <c r="M1124">
        <f t="shared" si="143"/>
        <v>5990</v>
      </c>
      <c r="N1124">
        <v>5.99</v>
      </c>
      <c r="O1124" s="4">
        <f t="shared" si="142"/>
        <v>3.7220122899999999</v>
      </c>
      <c r="P1124" s="5" t="s">
        <v>604</v>
      </c>
      <c r="Q1124" t="str">
        <f>VLOOKUP(P1124,Key!$A$2:$C$160,2,FALSE)</f>
        <v>Colorado</v>
      </c>
      <c r="R1124" t="str">
        <f>VLOOKUP(P1124,Key!$A$2:$C$160,3,FALSE)</f>
        <v>USA</v>
      </c>
      <c r="S1124" t="str">
        <f>VLOOKUP(P1124,Key!$A$2:$D$160,4,FALSE)</f>
        <v>DOM</v>
      </c>
      <c r="T1124" t="b">
        <v>0</v>
      </c>
      <c r="U1124" s="4">
        <f t="shared" si="137"/>
        <v>6828.6549389462316</v>
      </c>
    </row>
    <row r="1125" spans="1:21" x14ac:dyDescent="0.2">
      <c r="A1125">
        <v>3993425921</v>
      </c>
      <c r="B1125" t="s">
        <v>520</v>
      </c>
      <c r="D1125" s="7">
        <v>44074</v>
      </c>
      <c r="F1125" s="7">
        <f t="shared" si="138"/>
        <v>44074</v>
      </c>
      <c r="G1125" s="6">
        <f t="shared" si="139"/>
        <v>8</v>
      </c>
      <c r="H1125" s="6">
        <f t="shared" si="140"/>
        <v>31</v>
      </c>
      <c r="I1125" s="6">
        <f t="shared" si="141"/>
        <v>2020</v>
      </c>
      <c r="J1125" t="s">
        <v>6</v>
      </c>
      <c r="K1125" t="s">
        <v>5</v>
      </c>
      <c r="L1125">
        <v>2841</v>
      </c>
      <c r="M1125">
        <f t="shared" si="143"/>
        <v>10100</v>
      </c>
      <c r="N1125">
        <v>10.1</v>
      </c>
      <c r="O1125" s="4">
        <f t="shared" si="142"/>
        <v>6.2758471</v>
      </c>
      <c r="P1125" s="5" t="s">
        <v>605</v>
      </c>
      <c r="Q1125" t="str">
        <f>VLOOKUP(P1125,Key!$A$2:$C$160,2,FALSE)</f>
        <v>Idaho</v>
      </c>
      <c r="R1125" t="str">
        <f>VLOOKUP(P1125,Key!$A$2:$C$160,3,FALSE)</f>
        <v>USA</v>
      </c>
      <c r="S1125" t="str">
        <f>VLOOKUP(P1125,Key!$A$2:$D$160,4,FALSE)</f>
        <v>DOM</v>
      </c>
      <c r="T1125" t="b">
        <v>0</v>
      </c>
      <c r="U1125" s="4">
        <f t="shared" si="137"/>
        <v>6834.9307860462313</v>
      </c>
    </row>
    <row r="1126" spans="1:21" x14ac:dyDescent="0.2">
      <c r="A1126">
        <v>3996518448</v>
      </c>
      <c r="B1126" t="s">
        <v>519</v>
      </c>
      <c r="D1126" s="7">
        <v>44075</v>
      </c>
      <c r="F1126" s="7">
        <f t="shared" si="138"/>
        <v>44075</v>
      </c>
      <c r="G1126" s="6">
        <f t="shared" si="139"/>
        <v>9</v>
      </c>
      <c r="H1126" s="6">
        <f t="shared" si="140"/>
        <v>1</v>
      </c>
      <c r="I1126" s="6">
        <f t="shared" si="141"/>
        <v>2020</v>
      </c>
      <c r="J1126" t="s">
        <v>4</v>
      </c>
      <c r="K1126" t="s">
        <v>5</v>
      </c>
      <c r="L1126">
        <v>2892</v>
      </c>
      <c r="M1126">
        <f t="shared" si="143"/>
        <v>10030</v>
      </c>
      <c r="N1126">
        <v>10.029999999999999</v>
      </c>
      <c r="O1126" s="4">
        <f t="shared" si="142"/>
        <v>6.2323511300000005</v>
      </c>
      <c r="P1126" s="5" t="s">
        <v>605</v>
      </c>
      <c r="Q1126" t="str">
        <f>VLOOKUP(P1126,Key!$A$2:$C$160,2,FALSE)</f>
        <v>Idaho</v>
      </c>
      <c r="R1126" t="str">
        <f>VLOOKUP(P1126,Key!$A$2:$C$160,3,FALSE)</f>
        <v>USA</v>
      </c>
      <c r="S1126" t="str">
        <f>VLOOKUP(P1126,Key!$A$2:$D$160,4,FALSE)</f>
        <v>DOM</v>
      </c>
      <c r="T1126" t="b">
        <v>0</v>
      </c>
      <c r="U1126" s="4">
        <f t="shared" si="137"/>
        <v>6841.1631371762314</v>
      </c>
    </row>
    <row r="1127" spans="1:21" x14ac:dyDescent="0.2">
      <c r="A1127">
        <v>4002517707</v>
      </c>
      <c r="B1127" t="s">
        <v>518</v>
      </c>
      <c r="D1127" s="7">
        <v>44076</v>
      </c>
      <c r="F1127" s="7">
        <f t="shared" si="138"/>
        <v>44076</v>
      </c>
      <c r="G1127" s="6">
        <f t="shared" si="139"/>
        <v>9</v>
      </c>
      <c r="H1127" s="6">
        <f t="shared" si="140"/>
        <v>2</v>
      </c>
      <c r="I1127" s="6">
        <f t="shared" si="141"/>
        <v>2020</v>
      </c>
      <c r="J1127" t="s">
        <v>7</v>
      </c>
      <c r="K1127" t="s">
        <v>5</v>
      </c>
      <c r="L1127">
        <v>1695</v>
      </c>
      <c r="M1127">
        <f t="shared" si="143"/>
        <v>5560</v>
      </c>
      <c r="N1127">
        <v>5.56</v>
      </c>
      <c r="O1127" s="4">
        <f t="shared" si="142"/>
        <v>3.4548227599999999</v>
      </c>
      <c r="P1127" s="5" t="s">
        <v>605</v>
      </c>
      <c r="Q1127" t="str">
        <f>VLOOKUP(P1127,Key!$A$2:$C$160,2,FALSE)</f>
        <v>Idaho</v>
      </c>
      <c r="R1127" t="str">
        <f>VLOOKUP(P1127,Key!$A$2:$C$160,3,FALSE)</f>
        <v>USA</v>
      </c>
      <c r="S1127" t="str">
        <f>VLOOKUP(P1127,Key!$A$2:$D$160,4,FALSE)</f>
        <v>DOM</v>
      </c>
      <c r="T1127" t="b">
        <v>0</v>
      </c>
      <c r="U1127" s="4">
        <f t="shared" si="137"/>
        <v>6844.6179599362313</v>
      </c>
    </row>
    <row r="1128" spans="1:21" x14ac:dyDescent="0.2">
      <c r="A1128">
        <v>4005762982</v>
      </c>
      <c r="B1128" t="s">
        <v>517</v>
      </c>
      <c r="D1128" s="7">
        <v>44077</v>
      </c>
      <c r="F1128" s="7">
        <f t="shared" si="138"/>
        <v>44077</v>
      </c>
      <c r="G1128" s="6">
        <f t="shared" si="139"/>
        <v>9</v>
      </c>
      <c r="H1128" s="6">
        <f t="shared" si="140"/>
        <v>3</v>
      </c>
      <c r="I1128" s="6">
        <f t="shared" si="141"/>
        <v>2020</v>
      </c>
      <c r="J1128" t="s">
        <v>4</v>
      </c>
      <c r="K1128" t="s">
        <v>5</v>
      </c>
      <c r="L1128">
        <v>2202</v>
      </c>
      <c r="M1128">
        <f t="shared" si="143"/>
        <v>7280</v>
      </c>
      <c r="N1128">
        <v>7.28</v>
      </c>
      <c r="O1128" s="4">
        <f t="shared" si="142"/>
        <v>4.5235808799999999</v>
      </c>
      <c r="P1128" s="5" t="s">
        <v>605</v>
      </c>
      <c r="Q1128" t="str">
        <f>VLOOKUP(P1128,Key!$A$2:$C$160,2,FALSE)</f>
        <v>Idaho</v>
      </c>
      <c r="R1128" t="str">
        <f>VLOOKUP(P1128,Key!$A$2:$C$160,3,FALSE)</f>
        <v>USA</v>
      </c>
      <c r="S1128" t="str">
        <f>VLOOKUP(P1128,Key!$A$2:$D$160,4,FALSE)</f>
        <v>DOM</v>
      </c>
      <c r="T1128" t="b">
        <v>0</v>
      </c>
      <c r="U1128" s="4">
        <f t="shared" si="137"/>
        <v>6849.1415408162311</v>
      </c>
    </row>
    <row r="1129" spans="1:21" x14ac:dyDescent="0.2">
      <c r="A1129">
        <v>4027800307</v>
      </c>
      <c r="B1129" t="s">
        <v>516</v>
      </c>
      <c r="D1129" s="7">
        <v>44081</v>
      </c>
      <c r="F1129" s="7">
        <f t="shared" si="138"/>
        <v>44081</v>
      </c>
      <c r="G1129" s="6">
        <f t="shared" si="139"/>
        <v>9</v>
      </c>
      <c r="H1129" s="6">
        <f t="shared" si="140"/>
        <v>7</v>
      </c>
      <c r="I1129" s="6">
        <f t="shared" si="141"/>
        <v>2020</v>
      </c>
      <c r="J1129" t="s">
        <v>6</v>
      </c>
      <c r="K1129" t="s">
        <v>5</v>
      </c>
      <c r="L1129">
        <v>1666</v>
      </c>
      <c r="M1129">
        <f t="shared" si="143"/>
        <v>5570</v>
      </c>
      <c r="N1129">
        <v>5.57</v>
      </c>
      <c r="O1129" s="4">
        <f t="shared" si="142"/>
        <v>3.4610364700000003</v>
      </c>
      <c r="P1129" s="5" t="s">
        <v>606</v>
      </c>
      <c r="Q1129" t="str">
        <f>VLOOKUP(P1129,Key!$A$2:$C$160,2,FALSE)</f>
        <v>Oregon</v>
      </c>
      <c r="R1129" t="str">
        <f>VLOOKUP(P1129,Key!$A$2:$C$160,3,FALSE)</f>
        <v>USA</v>
      </c>
      <c r="S1129" t="str">
        <f>VLOOKUP(P1129,Key!$A$2:$D$160,4,FALSE)</f>
        <v>DOM</v>
      </c>
      <c r="T1129" t="b">
        <v>0</v>
      </c>
      <c r="U1129" s="4">
        <f t="shared" si="137"/>
        <v>6852.6025772862313</v>
      </c>
    </row>
    <row r="1130" spans="1:21" x14ac:dyDescent="0.2">
      <c r="A1130">
        <v>4030349404</v>
      </c>
      <c r="B1130" t="s">
        <v>515</v>
      </c>
      <c r="D1130" s="7">
        <v>44082</v>
      </c>
      <c r="F1130" s="7">
        <f t="shared" si="138"/>
        <v>44082</v>
      </c>
      <c r="G1130" s="6">
        <f t="shared" si="139"/>
        <v>9</v>
      </c>
      <c r="H1130" s="6">
        <f t="shared" si="140"/>
        <v>8</v>
      </c>
      <c r="I1130" s="6">
        <f t="shared" si="141"/>
        <v>2020</v>
      </c>
      <c r="J1130" t="s">
        <v>4</v>
      </c>
      <c r="K1130" t="s">
        <v>5</v>
      </c>
      <c r="L1130">
        <v>2004</v>
      </c>
      <c r="M1130">
        <f t="shared" si="143"/>
        <v>7060</v>
      </c>
      <c r="N1130">
        <v>7.06</v>
      </c>
      <c r="O1130" s="4">
        <f t="shared" si="142"/>
        <v>4.3868792599999997</v>
      </c>
      <c r="P1130" s="5" t="s">
        <v>606</v>
      </c>
      <c r="Q1130" t="str">
        <f>VLOOKUP(P1130,Key!$A$2:$C$160,2,FALSE)</f>
        <v>Oregon</v>
      </c>
      <c r="R1130" t="str">
        <f>VLOOKUP(P1130,Key!$A$2:$C$160,3,FALSE)</f>
        <v>USA</v>
      </c>
      <c r="S1130" t="str">
        <f>VLOOKUP(P1130,Key!$A$2:$D$160,4,FALSE)</f>
        <v>DOM</v>
      </c>
      <c r="T1130" t="b">
        <v>0</v>
      </c>
      <c r="U1130" s="4">
        <f t="shared" si="137"/>
        <v>6856.9894565462309</v>
      </c>
    </row>
    <row r="1131" spans="1:21" x14ac:dyDescent="0.2">
      <c r="A1131">
        <v>4035258015</v>
      </c>
      <c r="B1131" t="s">
        <v>514</v>
      </c>
      <c r="D1131" s="7">
        <v>44083</v>
      </c>
      <c r="F1131" s="7">
        <f t="shared" si="138"/>
        <v>44083</v>
      </c>
      <c r="G1131" s="6">
        <f t="shared" si="139"/>
        <v>9</v>
      </c>
      <c r="H1131" s="6">
        <f t="shared" si="140"/>
        <v>9</v>
      </c>
      <c r="I1131" s="6">
        <f t="shared" si="141"/>
        <v>2020</v>
      </c>
      <c r="J1131" t="s">
        <v>513</v>
      </c>
      <c r="K1131" t="s">
        <v>5</v>
      </c>
      <c r="L1131">
        <v>3600</v>
      </c>
      <c r="M1131">
        <f t="shared" si="143"/>
        <v>11510</v>
      </c>
      <c r="N1131">
        <v>11.51</v>
      </c>
      <c r="O1131" s="4">
        <f t="shared" si="142"/>
        <v>7.1519802100000005</v>
      </c>
      <c r="P1131" s="5" t="s">
        <v>606</v>
      </c>
      <c r="Q1131" t="str">
        <f>VLOOKUP(P1131,Key!$A$2:$C$160,2,FALSE)</f>
        <v>Oregon</v>
      </c>
      <c r="R1131" t="str">
        <f>VLOOKUP(P1131,Key!$A$2:$C$160,3,FALSE)</f>
        <v>USA</v>
      </c>
      <c r="S1131" t="str">
        <f>VLOOKUP(P1131,Key!$A$2:$D$160,4,FALSE)</f>
        <v>DOM</v>
      </c>
      <c r="T1131" t="b">
        <v>1</v>
      </c>
      <c r="U1131" s="4">
        <f t="shared" si="137"/>
        <v>6864.1414367562311</v>
      </c>
    </row>
    <row r="1132" spans="1:21" x14ac:dyDescent="0.2">
      <c r="A1132">
        <v>4041905379</v>
      </c>
      <c r="B1132" t="s">
        <v>609</v>
      </c>
      <c r="D1132" s="7">
        <v>44084</v>
      </c>
      <c r="F1132" s="7">
        <f t="shared" ref="F1132:F1195" si="144">DATE(I1132,G1132,H1132)</f>
        <v>44084</v>
      </c>
      <c r="G1132" s="6">
        <f t="shared" ref="G1132:G1195" si="145">MONTH(D1132)</f>
        <v>9</v>
      </c>
      <c r="H1132" s="6">
        <f t="shared" ref="H1132:H1195" si="146">DAY(D1132)</f>
        <v>10</v>
      </c>
      <c r="I1132" s="6">
        <f t="shared" ref="I1132:I1195" si="147">YEAR(D1132)</f>
        <v>2020</v>
      </c>
      <c r="J1132" t="s">
        <v>6</v>
      </c>
      <c r="K1132" t="s">
        <v>5</v>
      </c>
      <c r="L1132">
        <v>2358</v>
      </c>
      <c r="M1132">
        <f t="shared" si="143"/>
        <v>7250</v>
      </c>
      <c r="N1132">
        <v>7.25</v>
      </c>
      <c r="O1132" s="4">
        <f t="shared" si="142"/>
        <v>4.5049397500000001</v>
      </c>
      <c r="P1132" s="5" t="s">
        <v>53</v>
      </c>
      <c r="Q1132" t="str">
        <f>VLOOKUP(P1132,Key!$A$2:$C$160,2,FALSE)</f>
        <v>Utah</v>
      </c>
      <c r="R1132" t="str">
        <f>VLOOKUP(P1132,Key!$A$2:$C$160,3,FALSE)</f>
        <v>USA</v>
      </c>
      <c r="S1132" t="str">
        <f>VLOOKUP(P1132,Key!$A$2:$D$160,4,FALSE)</f>
        <v>DOM</v>
      </c>
      <c r="T1132" t="b">
        <v>0</v>
      </c>
      <c r="U1132" s="4">
        <f t="shared" si="137"/>
        <v>6868.6463765062308</v>
      </c>
    </row>
    <row r="1133" spans="1:21" x14ac:dyDescent="0.2">
      <c r="A1133">
        <v>4044432085</v>
      </c>
      <c r="B1133" t="s">
        <v>610</v>
      </c>
      <c r="D1133" s="7">
        <v>44085</v>
      </c>
      <c r="F1133" s="7">
        <f t="shared" si="144"/>
        <v>44085</v>
      </c>
      <c r="G1133" s="6">
        <f t="shared" si="145"/>
        <v>9</v>
      </c>
      <c r="H1133" s="6">
        <f t="shared" si="146"/>
        <v>11</v>
      </c>
      <c r="I1133" s="6">
        <f t="shared" si="147"/>
        <v>2020</v>
      </c>
      <c r="J1133" t="s">
        <v>4</v>
      </c>
      <c r="K1133" t="s">
        <v>5</v>
      </c>
      <c r="L1133">
        <v>1653</v>
      </c>
      <c r="M1133">
        <f t="shared" si="143"/>
        <v>5770</v>
      </c>
      <c r="N1133">
        <v>5.77</v>
      </c>
      <c r="O1133" s="4">
        <f t="shared" si="142"/>
        <v>3.5853106700000001</v>
      </c>
      <c r="P1133" s="5" t="s">
        <v>53</v>
      </c>
      <c r="Q1133" t="str">
        <f>VLOOKUP(P1133,Key!$A$2:$C$160,2,FALSE)</f>
        <v>Utah</v>
      </c>
      <c r="R1133" t="str">
        <f>VLOOKUP(P1133,Key!$A$2:$C$160,3,FALSE)</f>
        <v>USA</v>
      </c>
      <c r="S1133" t="str">
        <f>VLOOKUP(P1133,Key!$A$2:$D$160,4,FALSE)</f>
        <v>DOM</v>
      </c>
      <c r="T1133" t="b">
        <v>0</v>
      </c>
      <c r="U1133" s="4">
        <f t="shared" si="137"/>
        <v>6872.2316871762305</v>
      </c>
    </row>
    <row r="1134" spans="1:21" x14ac:dyDescent="0.2">
      <c r="A1134">
        <v>4055031499</v>
      </c>
      <c r="B1134" t="s">
        <v>611</v>
      </c>
      <c r="D1134" s="7">
        <v>44087</v>
      </c>
      <c r="F1134" s="7">
        <f t="shared" si="144"/>
        <v>44087</v>
      </c>
      <c r="G1134" s="6">
        <f t="shared" si="145"/>
        <v>9</v>
      </c>
      <c r="H1134" s="6">
        <f t="shared" si="146"/>
        <v>13</v>
      </c>
      <c r="I1134" s="6">
        <f t="shared" si="147"/>
        <v>2020</v>
      </c>
      <c r="J1134" t="s">
        <v>4</v>
      </c>
      <c r="K1134" t="s">
        <v>5</v>
      </c>
      <c r="L1134">
        <v>2647</v>
      </c>
      <c r="M1134">
        <f t="shared" si="143"/>
        <v>8970</v>
      </c>
      <c r="N1134">
        <v>8.9700000000000006</v>
      </c>
      <c r="O1134" s="4">
        <f t="shared" si="142"/>
        <v>5.5736978700000002</v>
      </c>
      <c r="P1134" s="5" t="s">
        <v>508</v>
      </c>
      <c r="Q1134" t="str">
        <f>VLOOKUP(P1134,Key!$A$2:$C$160,2,FALSE)</f>
        <v>Home - PP</v>
      </c>
      <c r="R1134" t="str">
        <f>VLOOKUP(P1134,Key!$A$2:$C$160,3,FALSE)</f>
        <v>Home - PP</v>
      </c>
      <c r="S1134" t="str">
        <f>VLOOKUP(P1134,Key!$A$2:$D$160,4,FALSE)</f>
        <v>Home - PP</v>
      </c>
      <c r="T1134" t="b">
        <v>0</v>
      </c>
      <c r="U1134" s="4">
        <f t="shared" si="137"/>
        <v>6877.8053850462302</v>
      </c>
    </row>
    <row r="1135" spans="1:21" x14ac:dyDescent="0.2">
      <c r="A1135">
        <v>4059269396</v>
      </c>
      <c r="B1135" t="s">
        <v>612</v>
      </c>
      <c r="D1135" s="7">
        <v>44088</v>
      </c>
      <c r="F1135" s="7">
        <f t="shared" si="144"/>
        <v>44088</v>
      </c>
      <c r="G1135" s="6">
        <f t="shared" si="145"/>
        <v>9</v>
      </c>
      <c r="H1135" s="6">
        <f t="shared" si="146"/>
        <v>14</v>
      </c>
      <c r="I1135" s="6">
        <f t="shared" si="147"/>
        <v>2020</v>
      </c>
      <c r="J1135" t="s">
        <v>4</v>
      </c>
      <c r="K1135" t="s">
        <v>5</v>
      </c>
      <c r="L1135">
        <v>3081</v>
      </c>
      <c r="M1135">
        <f t="shared" si="143"/>
        <v>10230</v>
      </c>
      <c r="N1135">
        <v>10.23</v>
      </c>
      <c r="O1135" s="4">
        <f t="shared" si="142"/>
        <v>6.35662533</v>
      </c>
      <c r="P1135" s="5" t="s">
        <v>508</v>
      </c>
      <c r="Q1135" t="str">
        <f>VLOOKUP(P1135,Key!$A$2:$C$160,2,FALSE)</f>
        <v>Home - PP</v>
      </c>
      <c r="R1135" t="str">
        <f>VLOOKUP(P1135,Key!$A$2:$C$160,3,FALSE)</f>
        <v>Home - PP</v>
      </c>
      <c r="S1135" t="str">
        <f>VLOOKUP(P1135,Key!$A$2:$D$160,4,FALSE)</f>
        <v>Home - PP</v>
      </c>
      <c r="T1135" t="b">
        <v>0</v>
      </c>
      <c r="U1135" s="4">
        <f t="shared" si="137"/>
        <v>6884.1620103762298</v>
      </c>
    </row>
    <row r="1136" spans="1:21" x14ac:dyDescent="0.2">
      <c r="A1136">
        <v>4064109749</v>
      </c>
      <c r="B1136" t="s">
        <v>613</v>
      </c>
      <c r="D1136" s="7">
        <v>44089</v>
      </c>
      <c r="F1136" s="7">
        <f t="shared" si="144"/>
        <v>44089</v>
      </c>
      <c r="G1136" s="6">
        <f t="shared" si="145"/>
        <v>9</v>
      </c>
      <c r="H1136" s="6">
        <f t="shared" si="146"/>
        <v>15</v>
      </c>
      <c r="I1136" s="6">
        <f t="shared" si="147"/>
        <v>2020</v>
      </c>
      <c r="J1136" t="s">
        <v>4</v>
      </c>
      <c r="K1136" t="s">
        <v>5</v>
      </c>
      <c r="L1136">
        <v>2851</v>
      </c>
      <c r="M1136">
        <f t="shared" si="143"/>
        <v>10020</v>
      </c>
      <c r="N1136">
        <v>10.02</v>
      </c>
      <c r="O1136" s="4">
        <f t="shared" si="142"/>
        <v>6.2261374199999997</v>
      </c>
      <c r="P1136" s="5" t="s">
        <v>508</v>
      </c>
      <c r="Q1136" t="str">
        <f>VLOOKUP(P1136,Key!$A$2:$C$160,2,FALSE)</f>
        <v>Home - PP</v>
      </c>
      <c r="R1136" t="str">
        <f>VLOOKUP(P1136,Key!$A$2:$C$160,3,FALSE)</f>
        <v>Home - PP</v>
      </c>
      <c r="S1136" t="str">
        <f>VLOOKUP(P1136,Key!$A$2:$D$160,4,FALSE)</f>
        <v>Home - PP</v>
      </c>
      <c r="T1136" t="b">
        <v>0</v>
      </c>
      <c r="U1136" s="4">
        <f t="shared" si="137"/>
        <v>6890.3881477962295</v>
      </c>
    </row>
    <row r="1137" spans="1:21" x14ac:dyDescent="0.2">
      <c r="A1137">
        <v>4069147060</v>
      </c>
      <c r="B1137" t="s">
        <v>614</v>
      </c>
      <c r="D1137" s="7">
        <v>44090</v>
      </c>
      <c r="F1137" s="7">
        <f t="shared" si="144"/>
        <v>44090</v>
      </c>
      <c r="G1137" s="6">
        <f t="shared" si="145"/>
        <v>9</v>
      </c>
      <c r="H1137" s="6">
        <f t="shared" si="146"/>
        <v>16</v>
      </c>
      <c r="I1137" s="6">
        <f t="shared" si="147"/>
        <v>2020</v>
      </c>
      <c r="J1137" t="s">
        <v>4</v>
      </c>
      <c r="K1137" t="s">
        <v>5</v>
      </c>
      <c r="L1137">
        <v>2547</v>
      </c>
      <c r="M1137">
        <f t="shared" si="143"/>
        <v>8840</v>
      </c>
      <c r="N1137">
        <v>8.84</v>
      </c>
      <c r="O1137" s="4">
        <f t="shared" si="142"/>
        <v>5.4929196400000002</v>
      </c>
      <c r="P1137" s="5" t="s">
        <v>508</v>
      </c>
      <c r="Q1137" t="str">
        <f>VLOOKUP(P1137,Key!$A$2:$C$160,2,FALSE)</f>
        <v>Home - PP</v>
      </c>
      <c r="R1137" t="str">
        <f>VLOOKUP(P1137,Key!$A$2:$C$160,3,FALSE)</f>
        <v>Home - PP</v>
      </c>
      <c r="S1137" t="str">
        <f>VLOOKUP(P1137,Key!$A$2:$D$160,4,FALSE)</f>
        <v>Home - PP</v>
      </c>
      <c r="T1137" t="b">
        <v>0</v>
      </c>
      <c r="U1137" s="4">
        <f t="shared" si="137"/>
        <v>6895.8810674362294</v>
      </c>
    </row>
    <row r="1138" spans="1:21" x14ac:dyDescent="0.2">
      <c r="A1138">
        <v>4074092539</v>
      </c>
      <c r="B1138" t="s">
        <v>615</v>
      </c>
      <c r="D1138" s="7">
        <v>44091</v>
      </c>
      <c r="F1138" s="7">
        <f t="shared" si="144"/>
        <v>44091</v>
      </c>
      <c r="G1138" s="6">
        <f t="shared" si="145"/>
        <v>9</v>
      </c>
      <c r="H1138" s="6">
        <f t="shared" si="146"/>
        <v>17</v>
      </c>
      <c r="I1138" s="6">
        <f t="shared" si="147"/>
        <v>2020</v>
      </c>
      <c r="J1138" t="s">
        <v>4</v>
      </c>
      <c r="K1138" t="s">
        <v>5</v>
      </c>
      <c r="L1138">
        <v>2903</v>
      </c>
      <c r="M1138">
        <f t="shared" si="143"/>
        <v>10030</v>
      </c>
      <c r="N1138">
        <v>10.029999999999999</v>
      </c>
      <c r="O1138" s="4">
        <f t="shared" si="142"/>
        <v>6.2323511300000005</v>
      </c>
      <c r="P1138" s="5" t="s">
        <v>508</v>
      </c>
      <c r="Q1138" t="str">
        <f>VLOOKUP(P1138,Key!$A$2:$C$160,2,FALSE)</f>
        <v>Home - PP</v>
      </c>
      <c r="R1138" t="str">
        <f>VLOOKUP(P1138,Key!$A$2:$C$160,3,FALSE)</f>
        <v>Home - PP</v>
      </c>
      <c r="S1138" t="str">
        <f>VLOOKUP(P1138,Key!$A$2:$D$160,4,FALSE)</f>
        <v>Home - PP</v>
      </c>
      <c r="T1138" t="b">
        <v>0</v>
      </c>
      <c r="U1138" s="4">
        <f t="shared" si="137"/>
        <v>6902.1134185662295</v>
      </c>
    </row>
    <row r="1139" spans="1:21" x14ac:dyDescent="0.2">
      <c r="A1139">
        <v>4078633450</v>
      </c>
      <c r="B1139" t="s">
        <v>616</v>
      </c>
      <c r="D1139" s="7">
        <v>44092</v>
      </c>
      <c r="F1139" s="7">
        <f t="shared" si="144"/>
        <v>44092</v>
      </c>
      <c r="G1139" s="6">
        <f t="shared" si="145"/>
        <v>9</v>
      </c>
      <c r="H1139" s="6">
        <f t="shared" si="146"/>
        <v>18</v>
      </c>
      <c r="I1139" s="6">
        <f t="shared" si="147"/>
        <v>2020</v>
      </c>
      <c r="J1139" t="s">
        <v>4</v>
      </c>
      <c r="K1139" t="s">
        <v>5</v>
      </c>
      <c r="L1139">
        <v>3039</v>
      </c>
      <c r="M1139">
        <f t="shared" si="143"/>
        <v>10000</v>
      </c>
      <c r="N1139">
        <v>10</v>
      </c>
      <c r="O1139" s="4">
        <f t="shared" si="142"/>
        <v>6.2137099999999998</v>
      </c>
      <c r="P1139" s="5" t="s">
        <v>508</v>
      </c>
      <c r="Q1139" t="str">
        <f>VLOOKUP(P1139,Key!$A$2:$C$160,2,FALSE)</f>
        <v>Home - PP</v>
      </c>
      <c r="R1139" t="str">
        <f>VLOOKUP(P1139,Key!$A$2:$C$160,3,FALSE)</f>
        <v>Home - PP</v>
      </c>
      <c r="S1139" t="str">
        <f>VLOOKUP(P1139,Key!$A$2:$D$160,4,FALSE)</f>
        <v>Home - PP</v>
      </c>
      <c r="T1139" t="b">
        <v>0</v>
      </c>
      <c r="U1139" s="4">
        <f t="shared" si="137"/>
        <v>6908.3271285662295</v>
      </c>
    </row>
    <row r="1140" spans="1:21" x14ac:dyDescent="0.2">
      <c r="A1140">
        <v>4083655854</v>
      </c>
      <c r="B1140" t="s">
        <v>617</v>
      </c>
      <c r="D1140" s="7">
        <v>44093</v>
      </c>
      <c r="F1140" s="7">
        <f t="shared" si="144"/>
        <v>44093</v>
      </c>
      <c r="G1140" s="6">
        <f t="shared" si="145"/>
        <v>9</v>
      </c>
      <c r="H1140" s="6">
        <f t="shared" si="146"/>
        <v>19</v>
      </c>
      <c r="I1140" s="6">
        <f t="shared" si="147"/>
        <v>2020</v>
      </c>
      <c r="J1140" t="s">
        <v>4</v>
      </c>
      <c r="K1140" t="s">
        <v>5</v>
      </c>
      <c r="L1140">
        <v>2783</v>
      </c>
      <c r="M1140">
        <f t="shared" si="143"/>
        <v>9490</v>
      </c>
      <c r="N1140">
        <v>9.49</v>
      </c>
      <c r="O1140" s="4">
        <f t="shared" si="142"/>
        <v>5.89681079</v>
      </c>
      <c r="P1140" s="5" t="s">
        <v>508</v>
      </c>
      <c r="Q1140" t="str">
        <f>VLOOKUP(P1140,Key!$A$2:$C$160,2,FALSE)</f>
        <v>Home - PP</v>
      </c>
      <c r="R1140" t="str">
        <f>VLOOKUP(P1140,Key!$A$2:$C$160,3,FALSE)</f>
        <v>Home - PP</v>
      </c>
      <c r="S1140" t="str">
        <f>VLOOKUP(P1140,Key!$A$2:$D$160,4,FALSE)</f>
        <v>Home - PP</v>
      </c>
      <c r="T1140" t="b">
        <v>0</v>
      </c>
      <c r="U1140" s="4">
        <f t="shared" si="137"/>
        <v>6914.2239393562295</v>
      </c>
    </row>
    <row r="1141" spans="1:21" x14ac:dyDescent="0.2">
      <c r="A1141">
        <v>4089007227</v>
      </c>
      <c r="B1141" t="s">
        <v>618</v>
      </c>
      <c r="D1141" s="7">
        <v>44094</v>
      </c>
      <c r="F1141" s="7">
        <f t="shared" si="144"/>
        <v>44094</v>
      </c>
      <c r="G1141" s="6">
        <f t="shared" si="145"/>
        <v>9</v>
      </c>
      <c r="H1141" s="6">
        <f t="shared" si="146"/>
        <v>20</v>
      </c>
      <c r="I1141" s="6">
        <f t="shared" si="147"/>
        <v>2020</v>
      </c>
      <c r="J1141" t="s">
        <v>4</v>
      </c>
      <c r="K1141" t="s">
        <v>5</v>
      </c>
      <c r="L1141">
        <v>2618</v>
      </c>
      <c r="M1141">
        <f t="shared" si="143"/>
        <v>9000</v>
      </c>
      <c r="N1141">
        <v>9</v>
      </c>
      <c r="O1141" s="4">
        <f t="shared" si="142"/>
        <v>5.5923389999999999</v>
      </c>
      <c r="P1141" s="5" t="s">
        <v>508</v>
      </c>
      <c r="Q1141" t="str">
        <f>VLOOKUP(P1141,Key!$A$2:$C$160,2,FALSE)</f>
        <v>Home - PP</v>
      </c>
      <c r="R1141" t="str">
        <f>VLOOKUP(P1141,Key!$A$2:$C$160,3,FALSE)</f>
        <v>Home - PP</v>
      </c>
      <c r="S1141" t="str">
        <f>VLOOKUP(P1141,Key!$A$2:$D$160,4,FALSE)</f>
        <v>Home - PP</v>
      </c>
      <c r="T1141" t="b">
        <v>0</v>
      </c>
      <c r="U1141" s="4">
        <f t="shared" si="137"/>
        <v>6919.8162783562293</v>
      </c>
    </row>
    <row r="1142" spans="1:21" x14ac:dyDescent="0.2">
      <c r="A1142">
        <v>4093212957</v>
      </c>
      <c r="B1142" t="s">
        <v>619</v>
      </c>
      <c r="D1142" s="7">
        <v>44095</v>
      </c>
      <c r="F1142" s="7">
        <f t="shared" si="144"/>
        <v>44095</v>
      </c>
      <c r="G1142" s="6">
        <f t="shared" si="145"/>
        <v>9</v>
      </c>
      <c r="H1142" s="6">
        <f t="shared" si="146"/>
        <v>21</v>
      </c>
      <c r="I1142" s="6">
        <f t="shared" si="147"/>
        <v>2020</v>
      </c>
      <c r="J1142" t="s">
        <v>4</v>
      </c>
      <c r="K1142" t="s">
        <v>5</v>
      </c>
      <c r="L1142">
        <v>3016</v>
      </c>
      <c r="M1142">
        <f t="shared" si="143"/>
        <v>10160</v>
      </c>
      <c r="N1142">
        <v>10.16</v>
      </c>
      <c r="O1142" s="4">
        <f t="shared" si="142"/>
        <v>6.3131293600000005</v>
      </c>
      <c r="P1142" s="5" t="s">
        <v>508</v>
      </c>
      <c r="Q1142" t="str">
        <f>VLOOKUP(P1142,Key!$A$2:$C$160,2,FALSE)</f>
        <v>Home - PP</v>
      </c>
      <c r="R1142" t="str">
        <f>VLOOKUP(P1142,Key!$A$2:$C$160,3,FALSE)</f>
        <v>Home - PP</v>
      </c>
      <c r="S1142" t="str">
        <f>VLOOKUP(P1142,Key!$A$2:$D$160,4,FALSE)</f>
        <v>Home - PP</v>
      </c>
      <c r="T1142" t="b">
        <v>0</v>
      </c>
      <c r="U1142" s="4">
        <f t="shared" si="137"/>
        <v>6926.1294077162293</v>
      </c>
    </row>
    <row r="1143" spans="1:21" x14ac:dyDescent="0.2">
      <c r="A1143">
        <v>4097771738</v>
      </c>
      <c r="B1143" t="s">
        <v>620</v>
      </c>
      <c r="D1143" s="7">
        <v>44096</v>
      </c>
      <c r="F1143" s="7">
        <f t="shared" si="144"/>
        <v>44096</v>
      </c>
      <c r="G1143" s="6">
        <f t="shared" si="145"/>
        <v>9</v>
      </c>
      <c r="H1143" s="6">
        <f t="shared" si="146"/>
        <v>22</v>
      </c>
      <c r="I1143" s="6">
        <f t="shared" si="147"/>
        <v>2020</v>
      </c>
      <c r="J1143" t="s">
        <v>4</v>
      </c>
      <c r="K1143" t="s">
        <v>5</v>
      </c>
      <c r="L1143">
        <v>2920</v>
      </c>
      <c r="M1143">
        <f t="shared" si="143"/>
        <v>10100</v>
      </c>
      <c r="N1143">
        <v>10.1</v>
      </c>
      <c r="O1143" s="4">
        <f t="shared" si="142"/>
        <v>6.2758471</v>
      </c>
      <c r="P1143" s="5" t="s">
        <v>508</v>
      </c>
      <c r="Q1143" t="str">
        <f>VLOOKUP(P1143,Key!$A$2:$C$160,2,FALSE)</f>
        <v>Home - PP</v>
      </c>
      <c r="R1143" t="str">
        <f>VLOOKUP(P1143,Key!$A$2:$C$160,3,FALSE)</f>
        <v>Home - PP</v>
      </c>
      <c r="S1143" t="str">
        <f>VLOOKUP(P1143,Key!$A$2:$D$160,4,FALSE)</f>
        <v>Home - PP</v>
      </c>
      <c r="T1143" t="b">
        <v>0</v>
      </c>
      <c r="U1143" s="4">
        <f t="shared" si="137"/>
        <v>6932.405254816229</v>
      </c>
    </row>
    <row r="1144" spans="1:21" x14ac:dyDescent="0.2">
      <c r="A1144">
        <v>4102657763</v>
      </c>
      <c r="B1144" t="s">
        <v>621</v>
      </c>
      <c r="D1144" s="7">
        <v>44097</v>
      </c>
      <c r="F1144" s="7">
        <f t="shared" si="144"/>
        <v>44097</v>
      </c>
      <c r="G1144" s="6">
        <f t="shared" si="145"/>
        <v>9</v>
      </c>
      <c r="H1144" s="6">
        <f t="shared" si="146"/>
        <v>23</v>
      </c>
      <c r="I1144" s="6">
        <f t="shared" si="147"/>
        <v>2020</v>
      </c>
      <c r="J1144" t="s">
        <v>4</v>
      </c>
      <c r="K1144" t="s">
        <v>5</v>
      </c>
      <c r="L1144">
        <v>2920</v>
      </c>
      <c r="M1144">
        <f t="shared" si="143"/>
        <v>10000</v>
      </c>
      <c r="N1144">
        <v>10</v>
      </c>
      <c r="O1144" s="4">
        <f t="shared" si="142"/>
        <v>6.2137099999999998</v>
      </c>
      <c r="P1144" s="5" t="s">
        <v>508</v>
      </c>
      <c r="Q1144" t="str">
        <f>VLOOKUP(P1144,Key!$A$2:$C$160,2,FALSE)</f>
        <v>Home - PP</v>
      </c>
      <c r="R1144" t="str">
        <f>VLOOKUP(P1144,Key!$A$2:$C$160,3,FALSE)</f>
        <v>Home - PP</v>
      </c>
      <c r="S1144" t="str">
        <f>VLOOKUP(P1144,Key!$A$2:$D$160,4,FALSE)</f>
        <v>Home - PP</v>
      </c>
      <c r="T1144" t="b">
        <v>0</v>
      </c>
      <c r="U1144" s="4">
        <f t="shared" si="137"/>
        <v>6938.618964816229</v>
      </c>
    </row>
    <row r="1145" spans="1:21" x14ac:dyDescent="0.2">
      <c r="A1145">
        <v>4106928687</v>
      </c>
      <c r="B1145" t="s">
        <v>622</v>
      </c>
      <c r="D1145" s="7">
        <v>44098</v>
      </c>
      <c r="F1145" s="7">
        <f t="shared" si="144"/>
        <v>44098</v>
      </c>
      <c r="G1145" s="6">
        <f t="shared" si="145"/>
        <v>9</v>
      </c>
      <c r="H1145" s="6">
        <f t="shared" si="146"/>
        <v>24</v>
      </c>
      <c r="I1145" s="6">
        <f t="shared" si="147"/>
        <v>2020</v>
      </c>
      <c r="J1145" t="s">
        <v>4</v>
      </c>
      <c r="K1145" t="s">
        <v>5</v>
      </c>
      <c r="L1145">
        <v>2955</v>
      </c>
      <c r="M1145">
        <f t="shared" si="143"/>
        <v>10130</v>
      </c>
      <c r="N1145">
        <v>10.130000000000001</v>
      </c>
      <c r="O1145" s="4">
        <f t="shared" si="142"/>
        <v>6.2944882299999998</v>
      </c>
      <c r="P1145" s="5" t="s">
        <v>508</v>
      </c>
      <c r="Q1145" t="str">
        <f>VLOOKUP(P1145,Key!$A$2:$C$160,2,FALSE)</f>
        <v>Home - PP</v>
      </c>
      <c r="R1145" t="str">
        <f>VLOOKUP(P1145,Key!$A$2:$C$160,3,FALSE)</f>
        <v>Home - PP</v>
      </c>
      <c r="S1145" t="str">
        <f>VLOOKUP(P1145,Key!$A$2:$D$160,4,FALSE)</f>
        <v>Home - PP</v>
      </c>
      <c r="T1145" t="b">
        <v>0</v>
      </c>
      <c r="U1145" s="4">
        <f t="shared" si="137"/>
        <v>6944.9134530462288</v>
      </c>
    </row>
    <row r="1146" spans="1:21" x14ac:dyDescent="0.2">
      <c r="A1146">
        <v>4111150102</v>
      </c>
      <c r="B1146" t="s">
        <v>623</v>
      </c>
      <c r="D1146" s="7">
        <v>44099</v>
      </c>
      <c r="F1146" s="7">
        <f t="shared" si="144"/>
        <v>44099</v>
      </c>
      <c r="G1146" s="6">
        <f t="shared" si="145"/>
        <v>9</v>
      </c>
      <c r="H1146" s="6">
        <f t="shared" si="146"/>
        <v>25</v>
      </c>
      <c r="I1146" s="6">
        <f t="shared" si="147"/>
        <v>2020</v>
      </c>
      <c r="J1146" t="s">
        <v>4</v>
      </c>
      <c r="K1146" t="s">
        <v>5</v>
      </c>
      <c r="L1146">
        <v>3031</v>
      </c>
      <c r="M1146">
        <f t="shared" si="143"/>
        <v>10300</v>
      </c>
      <c r="N1146">
        <v>10.3</v>
      </c>
      <c r="O1146" s="4">
        <f t="shared" si="142"/>
        <v>6.4001213000000003</v>
      </c>
      <c r="P1146" s="5" t="s">
        <v>508</v>
      </c>
      <c r="Q1146" t="str">
        <f>VLOOKUP(P1146,Key!$A$2:$C$160,2,FALSE)</f>
        <v>Home - PP</v>
      </c>
      <c r="R1146" t="str">
        <f>VLOOKUP(P1146,Key!$A$2:$C$160,3,FALSE)</f>
        <v>Home - PP</v>
      </c>
      <c r="S1146" t="str">
        <f>VLOOKUP(P1146,Key!$A$2:$D$160,4,FALSE)</f>
        <v>Home - PP</v>
      </c>
      <c r="T1146" t="b">
        <v>0</v>
      </c>
      <c r="U1146" s="4">
        <f t="shared" si="137"/>
        <v>6951.313574346229</v>
      </c>
    </row>
    <row r="1147" spans="1:21" x14ac:dyDescent="0.2">
      <c r="A1147">
        <v>4115711510</v>
      </c>
      <c r="B1147" t="s">
        <v>624</v>
      </c>
      <c r="D1147" s="7">
        <v>44100</v>
      </c>
      <c r="F1147" s="7">
        <f t="shared" si="144"/>
        <v>44100</v>
      </c>
      <c r="G1147" s="6">
        <f t="shared" si="145"/>
        <v>9</v>
      </c>
      <c r="H1147" s="6">
        <f t="shared" si="146"/>
        <v>26</v>
      </c>
      <c r="I1147" s="6">
        <f t="shared" si="147"/>
        <v>2020</v>
      </c>
      <c r="J1147" t="s">
        <v>4</v>
      </c>
      <c r="K1147" t="s">
        <v>5</v>
      </c>
      <c r="L1147">
        <v>2971</v>
      </c>
      <c r="M1147">
        <f t="shared" si="143"/>
        <v>10070</v>
      </c>
      <c r="N1147">
        <v>10.07</v>
      </c>
      <c r="O1147" s="4">
        <f t="shared" si="142"/>
        <v>6.2572059700000002</v>
      </c>
      <c r="P1147" s="5" t="s">
        <v>508</v>
      </c>
      <c r="Q1147" t="str">
        <f>VLOOKUP(P1147,Key!$A$2:$C$160,2,FALSE)</f>
        <v>Home - PP</v>
      </c>
      <c r="R1147" t="str">
        <f>VLOOKUP(P1147,Key!$A$2:$C$160,3,FALSE)</f>
        <v>Home - PP</v>
      </c>
      <c r="S1147" t="str">
        <f>VLOOKUP(P1147,Key!$A$2:$D$160,4,FALSE)</f>
        <v>Home - PP</v>
      </c>
      <c r="T1147" t="b">
        <v>0</v>
      </c>
      <c r="U1147" s="4">
        <f t="shared" si="137"/>
        <v>6957.5707803162286</v>
      </c>
    </row>
    <row r="1148" spans="1:21" x14ac:dyDescent="0.2">
      <c r="A1148">
        <v>4120883852</v>
      </c>
      <c r="B1148" t="s">
        <v>625</v>
      </c>
      <c r="D1148" s="7">
        <v>44101</v>
      </c>
      <c r="F1148" s="7">
        <f t="shared" si="144"/>
        <v>44101</v>
      </c>
      <c r="G1148" s="6">
        <f t="shared" si="145"/>
        <v>9</v>
      </c>
      <c r="H1148" s="6">
        <f t="shared" si="146"/>
        <v>27</v>
      </c>
      <c r="I1148" s="6">
        <f t="shared" si="147"/>
        <v>2020</v>
      </c>
      <c r="J1148" t="s">
        <v>4</v>
      </c>
      <c r="K1148" t="s">
        <v>5</v>
      </c>
      <c r="L1148">
        <v>2969</v>
      </c>
      <c r="M1148">
        <f t="shared" si="143"/>
        <v>10040</v>
      </c>
      <c r="N1148">
        <v>10.039999999999999</v>
      </c>
      <c r="O1148" s="4">
        <f t="shared" si="142"/>
        <v>6.2385648400000004</v>
      </c>
      <c r="P1148" s="5" t="s">
        <v>508</v>
      </c>
      <c r="Q1148" t="str">
        <f>VLOOKUP(P1148,Key!$A$2:$C$160,2,FALSE)</f>
        <v>Home - PP</v>
      </c>
      <c r="R1148" t="str">
        <f>VLOOKUP(P1148,Key!$A$2:$C$160,3,FALSE)</f>
        <v>Home - PP</v>
      </c>
      <c r="S1148" t="str">
        <f>VLOOKUP(P1148,Key!$A$2:$D$160,4,FALSE)</f>
        <v>Home - PP</v>
      </c>
      <c r="T1148" t="b">
        <v>0</v>
      </c>
      <c r="U1148" s="4">
        <f t="shared" si="137"/>
        <v>6963.809345156229</v>
      </c>
    </row>
    <row r="1149" spans="1:21" x14ac:dyDescent="0.2">
      <c r="A1149">
        <v>4124438513</v>
      </c>
      <c r="B1149" t="s">
        <v>626</v>
      </c>
      <c r="D1149" s="7">
        <v>44102</v>
      </c>
      <c r="F1149" s="7">
        <f t="shared" si="144"/>
        <v>44102</v>
      </c>
      <c r="G1149" s="6">
        <f t="shared" si="145"/>
        <v>9</v>
      </c>
      <c r="H1149" s="6">
        <f t="shared" si="146"/>
        <v>28</v>
      </c>
      <c r="I1149" s="6">
        <f t="shared" si="147"/>
        <v>2020</v>
      </c>
      <c r="J1149" t="s">
        <v>4</v>
      </c>
      <c r="K1149" t="s">
        <v>5</v>
      </c>
      <c r="L1149">
        <v>2687</v>
      </c>
      <c r="M1149">
        <f t="shared" si="143"/>
        <v>9470</v>
      </c>
      <c r="N1149">
        <v>9.4700000000000006</v>
      </c>
      <c r="O1149" s="4">
        <f t="shared" si="142"/>
        <v>5.8843833700000001</v>
      </c>
      <c r="P1149" s="5" t="s">
        <v>508</v>
      </c>
      <c r="Q1149" t="str">
        <f>VLOOKUP(P1149,Key!$A$2:$C$160,2,FALSE)</f>
        <v>Home - PP</v>
      </c>
      <c r="R1149" t="str">
        <f>VLOOKUP(P1149,Key!$A$2:$C$160,3,FALSE)</f>
        <v>Home - PP</v>
      </c>
      <c r="S1149" t="str">
        <f>VLOOKUP(P1149,Key!$A$2:$D$160,4,FALSE)</f>
        <v>Home - PP</v>
      </c>
      <c r="T1149" t="b">
        <v>0</v>
      </c>
      <c r="U1149" s="4">
        <f t="shared" si="137"/>
        <v>6969.6937285262293</v>
      </c>
    </row>
    <row r="1150" spans="1:21" x14ac:dyDescent="0.2">
      <c r="A1150">
        <v>4129101760</v>
      </c>
      <c r="B1150" t="s">
        <v>627</v>
      </c>
      <c r="D1150" s="7">
        <v>44103</v>
      </c>
      <c r="F1150" s="7">
        <f t="shared" si="144"/>
        <v>44103</v>
      </c>
      <c r="G1150" s="6">
        <f t="shared" si="145"/>
        <v>9</v>
      </c>
      <c r="H1150" s="6">
        <f t="shared" si="146"/>
        <v>29</v>
      </c>
      <c r="I1150" s="6">
        <f t="shared" si="147"/>
        <v>2020</v>
      </c>
      <c r="J1150" t="s">
        <v>4</v>
      </c>
      <c r="K1150" t="s">
        <v>5</v>
      </c>
      <c r="L1150">
        <v>2570</v>
      </c>
      <c r="M1150">
        <f t="shared" si="143"/>
        <v>9020</v>
      </c>
      <c r="N1150">
        <v>9.02</v>
      </c>
      <c r="O1150" s="4">
        <f t="shared" si="142"/>
        <v>5.6047664199999998</v>
      </c>
      <c r="P1150" s="5" t="s">
        <v>508</v>
      </c>
      <c r="Q1150" t="str">
        <f>VLOOKUP(P1150,Key!$A$2:$C$160,2,FALSE)</f>
        <v>Home - PP</v>
      </c>
      <c r="R1150" t="str">
        <f>VLOOKUP(P1150,Key!$A$2:$C$160,3,FALSE)</f>
        <v>Home - PP</v>
      </c>
      <c r="S1150" t="str">
        <f>VLOOKUP(P1150,Key!$A$2:$D$160,4,FALSE)</f>
        <v>Home - PP</v>
      </c>
      <c r="T1150" t="b">
        <v>0</v>
      </c>
      <c r="U1150" s="4">
        <f t="shared" si="137"/>
        <v>6975.2984949462289</v>
      </c>
    </row>
    <row r="1151" spans="1:21" x14ac:dyDescent="0.2">
      <c r="A1151">
        <v>4133660253</v>
      </c>
      <c r="B1151" t="s">
        <v>628</v>
      </c>
      <c r="D1151" s="7">
        <v>44104</v>
      </c>
      <c r="F1151" s="7">
        <f t="shared" si="144"/>
        <v>44104</v>
      </c>
      <c r="G1151" s="6">
        <f t="shared" si="145"/>
        <v>9</v>
      </c>
      <c r="H1151" s="6">
        <f t="shared" si="146"/>
        <v>30</v>
      </c>
      <c r="I1151" s="6">
        <f t="shared" si="147"/>
        <v>2020</v>
      </c>
      <c r="J1151" t="s">
        <v>4</v>
      </c>
      <c r="K1151" t="s">
        <v>5</v>
      </c>
      <c r="L1151">
        <v>2834</v>
      </c>
      <c r="M1151">
        <f t="shared" si="143"/>
        <v>10000</v>
      </c>
      <c r="N1151">
        <v>10</v>
      </c>
      <c r="O1151" s="4">
        <f t="shared" si="142"/>
        <v>6.2137099999999998</v>
      </c>
      <c r="P1151" s="5" t="s">
        <v>508</v>
      </c>
      <c r="Q1151" t="str">
        <f>VLOOKUP(P1151,Key!$A$2:$C$160,2,FALSE)</f>
        <v>Home - PP</v>
      </c>
      <c r="R1151" t="str">
        <f>VLOOKUP(P1151,Key!$A$2:$C$160,3,FALSE)</f>
        <v>Home - PP</v>
      </c>
      <c r="S1151" t="str">
        <f>VLOOKUP(P1151,Key!$A$2:$D$160,4,FALSE)</f>
        <v>Home - PP</v>
      </c>
      <c r="T1151" t="b">
        <v>0</v>
      </c>
      <c r="U1151" s="4">
        <f t="shared" si="137"/>
        <v>6981.5122049462288</v>
      </c>
    </row>
    <row r="1152" spans="1:21" x14ac:dyDescent="0.2">
      <c r="A1152">
        <v>4138016791</v>
      </c>
      <c r="B1152" t="s">
        <v>629</v>
      </c>
      <c r="D1152" s="7">
        <v>44105</v>
      </c>
      <c r="F1152" s="7">
        <f t="shared" si="144"/>
        <v>44105</v>
      </c>
      <c r="G1152" s="6">
        <f t="shared" si="145"/>
        <v>10</v>
      </c>
      <c r="H1152" s="6">
        <f t="shared" si="146"/>
        <v>1</v>
      </c>
      <c r="I1152" s="6">
        <f t="shared" si="147"/>
        <v>2020</v>
      </c>
      <c r="J1152" t="s">
        <v>4</v>
      </c>
      <c r="K1152" t="s">
        <v>5</v>
      </c>
      <c r="L1152">
        <v>2943</v>
      </c>
      <c r="M1152">
        <f t="shared" si="143"/>
        <v>10130</v>
      </c>
      <c r="N1152">
        <v>10.130000000000001</v>
      </c>
      <c r="O1152" s="4">
        <f t="shared" si="142"/>
        <v>6.2944882299999998</v>
      </c>
      <c r="P1152" s="5" t="s">
        <v>508</v>
      </c>
      <c r="Q1152" t="str">
        <f>VLOOKUP(P1152,Key!$A$2:$C$160,2,FALSE)</f>
        <v>Home - PP</v>
      </c>
      <c r="R1152" t="str">
        <f>VLOOKUP(P1152,Key!$A$2:$C$160,3,FALSE)</f>
        <v>Home - PP</v>
      </c>
      <c r="S1152" t="str">
        <f>VLOOKUP(P1152,Key!$A$2:$D$160,4,FALSE)</f>
        <v>Home - PP</v>
      </c>
      <c r="T1152" t="b">
        <v>0</v>
      </c>
      <c r="U1152" s="4">
        <f t="shared" si="137"/>
        <v>6987.8066931762287</v>
      </c>
    </row>
    <row r="1153" spans="1:21" x14ac:dyDescent="0.2">
      <c r="A1153">
        <v>4142201829</v>
      </c>
      <c r="B1153" t="s">
        <v>630</v>
      </c>
      <c r="D1153" s="7">
        <v>44106</v>
      </c>
      <c r="F1153" s="7">
        <f t="shared" si="144"/>
        <v>44106</v>
      </c>
      <c r="G1153" s="6">
        <f t="shared" si="145"/>
        <v>10</v>
      </c>
      <c r="H1153" s="6">
        <f t="shared" si="146"/>
        <v>2</v>
      </c>
      <c r="I1153" s="6">
        <f t="shared" si="147"/>
        <v>2020</v>
      </c>
      <c r="J1153" t="s">
        <v>4</v>
      </c>
      <c r="K1153" t="s">
        <v>5</v>
      </c>
      <c r="L1153">
        <v>2692</v>
      </c>
      <c r="M1153">
        <f t="shared" si="143"/>
        <v>9440</v>
      </c>
      <c r="N1153">
        <v>9.44</v>
      </c>
      <c r="O1153" s="4">
        <f t="shared" si="142"/>
        <v>5.8657422400000003</v>
      </c>
      <c r="P1153" s="5" t="s">
        <v>508</v>
      </c>
      <c r="Q1153" t="str">
        <f>VLOOKUP(P1153,Key!$A$2:$C$160,2,FALSE)</f>
        <v>Home - PP</v>
      </c>
      <c r="R1153" t="str">
        <f>VLOOKUP(P1153,Key!$A$2:$C$160,3,FALSE)</f>
        <v>Home - PP</v>
      </c>
      <c r="S1153" t="str">
        <f>VLOOKUP(P1153,Key!$A$2:$D$160,4,FALSE)</f>
        <v>Home - PP</v>
      </c>
      <c r="T1153" t="b">
        <v>0</v>
      </c>
      <c r="U1153" s="4">
        <f t="shared" si="137"/>
        <v>6993.6724354162288</v>
      </c>
    </row>
    <row r="1154" spans="1:21" x14ac:dyDescent="0.2">
      <c r="A1154">
        <v>4146687912</v>
      </c>
      <c r="B1154" t="s">
        <v>631</v>
      </c>
      <c r="D1154" s="7">
        <v>44107</v>
      </c>
      <c r="F1154" s="7">
        <f t="shared" si="144"/>
        <v>44107</v>
      </c>
      <c r="G1154" s="6">
        <f t="shared" si="145"/>
        <v>10</v>
      </c>
      <c r="H1154" s="6">
        <f t="shared" si="146"/>
        <v>3</v>
      </c>
      <c r="I1154" s="6">
        <f t="shared" si="147"/>
        <v>2020</v>
      </c>
      <c r="J1154" t="s">
        <v>4</v>
      </c>
      <c r="K1154" t="s">
        <v>5</v>
      </c>
      <c r="L1154">
        <v>2920</v>
      </c>
      <c r="M1154">
        <f t="shared" si="143"/>
        <v>10070</v>
      </c>
      <c r="N1154">
        <v>10.07</v>
      </c>
      <c r="O1154" s="4">
        <f t="shared" si="142"/>
        <v>6.2572059700000002</v>
      </c>
      <c r="P1154" s="5" t="s">
        <v>508</v>
      </c>
      <c r="Q1154" t="str">
        <f>VLOOKUP(P1154,Key!$A$2:$C$160,2,FALSE)</f>
        <v>Home - PP</v>
      </c>
      <c r="R1154" t="str">
        <f>VLOOKUP(P1154,Key!$A$2:$C$160,3,FALSE)</f>
        <v>Home - PP</v>
      </c>
      <c r="S1154" t="str">
        <f>VLOOKUP(P1154,Key!$A$2:$D$160,4,FALSE)</f>
        <v>Home - PP</v>
      </c>
      <c r="T1154" t="b">
        <v>0</v>
      </c>
      <c r="U1154" s="4">
        <f t="shared" si="137"/>
        <v>6999.9296413862285</v>
      </c>
    </row>
    <row r="1155" spans="1:21" x14ac:dyDescent="0.2">
      <c r="A1155">
        <v>4151447828</v>
      </c>
      <c r="B1155" t="s">
        <v>632</v>
      </c>
      <c r="D1155" s="7">
        <v>44108</v>
      </c>
      <c r="F1155" s="7">
        <f t="shared" si="144"/>
        <v>44108</v>
      </c>
      <c r="G1155" s="6">
        <f t="shared" si="145"/>
        <v>10</v>
      </c>
      <c r="H1155" s="6">
        <f t="shared" si="146"/>
        <v>4</v>
      </c>
      <c r="I1155" s="6">
        <f t="shared" si="147"/>
        <v>2020</v>
      </c>
      <c r="J1155" t="s">
        <v>4</v>
      </c>
      <c r="K1155" t="s">
        <v>5</v>
      </c>
      <c r="L1155">
        <v>3001</v>
      </c>
      <c r="M1155">
        <f t="shared" si="143"/>
        <v>10080</v>
      </c>
      <c r="N1155">
        <v>10.08</v>
      </c>
      <c r="O1155" s="4">
        <f t="shared" si="142"/>
        <v>6.2634196800000002</v>
      </c>
      <c r="P1155" s="5" t="s">
        <v>508</v>
      </c>
      <c r="Q1155" t="str">
        <f>VLOOKUP(P1155,Key!$A$2:$C$160,2,FALSE)</f>
        <v>Home - PP</v>
      </c>
      <c r="R1155" t="str">
        <f>VLOOKUP(P1155,Key!$A$2:$C$160,3,FALSE)</f>
        <v>Home - PP</v>
      </c>
      <c r="S1155" t="str">
        <f>VLOOKUP(P1155,Key!$A$2:$D$160,4,FALSE)</f>
        <v>Home - PP</v>
      </c>
      <c r="T1155" t="b">
        <v>0</v>
      </c>
      <c r="U1155" s="4">
        <f t="shared" si="137"/>
        <v>7006.1930610662284</v>
      </c>
    </row>
    <row r="1156" spans="1:21" x14ac:dyDescent="0.2">
      <c r="A1156">
        <v>4154783433</v>
      </c>
      <c r="B1156" t="s">
        <v>633</v>
      </c>
      <c r="D1156" s="7">
        <v>44109</v>
      </c>
      <c r="F1156" s="7">
        <f t="shared" si="144"/>
        <v>44109</v>
      </c>
      <c r="G1156" s="6">
        <f t="shared" si="145"/>
        <v>10</v>
      </c>
      <c r="H1156" s="6">
        <f t="shared" si="146"/>
        <v>5</v>
      </c>
      <c r="I1156" s="6">
        <f t="shared" si="147"/>
        <v>2020</v>
      </c>
      <c r="J1156" t="s">
        <v>4</v>
      </c>
      <c r="K1156" t="s">
        <v>5</v>
      </c>
      <c r="L1156">
        <v>2889</v>
      </c>
      <c r="M1156">
        <f t="shared" si="143"/>
        <v>10090</v>
      </c>
      <c r="N1156">
        <v>10.09</v>
      </c>
      <c r="O1156" s="4">
        <f t="shared" si="142"/>
        <v>6.2696333900000001</v>
      </c>
      <c r="P1156" s="5" t="s">
        <v>508</v>
      </c>
      <c r="Q1156" t="str">
        <f>VLOOKUP(P1156,Key!$A$2:$C$160,2,FALSE)</f>
        <v>Home - PP</v>
      </c>
      <c r="R1156" t="str">
        <f>VLOOKUP(P1156,Key!$A$2:$C$160,3,FALSE)</f>
        <v>Home - PP</v>
      </c>
      <c r="S1156" t="str">
        <f>VLOOKUP(P1156,Key!$A$2:$D$160,4,FALSE)</f>
        <v>Home - PP</v>
      </c>
      <c r="T1156" t="b">
        <v>0</v>
      </c>
      <c r="U1156" s="4">
        <f t="shared" si="137"/>
        <v>7012.4626944562287</v>
      </c>
    </row>
    <row r="1157" spans="1:21" x14ac:dyDescent="0.2">
      <c r="A1157">
        <v>4159782705</v>
      </c>
      <c r="B1157" t="s">
        <v>634</v>
      </c>
      <c r="D1157" s="7">
        <v>44110</v>
      </c>
      <c r="F1157" s="7">
        <f t="shared" si="144"/>
        <v>44110</v>
      </c>
      <c r="G1157" s="6">
        <f t="shared" si="145"/>
        <v>10</v>
      </c>
      <c r="H1157" s="6">
        <f t="shared" si="146"/>
        <v>6</v>
      </c>
      <c r="I1157" s="6">
        <f t="shared" si="147"/>
        <v>2020</v>
      </c>
      <c r="J1157" t="s">
        <v>4</v>
      </c>
      <c r="K1157" t="s">
        <v>5</v>
      </c>
      <c r="L1157">
        <v>3061</v>
      </c>
      <c r="M1157">
        <f t="shared" si="143"/>
        <v>9980</v>
      </c>
      <c r="N1157">
        <v>9.98</v>
      </c>
      <c r="O1157" s="4">
        <f t="shared" si="142"/>
        <v>6.20128258</v>
      </c>
      <c r="P1157" s="5" t="s">
        <v>508</v>
      </c>
      <c r="Q1157" t="str">
        <f>VLOOKUP(P1157,Key!$A$2:$C$160,2,FALSE)</f>
        <v>Home - PP</v>
      </c>
      <c r="R1157" t="str">
        <f>VLOOKUP(P1157,Key!$A$2:$C$160,3,FALSE)</f>
        <v>Home - PP</v>
      </c>
      <c r="S1157" t="str">
        <f>VLOOKUP(P1157,Key!$A$2:$D$160,4,FALSE)</f>
        <v>Home - PP</v>
      </c>
      <c r="T1157" t="b">
        <v>0</v>
      </c>
      <c r="U1157" s="4">
        <f t="shared" si="137"/>
        <v>7018.663977036229</v>
      </c>
    </row>
    <row r="1158" spans="1:21" x14ac:dyDescent="0.2">
      <c r="A1158">
        <v>4164385780</v>
      </c>
      <c r="B1158" t="s">
        <v>635</v>
      </c>
      <c r="D1158" s="7">
        <v>44111</v>
      </c>
      <c r="F1158" s="7">
        <f t="shared" si="144"/>
        <v>44111</v>
      </c>
      <c r="G1158" s="6">
        <f t="shared" si="145"/>
        <v>10</v>
      </c>
      <c r="H1158" s="6">
        <f t="shared" si="146"/>
        <v>7</v>
      </c>
      <c r="I1158" s="6">
        <f t="shared" si="147"/>
        <v>2020</v>
      </c>
      <c r="J1158" t="s">
        <v>4</v>
      </c>
      <c r="K1158" t="s">
        <v>5</v>
      </c>
      <c r="L1158">
        <v>2991</v>
      </c>
      <c r="M1158">
        <f t="shared" si="143"/>
        <v>10220</v>
      </c>
      <c r="N1158">
        <v>10.220000000000001</v>
      </c>
      <c r="O1158" s="4">
        <f t="shared" si="142"/>
        <v>6.35041162</v>
      </c>
      <c r="P1158" s="5" t="s">
        <v>508</v>
      </c>
      <c r="Q1158" t="str">
        <f>VLOOKUP(P1158,Key!$A$2:$C$160,2,FALSE)</f>
        <v>Home - PP</v>
      </c>
      <c r="R1158" t="str">
        <f>VLOOKUP(P1158,Key!$A$2:$C$160,3,FALSE)</f>
        <v>Home - PP</v>
      </c>
      <c r="S1158" t="str">
        <f>VLOOKUP(P1158,Key!$A$2:$D$160,4,FALSE)</f>
        <v>Home - PP</v>
      </c>
      <c r="T1158" t="b">
        <v>0</v>
      </c>
      <c r="U1158" s="4">
        <f t="shared" si="137"/>
        <v>7025.0143886562291</v>
      </c>
    </row>
    <row r="1159" spans="1:21" x14ac:dyDescent="0.2">
      <c r="A1159">
        <v>4168447727</v>
      </c>
      <c r="B1159" t="s">
        <v>636</v>
      </c>
      <c r="D1159" s="7">
        <v>44112</v>
      </c>
      <c r="F1159" s="7">
        <f t="shared" si="144"/>
        <v>44112</v>
      </c>
      <c r="G1159" s="6">
        <f t="shared" si="145"/>
        <v>10</v>
      </c>
      <c r="H1159" s="6">
        <f t="shared" si="146"/>
        <v>8</v>
      </c>
      <c r="I1159" s="6">
        <f t="shared" si="147"/>
        <v>2020</v>
      </c>
      <c r="J1159" t="s">
        <v>4</v>
      </c>
      <c r="K1159" t="s">
        <v>5</v>
      </c>
      <c r="L1159">
        <v>2423</v>
      </c>
      <c r="M1159">
        <f t="shared" si="143"/>
        <v>8330</v>
      </c>
      <c r="N1159">
        <v>8.33</v>
      </c>
      <c r="O1159" s="4">
        <f t="shared" si="142"/>
        <v>5.1760204300000003</v>
      </c>
      <c r="P1159" s="5" t="s">
        <v>508</v>
      </c>
      <c r="Q1159" t="str">
        <f>VLOOKUP(P1159,Key!$A$2:$C$160,2,FALSE)</f>
        <v>Home - PP</v>
      </c>
      <c r="R1159" t="str">
        <f>VLOOKUP(P1159,Key!$A$2:$C$160,3,FALSE)</f>
        <v>Home - PP</v>
      </c>
      <c r="S1159" t="str">
        <f>VLOOKUP(P1159,Key!$A$2:$D$160,4,FALSE)</f>
        <v>Home - PP</v>
      </c>
      <c r="T1159" t="b">
        <v>0</v>
      </c>
      <c r="U1159" s="4">
        <f t="shared" si="137"/>
        <v>7030.190409086229</v>
      </c>
    </row>
    <row r="1160" spans="1:21" x14ac:dyDescent="0.2">
      <c r="A1160">
        <v>4168455217</v>
      </c>
      <c r="B1160" t="s">
        <v>637</v>
      </c>
      <c r="D1160" s="7">
        <v>44112</v>
      </c>
      <c r="F1160" s="7">
        <f t="shared" si="144"/>
        <v>44112</v>
      </c>
      <c r="G1160" s="6">
        <f t="shared" si="145"/>
        <v>10</v>
      </c>
      <c r="H1160" s="6">
        <f t="shared" si="146"/>
        <v>8</v>
      </c>
      <c r="I1160" s="6">
        <f t="shared" si="147"/>
        <v>2020</v>
      </c>
      <c r="J1160" t="s">
        <v>13</v>
      </c>
      <c r="K1160" t="s">
        <v>5</v>
      </c>
      <c r="L1160">
        <v>564</v>
      </c>
      <c r="M1160">
        <f t="shared" si="143"/>
        <v>1930</v>
      </c>
      <c r="N1160">
        <v>1.93</v>
      </c>
      <c r="O1160" s="4">
        <f t="shared" si="142"/>
        <v>1.1992460300000001</v>
      </c>
      <c r="P1160" s="5" t="s">
        <v>508</v>
      </c>
      <c r="Q1160" t="str">
        <f>VLOOKUP(P1160,Key!$A$2:$C$160,2,FALSE)</f>
        <v>Home - PP</v>
      </c>
      <c r="R1160" t="str">
        <f>VLOOKUP(P1160,Key!$A$2:$C$160,3,FALSE)</f>
        <v>Home - PP</v>
      </c>
      <c r="S1160" t="str">
        <f>VLOOKUP(P1160,Key!$A$2:$D$160,4,FALSE)</f>
        <v>Home - PP</v>
      </c>
      <c r="T1160" t="b">
        <v>0</v>
      </c>
      <c r="U1160" s="4">
        <f t="shared" ref="U1160:U1223" si="148">IF(K1160="Run",O1160,0)+U1159</f>
        <v>7031.3896551162288</v>
      </c>
    </row>
    <row r="1161" spans="1:21" x14ac:dyDescent="0.2">
      <c r="A1161">
        <v>4172672512</v>
      </c>
      <c r="B1161" t="s">
        <v>638</v>
      </c>
      <c r="D1161" s="7">
        <v>44113</v>
      </c>
      <c r="F1161" s="7">
        <f t="shared" si="144"/>
        <v>44113</v>
      </c>
      <c r="G1161" s="6">
        <f t="shared" si="145"/>
        <v>10</v>
      </c>
      <c r="H1161" s="6">
        <f t="shared" si="146"/>
        <v>9</v>
      </c>
      <c r="I1161" s="6">
        <f t="shared" si="147"/>
        <v>2020</v>
      </c>
      <c r="J1161" t="s">
        <v>4</v>
      </c>
      <c r="K1161" t="s">
        <v>5</v>
      </c>
      <c r="L1161">
        <v>3070</v>
      </c>
      <c r="M1161">
        <f t="shared" si="143"/>
        <v>10070</v>
      </c>
      <c r="N1161">
        <v>10.07</v>
      </c>
      <c r="O1161" s="4">
        <f t="shared" si="142"/>
        <v>6.2572059700000002</v>
      </c>
      <c r="P1161" s="5" t="s">
        <v>508</v>
      </c>
      <c r="Q1161" t="str">
        <f>VLOOKUP(P1161,Key!$A$2:$C$160,2,FALSE)</f>
        <v>Home - PP</v>
      </c>
      <c r="R1161" t="str">
        <f>VLOOKUP(P1161,Key!$A$2:$C$160,3,FALSE)</f>
        <v>Home - PP</v>
      </c>
      <c r="S1161" t="str">
        <f>VLOOKUP(P1161,Key!$A$2:$D$160,4,FALSE)</f>
        <v>Home - PP</v>
      </c>
      <c r="T1161" t="b">
        <v>0</v>
      </c>
      <c r="U1161" s="4">
        <f t="shared" si="148"/>
        <v>7037.6468610862285</v>
      </c>
    </row>
    <row r="1162" spans="1:21" x14ac:dyDescent="0.2">
      <c r="A1162">
        <v>4177467780</v>
      </c>
      <c r="B1162" t="s">
        <v>639</v>
      </c>
      <c r="D1162" s="7">
        <v>44114</v>
      </c>
      <c r="F1162" s="7">
        <f t="shared" si="144"/>
        <v>44114</v>
      </c>
      <c r="G1162" s="6">
        <f t="shared" si="145"/>
        <v>10</v>
      </c>
      <c r="H1162" s="6">
        <f t="shared" si="146"/>
        <v>10</v>
      </c>
      <c r="I1162" s="6">
        <f t="shared" si="147"/>
        <v>2020</v>
      </c>
      <c r="J1162" t="s">
        <v>4</v>
      </c>
      <c r="K1162" t="s">
        <v>5</v>
      </c>
      <c r="L1162">
        <v>2675</v>
      </c>
      <c r="M1162">
        <f t="shared" si="143"/>
        <v>9110</v>
      </c>
      <c r="N1162">
        <v>9.11</v>
      </c>
      <c r="O1162" s="4">
        <f t="shared" si="142"/>
        <v>5.66068981</v>
      </c>
      <c r="P1162" s="5" t="s">
        <v>508</v>
      </c>
      <c r="Q1162" t="str">
        <f>VLOOKUP(P1162,Key!$A$2:$C$160,2,FALSE)</f>
        <v>Home - PP</v>
      </c>
      <c r="R1162" t="str">
        <f>VLOOKUP(P1162,Key!$A$2:$C$160,3,FALSE)</f>
        <v>Home - PP</v>
      </c>
      <c r="S1162" t="str">
        <f>VLOOKUP(P1162,Key!$A$2:$D$160,4,FALSE)</f>
        <v>Home - PP</v>
      </c>
      <c r="T1162" t="b">
        <v>0</v>
      </c>
      <c r="U1162" s="4">
        <f t="shared" si="148"/>
        <v>7043.3075508962283</v>
      </c>
    </row>
    <row r="1163" spans="1:21" x14ac:dyDescent="0.2">
      <c r="A1163">
        <v>4182433969</v>
      </c>
      <c r="B1163" t="s">
        <v>640</v>
      </c>
      <c r="D1163" s="7">
        <v>44115</v>
      </c>
      <c r="F1163" s="7">
        <f t="shared" si="144"/>
        <v>44115</v>
      </c>
      <c r="G1163" s="6">
        <f t="shared" si="145"/>
        <v>10</v>
      </c>
      <c r="H1163" s="6">
        <f t="shared" si="146"/>
        <v>11</v>
      </c>
      <c r="I1163" s="6">
        <f t="shared" si="147"/>
        <v>2020</v>
      </c>
      <c r="J1163" t="s">
        <v>4</v>
      </c>
      <c r="K1163" t="s">
        <v>5</v>
      </c>
      <c r="L1163">
        <v>2242</v>
      </c>
      <c r="M1163">
        <f t="shared" si="143"/>
        <v>7350</v>
      </c>
      <c r="N1163">
        <v>7.35</v>
      </c>
      <c r="O1163" s="4">
        <f t="shared" si="142"/>
        <v>4.5670768500000003</v>
      </c>
      <c r="P1163" s="5" t="s">
        <v>508</v>
      </c>
      <c r="Q1163" t="str">
        <f>VLOOKUP(P1163,Key!$A$2:$C$160,2,FALSE)</f>
        <v>Home - PP</v>
      </c>
      <c r="R1163" t="str">
        <f>VLOOKUP(P1163,Key!$A$2:$C$160,3,FALSE)</f>
        <v>Home - PP</v>
      </c>
      <c r="S1163" t="str">
        <f>VLOOKUP(P1163,Key!$A$2:$D$160,4,FALSE)</f>
        <v>Home - PP</v>
      </c>
      <c r="T1163" t="b">
        <v>0</v>
      </c>
      <c r="U1163" s="4">
        <f t="shared" si="148"/>
        <v>7047.8746277462287</v>
      </c>
    </row>
    <row r="1164" spans="1:21" x14ac:dyDescent="0.2">
      <c r="A1164">
        <v>4186297987</v>
      </c>
      <c r="B1164" t="s">
        <v>641</v>
      </c>
      <c r="D1164" s="7">
        <v>44116</v>
      </c>
      <c r="F1164" s="7">
        <f t="shared" si="144"/>
        <v>44116</v>
      </c>
      <c r="G1164" s="6">
        <f t="shared" si="145"/>
        <v>10</v>
      </c>
      <c r="H1164" s="6">
        <f t="shared" si="146"/>
        <v>12</v>
      </c>
      <c r="I1164" s="6">
        <f t="shared" si="147"/>
        <v>2020</v>
      </c>
      <c r="J1164" t="s">
        <v>4</v>
      </c>
      <c r="K1164" t="s">
        <v>5</v>
      </c>
      <c r="L1164">
        <v>2743</v>
      </c>
      <c r="M1164">
        <f t="shared" si="143"/>
        <v>9360</v>
      </c>
      <c r="N1164">
        <v>9.36</v>
      </c>
      <c r="O1164" s="4">
        <f t="shared" si="142"/>
        <v>5.81603256</v>
      </c>
      <c r="P1164" s="5" t="s">
        <v>508</v>
      </c>
      <c r="Q1164" t="str">
        <f>VLOOKUP(P1164,Key!$A$2:$C$160,2,FALSE)</f>
        <v>Home - PP</v>
      </c>
      <c r="R1164" t="str">
        <f>VLOOKUP(P1164,Key!$A$2:$C$160,3,FALSE)</f>
        <v>Home - PP</v>
      </c>
      <c r="S1164" t="str">
        <f>VLOOKUP(P1164,Key!$A$2:$D$160,4,FALSE)</f>
        <v>Home - PP</v>
      </c>
      <c r="T1164" t="b">
        <v>0</v>
      </c>
      <c r="U1164" s="4">
        <f t="shared" si="148"/>
        <v>7053.6906603062289</v>
      </c>
    </row>
    <row r="1165" spans="1:21" x14ac:dyDescent="0.2">
      <c r="A1165">
        <v>4190189705</v>
      </c>
      <c r="B1165" t="s">
        <v>642</v>
      </c>
      <c r="D1165" s="7">
        <v>44117</v>
      </c>
      <c r="F1165" s="7">
        <f t="shared" si="144"/>
        <v>44117</v>
      </c>
      <c r="G1165" s="6">
        <f t="shared" si="145"/>
        <v>10</v>
      </c>
      <c r="H1165" s="6">
        <f t="shared" si="146"/>
        <v>13</v>
      </c>
      <c r="I1165" s="6">
        <f t="shared" si="147"/>
        <v>2020</v>
      </c>
      <c r="J1165" t="s">
        <v>4</v>
      </c>
      <c r="K1165" t="s">
        <v>5</v>
      </c>
      <c r="L1165">
        <v>2744</v>
      </c>
      <c r="M1165">
        <f t="shared" si="143"/>
        <v>9160</v>
      </c>
      <c r="N1165">
        <v>9.16</v>
      </c>
      <c r="O1165" s="4">
        <f t="shared" si="142"/>
        <v>5.6917583599999997</v>
      </c>
      <c r="P1165" s="5" t="s">
        <v>508</v>
      </c>
      <c r="Q1165" t="str">
        <f>VLOOKUP(P1165,Key!$A$2:$C$160,2,FALSE)</f>
        <v>Home - PP</v>
      </c>
      <c r="R1165" t="str">
        <f>VLOOKUP(P1165,Key!$A$2:$C$160,3,FALSE)</f>
        <v>Home - PP</v>
      </c>
      <c r="S1165" t="str">
        <f>VLOOKUP(P1165,Key!$A$2:$D$160,4,FALSE)</f>
        <v>Home - PP</v>
      </c>
      <c r="T1165" t="b">
        <v>0</v>
      </c>
      <c r="U1165" s="4">
        <f t="shared" si="148"/>
        <v>7059.3824186662287</v>
      </c>
    </row>
    <row r="1166" spans="1:21" x14ac:dyDescent="0.2">
      <c r="A1166">
        <v>4194848115</v>
      </c>
      <c r="B1166" t="s">
        <v>643</v>
      </c>
      <c r="D1166" s="7">
        <v>44118</v>
      </c>
      <c r="F1166" s="7">
        <f t="shared" si="144"/>
        <v>44118</v>
      </c>
      <c r="G1166" s="6">
        <f t="shared" si="145"/>
        <v>10</v>
      </c>
      <c r="H1166" s="6">
        <f t="shared" si="146"/>
        <v>14</v>
      </c>
      <c r="I1166" s="6">
        <f t="shared" si="147"/>
        <v>2020</v>
      </c>
      <c r="J1166" t="s">
        <v>4</v>
      </c>
      <c r="K1166" t="s">
        <v>5</v>
      </c>
      <c r="L1166">
        <v>3007</v>
      </c>
      <c r="M1166">
        <f t="shared" si="143"/>
        <v>10030</v>
      </c>
      <c r="N1166">
        <v>10.029999999999999</v>
      </c>
      <c r="O1166" s="4">
        <f t="shared" si="142"/>
        <v>6.2323511300000005</v>
      </c>
      <c r="P1166" s="5" t="s">
        <v>508</v>
      </c>
      <c r="Q1166" t="str">
        <f>VLOOKUP(P1166,Key!$A$2:$C$160,2,FALSE)</f>
        <v>Home - PP</v>
      </c>
      <c r="R1166" t="str">
        <f>VLOOKUP(P1166,Key!$A$2:$C$160,3,FALSE)</f>
        <v>Home - PP</v>
      </c>
      <c r="S1166" t="str">
        <f>VLOOKUP(P1166,Key!$A$2:$D$160,4,FALSE)</f>
        <v>Home - PP</v>
      </c>
      <c r="T1166" t="b">
        <v>0</v>
      </c>
      <c r="U1166" s="4">
        <f t="shared" si="148"/>
        <v>7065.6147697962288</v>
      </c>
    </row>
    <row r="1167" spans="1:21" x14ac:dyDescent="0.2">
      <c r="A1167">
        <v>4199123764</v>
      </c>
      <c r="B1167" t="s">
        <v>644</v>
      </c>
      <c r="D1167" s="7">
        <v>44119</v>
      </c>
      <c r="F1167" s="7">
        <f t="shared" si="144"/>
        <v>44119</v>
      </c>
      <c r="G1167" s="6">
        <f t="shared" si="145"/>
        <v>10</v>
      </c>
      <c r="H1167" s="6">
        <f t="shared" si="146"/>
        <v>15</v>
      </c>
      <c r="I1167" s="6">
        <f t="shared" si="147"/>
        <v>2020</v>
      </c>
      <c r="J1167" t="s">
        <v>4</v>
      </c>
      <c r="K1167" t="s">
        <v>5</v>
      </c>
      <c r="L1167">
        <v>2592</v>
      </c>
      <c r="M1167">
        <f t="shared" si="143"/>
        <v>8680</v>
      </c>
      <c r="N1167">
        <v>8.68</v>
      </c>
      <c r="O1167" s="4">
        <f t="shared" si="142"/>
        <v>5.3935002800000005</v>
      </c>
      <c r="P1167" s="5" t="s">
        <v>508</v>
      </c>
      <c r="Q1167" t="str">
        <f>VLOOKUP(P1167,Key!$A$2:$C$160,2,FALSE)</f>
        <v>Home - PP</v>
      </c>
      <c r="R1167" t="str">
        <f>VLOOKUP(P1167,Key!$A$2:$C$160,3,FALSE)</f>
        <v>Home - PP</v>
      </c>
      <c r="S1167" t="str">
        <f>VLOOKUP(P1167,Key!$A$2:$D$160,4,FALSE)</f>
        <v>Home - PP</v>
      </c>
      <c r="T1167" t="b">
        <v>0</v>
      </c>
      <c r="U1167" s="4">
        <f t="shared" si="148"/>
        <v>7071.0082700762287</v>
      </c>
    </row>
    <row r="1168" spans="1:21" x14ac:dyDescent="0.2">
      <c r="A1168">
        <v>4203334813</v>
      </c>
      <c r="B1168" t="s">
        <v>645</v>
      </c>
      <c r="D1168" s="7">
        <v>44120</v>
      </c>
      <c r="F1168" s="7">
        <f t="shared" si="144"/>
        <v>44120</v>
      </c>
      <c r="G1168" s="6">
        <f t="shared" si="145"/>
        <v>10</v>
      </c>
      <c r="H1168" s="6">
        <f t="shared" si="146"/>
        <v>16</v>
      </c>
      <c r="I1168" s="6">
        <f t="shared" si="147"/>
        <v>2020</v>
      </c>
      <c r="J1168" t="s">
        <v>4</v>
      </c>
      <c r="K1168" t="s">
        <v>5</v>
      </c>
      <c r="L1168">
        <v>2974</v>
      </c>
      <c r="M1168">
        <f t="shared" si="143"/>
        <v>10090</v>
      </c>
      <c r="N1168">
        <v>10.09</v>
      </c>
      <c r="O1168" s="4">
        <f t="shared" si="142"/>
        <v>6.2696333900000001</v>
      </c>
      <c r="P1168" s="5" t="s">
        <v>508</v>
      </c>
      <c r="Q1168" t="str">
        <f>VLOOKUP(P1168,Key!$A$2:$C$160,2,FALSE)</f>
        <v>Home - PP</v>
      </c>
      <c r="R1168" t="str">
        <f>VLOOKUP(P1168,Key!$A$2:$C$160,3,FALSE)</f>
        <v>Home - PP</v>
      </c>
      <c r="S1168" t="str">
        <f>VLOOKUP(P1168,Key!$A$2:$D$160,4,FALSE)</f>
        <v>Home - PP</v>
      </c>
      <c r="T1168" t="b">
        <v>0</v>
      </c>
      <c r="U1168" s="4">
        <f t="shared" si="148"/>
        <v>7077.277903466229</v>
      </c>
    </row>
    <row r="1169" spans="1:21" x14ac:dyDescent="0.2">
      <c r="A1169">
        <v>4207749482</v>
      </c>
      <c r="B1169" t="s">
        <v>646</v>
      </c>
      <c r="D1169" s="7">
        <v>44121</v>
      </c>
      <c r="F1169" s="7">
        <f t="shared" si="144"/>
        <v>44121</v>
      </c>
      <c r="G1169" s="6">
        <f t="shared" si="145"/>
        <v>10</v>
      </c>
      <c r="H1169" s="6">
        <f t="shared" si="146"/>
        <v>17</v>
      </c>
      <c r="I1169" s="6">
        <f t="shared" si="147"/>
        <v>2020</v>
      </c>
      <c r="J1169" t="s">
        <v>4</v>
      </c>
      <c r="K1169" t="s">
        <v>5</v>
      </c>
      <c r="L1169">
        <v>2055</v>
      </c>
      <c r="M1169">
        <f t="shared" si="143"/>
        <v>7070</v>
      </c>
      <c r="N1169">
        <v>7.07</v>
      </c>
      <c r="O1169" s="4">
        <f t="shared" si="142"/>
        <v>4.3930929699999997</v>
      </c>
      <c r="P1169" s="5" t="s">
        <v>508</v>
      </c>
      <c r="Q1169" t="str">
        <f>VLOOKUP(P1169,Key!$A$2:$C$160,2,FALSE)</f>
        <v>Home - PP</v>
      </c>
      <c r="R1169" t="str">
        <f>VLOOKUP(P1169,Key!$A$2:$C$160,3,FALSE)</f>
        <v>Home - PP</v>
      </c>
      <c r="S1169" t="str">
        <f>VLOOKUP(P1169,Key!$A$2:$D$160,4,FALSE)</f>
        <v>Home - PP</v>
      </c>
      <c r="T1169" t="b">
        <v>0</v>
      </c>
      <c r="U1169" s="4">
        <f t="shared" si="148"/>
        <v>7081.670996436229</v>
      </c>
    </row>
    <row r="1170" spans="1:21" x14ac:dyDescent="0.2">
      <c r="A1170">
        <v>4213051883</v>
      </c>
      <c r="B1170" t="s">
        <v>647</v>
      </c>
      <c r="D1170" s="7">
        <v>44122</v>
      </c>
      <c r="F1170" s="7">
        <f t="shared" si="144"/>
        <v>44122</v>
      </c>
      <c r="G1170" s="6">
        <f t="shared" si="145"/>
        <v>10</v>
      </c>
      <c r="H1170" s="6">
        <f t="shared" si="146"/>
        <v>18</v>
      </c>
      <c r="I1170" s="6">
        <f t="shared" si="147"/>
        <v>2020</v>
      </c>
      <c r="J1170" t="s">
        <v>4</v>
      </c>
      <c r="K1170" t="s">
        <v>5</v>
      </c>
      <c r="L1170">
        <v>2528</v>
      </c>
      <c r="M1170">
        <f t="shared" si="143"/>
        <v>8830</v>
      </c>
      <c r="N1170">
        <v>8.83</v>
      </c>
      <c r="O1170" s="4">
        <f t="shared" si="142"/>
        <v>5.4867059300000003</v>
      </c>
      <c r="P1170" s="5" t="s">
        <v>508</v>
      </c>
      <c r="Q1170" t="str">
        <f>VLOOKUP(P1170,Key!$A$2:$C$160,2,FALSE)</f>
        <v>Home - PP</v>
      </c>
      <c r="R1170" t="str">
        <f>VLOOKUP(P1170,Key!$A$2:$C$160,3,FALSE)</f>
        <v>Home - PP</v>
      </c>
      <c r="S1170" t="str">
        <f>VLOOKUP(P1170,Key!$A$2:$D$160,4,FALSE)</f>
        <v>Home - PP</v>
      </c>
      <c r="T1170" t="b">
        <v>0</v>
      </c>
      <c r="U1170" s="4">
        <f t="shared" si="148"/>
        <v>7087.1577023662294</v>
      </c>
    </row>
    <row r="1171" spans="1:21" x14ac:dyDescent="0.2">
      <c r="A1171">
        <v>4216272790</v>
      </c>
      <c r="B1171" t="s">
        <v>648</v>
      </c>
      <c r="D1171" s="7">
        <v>44123</v>
      </c>
      <c r="F1171" s="7">
        <f t="shared" si="144"/>
        <v>44123</v>
      </c>
      <c r="G1171" s="6">
        <f t="shared" si="145"/>
        <v>10</v>
      </c>
      <c r="H1171" s="6">
        <f t="shared" si="146"/>
        <v>19</v>
      </c>
      <c r="I1171" s="6">
        <f t="shared" si="147"/>
        <v>2020</v>
      </c>
      <c r="J1171" t="s">
        <v>4</v>
      </c>
      <c r="K1171" t="s">
        <v>5</v>
      </c>
      <c r="L1171">
        <v>1830</v>
      </c>
      <c r="M1171">
        <f t="shared" si="143"/>
        <v>6240</v>
      </c>
      <c r="N1171">
        <v>6.24</v>
      </c>
      <c r="O1171" s="4">
        <f t="shared" si="142"/>
        <v>3.8773550399999999</v>
      </c>
      <c r="P1171" s="5" t="s">
        <v>508</v>
      </c>
      <c r="Q1171" t="str">
        <f>VLOOKUP(P1171,Key!$A$2:$C$160,2,FALSE)</f>
        <v>Home - PP</v>
      </c>
      <c r="R1171" t="str">
        <f>VLOOKUP(P1171,Key!$A$2:$C$160,3,FALSE)</f>
        <v>Home - PP</v>
      </c>
      <c r="S1171" t="str">
        <f>VLOOKUP(P1171,Key!$A$2:$D$160,4,FALSE)</f>
        <v>Home - PP</v>
      </c>
      <c r="T1171" t="b">
        <v>0</v>
      </c>
      <c r="U1171" s="4">
        <f t="shared" si="148"/>
        <v>7091.0350574062295</v>
      </c>
    </row>
    <row r="1172" spans="1:21" x14ac:dyDescent="0.2">
      <c r="A1172">
        <v>4221707188</v>
      </c>
      <c r="B1172" t="s">
        <v>649</v>
      </c>
      <c r="D1172" s="7">
        <v>44124</v>
      </c>
      <c r="F1172" s="7">
        <f t="shared" si="144"/>
        <v>44124</v>
      </c>
      <c r="G1172" s="6">
        <f t="shared" si="145"/>
        <v>10</v>
      </c>
      <c r="H1172" s="6">
        <f t="shared" si="146"/>
        <v>20</v>
      </c>
      <c r="I1172" s="6">
        <f t="shared" si="147"/>
        <v>2020</v>
      </c>
      <c r="J1172" t="s">
        <v>7</v>
      </c>
      <c r="K1172" t="s">
        <v>5</v>
      </c>
      <c r="L1172">
        <v>2842</v>
      </c>
      <c r="M1172">
        <f t="shared" si="143"/>
        <v>10020</v>
      </c>
      <c r="N1172">
        <v>10.02</v>
      </c>
      <c r="O1172" s="4">
        <f t="shared" si="142"/>
        <v>6.2261374199999997</v>
      </c>
      <c r="P1172" s="5" t="s">
        <v>508</v>
      </c>
      <c r="Q1172" t="str">
        <f>VLOOKUP(P1172,Key!$A$2:$C$160,2,FALSE)</f>
        <v>Home - PP</v>
      </c>
      <c r="R1172" t="str">
        <f>VLOOKUP(P1172,Key!$A$2:$C$160,3,FALSE)</f>
        <v>Home - PP</v>
      </c>
      <c r="S1172" t="str">
        <f>VLOOKUP(P1172,Key!$A$2:$D$160,4,FALSE)</f>
        <v>Home - PP</v>
      </c>
      <c r="T1172" t="b">
        <v>0</v>
      </c>
      <c r="U1172" s="4">
        <f t="shared" si="148"/>
        <v>7097.2611948262293</v>
      </c>
    </row>
    <row r="1173" spans="1:21" x14ac:dyDescent="0.2">
      <c r="A1173">
        <v>4225347506</v>
      </c>
      <c r="B1173" t="s">
        <v>650</v>
      </c>
      <c r="D1173" s="7">
        <v>44125</v>
      </c>
      <c r="F1173" s="7">
        <f t="shared" si="144"/>
        <v>44125</v>
      </c>
      <c r="G1173" s="6">
        <f t="shared" si="145"/>
        <v>10</v>
      </c>
      <c r="H1173" s="6">
        <f t="shared" si="146"/>
        <v>21</v>
      </c>
      <c r="I1173" s="6">
        <f t="shared" si="147"/>
        <v>2020</v>
      </c>
      <c r="J1173" t="s">
        <v>4</v>
      </c>
      <c r="K1173" t="s">
        <v>5</v>
      </c>
      <c r="L1173">
        <v>2432</v>
      </c>
      <c r="M1173">
        <f t="shared" si="143"/>
        <v>8610</v>
      </c>
      <c r="N1173">
        <v>8.61</v>
      </c>
      <c r="O1173" s="4">
        <f t="shared" si="142"/>
        <v>5.3500043100000001</v>
      </c>
      <c r="P1173" s="5" t="s">
        <v>508</v>
      </c>
      <c r="Q1173" t="str">
        <f>VLOOKUP(P1173,Key!$A$2:$C$160,2,FALSE)</f>
        <v>Home - PP</v>
      </c>
      <c r="R1173" t="str">
        <f>VLOOKUP(P1173,Key!$A$2:$C$160,3,FALSE)</f>
        <v>Home - PP</v>
      </c>
      <c r="S1173" t="str">
        <f>VLOOKUP(P1173,Key!$A$2:$D$160,4,FALSE)</f>
        <v>Home - PP</v>
      </c>
      <c r="T1173" t="b">
        <v>0</v>
      </c>
      <c r="U1173" s="4">
        <f t="shared" si="148"/>
        <v>7102.6111991362295</v>
      </c>
    </row>
    <row r="1174" spans="1:21" x14ac:dyDescent="0.2">
      <c r="A1174">
        <v>4229802566</v>
      </c>
      <c r="B1174" t="s">
        <v>651</v>
      </c>
      <c r="D1174" s="7">
        <v>44126</v>
      </c>
      <c r="F1174" s="7">
        <f t="shared" si="144"/>
        <v>44126</v>
      </c>
      <c r="G1174" s="6">
        <f t="shared" si="145"/>
        <v>10</v>
      </c>
      <c r="H1174" s="6">
        <f t="shared" si="146"/>
        <v>22</v>
      </c>
      <c r="I1174" s="6">
        <f t="shared" si="147"/>
        <v>2020</v>
      </c>
      <c r="J1174" t="s">
        <v>4</v>
      </c>
      <c r="K1174" t="s">
        <v>5</v>
      </c>
      <c r="L1174">
        <v>3069</v>
      </c>
      <c r="M1174">
        <f t="shared" si="143"/>
        <v>10480</v>
      </c>
      <c r="N1174">
        <v>10.48</v>
      </c>
      <c r="O1174" s="4">
        <f t="shared" si="142"/>
        <v>6.5119680799999999</v>
      </c>
      <c r="P1174" s="5" t="s">
        <v>508</v>
      </c>
      <c r="Q1174" t="str">
        <f>VLOOKUP(P1174,Key!$A$2:$C$160,2,FALSE)</f>
        <v>Home - PP</v>
      </c>
      <c r="R1174" t="str">
        <f>VLOOKUP(P1174,Key!$A$2:$C$160,3,FALSE)</f>
        <v>Home - PP</v>
      </c>
      <c r="S1174" t="str">
        <f>VLOOKUP(P1174,Key!$A$2:$D$160,4,FALSE)</f>
        <v>Home - PP</v>
      </c>
      <c r="T1174" t="b">
        <v>0</v>
      </c>
      <c r="U1174" s="4">
        <f t="shared" si="148"/>
        <v>7109.1231672162294</v>
      </c>
    </row>
    <row r="1175" spans="1:21" x14ac:dyDescent="0.2">
      <c r="A1175">
        <v>4233622888</v>
      </c>
      <c r="B1175" t="s">
        <v>652</v>
      </c>
      <c r="D1175" s="7">
        <v>44127</v>
      </c>
      <c r="F1175" s="7">
        <f t="shared" si="144"/>
        <v>44127</v>
      </c>
      <c r="G1175" s="6">
        <f t="shared" si="145"/>
        <v>10</v>
      </c>
      <c r="H1175" s="6">
        <f t="shared" si="146"/>
        <v>23</v>
      </c>
      <c r="I1175" s="6">
        <f t="shared" si="147"/>
        <v>2020</v>
      </c>
      <c r="J1175" t="s">
        <v>4</v>
      </c>
      <c r="K1175" t="s">
        <v>5</v>
      </c>
      <c r="L1175">
        <v>3045</v>
      </c>
      <c r="M1175">
        <f t="shared" si="143"/>
        <v>10440</v>
      </c>
      <c r="N1175">
        <v>10.44</v>
      </c>
      <c r="O1175" s="4">
        <f t="shared" ref="O1175:O1238" si="149">M1175*$J$2</f>
        <v>6.4871132400000002</v>
      </c>
      <c r="P1175" s="5" t="s">
        <v>508</v>
      </c>
      <c r="Q1175" t="str">
        <f>VLOOKUP(P1175,Key!$A$2:$C$160,2,FALSE)</f>
        <v>Home - PP</v>
      </c>
      <c r="R1175" t="str">
        <f>VLOOKUP(P1175,Key!$A$2:$C$160,3,FALSE)</f>
        <v>Home - PP</v>
      </c>
      <c r="S1175" t="str">
        <f>VLOOKUP(P1175,Key!$A$2:$D$160,4,FALSE)</f>
        <v>Home - PP</v>
      </c>
      <c r="T1175" t="b">
        <v>0</v>
      </c>
      <c r="U1175" s="4">
        <f t="shared" si="148"/>
        <v>7115.6102804562297</v>
      </c>
    </row>
    <row r="1176" spans="1:21" x14ac:dyDescent="0.2">
      <c r="A1176">
        <v>4238282707</v>
      </c>
      <c r="B1176" t="s">
        <v>653</v>
      </c>
      <c r="D1176" s="7">
        <v>44128</v>
      </c>
      <c r="F1176" s="7">
        <f t="shared" si="144"/>
        <v>44128</v>
      </c>
      <c r="G1176" s="6">
        <f t="shared" si="145"/>
        <v>10</v>
      </c>
      <c r="H1176" s="6">
        <f t="shared" si="146"/>
        <v>24</v>
      </c>
      <c r="I1176" s="6">
        <f t="shared" si="147"/>
        <v>2020</v>
      </c>
      <c r="J1176" t="s">
        <v>4</v>
      </c>
      <c r="K1176" t="s">
        <v>5</v>
      </c>
      <c r="L1176">
        <v>2898</v>
      </c>
      <c r="M1176">
        <f t="shared" si="143"/>
        <v>10050</v>
      </c>
      <c r="N1176">
        <v>10.050000000000001</v>
      </c>
      <c r="O1176" s="4">
        <f t="shared" si="149"/>
        <v>6.2447785500000004</v>
      </c>
      <c r="P1176" s="5" t="s">
        <v>508</v>
      </c>
      <c r="Q1176" t="str">
        <f>VLOOKUP(P1176,Key!$A$2:$C$160,2,FALSE)</f>
        <v>Home - PP</v>
      </c>
      <c r="R1176" t="str">
        <f>VLOOKUP(P1176,Key!$A$2:$C$160,3,FALSE)</f>
        <v>Home - PP</v>
      </c>
      <c r="S1176" t="str">
        <f>VLOOKUP(P1176,Key!$A$2:$D$160,4,FALSE)</f>
        <v>Home - PP</v>
      </c>
      <c r="T1176" t="b">
        <v>0</v>
      </c>
      <c r="U1176" s="4">
        <f t="shared" si="148"/>
        <v>7121.8550590062296</v>
      </c>
    </row>
    <row r="1177" spans="1:21" x14ac:dyDescent="0.2">
      <c r="A1177">
        <v>4246783309</v>
      </c>
      <c r="B1177" t="s">
        <v>654</v>
      </c>
      <c r="D1177" s="7">
        <v>44130</v>
      </c>
      <c r="F1177" s="7">
        <f t="shared" si="144"/>
        <v>44130</v>
      </c>
      <c r="G1177" s="6">
        <f t="shared" si="145"/>
        <v>10</v>
      </c>
      <c r="H1177" s="6">
        <f t="shared" si="146"/>
        <v>26</v>
      </c>
      <c r="I1177" s="6">
        <f t="shared" si="147"/>
        <v>2020</v>
      </c>
      <c r="J1177" t="s">
        <v>4</v>
      </c>
      <c r="K1177" t="s">
        <v>5</v>
      </c>
      <c r="L1177">
        <v>2849</v>
      </c>
      <c r="M1177">
        <f t="shared" si="143"/>
        <v>10050</v>
      </c>
      <c r="N1177">
        <v>10.050000000000001</v>
      </c>
      <c r="O1177" s="4">
        <f t="shared" si="149"/>
        <v>6.2447785500000004</v>
      </c>
      <c r="P1177" s="5" t="s">
        <v>508</v>
      </c>
      <c r="Q1177" t="str">
        <f>VLOOKUP(P1177,Key!$A$2:$C$160,2,FALSE)</f>
        <v>Home - PP</v>
      </c>
      <c r="R1177" t="str">
        <f>VLOOKUP(P1177,Key!$A$2:$C$160,3,FALSE)</f>
        <v>Home - PP</v>
      </c>
      <c r="S1177" t="str">
        <f>VLOOKUP(P1177,Key!$A$2:$D$160,4,FALSE)</f>
        <v>Home - PP</v>
      </c>
      <c r="T1177" t="b">
        <v>0</v>
      </c>
      <c r="U1177" s="4">
        <f t="shared" si="148"/>
        <v>7128.0998375562294</v>
      </c>
    </row>
    <row r="1178" spans="1:21" x14ac:dyDescent="0.2">
      <c r="A1178">
        <v>4250494029</v>
      </c>
      <c r="B1178" t="s">
        <v>655</v>
      </c>
      <c r="D1178" s="7">
        <v>44131</v>
      </c>
      <c r="F1178" s="7">
        <f t="shared" si="144"/>
        <v>44131</v>
      </c>
      <c r="G1178" s="6">
        <f t="shared" si="145"/>
        <v>10</v>
      </c>
      <c r="H1178" s="6">
        <f t="shared" si="146"/>
        <v>27</v>
      </c>
      <c r="I1178" s="6">
        <f t="shared" si="147"/>
        <v>2020</v>
      </c>
      <c r="J1178" t="s">
        <v>4</v>
      </c>
      <c r="K1178" t="s">
        <v>5</v>
      </c>
      <c r="L1178">
        <v>2839</v>
      </c>
      <c r="M1178">
        <f t="shared" si="143"/>
        <v>10010</v>
      </c>
      <c r="N1178">
        <v>10.01</v>
      </c>
      <c r="O1178" s="4">
        <f t="shared" si="149"/>
        <v>6.2199237099999998</v>
      </c>
      <c r="P1178" s="5" t="s">
        <v>508</v>
      </c>
      <c r="Q1178" t="str">
        <f>VLOOKUP(P1178,Key!$A$2:$C$160,2,FALSE)</f>
        <v>Home - PP</v>
      </c>
      <c r="R1178" t="str">
        <f>VLOOKUP(P1178,Key!$A$2:$C$160,3,FALSE)</f>
        <v>Home - PP</v>
      </c>
      <c r="S1178" t="str">
        <f>VLOOKUP(P1178,Key!$A$2:$D$160,4,FALSE)</f>
        <v>Home - PP</v>
      </c>
      <c r="T1178" t="b">
        <v>0</v>
      </c>
      <c r="U1178" s="4">
        <f t="shared" si="148"/>
        <v>7134.3197612662298</v>
      </c>
    </row>
    <row r="1179" spans="1:21" x14ac:dyDescent="0.2">
      <c r="A1179">
        <v>4255116165</v>
      </c>
      <c r="B1179" t="s">
        <v>656</v>
      </c>
      <c r="D1179" s="7">
        <v>44132</v>
      </c>
      <c r="F1179" s="7">
        <f t="shared" si="144"/>
        <v>44132</v>
      </c>
      <c r="G1179" s="6">
        <f t="shared" si="145"/>
        <v>10</v>
      </c>
      <c r="H1179" s="6">
        <f t="shared" si="146"/>
        <v>28</v>
      </c>
      <c r="I1179" s="6">
        <f t="shared" si="147"/>
        <v>2020</v>
      </c>
      <c r="J1179" t="s">
        <v>4</v>
      </c>
      <c r="K1179" t="s">
        <v>5</v>
      </c>
      <c r="L1179">
        <v>2882</v>
      </c>
      <c r="M1179">
        <f t="shared" si="143"/>
        <v>10150</v>
      </c>
      <c r="N1179">
        <v>10.15</v>
      </c>
      <c r="O1179" s="4">
        <f t="shared" si="149"/>
        <v>6.3069156500000005</v>
      </c>
      <c r="P1179" s="5" t="s">
        <v>508</v>
      </c>
      <c r="Q1179" t="str">
        <f>VLOOKUP(P1179,Key!$A$2:$C$160,2,FALSE)</f>
        <v>Home - PP</v>
      </c>
      <c r="R1179" t="str">
        <f>VLOOKUP(P1179,Key!$A$2:$C$160,3,FALSE)</f>
        <v>Home - PP</v>
      </c>
      <c r="S1179" t="str">
        <f>VLOOKUP(P1179,Key!$A$2:$D$160,4,FALSE)</f>
        <v>Home - PP</v>
      </c>
      <c r="T1179" t="b">
        <v>0</v>
      </c>
      <c r="U1179" s="4">
        <f t="shared" si="148"/>
        <v>7140.6266769162294</v>
      </c>
    </row>
    <row r="1180" spans="1:21" x14ac:dyDescent="0.2">
      <c r="A1180">
        <v>4259184416</v>
      </c>
      <c r="B1180" t="s">
        <v>657</v>
      </c>
      <c r="D1180" s="7">
        <v>44133</v>
      </c>
      <c r="F1180" s="7">
        <f t="shared" si="144"/>
        <v>44133</v>
      </c>
      <c r="G1180" s="6">
        <f t="shared" si="145"/>
        <v>10</v>
      </c>
      <c r="H1180" s="6">
        <f t="shared" si="146"/>
        <v>29</v>
      </c>
      <c r="I1180" s="6">
        <f t="shared" si="147"/>
        <v>2020</v>
      </c>
      <c r="J1180" t="s">
        <v>4</v>
      </c>
      <c r="K1180" t="s">
        <v>5</v>
      </c>
      <c r="L1180">
        <v>2861</v>
      </c>
      <c r="M1180">
        <f t="shared" si="143"/>
        <v>10020</v>
      </c>
      <c r="N1180">
        <v>10.02</v>
      </c>
      <c r="O1180" s="4">
        <f t="shared" si="149"/>
        <v>6.2261374199999997</v>
      </c>
      <c r="P1180" s="5" t="s">
        <v>508</v>
      </c>
      <c r="Q1180" t="str">
        <f>VLOOKUP(P1180,Key!$A$2:$C$160,2,FALSE)</f>
        <v>Home - PP</v>
      </c>
      <c r="R1180" t="str">
        <f>VLOOKUP(P1180,Key!$A$2:$C$160,3,FALSE)</f>
        <v>Home - PP</v>
      </c>
      <c r="S1180" t="str">
        <f>VLOOKUP(P1180,Key!$A$2:$D$160,4,FALSE)</f>
        <v>Home - PP</v>
      </c>
      <c r="T1180" t="b">
        <v>0</v>
      </c>
      <c r="U1180" s="4">
        <f t="shared" si="148"/>
        <v>7146.8528143362291</v>
      </c>
    </row>
    <row r="1181" spans="1:21" x14ac:dyDescent="0.2">
      <c r="A1181">
        <v>4263016829</v>
      </c>
      <c r="B1181" t="s">
        <v>658</v>
      </c>
      <c r="D1181" s="7">
        <v>44134</v>
      </c>
      <c r="F1181" s="7">
        <f t="shared" si="144"/>
        <v>44134</v>
      </c>
      <c r="G1181" s="6">
        <f t="shared" si="145"/>
        <v>10</v>
      </c>
      <c r="H1181" s="6">
        <f t="shared" si="146"/>
        <v>30</v>
      </c>
      <c r="I1181" s="6">
        <f t="shared" si="147"/>
        <v>2020</v>
      </c>
      <c r="J1181" t="s">
        <v>4</v>
      </c>
      <c r="K1181" t="s">
        <v>5</v>
      </c>
      <c r="L1181">
        <v>2949</v>
      </c>
      <c r="M1181">
        <f t="shared" si="143"/>
        <v>10140</v>
      </c>
      <c r="N1181">
        <v>10.14</v>
      </c>
      <c r="O1181" s="4">
        <f t="shared" si="149"/>
        <v>6.3007019399999997</v>
      </c>
      <c r="P1181" s="5" t="s">
        <v>508</v>
      </c>
      <c r="Q1181" t="str">
        <f>VLOOKUP(P1181,Key!$A$2:$C$160,2,FALSE)</f>
        <v>Home - PP</v>
      </c>
      <c r="R1181" t="str">
        <f>VLOOKUP(P1181,Key!$A$2:$C$160,3,FALSE)</f>
        <v>Home - PP</v>
      </c>
      <c r="S1181" t="str">
        <f>VLOOKUP(P1181,Key!$A$2:$D$160,4,FALSE)</f>
        <v>Home - PP</v>
      </c>
      <c r="T1181" t="b">
        <v>0</v>
      </c>
      <c r="U1181" s="4">
        <f t="shared" si="148"/>
        <v>7153.1535162762293</v>
      </c>
    </row>
    <row r="1182" spans="1:21" x14ac:dyDescent="0.2">
      <c r="A1182">
        <v>4267772198</v>
      </c>
      <c r="B1182" t="s">
        <v>659</v>
      </c>
      <c r="D1182" s="7">
        <v>44135</v>
      </c>
      <c r="F1182" s="7">
        <f t="shared" si="144"/>
        <v>44135</v>
      </c>
      <c r="G1182" s="6">
        <f t="shared" si="145"/>
        <v>10</v>
      </c>
      <c r="H1182" s="6">
        <f t="shared" si="146"/>
        <v>31</v>
      </c>
      <c r="I1182" s="6">
        <f t="shared" si="147"/>
        <v>2020</v>
      </c>
      <c r="J1182" t="s">
        <v>4</v>
      </c>
      <c r="K1182" t="s">
        <v>5</v>
      </c>
      <c r="L1182">
        <v>2808</v>
      </c>
      <c r="M1182">
        <f t="shared" si="143"/>
        <v>10030</v>
      </c>
      <c r="N1182">
        <v>10.029999999999999</v>
      </c>
      <c r="O1182" s="4">
        <f t="shared" si="149"/>
        <v>6.2323511300000005</v>
      </c>
      <c r="P1182" s="5" t="s">
        <v>508</v>
      </c>
      <c r="Q1182" t="str">
        <f>VLOOKUP(P1182,Key!$A$2:$C$160,2,FALSE)</f>
        <v>Home - PP</v>
      </c>
      <c r="R1182" t="str">
        <f>VLOOKUP(P1182,Key!$A$2:$C$160,3,FALSE)</f>
        <v>Home - PP</v>
      </c>
      <c r="S1182" t="str">
        <f>VLOOKUP(P1182,Key!$A$2:$D$160,4,FALSE)</f>
        <v>Home - PP</v>
      </c>
      <c r="T1182" t="b">
        <v>0</v>
      </c>
      <c r="U1182" s="4">
        <f t="shared" si="148"/>
        <v>7159.3858674062294</v>
      </c>
    </row>
    <row r="1183" spans="1:21" x14ac:dyDescent="0.2">
      <c r="A1183">
        <v>4272801419</v>
      </c>
      <c r="B1183" t="s">
        <v>660</v>
      </c>
      <c r="D1183" s="7">
        <v>44136</v>
      </c>
      <c r="F1183" s="7">
        <f t="shared" si="144"/>
        <v>44136</v>
      </c>
      <c r="G1183" s="6">
        <f t="shared" si="145"/>
        <v>11</v>
      </c>
      <c r="H1183" s="6">
        <f t="shared" si="146"/>
        <v>1</v>
      </c>
      <c r="I1183" s="6">
        <f t="shared" si="147"/>
        <v>2020</v>
      </c>
      <c r="J1183" t="s">
        <v>4</v>
      </c>
      <c r="K1183" t="s">
        <v>5</v>
      </c>
      <c r="L1183">
        <v>2921</v>
      </c>
      <c r="M1183">
        <f t="shared" si="143"/>
        <v>10250</v>
      </c>
      <c r="N1183">
        <v>10.25</v>
      </c>
      <c r="O1183" s="4">
        <f t="shared" si="149"/>
        <v>6.3690527499999998</v>
      </c>
      <c r="P1183" s="5" t="s">
        <v>508</v>
      </c>
      <c r="Q1183" t="str">
        <f>VLOOKUP(P1183,Key!$A$2:$C$160,2,FALSE)</f>
        <v>Home - PP</v>
      </c>
      <c r="R1183" t="str">
        <f>VLOOKUP(P1183,Key!$A$2:$C$160,3,FALSE)</f>
        <v>Home - PP</v>
      </c>
      <c r="S1183" t="str">
        <f>VLOOKUP(P1183,Key!$A$2:$D$160,4,FALSE)</f>
        <v>Home - PP</v>
      </c>
      <c r="T1183" t="b">
        <v>0</v>
      </c>
      <c r="U1183" s="4">
        <f t="shared" si="148"/>
        <v>7165.7549201562297</v>
      </c>
    </row>
    <row r="1184" spans="1:21" x14ac:dyDescent="0.2">
      <c r="A1184">
        <v>4276793892</v>
      </c>
      <c r="B1184" t="s">
        <v>661</v>
      </c>
      <c r="D1184" s="7">
        <v>44137</v>
      </c>
      <c r="F1184" s="7">
        <f t="shared" si="144"/>
        <v>44137</v>
      </c>
      <c r="G1184" s="6">
        <f t="shared" si="145"/>
        <v>11</v>
      </c>
      <c r="H1184" s="6">
        <f t="shared" si="146"/>
        <v>2</v>
      </c>
      <c r="I1184" s="6">
        <f t="shared" si="147"/>
        <v>2020</v>
      </c>
      <c r="J1184" t="s">
        <v>4</v>
      </c>
      <c r="K1184" t="s">
        <v>5</v>
      </c>
      <c r="L1184">
        <v>2851</v>
      </c>
      <c r="M1184">
        <f t="shared" si="143"/>
        <v>10000</v>
      </c>
      <c r="N1184">
        <v>10</v>
      </c>
      <c r="O1184" s="4">
        <f t="shared" si="149"/>
        <v>6.2137099999999998</v>
      </c>
      <c r="P1184" s="5" t="s">
        <v>508</v>
      </c>
      <c r="Q1184" t="str">
        <f>VLOOKUP(P1184,Key!$A$2:$C$160,2,FALSE)</f>
        <v>Home - PP</v>
      </c>
      <c r="R1184" t="str">
        <f>VLOOKUP(P1184,Key!$A$2:$C$160,3,FALSE)</f>
        <v>Home - PP</v>
      </c>
      <c r="S1184" t="str">
        <f>VLOOKUP(P1184,Key!$A$2:$D$160,4,FALSE)</f>
        <v>Home - PP</v>
      </c>
      <c r="T1184" t="b">
        <v>0</v>
      </c>
      <c r="U1184" s="4">
        <f t="shared" si="148"/>
        <v>7171.9686301562297</v>
      </c>
    </row>
    <row r="1185" spans="1:21" x14ac:dyDescent="0.2">
      <c r="A1185">
        <v>4281487544</v>
      </c>
      <c r="B1185" t="s">
        <v>662</v>
      </c>
      <c r="D1185" s="7">
        <v>44138</v>
      </c>
      <c r="F1185" s="7">
        <f t="shared" si="144"/>
        <v>44138</v>
      </c>
      <c r="G1185" s="6">
        <f t="shared" si="145"/>
        <v>11</v>
      </c>
      <c r="H1185" s="6">
        <f t="shared" si="146"/>
        <v>3</v>
      </c>
      <c r="I1185" s="6">
        <f t="shared" si="147"/>
        <v>2020</v>
      </c>
      <c r="J1185" t="s">
        <v>4</v>
      </c>
      <c r="K1185" t="s">
        <v>5</v>
      </c>
      <c r="L1185">
        <v>2709</v>
      </c>
      <c r="M1185">
        <f t="shared" ref="M1185:M1248" si="150">N1185*1000</f>
        <v>9350</v>
      </c>
      <c r="N1185">
        <v>9.35</v>
      </c>
      <c r="O1185" s="4">
        <f t="shared" si="149"/>
        <v>5.8098188500000001</v>
      </c>
      <c r="P1185" s="5" t="s">
        <v>508</v>
      </c>
      <c r="Q1185" t="str">
        <f>VLOOKUP(P1185,Key!$A$2:$C$160,2,FALSE)</f>
        <v>Home - PP</v>
      </c>
      <c r="R1185" t="str">
        <f>VLOOKUP(P1185,Key!$A$2:$C$160,3,FALSE)</f>
        <v>Home - PP</v>
      </c>
      <c r="S1185" t="str">
        <f>VLOOKUP(P1185,Key!$A$2:$D$160,4,FALSE)</f>
        <v>Home - PP</v>
      </c>
      <c r="T1185" t="b">
        <v>0</v>
      </c>
      <c r="U1185" s="4">
        <f t="shared" si="148"/>
        <v>7177.7784490062295</v>
      </c>
    </row>
    <row r="1186" spans="1:21" x14ac:dyDescent="0.2">
      <c r="A1186">
        <v>4285967547</v>
      </c>
      <c r="B1186" t="s">
        <v>663</v>
      </c>
      <c r="D1186" s="7">
        <v>44139</v>
      </c>
      <c r="F1186" s="7">
        <f t="shared" si="144"/>
        <v>44139</v>
      </c>
      <c r="G1186" s="6">
        <f t="shared" si="145"/>
        <v>11</v>
      </c>
      <c r="H1186" s="6">
        <f t="shared" si="146"/>
        <v>4</v>
      </c>
      <c r="I1186" s="6">
        <f t="shared" si="147"/>
        <v>2020</v>
      </c>
      <c r="J1186" t="s">
        <v>4</v>
      </c>
      <c r="K1186" t="s">
        <v>5</v>
      </c>
      <c r="L1186">
        <v>3083</v>
      </c>
      <c r="M1186">
        <f t="shared" si="150"/>
        <v>10610</v>
      </c>
      <c r="N1186">
        <v>10.61</v>
      </c>
      <c r="O1186" s="4">
        <f t="shared" si="149"/>
        <v>6.5927463099999999</v>
      </c>
      <c r="P1186" s="5" t="s">
        <v>508</v>
      </c>
      <c r="Q1186" t="str">
        <f>VLOOKUP(P1186,Key!$A$2:$C$160,2,FALSE)</f>
        <v>Home - PP</v>
      </c>
      <c r="R1186" t="str">
        <f>VLOOKUP(P1186,Key!$A$2:$C$160,3,FALSE)</f>
        <v>Home - PP</v>
      </c>
      <c r="S1186" t="str">
        <f>VLOOKUP(P1186,Key!$A$2:$D$160,4,FALSE)</f>
        <v>Home - PP</v>
      </c>
      <c r="T1186" t="b">
        <v>0</v>
      </c>
      <c r="U1186" s="4">
        <f t="shared" si="148"/>
        <v>7184.3711953162292</v>
      </c>
    </row>
    <row r="1187" spans="1:21" x14ac:dyDescent="0.2">
      <c r="A1187">
        <v>4290650663</v>
      </c>
      <c r="B1187" t="s">
        <v>664</v>
      </c>
      <c r="D1187" s="7">
        <v>44140</v>
      </c>
      <c r="F1187" s="7">
        <f t="shared" si="144"/>
        <v>44140</v>
      </c>
      <c r="G1187" s="6">
        <f t="shared" si="145"/>
        <v>11</v>
      </c>
      <c r="H1187" s="6">
        <f t="shared" si="146"/>
        <v>5</v>
      </c>
      <c r="I1187" s="6">
        <f t="shared" si="147"/>
        <v>2020</v>
      </c>
      <c r="J1187" t="s">
        <v>4</v>
      </c>
      <c r="K1187" t="s">
        <v>5</v>
      </c>
      <c r="L1187">
        <v>2980</v>
      </c>
      <c r="M1187">
        <f t="shared" si="150"/>
        <v>10020</v>
      </c>
      <c r="N1187">
        <v>10.02</v>
      </c>
      <c r="O1187" s="4">
        <f t="shared" si="149"/>
        <v>6.2261374199999997</v>
      </c>
      <c r="P1187" s="5" t="s">
        <v>508</v>
      </c>
      <c r="Q1187" t="str">
        <f>VLOOKUP(P1187,Key!$A$2:$C$160,2,FALSE)</f>
        <v>Home - PP</v>
      </c>
      <c r="R1187" t="str">
        <f>VLOOKUP(P1187,Key!$A$2:$C$160,3,FALSE)</f>
        <v>Home - PP</v>
      </c>
      <c r="S1187" t="str">
        <f>VLOOKUP(P1187,Key!$A$2:$D$160,4,FALSE)</f>
        <v>Home - PP</v>
      </c>
      <c r="T1187" t="b">
        <v>0</v>
      </c>
      <c r="U1187" s="4">
        <f t="shared" si="148"/>
        <v>7190.597332736229</v>
      </c>
    </row>
    <row r="1188" spans="1:21" x14ac:dyDescent="0.2">
      <c r="A1188">
        <v>4297946277</v>
      </c>
      <c r="B1188" t="s">
        <v>665</v>
      </c>
      <c r="D1188" s="7">
        <v>44141</v>
      </c>
      <c r="F1188" s="7">
        <f t="shared" si="144"/>
        <v>44141</v>
      </c>
      <c r="G1188" s="6">
        <f t="shared" si="145"/>
        <v>11</v>
      </c>
      <c r="H1188" s="6">
        <f t="shared" si="146"/>
        <v>6</v>
      </c>
      <c r="I1188" s="6">
        <f t="shared" si="147"/>
        <v>2020</v>
      </c>
      <c r="J1188" t="s">
        <v>4</v>
      </c>
      <c r="K1188" t="s">
        <v>5</v>
      </c>
      <c r="L1188">
        <v>2725</v>
      </c>
      <c r="M1188">
        <f t="shared" si="150"/>
        <v>9230</v>
      </c>
      <c r="N1188">
        <v>9.23</v>
      </c>
      <c r="O1188" s="4">
        <f t="shared" si="149"/>
        <v>5.7352543300000001</v>
      </c>
      <c r="P1188" s="5" t="s">
        <v>508</v>
      </c>
      <c r="Q1188" t="str">
        <f>VLOOKUP(P1188,Key!$A$2:$C$160,2,FALSE)</f>
        <v>Home - PP</v>
      </c>
      <c r="R1188" t="str">
        <f>VLOOKUP(P1188,Key!$A$2:$C$160,3,FALSE)</f>
        <v>Home - PP</v>
      </c>
      <c r="S1188" t="str">
        <f>VLOOKUP(P1188,Key!$A$2:$D$160,4,FALSE)</f>
        <v>Home - PP</v>
      </c>
      <c r="T1188" t="b">
        <v>0</v>
      </c>
      <c r="U1188" s="4">
        <f t="shared" si="148"/>
        <v>7196.3325870662293</v>
      </c>
    </row>
    <row r="1189" spans="1:21" x14ac:dyDescent="0.2">
      <c r="A1189">
        <v>4303480221</v>
      </c>
      <c r="B1189" t="s">
        <v>666</v>
      </c>
      <c r="D1189" s="7">
        <v>44142</v>
      </c>
      <c r="F1189" s="7">
        <f t="shared" si="144"/>
        <v>44142</v>
      </c>
      <c r="G1189" s="6">
        <f t="shared" si="145"/>
        <v>11</v>
      </c>
      <c r="H1189" s="6">
        <f t="shared" si="146"/>
        <v>7</v>
      </c>
      <c r="I1189" s="6">
        <f t="shared" si="147"/>
        <v>2020</v>
      </c>
      <c r="J1189" t="s">
        <v>4</v>
      </c>
      <c r="K1189" t="s">
        <v>5</v>
      </c>
      <c r="L1189">
        <v>2780</v>
      </c>
      <c r="M1189">
        <f t="shared" si="150"/>
        <v>9340</v>
      </c>
      <c r="N1189">
        <v>9.34</v>
      </c>
      <c r="O1189" s="4">
        <f t="shared" si="149"/>
        <v>5.8036051400000002</v>
      </c>
      <c r="P1189" s="5" t="s">
        <v>508</v>
      </c>
      <c r="Q1189" t="str">
        <f>VLOOKUP(P1189,Key!$A$2:$C$160,2,FALSE)</f>
        <v>Home - PP</v>
      </c>
      <c r="R1189" t="str">
        <f>VLOOKUP(P1189,Key!$A$2:$C$160,3,FALSE)</f>
        <v>Home - PP</v>
      </c>
      <c r="S1189" t="str">
        <f>VLOOKUP(P1189,Key!$A$2:$D$160,4,FALSE)</f>
        <v>Home - PP</v>
      </c>
      <c r="T1189" t="b">
        <v>0</v>
      </c>
      <c r="U1189" s="4">
        <f t="shared" si="148"/>
        <v>7202.1361922062297</v>
      </c>
    </row>
    <row r="1190" spans="1:21" x14ac:dyDescent="0.2">
      <c r="A1190">
        <v>4309442533</v>
      </c>
      <c r="B1190" t="s">
        <v>667</v>
      </c>
      <c r="D1190" s="7">
        <v>44143</v>
      </c>
      <c r="F1190" s="7">
        <f t="shared" si="144"/>
        <v>44143</v>
      </c>
      <c r="G1190" s="6">
        <f t="shared" si="145"/>
        <v>11</v>
      </c>
      <c r="H1190" s="6">
        <f t="shared" si="146"/>
        <v>8</v>
      </c>
      <c r="I1190" s="6">
        <f t="shared" si="147"/>
        <v>2020</v>
      </c>
      <c r="J1190" t="s">
        <v>4</v>
      </c>
      <c r="K1190" t="s">
        <v>5</v>
      </c>
      <c r="L1190">
        <v>1775</v>
      </c>
      <c r="M1190">
        <f t="shared" si="150"/>
        <v>6080</v>
      </c>
      <c r="N1190">
        <v>6.08</v>
      </c>
      <c r="O1190" s="4">
        <f t="shared" si="149"/>
        <v>3.7779356800000001</v>
      </c>
      <c r="P1190" s="5" t="s">
        <v>508</v>
      </c>
      <c r="Q1190" t="str">
        <f>VLOOKUP(P1190,Key!$A$2:$C$160,2,FALSE)</f>
        <v>Home - PP</v>
      </c>
      <c r="R1190" t="str">
        <f>VLOOKUP(P1190,Key!$A$2:$C$160,3,FALSE)</f>
        <v>Home - PP</v>
      </c>
      <c r="S1190" t="str">
        <f>VLOOKUP(P1190,Key!$A$2:$D$160,4,FALSE)</f>
        <v>Home - PP</v>
      </c>
      <c r="T1190" t="b">
        <v>0</v>
      </c>
      <c r="U1190" s="4">
        <f t="shared" si="148"/>
        <v>7205.9141278862298</v>
      </c>
    </row>
    <row r="1191" spans="1:21" x14ac:dyDescent="0.2">
      <c r="A1191">
        <v>4313747051</v>
      </c>
      <c r="B1191" t="s">
        <v>668</v>
      </c>
      <c r="D1191" s="7">
        <v>44144</v>
      </c>
      <c r="F1191" s="7">
        <f t="shared" si="144"/>
        <v>44144</v>
      </c>
      <c r="G1191" s="6">
        <f t="shared" si="145"/>
        <v>11</v>
      </c>
      <c r="H1191" s="6">
        <f t="shared" si="146"/>
        <v>9</v>
      </c>
      <c r="I1191" s="6">
        <f t="shared" si="147"/>
        <v>2020</v>
      </c>
      <c r="J1191" t="s">
        <v>4</v>
      </c>
      <c r="K1191" t="s">
        <v>5</v>
      </c>
      <c r="L1191">
        <v>2982</v>
      </c>
      <c r="M1191">
        <f t="shared" si="150"/>
        <v>10160</v>
      </c>
      <c r="N1191">
        <v>10.16</v>
      </c>
      <c r="O1191" s="4">
        <f t="shared" si="149"/>
        <v>6.3131293600000005</v>
      </c>
      <c r="P1191" s="5" t="s">
        <v>508</v>
      </c>
      <c r="Q1191" t="str">
        <f>VLOOKUP(P1191,Key!$A$2:$C$160,2,FALSE)</f>
        <v>Home - PP</v>
      </c>
      <c r="R1191" t="str">
        <f>VLOOKUP(P1191,Key!$A$2:$C$160,3,FALSE)</f>
        <v>Home - PP</v>
      </c>
      <c r="S1191" t="str">
        <f>VLOOKUP(P1191,Key!$A$2:$D$160,4,FALSE)</f>
        <v>Home - PP</v>
      </c>
      <c r="T1191" t="b">
        <v>0</v>
      </c>
      <c r="U1191" s="4">
        <f t="shared" si="148"/>
        <v>7212.2272572462298</v>
      </c>
    </row>
    <row r="1192" spans="1:21" x14ac:dyDescent="0.2">
      <c r="A1192">
        <v>4318610903</v>
      </c>
      <c r="B1192" t="s">
        <v>669</v>
      </c>
      <c r="D1192" s="7">
        <v>44145</v>
      </c>
      <c r="F1192" s="7">
        <f t="shared" si="144"/>
        <v>44145</v>
      </c>
      <c r="G1192" s="6">
        <f t="shared" si="145"/>
        <v>11</v>
      </c>
      <c r="H1192" s="6">
        <f t="shared" si="146"/>
        <v>10</v>
      </c>
      <c r="I1192" s="6">
        <f t="shared" si="147"/>
        <v>2020</v>
      </c>
      <c r="J1192" t="s">
        <v>4</v>
      </c>
      <c r="K1192" t="s">
        <v>5</v>
      </c>
      <c r="L1192">
        <v>2858</v>
      </c>
      <c r="M1192">
        <f t="shared" si="150"/>
        <v>10030</v>
      </c>
      <c r="N1192">
        <v>10.029999999999999</v>
      </c>
      <c r="O1192" s="4">
        <f t="shared" si="149"/>
        <v>6.2323511300000005</v>
      </c>
      <c r="P1192" s="5" t="s">
        <v>508</v>
      </c>
      <c r="Q1192" t="str">
        <f>VLOOKUP(P1192,Key!$A$2:$C$160,2,FALSE)</f>
        <v>Home - PP</v>
      </c>
      <c r="R1192" t="str">
        <f>VLOOKUP(P1192,Key!$A$2:$C$160,3,FALSE)</f>
        <v>Home - PP</v>
      </c>
      <c r="S1192" t="str">
        <f>VLOOKUP(P1192,Key!$A$2:$D$160,4,FALSE)</f>
        <v>Home - PP</v>
      </c>
      <c r="T1192" t="b">
        <v>0</v>
      </c>
      <c r="U1192" s="4">
        <f t="shared" si="148"/>
        <v>7218.4596083762299</v>
      </c>
    </row>
    <row r="1193" spans="1:21" x14ac:dyDescent="0.2">
      <c r="A1193">
        <v>4323466420</v>
      </c>
      <c r="B1193" t="s">
        <v>670</v>
      </c>
      <c r="D1193" s="7">
        <v>44146</v>
      </c>
      <c r="F1193" s="7">
        <f t="shared" si="144"/>
        <v>44146</v>
      </c>
      <c r="G1193" s="6">
        <f t="shared" si="145"/>
        <v>11</v>
      </c>
      <c r="H1193" s="6">
        <f t="shared" si="146"/>
        <v>11</v>
      </c>
      <c r="I1193" s="6">
        <f t="shared" si="147"/>
        <v>2020</v>
      </c>
      <c r="J1193" t="s">
        <v>4</v>
      </c>
      <c r="K1193" t="s">
        <v>5</v>
      </c>
      <c r="L1193">
        <v>2880</v>
      </c>
      <c r="M1193">
        <f t="shared" si="150"/>
        <v>10000</v>
      </c>
      <c r="N1193">
        <v>10</v>
      </c>
      <c r="O1193" s="4">
        <f t="shared" si="149"/>
        <v>6.2137099999999998</v>
      </c>
      <c r="P1193" s="5" t="s">
        <v>508</v>
      </c>
      <c r="Q1193" t="str">
        <f>VLOOKUP(P1193,Key!$A$2:$C$160,2,FALSE)</f>
        <v>Home - PP</v>
      </c>
      <c r="R1193" t="str">
        <f>VLOOKUP(P1193,Key!$A$2:$C$160,3,FALSE)</f>
        <v>Home - PP</v>
      </c>
      <c r="S1193" t="str">
        <f>VLOOKUP(P1193,Key!$A$2:$D$160,4,FALSE)</f>
        <v>Home - PP</v>
      </c>
      <c r="T1193" t="b">
        <v>0</v>
      </c>
      <c r="U1193" s="4">
        <f t="shared" si="148"/>
        <v>7224.6733183762299</v>
      </c>
    </row>
    <row r="1194" spans="1:21" x14ac:dyDescent="0.2">
      <c r="A1194">
        <v>4328130848</v>
      </c>
      <c r="B1194" t="s">
        <v>671</v>
      </c>
      <c r="D1194" s="7">
        <v>44147</v>
      </c>
      <c r="F1194" s="7">
        <f t="shared" si="144"/>
        <v>44147</v>
      </c>
      <c r="G1194" s="6">
        <f t="shared" si="145"/>
        <v>11</v>
      </c>
      <c r="H1194" s="6">
        <f t="shared" si="146"/>
        <v>12</v>
      </c>
      <c r="I1194" s="6">
        <f t="shared" si="147"/>
        <v>2020</v>
      </c>
      <c r="J1194" t="s">
        <v>4</v>
      </c>
      <c r="K1194" t="s">
        <v>5</v>
      </c>
      <c r="L1194">
        <v>2911</v>
      </c>
      <c r="M1194">
        <f t="shared" si="150"/>
        <v>10040</v>
      </c>
      <c r="N1194">
        <v>10.039999999999999</v>
      </c>
      <c r="O1194" s="4">
        <f t="shared" si="149"/>
        <v>6.2385648400000004</v>
      </c>
      <c r="P1194" s="5" t="s">
        <v>508</v>
      </c>
      <c r="Q1194" t="str">
        <f>VLOOKUP(P1194,Key!$A$2:$C$160,2,FALSE)</f>
        <v>Home - PP</v>
      </c>
      <c r="R1194" t="str">
        <f>VLOOKUP(P1194,Key!$A$2:$C$160,3,FALSE)</f>
        <v>Home - PP</v>
      </c>
      <c r="S1194" t="str">
        <f>VLOOKUP(P1194,Key!$A$2:$D$160,4,FALSE)</f>
        <v>Home - PP</v>
      </c>
      <c r="T1194" t="b">
        <v>0</v>
      </c>
      <c r="U1194" s="4">
        <f t="shared" si="148"/>
        <v>7230.9118832162303</v>
      </c>
    </row>
    <row r="1195" spans="1:21" x14ac:dyDescent="0.2">
      <c r="A1195">
        <v>4332577928</v>
      </c>
      <c r="B1195" t="s">
        <v>672</v>
      </c>
      <c r="D1195" s="7">
        <v>44148</v>
      </c>
      <c r="F1195" s="7">
        <f t="shared" si="144"/>
        <v>44148</v>
      </c>
      <c r="G1195" s="6">
        <f t="shared" si="145"/>
        <v>11</v>
      </c>
      <c r="H1195" s="6">
        <f t="shared" si="146"/>
        <v>13</v>
      </c>
      <c r="I1195" s="6">
        <f t="shared" si="147"/>
        <v>2020</v>
      </c>
      <c r="J1195" t="s">
        <v>4</v>
      </c>
      <c r="K1195" t="s">
        <v>5</v>
      </c>
      <c r="L1195">
        <v>3083</v>
      </c>
      <c r="M1195">
        <f t="shared" si="150"/>
        <v>10090</v>
      </c>
      <c r="N1195">
        <v>10.09</v>
      </c>
      <c r="O1195" s="4">
        <f t="shared" si="149"/>
        <v>6.2696333900000001</v>
      </c>
      <c r="P1195" s="5" t="s">
        <v>508</v>
      </c>
      <c r="Q1195" t="str">
        <f>VLOOKUP(P1195,Key!$A$2:$C$160,2,FALSE)</f>
        <v>Home - PP</v>
      </c>
      <c r="R1195" t="str">
        <f>VLOOKUP(P1195,Key!$A$2:$C$160,3,FALSE)</f>
        <v>Home - PP</v>
      </c>
      <c r="S1195" t="str">
        <f>VLOOKUP(P1195,Key!$A$2:$D$160,4,FALSE)</f>
        <v>Home - PP</v>
      </c>
      <c r="T1195" t="b">
        <v>0</v>
      </c>
      <c r="U1195" s="4">
        <f t="shared" si="148"/>
        <v>7237.1815166062306</v>
      </c>
    </row>
    <row r="1196" spans="1:21" x14ac:dyDescent="0.2">
      <c r="A1196">
        <v>4337838878</v>
      </c>
      <c r="B1196" t="s">
        <v>673</v>
      </c>
      <c r="D1196" s="7">
        <v>44149</v>
      </c>
      <c r="F1196" s="7">
        <f t="shared" ref="F1196:F1259" si="151">DATE(I1196,G1196,H1196)</f>
        <v>44149</v>
      </c>
      <c r="G1196" s="6">
        <f t="shared" ref="G1196:G1259" si="152">MONTH(D1196)</f>
        <v>11</v>
      </c>
      <c r="H1196" s="6">
        <f t="shared" ref="H1196:H1259" si="153">DAY(D1196)</f>
        <v>14</v>
      </c>
      <c r="I1196" s="6">
        <f t="shared" ref="I1196:I1259" si="154">YEAR(D1196)</f>
        <v>2020</v>
      </c>
      <c r="J1196" t="s">
        <v>4</v>
      </c>
      <c r="K1196" t="s">
        <v>5</v>
      </c>
      <c r="L1196">
        <v>2851</v>
      </c>
      <c r="M1196">
        <f t="shared" si="150"/>
        <v>10000</v>
      </c>
      <c r="N1196">
        <v>10</v>
      </c>
      <c r="O1196" s="4">
        <f t="shared" si="149"/>
        <v>6.2137099999999998</v>
      </c>
      <c r="P1196" s="5" t="s">
        <v>508</v>
      </c>
      <c r="Q1196" t="str">
        <f>VLOOKUP(P1196,Key!$A$2:$C$160,2,FALSE)</f>
        <v>Home - PP</v>
      </c>
      <c r="R1196" t="str">
        <f>VLOOKUP(P1196,Key!$A$2:$C$160,3,FALSE)</f>
        <v>Home - PP</v>
      </c>
      <c r="S1196" t="str">
        <f>VLOOKUP(P1196,Key!$A$2:$D$160,4,FALSE)</f>
        <v>Home - PP</v>
      </c>
      <c r="T1196" t="b">
        <v>0</v>
      </c>
      <c r="U1196" s="4">
        <f t="shared" si="148"/>
        <v>7243.3952266062306</v>
      </c>
    </row>
    <row r="1197" spans="1:21" x14ac:dyDescent="0.2">
      <c r="A1197">
        <v>4343192402</v>
      </c>
      <c r="B1197" t="s">
        <v>674</v>
      </c>
      <c r="D1197" s="7">
        <v>44150</v>
      </c>
      <c r="F1197" s="7">
        <f t="shared" si="151"/>
        <v>44150</v>
      </c>
      <c r="G1197" s="6">
        <f t="shared" si="152"/>
        <v>11</v>
      </c>
      <c r="H1197" s="6">
        <f t="shared" si="153"/>
        <v>15</v>
      </c>
      <c r="I1197" s="6">
        <f t="shared" si="154"/>
        <v>2020</v>
      </c>
      <c r="J1197" t="s">
        <v>4</v>
      </c>
      <c r="K1197" t="s">
        <v>5</v>
      </c>
      <c r="L1197">
        <v>1876</v>
      </c>
      <c r="M1197">
        <f t="shared" si="150"/>
        <v>6520</v>
      </c>
      <c r="N1197">
        <v>6.52</v>
      </c>
      <c r="O1197" s="4">
        <f t="shared" si="149"/>
        <v>4.0513389200000001</v>
      </c>
      <c r="P1197" s="5" t="s">
        <v>508</v>
      </c>
      <c r="Q1197" t="str">
        <f>VLOOKUP(P1197,Key!$A$2:$C$160,2,FALSE)</f>
        <v>Home - PP</v>
      </c>
      <c r="R1197" t="str">
        <f>VLOOKUP(P1197,Key!$A$2:$C$160,3,FALSE)</f>
        <v>Home - PP</v>
      </c>
      <c r="S1197" t="str">
        <f>VLOOKUP(P1197,Key!$A$2:$D$160,4,FALSE)</f>
        <v>Home - PP</v>
      </c>
      <c r="T1197" t="b">
        <v>0</v>
      </c>
      <c r="U1197" s="4">
        <f t="shared" si="148"/>
        <v>7247.4465655262302</v>
      </c>
    </row>
    <row r="1198" spans="1:21" x14ac:dyDescent="0.2">
      <c r="A1198">
        <v>4352261058</v>
      </c>
      <c r="B1198" t="s">
        <v>675</v>
      </c>
      <c r="D1198" s="7">
        <v>44152</v>
      </c>
      <c r="F1198" s="7">
        <f t="shared" si="151"/>
        <v>44152</v>
      </c>
      <c r="G1198" s="6">
        <f t="shared" si="152"/>
        <v>11</v>
      </c>
      <c r="H1198" s="6">
        <f t="shared" si="153"/>
        <v>17</v>
      </c>
      <c r="I1198" s="6">
        <f t="shared" si="154"/>
        <v>2020</v>
      </c>
      <c r="J1198" t="s">
        <v>676</v>
      </c>
      <c r="K1198" t="s">
        <v>5</v>
      </c>
      <c r="L1198">
        <v>2954</v>
      </c>
      <c r="M1198">
        <f t="shared" si="150"/>
        <v>10340</v>
      </c>
      <c r="N1198">
        <v>10.34</v>
      </c>
      <c r="O1198" s="4">
        <f t="shared" si="149"/>
        <v>6.4249761400000001</v>
      </c>
      <c r="P1198" s="5" t="s">
        <v>847</v>
      </c>
      <c r="Q1198" t="str">
        <f>VLOOKUP(P1198,Key!$A$2:$C$160,2,FALSE)</f>
        <v>Home - MDR</v>
      </c>
      <c r="R1198" t="str">
        <f>VLOOKUP(P1198,Key!$A$2:$C$160,3,FALSE)</f>
        <v>Home - MDR</v>
      </c>
      <c r="S1198" t="str">
        <f>VLOOKUP(P1198,Key!$A$2:$D$160,4,FALSE)</f>
        <v>Home - MDR</v>
      </c>
      <c r="T1198" t="b">
        <v>0</v>
      </c>
      <c r="U1198" s="4">
        <f t="shared" si="148"/>
        <v>7253.8715416662299</v>
      </c>
    </row>
    <row r="1199" spans="1:21" x14ac:dyDescent="0.2">
      <c r="A1199">
        <v>4356434738</v>
      </c>
      <c r="B1199" t="s">
        <v>677</v>
      </c>
      <c r="D1199" s="7">
        <v>44153</v>
      </c>
      <c r="F1199" s="7">
        <f t="shared" si="151"/>
        <v>44153</v>
      </c>
      <c r="G1199" s="6">
        <f t="shared" si="152"/>
        <v>11</v>
      </c>
      <c r="H1199" s="6">
        <f t="shared" si="153"/>
        <v>18</v>
      </c>
      <c r="I1199" s="6">
        <f t="shared" si="154"/>
        <v>2020</v>
      </c>
      <c r="J1199" t="s">
        <v>4</v>
      </c>
      <c r="K1199" t="s">
        <v>5</v>
      </c>
      <c r="L1199">
        <v>2856</v>
      </c>
      <c r="M1199">
        <f t="shared" si="150"/>
        <v>9990</v>
      </c>
      <c r="N1199">
        <v>9.99</v>
      </c>
      <c r="O1199" s="4">
        <f t="shared" si="149"/>
        <v>6.2074962899999999</v>
      </c>
      <c r="P1199" s="5" t="s">
        <v>847</v>
      </c>
      <c r="Q1199" t="str">
        <f>VLOOKUP(P1199,Key!$A$2:$C$160,2,FALSE)</f>
        <v>Home - MDR</v>
      </c>
      <c r="R1199" t="str">
        <f>VLOOKUP(P1199,Key!$A$2:$C$160,3,FALSE)</f>
        <v>Home - MDR</v>
      </c>
      <c r="S1199" t="str">
        <f>VLOOKUP(P1199,Key!$A$2:$D$160,4,FALSE)</f>
        <v>Home - MDR</v>
      </c>
      <c r="T1199" t="b">
        <v>0</v>
      </c>
      <c r="U1199" s="4">
        <f t="shared" si="148"/>
        <v>7260.0790379562295</v>
      </c>
    </row>
    <row r="1200" spans="1:21" x14ac:dyDescent="0.2">
      <c r="A1200">
        <v>4361035646</v>
      </c>
      <c r="B1200" t="s">
        <v>678</v>
      </c>
      <c r="D1200" s="7">
        <v>44154</v>
      </c>
      <c r="F1200" s="7">
        <f t="shared" si="151"/>
        <v>44154</v>
      </c>
      <c r="G1200" s="6">
        <f t="shared" si="152"/>
        <v>11</v>
      </c>
      <c r="H1200" s="6">
        <f t="shared" si="153"/>
        <v>19</v>
      </c>
      <c r="I1200" s="6">
        <f t="shared" si="154"/>
        <v>2020</v>
      </c>
      <c r="J1200" t="s">
        <v>4</v>
      </c>
      <c r="K1200" t="s">
        <v>5</v>
      </c>
      <c r="L1200">
        <v>2925</v>
      </c>
      <c r="M1200">
        <f t="shared" si="150"/>
        <v>10230</v>
      </c>
      <c r="N1200">
        <v>10.23</v>
      </c>
      <c r="O1200" s="4">
        <f t="shared" si="149"/>
        <v>6.35662533</v>
      </c>
      <c r="P1200" s="5" t="s">
        <v>847</v>
      </c>
      <c r="Q1200" t="str">
        <f>VLOOKUP(P1200,Key!$A$2:$C$160,2,FALSE)</f>
        <v>Home - MDR</v>
      </c>
      <c r="R1200" t="str">
        <f>VLOOKUP(P1200,Key!$A$2:$C$160,3,FALSE)</f>
        <v>Home - MDR</v>
      </c>
      <c r="S1200" t="str">
        <f>VLOOKUP(P1200,Key!$A$2:$D$160,4,FALSE)</f>
        <v>Home - MDR</v>
      </c>
      <c r="T1200" t="b">
        <v>0</v>
      </c>
      <c r="U1200" s="4">
        <f t="shared" si="148"/>
        <v>7266.4356632862291</v>
      </c>
    </row>
    <row r="1201" spans="1:21" x14ac:dyDescent="0.2">
      <c r="A1201">
        <v>4365488888</v>
      </c>
      <c r="B1201" t="s">
        <v>679</v>
      </c>
      <c r="D1201" s="7">
        <v>44155</v>
      </c>
      <c r="F1201" s="7">
        <f t="shared" si="151"/>
        <v>44155</v>
      </c>
      <c r="G1201" s="6">
        <f t="shared" si="152"/>
        <v>11</v>
      </c>
      <c r="H1201" s="6">
        <f t="shared" si="153"/>
        <v>20</v>
      </c>
      <c r="I1201" s="6">
        <f t="shared" si="154"/>
        <v>2020</v>
      </c>
      <c r="J1201" t="s">
        <v>4</v>
      </c>
      <c r="K1201" t="s">
        <v>5</v>
      </c>
      <c r="L1201">
        <v>2963</v>
      </c>
      <c r="M1201">
        <f t="shared" si="150"/>
        <v>10300</v>
      </c>
      <c r="N1201">
        <v>10.3</v>
      </c>
      <c r="O1201" s="4">
        <f t="shared" si="149"/>
        <v>6.4001213000000003</v>
      </c>
      <c r="P1201" s="5" t="s">
        <v>847</v>
      </c>
      <c r="Q1201" t="str">
        <f>VLOOKUP(P1201,Key!$A$2:$C$160,2,FALSE)</f>
        <v>Home - MDR</v>
      </c>
      <c r="R1201" t="str">
        <f>VLOOKUP(P1201,Key!$A$2:$C$160,3,FALSE)</f>
        <v>Home - MDR</v>
      </c>
      <c r="S1201" t="str">
        <f>VLOOKUP(P1201,Key!$A$2:$D$160,4,FALSE)</f>
        <v>Home - MDR</v>
      </c>
      <c r="T1201" t="b">
        <v>0</v>
      </c>
      <c r="U1201" s="4">
        <f t="shared" si="148"/>
        <v>7272.8357845862292</v>
      </c>
    </row>
    <row r="1202" spans="1:21" x14ac:dyDescent="0.2">
      <c r="A1202">
        <v>4371485421</v>
      </c>
      <c r="B1202" t="s">
        <v>680</v>
      </c>
      <c r="D1202" s="7">
        <v>44156</v>
      </c>
      <c r="F1202" s="7">
        <f t="shared" si="151"/>
        <v>44156</v>
      </c>
      <c r="G1202" s="6">
        <f t="shared" si="152"/>
        <v>11</v>
      </c>
      <c r="H1202" s="6">
        <f t="shared" si="153"/>
        <v>21</v>
      </c>
      <c r="I1202" s="6">
        <f t="shared" si="154"/>
        <v>2020</v>
      </c>
      <c r="J1202" t="s">
        <v>7</v>
      </c>
      <c r="K1202" t="s">
        <v>5</v>
      </c>
      <c r="L1202">
        <v>1604</v>
      </c>
      <c r="M1202">
        <f t="shared" si="150"/>
        <v>5620</v>
      </c>
      <c r="N1202">
        <v>5.62</v>
      </c>
      <c r="O1202" s="4">
        <f t="shared" si="149"/>
        <v>3.4921050199999999</v>
      </c>
      <c r="P1202" s="5" t="s">
        <v>847</v>
      </c>
      <c r="Q1202" t="str">
        <f>VLOOKUP(P1202,Key!$A$2:$C$160,2,FALSE)</f>
        <v>Home - MDR</v>
      </c>
      <c r="R1202" t="str">
        <f>VLOOKUP(P1202,Key!$A$2:$C$160,3,FALSE)</f>
        <v>Home - MDR</v>
      </c>
      <c r="S1202" t="str">
        <f>VLOOKUP(P1202,Key!$A$2:$D$160,4,FALSE)</f>
        <v>Home - MDR</v>
      </c>
      <c r="T1202" t="b">
        <v>0</v>
      </c>
      <c r="U1202" s="4">
        <f t="shared" si="148"/>
        <v>7276.3278896062293</v>
      </c>
    </row>
    <row r="1203" spans="1:21" x14ac:dyDescent="0.2">
      <c r="A1203">
        <v>4376532558</v>
      </c>
      <c r="B1203" t="s">
        <v>681</v>
      </c>
      <c r="D1203" s="7">
        <v>44157</v>
      </c>
      <c r="F1203" s="7">
        <f t="shared" si="151"/>
        <v>44157</v>
      </c>
      <c r="G1203" s="6">
        <f t="shared" si="152"/>
        <v>11</v>
      </c>
      <c r="H1203" s="6">
        <f t="shared" si="153"/>
        <v>22</v>
      </c>
      <c r="I1203" s="6">
        <f t="shared" si="154"/>
        <v>2020</v>
      </c>
      <c r="J1203" t="s">
        <v>4</v>
      </c>
      <c r="K1203" t="s">
        <v>5</v>
      </c>
      <c r="L1203">
        <v>2854</v>
      </c>
      <c r="M1203">
        <f t="shared" si="150"/>
        <v>10010</v>
      </c>
      <c r="N1203">
        <v>10.01</v>
      </c>
      <c r="O1203" s="4">
        <f t="shared" si="149"/>
        <v>6.2199237099999998</v>
      </c>
      <c r="P1203" s="5" t="s">
        <v>847</v>
      </c>
      <c r="Q1203" t="str">
        <f>VLOOKUP(P1203,Key!$A$2:$C$160,2,FALSE)</f>
        <v>Home - MDR</v>
      </c>
      <c r="R1203" t="str">
        <f>VLOOKUP(P1203,Key!$A$2:$C$160,3,FALSE)</f>
        <v>Home - MDR</v>
      </c>
      <c r="S1203" t="str">
        <f>VLOOKUP(P1203,Key!$A$2:$D$160,4,FALSE)</f>
        <v>Home - MDR</v>
      </c>
      <c r="T1203" t="b">
        <v>0</v>
      </c>
      <c r="U1203" s="4">
        <f t="shared" si="148"/>
        <v>7282.5478133162296</v>
      </c>
    </row>
    <row r="1204" spans="1:21" x14ac:dyDescent="0.2">
      <c r="A1204">
        <v>4380467340</v>
      </c>
      <c r="B1204" t="s">
        <v>682</v>
      </c>
      <c r="D1204" s="7">
        <v>44158</v>
      </c>
      <c r="F1204" s="7">
        <f t="shared" si="151"/>
        <v>44158</v>
      </c>
      <c r="G1204" s="6">
        <f t="shared" si="152"/>
        <v>11</v>
      </c>
      <c r="H1204" s="6">
        <f t="shared" si="153"/>
        <v>23</v>
      </c>
      <c r="I1204" s="6">
        <f t="shared" si="154"/>
        <v>2020</v>
      </c>
      <c r="J1204" t="s">
        <v>4</v>
      </c>
      <c r="K1204" t="s">
        <v>5</v>
      </c>
      <c r="L1204">
        <v>2978</v>
      </c>
      <c r="M1204">
        <f t="shared" si="150"/>
        <v>10470</v>
      </c>
      <c r="N1204">
        <v>10.47</v>
      </c>
      <c r="O1204" s="4">
        <f t="shared" si="149"/>
        <v>6.50575437</v>
      </c>
      <c r="P1204" s="5" t="s">
        <v>847</v>
      </c>
      <c r="Q1204" t="str">
        <f>VLOOKUP(P1204,Key!$A$2:$C$160,2,FALSE)</f>
        <v>Home - MDR</v>
      </c>
      <c r="R1204" t="str">
        <f>VLOOKUP(P1204,Key!$A$2:$C$160,3,FALSE)</f>
        <v>Home - MDR</v>
      </c>
      <c r="S1204" t="str">
        <f>VLOOKUP(P1204,Key!$A$2:$D$160,4,FALSE)</f>
        <v>Home - MDR</v>
      </c>
      <c r="T1204" t="b">
        <v>0</v>
      </c>
      <c r="U1204" s="4">
        <f t="shared" si="148"/>
        <v>7289.0535676862301</v>
      </c>
    </row>
    <row r="1205" spans="1:21" x14ac:dyDescent="0.2">
      <c r="A1205">
        <v>4384964110</v>
      </c>
      <c r="B1205" t="s">
        <v>683</v>
      </c>
      <c r="D1205" s="7">
        <v>44159</v>
      </c>
      <c r="F1205" s="7">
        <f t="shared" si="151"/>
        <v>44159</v>
      </c>
      <c r="G1205" s="6">
        <f t="shared" si="152"/>
        <v>11</v>
      </c>
      <c r="H1205" s="6">
        <f t="shared" si="153"/>
        <v>24</v>
      </c>
      <c r="I1205" s="6">
        <f t="shared" si="154"/>
        <v>2020</v>
      </c>
      <c r="J1205" t="s">
        <v>4</v>
      </c>
      <c r="K1205" t="s">
        <v>5</v>
      </c>
      <c r="L1205">
        <v>2918</v>
      </c>
      <c r="M1205">
        <f t="shared" si="150"/>
        <v>10290</v>
      </c>
      <c r="N1205">
        <v>10.29</v>
      </c>
      <c r="O1205" s="4">
        <f t="shared" si="149"/>
        <v>6.3939075900000004</v>
      </c>
      <c r="P1205" s="5" t="s">
        <v>847</v>
      </c>
      <c r="Q1205" t="str">
        <f>VLOOKUP(P1205,Key!$A$2:$C$160,2,FALSE)</f>
        <v>Home - MDR</v>
      </c>
      <c r="R1205" t="str">
        <f>VLOOKUP(P1205,Key!$A$2:$C$160,3,FALSE)</f>
        <v>Home - MDR</v>
      </c>
      <c r="S1205" t="str">
        <f>VLOOKUP(P1205,Key!$A$2:$D$160,4,FALSE)</f>
        <v>Home - MDR</v>
      </c>
      <c r="T1205" t="b">
        <v>0</v>
      </c>
      <c r="U1205" s="4">
        <f t="shared" si="148"/>
        <v>7295.4474752762299</v>
      </c>
    </row>
    <row r="1206" spans="1:21" x14ac:dyDescent="0.2">
      <c r="A1206">
        <v>4389839779</v>
      </c>
      <c r="B1206" t="s">
        <v>684</v>
      </c>
      <c r="D1206" s="7">
        <v>44160</v>
      </c>
      <c r="F1206" s="7">
        <f t="shared" si="151"/>
        <v>44160</v>
      </c>
      <c r="G1206" s="6">
        <f t="shared" si="152"/>
        <v>11</v>
      </c>
      <c r="H1206" s="6">
        <f t="shared" si="153"/>
        <v>25</v>
      </c>
      <c r="I1206" s="6">
        <f t="shared" si="154"/>
        <v>2020</v>
      </c>
      <c r="J1206" t="s">
        <v>4</v>
      </c>
      <c r="K1206" t="s">
        <v>5</v>
      </c>
      <c r="L1206">
        <v>2789</v>
      </c>
      <c r="M1206">
        <f t="shared" si="150"/>
        <v>10010</v>
      </c>
      <c r="N1206">
        <v>10.01</v>
      </c>
      <c r="O1206" s="4">
        <f t="shared" si="149"/>
        <v>6.2199237099999998</v>
      </c>
      <c r="P1206" s="5" t="s">
        <v>847</v>
      </c>
      <c r="Q1206" t="str">
        <f>VLOOKUP(P1206,Key!$A$2:$C$160,2,FALSE)</f>
        <v>Home - MDR</v>
      </c>
      <c r="R1206" t="str">
        <f>VLOOKUP(P1206,Key!$A$2:$C$160,3,FALSE)</f>
        <v>Home - MDR</v>
      </c>
      <c r="S1206" t="str">
        <f>VLOOKUP(P1206,Key!$A$2:$D$160,4,FALSE)</f>
        <v>Home - MDR</v>
      </c>
      <c r="T1206" t="b">
        <v>0</v>
      </c>
      <c r="U1206" s="4">
        <f t="shared" si="148"/>
        <v>7301.6673989862302</v>
      </c>
    </row>
    <row r="1207" spans="1:21" x14ac:dyDescent="0.2">
      <c r="A1207">
        <v>4394270014</v>
      </c>
      <c r="B1207" t="s">
        <v>685</v>
      </c>
      <c r="D1207" s="7">
        <v>44161</v>
      </c>
      <c r="F1207" s="7">
        <f t="shared" si="151"/>
        <v>44161</v>
      </c>
      <c r="G1207" s="6">
        <f t="shared" si="152"/>
        <v>11</v>
      </c>
      <c r="H1207" s="6">
        <f t="shared" si="153"/>
        <v>26</v>
      </c>
      <c r="I1207" s="6">
        <f t="shared" si="154"/>
        <v>2020</v>
      </c>
      <c r="J1207" t="s">
        <v>4</v>
      </c>
      <c r="K1207" t="s">
        <v>5</v>
      </c>
      <c r="L1207">
        <v>3014</v>
      </c>
      <c r="M1207">
        <f t="shared" si="150"/>
        <v>10510</v>
      </c>
      <c r="N1207">
        <v>10.51</v>
      </c>
      <c r="O1207" s="4">
        <f t="shared" si="149"/>
        <v>6.5306092099999997</v>
      </c>
      <c r="P1207" s="5" t="s">
        <v>847</v>
      </c>
      <c r="Q1207" t="str">
        <f>VLOOKUP(P1207,Key!$A$2:$C$160,2,FALSE)</f>
        <v>Home - MDR</v>
      </c>
      <c r="R1207" t="str">
        <f>VLOOKUP(P1207,Key!$A$2:$C$160,3,FALSE)</f>
        <v>Home - MDR</v>
      </c>
      <c r="S1207" t="str">
        <f>VLOOKUP(P1207,Key!$A$2:$D$160,4,FALSE)</f>
        <v>Home - MDR</v>
      </c>
      <c r="T1207" t="b">
        <v>0</v>
      </c>
      <c r="U1207" s="4">
        <f t="shared" si="148"/>
        <v>7308.1980081962301</v>
      </c>
    </row>
    <row r="1208" spans="1:21" x14ac:dyDescent="0.2">
      <c r="A1208">
        <v>4398389985</v>
      </c>
      <c r="B1208" t="s">
        <v>686</v>
      </c>
      <c r="D1208" s="7">
        <v>44162</v>
      </c>
      <c r="F1208" s="7">
        <f t="shared" si="151"/>
        <v>44162</v>
      </c>
      <c r="G1208" s="6">
        <f t="shared" si="152"/>
        <v>11</v>
      </c>
      <c r="H1208" s="6">
        <f t="shared" si="153"/>
        <v>27</v>
      </c>
      <c r="I1208" s="6">
        <f t="shared" si="154"/>
        <v>2020</v>
      </c>
      <c r="J1208" t="s">
        <v>4</v>
      </c>
      <c r="K1208" t="s">
        <v>5</v>
      </c>
      <c r="L1208">
        <v>2874</v>
      </c>
      <c r="M1208">
        <f t="shared" si="150"/>
        <v>9990</v>
      </c>
      <c r="N1208">
        <v>9.99</v>
      </c>
      <c r="O1208" s="4">
        <f t="shared" si="149"/>
        <v>6.2074962899999999</v>
      </c>
      <c r="P1208" s="5" t="s">
        <v>847</v>
      </c>
      <c r="Q1208" t="str">
        <f>VLOOKUP(P1208,Key!$A$2:$C$160,2,FALSE)</f>
        <v>Home - MDR</v>
      </c>
      <c r="R1208" t="str">
        <f>VLOOKUP(P1208,Key!$A$2:$C$160,3,FALSE)</f>
        <v>Home - MDR</v>
      </c>
      <c r="S1208" t="str">
        <f>VLOOKUP(P1208,Key!$A$2:$D$160,4,FALSE)</f>
        <v>Home - MDR</v>
      </c>
      <c r="T1208" t="b">
        <v>0</v>
      </c>
      <c r="U1208" s="4">
        <f t="shared" si="148"/>
        <v>7314.4055044862298</v>
      </c>
    </row>
    <row r="1209" spans="1:21" x14ac:dyDescent="0.2">
      <c r="A1209">
        <v>4403444843</v>
      </c>
      <c r="B1209" t="s">
        <v>687</v>
      </c>
      <c r="D1209" s="7">
        <v>44163</v>
      </c>
      <c r="F1209" s="7">
        <f t="shared" si="151"/>
        <v>44163</v>
      </c>
      <c r="G1209" s="6">
        <f t="shared" si="152"/>
        <v>11</v>
      </c>
      <c r="H1209" s="6">
        <f t="shared" si="153"/>
        <v>28</v>
      </c>
      <c r="I1209" s="6">
        <f t="shared" si="154"/>
        <v>2020</v>
      </c>
      <c r="J1209" t="s">
        <v>4</v>
      </c>
      <c r="K1209" t="s">
        <v>5</v>
      </c>
      <c r="L1209">
        <v>2827</v>
      </c>
      <c r="M1209">
        <f t="shared" si="150"/>
        <v>10070</v>
      </c>
      <c r="N1209">
        <v>10.07</v>
      </c>
      <c r="O1209" s="4">
        <f t="shared" si="149"/>
        <v>6.2572059700000002</v>
      </c>
      <c r="P1209" s="5" t="s">
        <v>847</v>
      </c>
      <c r="Q1209" t="str">
        <f>VLOOKUP(P1209,Key!$A$2:$C$160,2,FALSE)</f>
        <v>Home - MDR</v>
      </c>
      <c r="R1209" t="str">
        <f>VLOOKUP(P1209,Key!$A$2:$C$160,3,FALSE)</f>
        <v>Home - MDR</v>
      </c>
      <c r="S1209" t="str">
        <f>VLOOKUP(P1209,Key!$A$2:$D$160,4,FALSE)</f>
        <v>Home - MDR</v>
      </c>
      <c r="T1209" t="b">
        <v>0</v>
      </c>
      <c r="U1209" s="4">
        <f t="shared" si="148"/>
        <v>7320.6627104562294</v>
      </c>
    </row>
    <row r="1210" spans="1:21" x14ac:dyDescent="0.2">
      <c r="A1210">
        <v>4408838159</v>
      </c>
      <c r="B1210" t="s">
        <v>688</v>
      </c>
      <c r="D1210" s="7">
        <v>44164</v>
      </c>
      <c r="F1210" s="7">
        <f t="shared" si="151"/>
        <v>44164</v>
      </c>
      <c r="G1210" s="6">
        <f t="shared" si="152"/>
        <v>11</v>
      </c>
      <c r="H1210" s="6">
        <f t="shared" si="153"/>
        <v>29</v>
      </c>
      <c r="I1210" s="6">
        <f t="shared" si="154"/>
        <v>2020</v>
      </c>
      <c r="J1210" t="s">
        <v>4</v>
      </c>
      <c r="K1210" t="s">
        <v>5</v>
      </c>
      <c r="L1210">
        <v>2398</v>
      </c>
      <c r="M1210">
        <f t="shared" si="150"/>
        <v>8690</v>
      </c>
      <c r="N1210">
        <v>8.69</v>
      </c>
      <c r="O1210" s="4">
        <f t="shared" si="149"/>
        <v>5.3997139900000004</v>
      </c>
      <c r="P1210" s="5" t="s">
        <v>847</v>
      </c>
      <c r="Q1210" t="str">
        <f>VLOOKUP(P1210,Key!$A$2:$C$160,2,FALSE)</f>
        <v>Home - MDR</v>
      </c>
      <c r="R1210" t="str">
        <f>VLOOKUP(P1210,Key!$A$2:$C$160,3,FALSE)</f>
        <v>Home - MDR</v>
      </c>
      <c r="S1210" t="str">
        <f>VLOOKUP(P1210,Key!$A$2:$D$160,4,FALSE)</f>
        <v>Home - MDR</v>
      </c>
      <c r="T1210" t="b">
        <v>0</v>
      </c>
      <c r="U1210" s="4">
        <f t="shared" si="148"/>
        <v>7326.0624244462297</v>
      </c>
    </row>
    <row r="1211" spans="1:21" x14ac:dyDescent="0.2">
      <c r="A1211">
        <v>4412653296</v>
      </c>
      <c r="B1211" t="s">
        <v>689</v>
      </c>
      <c r="D1211" s="7">
        <v>44165</v>
      </c>
      <c r="F1211" s="7">
        <f t="shared" si="151"/>
        <v>44165</v>
      </c>
      <c r="G1211" s="6">
        <f t="shared" si="152"/>
        <v>11</v>
      </c>
      <c r="H1211" s="6">
        <f t="shared" si="153"/>
        <v>30</v>
      </c>
      <c r="I1211" s="6">
        <f t="shared" si="154"/>
        <v>2020</v>
      </c>
      <c r="J1211" t="s">
        <v>4</v>
      </c>
      <c r="K1211" t="s">
        <v>5</v>
      </c>
      <c r="L1211">
        <v>2898</v>
      </c>
      <c r="M1211">
        <f t="shared" si="150"/>
        <v>10390</v>
      </c>
      <c r="N1211">
        <v>10.39</v>
      </c>
      <c r="O1211" s="4">
        <f t="shared" si="149"/>
        <v>6.4560446899999997</v>
      </c>
      <c r="P1211" s="5" t="s">
        <v>847</v>
      </c>
      <c r="Q1211" t="str">
        <f>VLOOKUP(P1211,Key!$A$2:$C$160,2,FALSE)</f>
        <v>Home - MDR</v>
      </c>
      <c r="R1211" t="str">
        <f>VLOOKUP(P1211,Key!$A$2:$C$160,3,FALSE)</f>
        <v>Home - MDR</v>
      </c>
      <c r="S1211" t="str">
        <f>VLOOKUP(P1211,Key!$A$2:$D$160,4,FALSE)</f>
        <v>Home - MDR</v>
      </c>
      <c r="T1211" t="b">
        <v>0</v>
      </c>
      <c r="U1211" s="4">
        <f t="shared" si="148"/>
        <v>7332.5184691362301</v>
      </c>
    </row>
    <row r="1212" spans="1:21" x14ac:dyDescent="0.2">
      <c r="A1212">
        <v>4416816594</v>
      </c>
      <c r="B1212" t="s">
        <v>690</v>
      </c>
      <c r="D1212" s="7">
        <v>44166</v>
      </c>
      <c r="F1212" s="7">
        <f t="shared" si="151"/>
        <v>44166</v>
      </c>
      <c r="G1212" s="6">
        <f t="shared" si="152"/>
        <v>12</v>
      </c>
      <c r="H1212" s="6">
        <f t="shared" si="153"/>
        <v>1</v>
      </c>
      <c r="I1212" s="6">
        <f t="shared" si="154"/>
        <v>2020</v>
      </c>
      <c r="J1212" t="s">
        <v>4</v>
      </c>
      <c r="K1212" t="s">
        <v>5</v>
      </c>
      <c r="L1212">
        <v>2892</v>
      </c>
      <c r="M1212">
        <f t="shared" si="150"/>
        <v>10340</v>
      </c>
      <c r="N1212">
        <v>10.34</v>
      </c>
      <c r="O1212" s="4">
        <f t="shared" si="149"/>
        <v>6.4249761400000001</v>
      </c>
      <c r="P1212" s="5" t="s">
        <v>847</v>
      </c>
      <c r="Q1212" t="str">
        <f>VLOOKUP(P1212,Key!$A$2:$C$160,2,FALSE)</f>
        <v>Home - MDR</v>
      </c>
      <c r="R1212" t="str">
        <f>VLOOKUP(P1212,Key!$A$2:$C$160,3,FALSE)</f>
        <v>Home - MDR</v>
      </c>
      <c r="S1212" t="str">
        <f>VLOOKUP(P1212,Key!$A$2:$D$160,4,FALSE)</f>
        <v>Home - MDR</v>
      </c>
      <c r="T1212" t="b">
        <v>0</v>
      </c>
      <c r="U1212" s="4">
        <f t="shared" si="148"/>
        <v>7338.9434452762298</v>
      </c>
    </row>
    <row r="1213" spans="1:21" x14ac:dyDescent="0.2">
      <c r="A1213">
        <v>4421308649</v>
      </c>
      <c r="B1213" t="s">
        <v>691</v>
      </c>
      <c r="D1213" s="7">
        <v>44167</v>
      </c>
      <c r="F1213" s="7">
        <f t="shared" si="151"/>
        <v>44167</v>
      </c>
      <c r="G1213" s="6">
        <f t="shared" si="152"/>
        <v>12</v>
      </c>
      <c r="H1213" s="6">
        <f t="shared" si="153"/>
        <v>2</v>
      </c>
      <c r="I1213" s="6">
        <f t="shared" si="154"/>
        <v>2020</v>
      </c>
      <c r="J1213" t="s">
        <v>4</v>
      </c>
      <c r="K1213" t="s">
        <v>5</v>
      </c>
      <c r="L1213">
        <v>2852</v>
      </c>
      <c r="M1213">
        <f t="shared" si="150"/>
        <v>10040</v>
      </c>
      <c r="N1213">
        <v>10.039999999999999</v>
      </c>
      <c r="O1213" s="4">
        <f t="shared" si="149"/>
        <v>6.2385648400000004</v>
      </c>
      <c r="P1213" s="5" t="s">
        <v>847</v>
      </c>
      <c r="Q1213" t="str">
        <f>VLOOKUP(P1213,Key!$A$2:$C$160,2,FALSE)</f>
        <v>Home - MDR</v>
      </c>
      <c r="R1213" t="str">
        <f>VLOOKUP(P1213,Key!$A$2:$C$160,3,FALSE)</f>
        <v>Home - MDR</v>
      </c>
      <c r="S1213" t="str">
        <f>VLOOKUP(P1213,Key!$A$2:$D$160,4,FALSE)</f>
        <v>Home - MDR</v>
      </c>
      <c r="T1213" t="b">
        <v>0</v>
      </c>
      <c r="U1213" s="4">
        <f t="shared" si="148"/>
        <v>7345.1820101162302</v>
      </c>
    </row>
    <row r="1214" spans="1:21" x14ac:dyDescent="0.2">
      <c r="A1214">
        <v>4425385650</v>
      </c>
      <c r="B1214" t="s">
        <v>692</v>
      </c>
      <c r="D1214" s="7">
        <v>44168</v>
      </c>
      <c r="F1214" s="7">
        <f t="shared" si="151"/>
        <v>44168</v>
      </c>
      <c r="G1214" s="6">
        <f t="shared" si="152"/>
        <v>12</v>
      </c>
      <c r="H1214" s="6">
        <f t="shared" si="153"/>
        <v>3</v>
      </c>
      <c r="I1214" s="6">
        <f t="shared" si="154"/>
        <v>2020</v>
      </c>
      <c r="J1214" t="s">
        <v>4</v>
      </c>
      <c r="K1214" t="s">
        <v>5</v>
      </c>
      <c r="L1214">
        <v>3074</v>
      </c>
      <c r="M1214">
        <f t="shared" si="150"/>
        <v>10840</v>
      </c>
      <c r="N1214">
        <v>10.84</v>
      </c>
      <c r="O1214" s="4">
        <f t="shared" si="149"/>
        <v>6.73566164</v>
      </c>
      <c r="P1214" s="5" t="s">
        <v>847</v>
      </c>
      <c r="Q1214" t="str">
        <f>VLOOKUP(P1214,Key!$A$2:$C$160,2,FALSE)</f>
        <v>Home - MDR</v>
      </c>
      <c r="R1214" t="str">
        <f>VLOOKUP(P1214,Key!$A$2:$C$160,3,FALSE)</f>
        <v>Home - MDR</v>
      </c>
      <c r="S1214" t="str">
        <f>VLOOKUP(P1214,Key!$A$2:$D$160,4,FALSE)</f>
        <v>Home - MDR</v>
      </c>
      <c r="T1214" t="b">
        <v>0</v>
      </c>
      <c r="U1214" s="4">
        <f t="shared" si="148"/>
        <v>7351.9176717562304</v>
      </c>
    </row>
    <row r="1215" spans="1:21" x14ac:dyDescent="0.2">
      <c r="A1215">
        <v>4429304987</v>
      </c>
      <c r="B1215" t="s">
        <v>693</v>
      </c>
      <c r="D1215" s="7">
        <v>44169</v>
      </c>
      <c r="F1215" s="7">
        <f t="shared" si="151"/>
        <v>44169</v>
      </c>
      <c r="G1215" s="6">
        <f t="shared" si="152"/>
        <v>12</v>
      </c>
      <c r="H1215" s="6">
        <f t="shared" si="153"/>
        <v>4</v>
      </c>
      <c r="I1215" s="6">
        <f t="shared" si="154"/>
        <v>2020</v>
      </c>
      <c r="J1215" t="s">
        <v>4</v>
      </c>
      <c r="K1215" t="s">
        <v>5</v>
      </c>
      <c r="L1215">
        <v>2807</v>
      </c>
      <c r="M1215">
        <f t="shared" si="150"/>
        <v>9990</v>
      </c>
      <c r="N1215">
        <v>9.99</v>
      </c>
      <c r="O1215" s="4">
        <f t="shared" si="149"/>
        <v>6.2074962899999999</v>
      </c>
      <c r="P1215" s="5" t="s">
        <v>847</v>
      </c>
      <c r="Q1215" t="str">
        <f>VLOOKUP(P1215,Key!$A$2:$C$160,2,FALSE)</f>
        <v>Home - MDR</v>
      </c>
      <c r="R1215" t="str">
        <f>VLOOKUP(P1215,Key!$A$2:$C$160,3,FALSE)</f>
        <v>Home - MDR</v>
      </c>
      <c r="S1215" t="str">
        <f>VLOOKUP(P1215,Key!$A$2:$D$160,4,FALSE)</f>
        <v>Home - MDR</v>
      </c>
      <c r="T1215" t="b">
        <v>0</v>
      </c>
      <c r="U1215" s="4">
        <f t="shared" si="148"/>
        <v>7358.1251680462301</v>
      </c>
    </row>
    <row r="1216" spans="1:21" x14ac:dyDescent="0.2">
      <c r="A1216">
        <v>4433911916</v>
      </c>
      <c r="B1216" t="s">
        <v>694</v>
      </c>
      <c r="D1216" s="7">
        <v>44170</v>
      </c>
      <c r="F1216" s="7">
        <f t="shared" si="151"/>
        <v>44170</v>
      </c>
      <c r="G1216" s="6">
        <f t="shared" si="152"/>
        <v>12</v>
      </c>
      <c r="H1216" s="6">
        <f t="shared" si="153"/>
        <v>5</v>
      </c>
      <c r="I1216" s="6">
        <f t="shared" si="154"/>
        <v>2020</v>
      </c>
      <c r="J1216" t="s">
        <v>4</v>
      </c>
      <c r="K1216" t="s">
        <v>5</v>
      </c>
      <c r="L1216">
        <v>2839</v>
      </c>
      <c r="M1216">
        <f t="shared" si="150"/>
        <v>10120</v>
      </c>
      <c r="N1216">
        <v>10.119999999999999</v>
      </c>
      <c r="O1216" s="4">
        <f t="shared" si="149"/>
        <v>6.2882745199999999</v>
      </c>
      <c r="P1216" s="5" t="s">
        <v>847</v>
      </c>
      <c r="Q1216" t="str">
        <f>VLOOKUP(P1216,Key!$A$2:$C$160,2,FALSE)</f>
        <v>Home - MDR</v>
      </c>
      <c r="R1216" t="str">
        <f>VLOOKUP(P1216,Key!$A$2:$C$160,3,FALSE)</f>
        <v>Home - MDR</v>
      </c>
      <c r="S1216" t="str">
        <f>VLOOKUP(P1216,Key!$A$2:$D$160,4,FALSE)</f>
        <v>Home - MDR</v>
      </c>
      <c r="T1216" t="b">
        <v>0</v>
      </c>
      <c r="U1216" s="4">
        <f t="shared" si="148"/>
        <v>7364.4134425662305</v>
      </c>
    </row>
    <row r="1217" spans="1:21" x14ac:dyDescent="0.2">
      <c r="A1217">
        <v>4438971516</v>
      </c>
      <c r="B1217" t="s">
        <v>695</v>
      </c>
      <c r="D1217" s="7">
        <v>44171</v>
      </c>
      <c r="F1217" s="7">
        <f t="shared" si="151"/>
        <v>44171</v>
      </c>
      <c r="G1217" s="6">
        <f t="shared" si="152"/>
        <v>12</v>
      </c>
      <c r="H1217" s="6">
        <f t="shared" si="153"/>
        <v>6</v>
      </c>
      <c r="I1217" s="6">
        <f t="shared" si="154"/>
        <v>2020</v>
      </c>
      <c r="J1217" t="s">
        <v>4</v>
      </c>
      <c r="K1217" t="s">
        <v>5</v>
      </c>
      <c r="L1217">
        <v>2380</v>
      </c>
      <c r="M1217">
        <f t="shared" si="150"/>
        <v>8560</v>
      </c>
      <c r="N1217">
        <v>8.56</v>
      </c>
      <c r="O1217" s="4">
        <f t="shared" si="149"/>
        <v>5.3189357600000005</v>
      </c>
      <c r="P1217" s="5" t="s">
        <v>847</v>
      </c>
      <c r="Q1217" t="str">
        <f>VLOOKUP(P1217,Key!$A$2:$C$160,2,FALSE)</f>
        <v>Home - MDR</v>
      </c>
      <c r="R1217" t="str">
        <f>VLOOKUP(P1217,Key!$A$2:$C$160,3,FALSE)</f>
        <v>Home - MDR</v>
      </c>
      <c r="S1217" t="str">
        <f>VLOOKUP(P1217,Key!$A$2:$D$160,4,FALSE)</f>
        <v>Home - MDR</v>
      </c>
      <c r="T1217" t="b">
        <v>0</v>
      </c>
      <c r="U1217" s="4">
        <f t="shared" si="148"/>
        <v>7369.7323783262309</v>
      </c>
    </row>
    <row r="1218" spans="1:21" x14ac:dyDescent="0.2">
      <c r="A1218">
        <v>4442525005</v>
      </c>
      <c r="B1218" t="s">
        <v>696</v>
      </c>
      <c r="D1218" s="7">
        <v>44172</v>
      </c>
      <c r="F1218" s="7">
        <f t="shared" si="151"/>
        <v>44172</v>
      </c>
      <c r="G1218" s="6">
        <f t="shared" si="152"/>
        <v>12</v>
      </c>
      <c r="H1218" s="6">
        <f t="shared" si="153"/>
        <v>7</v>
      </c>
      <c r="I1218" s="6">
        <f t="shared" si="154"/>
        <v>2020</v>
      </c>
      <c r="J1218" t="s">
        <v>4</v>
      </c>
      <c r="K1218" t="s">
        <v>5</v>
      </c>
      <c r="L1218">
        <v>2978</v>
      </c>
      <c r="M1218">
        <f t="shared" si="150"/>
        <v>10910</v>
      </c>
      <c r="N1218">
        <v>10.91</v>
      </c>
      <c r="O1218" s="4">
        <f t="shared" si="149"/>
        <v>6.7791576100000004</v>
      </c>
      <c r="P1218" s="5" t="s">
        <v>847</v>
      </c>
      <c r="Q1218" t="str">
        <f>VLOOKUP(P1218,Key!$A$2:$C$160,2,FALSE)</f>
        <v>Home - MDR</v>
      </c>
      <c r="R1218" t="str">
        <f>VLOOKUP(P1218,Key!$A$2:$C$160,3,FALSE)</f>
        <v>Home - MDR</v>
      </c>
      <c r="S1218" t="str">
        <f>VLOOKUP(P1218,Key!$A$2:$D$160,4,FALSE)</f>
        <v>Home - MDR</v>
      </c>
      <c r="T1218" t="b">
        <v>0</v>
      </c>
      <c r="U1218" s="4">
        <f t="shared" si="148"/>
        <v>7376.5115359362308</v>
      </c>
    </row>
    <row r="1219" spans="1:21" x14ac:dyDescent="0.2">
      <c r="A1219">
        <v>4446864471</v>
      </c>
      <c r="B1219" t="s">
        <v>697</v>
      </c>
      <c r="D1219" s="7">
        <v>44173</v>
      </c>
      <c r="F1219" s="7">
        <f t="shared" si="151"/>
        <v>44173</v>
      </c>
      <c r="G1219" s="6">
        <f t="shared" si="152"/>
        <v>12</v>
      </c>
      <c r="H1219" s="6">
        <f t="shared" si="153"/>
        <v>8</v>
      </c>
      <c r="I1219" s="6">
        <f t="shared" si="154"/>
        <v>2020</v>
      </c>
      <c r="J1219" t="s">
        <v>4</v>
      </c>
      <c r="K1219" t="s">
        <v>5</v>
      </c>
      <c r="L1219">
        <v>2865</v>
      </c>
      <c r="M1219">
        <f t="shared" si="150"/>
        <v>10120</v>
      </c>
      <c r="N1219">
        <v>10.119999999999999</v>
      </c>
      <c r="O1219" s="4">
        <f t="shared" si="149"/>
        <v>6.2882745199999999</v>
      </c>
      <c r="P1219" s="5" t="s">
        <v>847</v>
      </c>
      <c r="Q1219" t="str">
        <f>VLOOKUP(P1219,Key!$A$2:$C$160,2,FALSE)</f>
        <v>Home - MDR</v>
      </c>
      <c r="R1219" t="str">
        <f>VLOOKUP(P1219,Key!$A$2:$C$160,3,FALSE)</f>
        <v>Home - MDR</v>
      </c>
      <c r="S1219" t="str">
        <f>VLOOKUP(P1219,Key!$A$2:$D$160,4,FALSE)</f>
        <v>Home - MDR</v>
      </c>
      <c r="T1219" t="b">
        <v>0</v>
      </c>
      <c r="U1219" s="4">
        <f t="shared" si="148"/>
        <v>7382.7998104562312</v>
      </c>
    </row>
    <row r="1220" spans="1:21" x14ac:dyDescent="0.2">
      <c r="A1220">
        <v>4451086213</v>
      </c>
      <c r="B1220" t="s">
        <v>698</v>
      </c>
      <c r="D1220" s="7">
        <v>44174</v>
      </c>
      <c r="F1220" s="7">
        <f t="shared" si="151"/>
        <v>44174</v>
      </c>
      <c r="G1220" s="6">
        <f t="shared" si="152"/>
        <v>12</v>
      </c>
      <c r="H1220" s="6">
        <f t="shared" si="153"/>
        <v>9</v>
      </c>
      <c r="I1220" s="6">
        <f t="shared" si="154"/>
        <v>2020</v>
      </c>
      <c r="J1220" t="s">
        <v>4</v>
      </c>
      <c r="K1220" t="s">
        <v>5</v>
      </c>
      <c r="L1220">
        <v>2448</v>
      </c>
      <c r="M1220">
        <f t="shared" si="150"/>
        <v>8720</v>
      </c>
      <c r="N1220">
        <v>8.7200000000000006</v>
      </c>
      <c r="O1220" s="4">
        <f t="shared" si="149"/>
        <v>5.4183551200000002</v>
      </c>
      <c r="P1220" s="5" t="s">
        <v>847</v>
      </c>
      <c r="Q1220" t="str">
        <f>VLOOKUP(P1220,Key!$A$2:$C$160,2,FALSE)</f>
        <v>Home - MDR</v>
      </c>
      <c r="R1220" t="str">
        <f>VLOOKUP(P1220,Key!$A$2:$C$160,3,FALSE)</f>
        <v>Home - MDR</v>
      </c>
      <c r="S1220" t="str">
        <f>VLOOKUP(P1220,Key!$A$2:$D$160,4,FALSE)</f>
        <v>Home - MDR</v>
      </c>
      <c r="T1220" t="b">
        <v>0</v>
      </c>
      <c r="U1220" s="4">
        <f t="shared" si="148"/>
        <v>7388.2181655762315</v>
      </c>
    </row>
    <row r="1221" spans="1:21" x14ac:dyDescent="0.2">
      <c r="A1221">
        <v>4455076974</v>
      </c>
      <c r="B1221" t="s">
        <v>699</v>
      </c>
      <c r="D1221" s="7">
        <v>44175</v>
      </c>
      <c r="F1221" s="7">
        <f t="shared" si="151"/>
        <v>44175</v>
      </c>
      <c r="G1221" s="6">
        <f t="shared" si="152"/>
        <v>12</v>
      </c>
      <c r="H1221" s="6">
        <f t="shared" si="153"/>
        <v>10</v>
      </c>
      <c r="I1221" s="6">
        <f t="shared" si="154"/>
        <v>2020</v>
      </c>
      <c r="J1221" t="s">
        <v>4</v>
      </c>
      <c r="K1221" t="s">
        <v>5</v>
      </c>
      <c r="L1221">
        <v>2915</v>
      </c>
      <c r="M1221">
        <f t="shared" si="150"/>
        <v>10240</v>
      </c>
      <c r="N1221">
        <v>10.24</v>
      </c>
      <c r="O1221" s="4">
        <f t="shared" si="149"/>
        <v>6.3628390399999999</v>
      </c>
      <c r="P1221" s="5" t="s">
        <v>847</v>
      </c>
      <c r="Q1221" t="str">
        <f>VLOOKUP(P1221,Key!$A$2:$C$160,2,FALSE)</f>
        <v>Home - MDR</v>
      </c>
      <c r="R1221" t="str">
        <f>VLOOKUP(P1221,Key!$A$2:$C$160,3,FALSE)</f>
        <v>Home - MDR</v>
      </c>
      <c r="S1221" t="str">
        <f>VLOOKUP(P1221,Key!$A$2:$D$160,4,FALSE)</f>
        <v>Home - MDR</v>
      </c>
      <c r="T1221" t="b">
        <v>0</v>
      </c>
      <c r="U1221" s="4">
        <f t="shared" si="148"/>
        <v>7394.5810046162314</v>
      </c>
    </row>
    <row r="1222" spans="1:21" x14ac:dyDescent="0.2">
      <c r="A1222">
        <v>4459203933</v>
      </c>
      <c r="B1222" t="s">
        <v>700</v>
      </c>
      <c r="D1222" s="7">
        <v>44176</v>
      </c>
      <c r="F1222" s="7">
        <f t="shared" si="151"/>
        <v>44176</v>
      </c>
      <c r="G1222" s="6">
        <f t="shared" si="152"/>
        <v>12</v>
      </c>
      <c r="H1222" s="6">
        <f t="shared" si="153"/>
        <v>11</v>
      </c>
      <c r="I1222" s="6">
        <f t="shared" si="154"/>
        <v>2020</v>
      </c>
      <c r="J1222" t="s">
        <v>4</v>
      </c>
      <c r="K1222" t="s">
        <v>5</v>
      </c>
      <c r="L1222">
        <v>2591</v>
      </c>
      <c r="M1222">
        <f t="shared" si="150"/>
        <v>9200</v>
      </c>
      <c r="N1222">
        <v>9.1999999999999993</v>
      </c>
      <c r="O1222" s="4">
        <f t="shared" si="149"/>
        <v>5.7166132000000003</v>
      </c>
      <c r="P1222" s="5" t="s">
        <v>847</v>
      </c>
      <c r="Q1222" t="str">
        <f>VLOOKUP(P1222,Key!$A$2:$C$160,2,FALSE)</f>
        <v>Home - MDR</v>
      </c>
      <c r="R1222" t="str">
        <f>VLOOKUP(P1222,Key!$A$2:$C$160,3,FALSE)</f>
        <v>Home - MDR</v>
      </c>
      <c r="S1222" t="str">
        <f>VLOOKUP(P1222,Key!$A$2:$D$160,4,FALSE)</f>
        <v>Home - MDR</v>
      </c>
      <c r="T1222" t="b">
        <v>0</v>
      </c>
      <c r="U1222" s="4">
        <f t="shared" si="148"/>
        <v>7400.2976178162317</v>
      </c>
    </row>
    <row r="1223" spans="1:21" x14ac:dyDescent="0.2">
      <c r="A1223">
        <v>4463569566</v>
      </c>
      <c r="B1223" t="s">
        <v>701</v>
      </c>
      <c r="D1223" s="7">
        <v>44177</v>
      </c>
      <c r="F1223" s="7">
        <f t="shared" si="151"/>
        <v>44177</v>
      </c>
      <c r="G1223" s="6">
        <f t="shared" si="152"/>
        <v>12</v>
      </c>
      <c r="H1223" s="6">
        <f t="shared" si="153"/>
        <v>12</v>
      </c>
      <c r="I1223" s="6">
        <f t="shared" si="154"/>
        <v>2020</v>
      </c>
      <c r="J1223" t="s">
        <v>4</v>
      </c>
      <c r="K1223" t="s">
        <v>5</v>
      </c>
      <c r="L1223">
        <v>2829</v>
      </c>
      <c r="M1223">
        <f t="shared" si="150"/>
        <v>10020</v>
      </c>
      <c r="N1223">
        <v>10.02</v>
      </c>
      <c r="O1223" s="4">
        <f t="shared" si="149"/>
        <v>6.2261374199999997</v>
      </c>
      <c r="P1223" s="5" t="s">
        <v>847</v>
      </c>
      <c r="Q1223" t="str">
        <f>VLOOKUP(P1223,Key!$A$2:$C$160,2,FALSE)</f>
        <v>Home - MDR</v>
      </c>
      <c r="R1223" t="str">
        <f>VLOOKUP(P1223,Key!$A$2:$C$160,3,FALSE)</f>
        <v>Home - MDR</v>
      </c>
      <c r="S1223" t="str">
        <f>VLOOKUP(P1223,Key!$A$2:$D$160,4,FALSE)</f>
        <v>Home - MDR</v>
      </c>
      <c r="T1223" t="b">
        <v>0</v>
      </c>
      <c r="U1223" s="4">
        <f t="shared" si="148"/>
        <v>7406.5237552362314</v>
      </c>
    </row>
    <row r="1224" spans="1:21" x14ac:dyDescent="0.2">
      <c r="A1224">
        <v>4468545829</v>
      </c>
      <c r="B1224" t="s">
        <v>702</v>
      </c>
      <c r="D1224" s="7">
        <v>44178</v>
      </c>
      <c r="F1224" s="7">
        <f t="shared" si="151"/>
        <v>44178</v>
      </c>
      <c r="G1224" s="6">
        <f t="shared" si="152"/>
        <v>12</v>
      </c>
      <c r="H1224" s="6">
        <f t="shared" si="153"/>
        <v>13</v>
      </c>
      <c r="I1224" s="6">
        <f t="shared" si="154"/>
        <v>2020</v>
      </c>
      <c r="J1224" t="s">
        <v>4</v>
      </c>
      <c r="K1224" t="s">
        <v>5</v>
      </c>
      <c r="L1224">
        <v>2503</v>
      </c>
      <c r="M1224">
        <f t="shared" si="150"/>
        <v>8610</v>
      </c>
      <c r="N1224">
        <v>8.61</v>
      </c>
      <c r="O1224" s="4">
        <f t="shared" si="149"/>
        <v>5.3500043100000001</v>
      </c>
      <c r="P1224" s="5" t="s">
        <v>847</v>
      </c>
      <c r="Q1224" t="str">
        <f>VLOOKUP(P1224,Key!$A$2:$C$160,2,FALSE)</f>
        <v>Home - MDR</v>
      </c>
      <c r="R1224" t="str">
        <f>VLOOKUP(P1224,Key!$A$2:$C$160,3,FALSE)</f>
        <v>Home - MDR</v>
      </c>
      <c r="S1224" t="str">
        <f>VLOOKUP(P1224,Key!$A$2:$D$160,4,FALSE)</f>
        <v>Home - MDR</v>
      </c>
      <c r="T1224" t="b">
        <v>0</v>
      </c>
      <c r="U1224" s="4">
        <f t="shared" ref="U1224:U1287" si="155">IF(K1224="Run",O1224,0)+U1223</f>
        <v>7411.8737595462317</v>
      </c>
    </row>
    <row r="1225" spans="1:21" x14ac:dyDescent="0.2">
      <c r="A1225">
        <v>4471964811</v>
      </c>
      <c r="B1225" t="s">
        <v>703</v>
      </c>
      <c r="D1225" s="7">
        <v>44179</v>
      </c>
      <c r="F1225" s="7">
        <f t="shared" si="151"/>
        <v>44179</v>
      </c>
      <c r="G1225" s="6">
        <f t="shared" si="152"/>
        <v>12</v>
      </c>
      <c r="H1225" s="6">
        <f t="shared" si="153"/>
        <v>14</v>
      </c>
      <c r="I1225" s="6">
        <f t="shared" si="154"/>
        <v>2020</v>
      </c>
      <c r="J1225" t="s">
        <v>4</v>
      </c>
      <c r="K1225" t="s">
        <v>5</v>
      </c>
      <c r="L1225">
        <v>2382</v>
      </c>
      <c r="M1225">
        <f t="shared" si="150"/>
        <v>8520</v>
      </c>
      <c r="N1225">
        <v>8.52</v>
      </c>
      <c r="O1225" s="4">
        <f t="shared" si="149"/>
        <v>5.2940809199999999</v>
      </c>
      <c r="P1225" s="5" t="s">
        <v>847</v>
      </c>
      <c r="Q1225" t="str">
        <f>VLOOKUP(P1225,Key!$A$2:$C$160,2,FALSE)</f>
        <v>Home - MDR</v>
      </c>
      <c r="R1225" t="str">
        <f>VLOOKUP(P1225,Key!$A$2:$C$160,3,FALSE)</f>
        <v>Home - MDR</v>
      </c>
      <c r="S1225" t="str">
        <f>VLOOKUP(P1225,Key!$A$2:$D$160,4,FALSE)</f>
        <v>Home - MDR</v>
      </c>
      <c r="T1225" t="b">
        <v>0</v>
      </c>
      <c r="U1225" s="4">
        <f t="shared" si="155"/>
        <v>7417.1678404662316</v>
      </c>
    </row>
    <row r="1226" spans="1:21" x14ac:dyDescent="0.2">
      <c r="A1226">
        <v>4475933817</v>
      </c>
      <c r="B1226" t="s">
        <v>704</v>
      </c>
      <c r="D1226" s="7">
        <v>44180</v>
      </c>
      <c r="F1226" s="7">
        <f t="shared" si="151"/>
        <v>44180</v>
      </c>
      <c r="G1226" s="6">
        <f t="shared" si="152"/>
        <v>12</v>
      </c>
      <c r="H1226" s="6">
        <f t="shared" si="153"/>
        <v>15</v>
      </c>
      <c r="I1226" s="6">
        <f t="shared" si="154"/>
        <v>2020</v>
      </c>
      <c r="J1226" t="s">
        <v>4</v>
      </c>
      <c r="K1226" t="s">
        <v>5</v>
      </c>
      <c r="L1226">
        <v>2889</v>
      </c>
      <c r="M1226">
        <f t="shared" si="150"/>
        <v>10030</v>
      </c>
      <c r="N1226">
        <v>10.029999999999999</v>
      </c>
      <c r="O1226" s="4">
        <f t="shared" si="149"/>
        <v>6.2323511300000005</v>
      </c>
      <c r="P1226" s="5" t="s">
        <v>847</v>
      </c>
      <c r="Q1226" t="str">
        <f>VLOOKUP(P1226,Key!$A$2:$C$160,2,FALSE)</f>
        <v>Home - MDR</v>
      </c>
      <c r="R1226" t="str">
        <f>VLOOKUP(P1226,Key!$A$2:$C$160,3,FALSE)</f>
        <v>Home - MDR</v>
      </c>
      <c r="S1226" t="str">
        <f>VLOOKUP(P1226,Key!$A$2:$D$160,4,FALSE)</f>
        <v>Home - MDR</v>
      </c>
      <c r="T1226" t="b">
        <v>0</v>
      </c>
      <c r="U1226" s="4">
        <f t="shared" si="155"/>
        <v>7423.4001915962317</v>
      </c>
    </row>
    <row r="1227" spans="1:21" x14ac:dyDescent="0.2">
      <c r="A1227">
        <v>4480187590</v>
      </c>
      <c r="B1227" t="s">
        <v>705</v>
      </c>
      <c r="D1227" s="7">
        <v>44181</v>
      </c>
      <c r="F1227" s="7">
        <f t="shared" si="151"/>
        <v>44181</v>
      </c>
      <c r="G1227" s="6">
        <f t="shared" si="152"/>
        <v>12</v>
      </c>
      <c r="H1227" s="6">
        <f t="shared" si="153"/>
        <v>16</v>
      </c>
      <c r="I1227" s="6">
        <f t="shared" si="154"/>
        <v>2020</v>
      </c>
      <c r="J1227" t="s">
        <v>4</v>
      </c>
      <c r="K1227" t="s">
        <v>5</v>
      </c>
      <c r="L1227">
        <v>2797</v>
      </c>
      <c r="M1227">
        <f t="shared" si="150"/>
        <v>10070</v>
      </c>
      <c r="N1227">
        <v>10.07</v>
      </c>
      <c r="O1227" s="4">
        <f t="shared" si="149"/>
        <v>6.2572059700000002</v>
      </c>
      <c r="P1227" s="5" t="s">
        <v>847</v>
      </c>
      <c r="Q1227" t="str">
        <f>VLOOKUP(P1227,Key!$A$2:$C$160,2,FALSE)</f>
        <v>Home - MDR</v>
      </c>
      <c r="R1227" t="str">
        <f>VLOOKUP(P1227,Key!$A$2:$C$160,3,FALSE)</f>
        <v>Home - MDR</v>
      </c>
      <c r="S1227" t="str">
        <f>VLOOKUP(P1227,Key!$A$2:$D$160,4,FALSE)</f>
        <v>Home - MDR</v>
      </c>
      <c r="T1227" t="b">
        <v>0</v>
      </c>
      <c r="U1227" s="4">
        <f t="shared" si="155"/>
        <v>7429.6573975662313</v>
      </c>
    </row>
    <row r="1228" spans="1:21" x14ac:dyDescent="0.2">
      <c r="A1228">
        <v>4484110977</v>
      </c>
      <c r="B1228" t="s">
        <v>706</v>
      </c>
      <c r="D1228" s="7">
        <v>44182</v>
      </c>
      <c r="F1228" s="7">
        <f t="shared" si="151"/>
        <v>44182</v>
      </c>
      <c r="G1228" s="6">
        <f t="shared" si="152"/>
        <v>12</v>
      </c>
      <c r="H1228" s="6">
        <f t="shared" si="153"/>
        <v>17</v>
      </c>
      <c r="I1228" s="6">
        <f t="shared" si="154"/>
        <v>2020</v>
      </c>
      <c r="J1228" t="s">
        <v>4</v>
      </c>
      <c r="K1228" t="s">
        <v>5</v>
      </c>
      <c r="L1228">
        <v>2368</v>
      </c>
      <c r="M1228">
        <f t="shared" si="150"/>
        <v>8800</v>
      </c>
      <c r="N1228">
        <v>8.8000000000000007</v>
      </c>
      <c r="O1228" s="4">
        <f t="shared" si="149"/>
        <v>5.4680648000000005</v>
      </c>
      <c r="P1228" s="5" t="s">
        <v>847</v>
      </c>
      <c r="Q1228" t="str">
        <f>VLOOKUP(P1228,Key!$A$2:$C$160,2,FALSE)</f>
        <v>Home - MDR</v>
      </c>
      <c r="R1228" t="str">
        <f>VLOOKUP(P1228,Key!$A$2:$C$160,3,FALSE)</f>
        <v>Home - MDR</v>
      </c>
      <c r="S1228" t="str">
        <f>VLOOKUP(P1228,Key!$A$2:$D$160,4,FALSE)</f>
        <v>Home - MDR</v>
      </c>
      <c r="T1228" t="b">
        <v>0</v>
      </c>
      <c r="U1228" s="4">
        <f t="shared" si="155"/>
        <v>7435.1254623662317</v>
      </c>
    </row>
    <row r="1229" spans="1:21" x14ac:dyDescent="0.2">
      <c r="A1229">
        <v>4487894542</v>
      </c>
      <c r="B1229" t="s">
        <v>707</v>
      </c>
      <c r="D1229" s="7">
        <v>44183</v>
      </c>
      <c r="F1229" s="7">
        <f t="shared" si="151"/>
        <v>44183</v>
      </c>
      <c r="G1229" s="6">
        <f t="shared" si="152"/>
        <v>12</v>
      </c>
      <c r="H1229" s="6">
        <f t="shared" si="153"/>
        <v>18</v>
      </c>
      <c r="I1229" s="6">
        <f t="shared" si="154"/>
        <v>2020</v>
      </c>
      <c r="J1229" t="s">
        <v>4</v>
      </c>
      <c r="K1229" t="s">
        <v>5</v>
      </c>
      <c r="L1229">
        <v>2467</v>
      </c>
      <c r="M1229">
        <f t="shared" si="150"/>
        <v>9170</v>
      </c>
      <c r="N1229">
        <v>9.17</v>
      </c>
      <c r="O1229" s="4">
        <f t="shared" si="149"/>
        <v>5.6979720700000005</v>
      </c>
      <c r="P1229" s="5" t="s">
        <v>847</v>
      </c>
      <c r="Q1229" t="str">
        <f>VLOOKUP(P1229,Key!$A$2:$C$160,2,FALSE)</f>
        <v>Home - MDR</v>
      </c>
      <c r="R1229" t="str">
        <f>VLOOKUP(P1229,Key!$A$2:$C$160,3,FALSE)</f>
        <v>Home - MDR</v>
      </c>
      <c r="S1229" t="str">
        <f>VLOOKUP(P1229,Key!$A$2:$D$160,4,FALSE)</f>
        <v>Home - MDR</v>
      </c>
      <c r="T1229" t="b">
        <v>0</v>
      </c>
      <c r="U1229" s="4">
        <f t="shared" si="155"/>
        <v>7440.8234344362318</v>
      </c>
    </row>
    <row r="1230" spans="1:21" x14ac:dyDescent="0.2">
      <c r="A1230">
        <v>4492323757</v>
      </c>
      <c r="B1230" t="s">
        <v>708</v>
      </c>
      <c r="D1230" s="7">
        <v>44184</v>
      </c>
      <c r="F1230" s="7">
        <f t="shared" si="151"/>
        <v>44184</v>
      </c>
      <c r="G1230" s="6">
        <f t="shared" si="152"/>
        <v>12</v>
      </c>
      <c r="H1230" s="6">
        <f t="shared" si="153"/>
        <v>19</v>
      </c>
      <c r="I1230" s="6">
        <f t="shared" si="154"/>
        <v>2020</v>
      </c>
      <c r="J1230" t="s">
        <v>4</v>
      </c>
      <c r="K1230" t="s">
        <v>5</v>
      </c>
      <c r="L1230">
        <v>2419</v>
      </c>
      <c r="M1230">
        <f t="shared" si="150"/>
        <v>8850</v>
      </c>
      <c r="N1230">
        <v>8.85</v>
      </c>
      <c r="O1230" s="4">
        <f t="shared" si="149"/>
        <v>5.4991333500000001</v>
      </c>
      <c r="P1230" s="5" t="s">
        <v>847</v>
      </c>
      <c r="Q1230" t="str">
        <f>VLOOKUP(P1230,Key!$A$2:$C$160,2,FALSE)</f>
        <v>Home - MDR</v>
      </c>
      <c r="R1230" t="str">
        <f>VLOOKUP(P1230,Key!$A$2:$C$160,3,FALSE)</f>
        <v>Home - MDR</v>
      </c>
      <c r="S1230" t="str">
        <f>VLOOKUP(P1230,Key!$A$2:$D$160,4,FALSE)</f>
        <v>Home - MDR</v>
      </c>
      <c r="T1230" t="b">
        <v>0</v>
      </c>
      <c r="U1230" s="4">
        <f t="shared" si="155"/>
        <v>7446.322567786232</v>
      </c>
    </row>
    <row r="1231" spans="1:21" x14ac:dyDescent="0.2">
      <c r="A1231">
        <v>4497359556</v>
      </c>
      <c r="B1231" t="s">
        <v>709</v>
      </c>
      <c r="D1231" s="7">
        <v>44185</v>
      </c>
      <c r="F1231" s="7">
        <f t="shared" si="151"/>
        <v>44185</v>
      </c>
      <c r="G1231" s="6">
        <f t="shared" si="152"/>
        <v>12</v>
      </c>
      <c r="H1231" s="6">
        <f t="shared" si="153"/>
        <v>20</v>
      </c>
      <c r="I1231" s="6">
        <f t="shared" si="154"/>
        <v>2020</v>
      </c>
      <c r="J1231" t="s">
        <v>4</v>
      </c>
      <c r="K1231" t="s">
        <v>5</v>
      </c>
      <c r="L1231">
        <v>2487</v>
      </c>
      <c r="M1231">
        <f t="shared" si="150"/>
        <v>8750</v>
      </c>
      <c r="N1231">
        <v>8.75</v>
      </c>
      <c r="O1231" s="4">
        <f t="shared" si="149"/>
        <v>5.43699625</v>
      </c>
      <c r="P1231" s="5" t="s">
        <v>847</v>
      </c>
      <c r="Q1231" t="str">
        <f>VLOOKUP(P1231,Key!$A$2:$C$160,2,FALSE)</f>
        <v>Home - MDR</v>
      </c>
      <c r="R1231" t="str">
        <f>VLOOKUP(P1231,Key!$A$2:$C$160,3,FALSE)</f>
        <v>Home - MDR</v>
      </c>
      <c r="S1231" t="str">
        <f>VLOOKUP(P1231,Key!$A$2:$D$160,4,FALSE)</f>
        <v>Home - MDR</v>
      </c>
      <c r="T1231" t="b">
        <v>0</v>
      </c>
      <c r="U1231" s="4">
        <f t="shared" si="155"/>
        <v>7451.7595640362324</v>
      </c>
    </row>
    <row r="1232" spans="1:21" x14ac:dyDescent="0.2">
      <c r="A1232">
        <v>4500973933</v>
      </c>
      <c r="B1232" t="s">
        <v>710</v>
      </c>
      <c r="D1232" s="7">
        <v>44186</v>
      </c>
      <c r="F1232" s="7">
        <f t="shared" si="151"/>
        <v>44186</v>
      </c>
      <c r="G1232" s="6">
        <f t="shared" si="152"/>
        <v>12</v>
      </c>
      <c r="H1232" s="6">
        <f t="shared" si="153"/>
        <v>21</v>
      </c>
      <c r="I1232" s="6">
        <f t="shared" si="154"/>
        <v>2020</v>
      </c>
      <c r="J1232" t="s">
        <v>4</v>
      </c>
      <c r="K1232" t="s">
        <v>5</v>
      </c>
      <c r="L1232">
        <v>2399</v>
      </c>
      <c r="M1232">
        <f t="shared" si="150"/>
        <v>8700</v>
      </c>
      <c r="N1232">
        <v>8.6999999999999993</v>
      </c>
      <c r="O1232" s="4">
        <f t="shared" si="149"/>
        <v>5.4059277000000003</v>
      </c>
      <c r="P1232" s="5" t="s">
        <v>847</v>
      </c>
      <c r="Q1232" t="str">
        <f>VLOOKUP(P1232,Key!$A$2:$C$160,2,FALSE)</f>
        <v>Home - MDR</v>
      </c>
      <c r="R1232" t="str">
        <f>VLOOKUP(P1232,Key!$A$2:$C$160,3,FALSE)</f>
        <v>Home - MDR</v>
      </c>
      <c r="S1232" t="str">
        <f>VLOOKUP(P1232,Key!$A$2:$D$160,4,FALSE)</f>
        <v>Home - MDR</v>
      </c>
      <c r="T1232" t="b">
        <v>0</v>
      </c>
      <c r="U1232" s="4">
        <f t="shared" si="155"/>
        <v>7457.1654917362321</v>
      </c>
    </row>
    <row r="1233" spans="1:21" x14ac:dyDescent="0.2">
      <c r="A1233">
        <v>4504905906</v>
      </c>
      <c r="B1233" t="s">
        <v>711</v>
      </c>
      <c r="D1233" s="7">
        <v>44187</v>
      </c>
      <c r="F1233" s="7">
        <f t="shared" si="151"/>
        <v>44187</v>
      </c>
      <c r="G1233" s="6">
        <f t="shared" si="152"/>
        <v>12</v>
      </c>
      <c r="H1233" s="6">
        <f t="shared" si="153"/>
        <v>22</v>
      </c>
      <c r="I1233" s="6">
        <f t="shared" si="154"/>
        <v>2020</v>
      </c>
      <c r="J1233" t="s">
        <v>4</v>
      </c>
      <c r="K1233" t="s">
        <v>5</v>
      </c>
      <c r="L1233">
        <v>1891</v>
      </c>
      <c r="M1233">
        <f t="shared" si="150"/>
        <v>6710</v>
      </c>
      <c r="N1233">
        <v>6.71</v>
      </c>
      <c r="O1233" s="4">
        <f t="shared" si="149"/>
        <v>4.1693994100000005</v>
      </c>
      <c r="P1233" s="5" t="s">
        <v>847</v>
      </c>
      <c r="Q1233" t="str">
        <f>VLOOKUP(P1233,Key!$A$2:$C$160,2,FALSE)</f>
        <v>Home - MDR</v>
      </c>
      <c r="R1233" t="str">
        <f>VLOOKUP(P1233,Key!$A$2:$C$160,3,FALSE)</f>
        <v>Home - MDR</v>
      </c>
      <c r="S1233" t="str">
        <f>VLOOKUP(P1233,Key!$A$2:$D$160,4,FALSE)</f>
        <v>Home - MDR</v>
      </c>
      <c r="T1233" t="b">
        <v>0</v>
      </c>
      <c r="U1233" s="4">
        <f t="shared" si="155"/>
        <v>7461.3348911462317</v>
      </c>
    </row>
    <row r="1234" spans="1:21" x14ac:dyDescent="0.2">
      <c r="A1234">
        <v>4509168222</v>
      </c>
      <c r="B1234" t="s">
        <v>712</v>
      </c>
      <c r="D1234" s="7">
        <v>44188</v>
      </c>
      <c r="F1234" s="7">
        <f t="shared" si="151"/>
        <v>44188</v>
      </c>
      <c r="G1234" s="6">
        <f t="shared" si="152"/>
        <v>12</v>
      </c>
      <c r="H1234" s="6">
        <f t="shared" si="153"/>
        <v>23</v>
      </c>
      <c r="I1234" s="6">
        <f t="shared" si="154"/>
        <v>2020</v>
      </c>
      <c r="J1234" t="s">
        <v>4</v>
      </c>
      <c r="K1234" t="s">
        <v>5</v>
      </c>
      <c r="L1234">
        <v>2227</v>
      </c>
      <c r="M1234">
        <f t="shared" si="150"/>
        <v>8090</v>
      </c>
      <c r="N1234">
        <v>8.09</v>
      </c>
      <c r="O1234" s="4">
        <f t="shared" si="149"/>
        <v>5.0268913900000003</v>
      </c>
      <c r="P1234" s="5" t="s">
        <v>847</v>
      </c>
      <c r="Q1234" t="str">
        <f>VLOOKUP(P1234,Key!$A$2:$C$160,2,FALSE)</f>
        <v>Home - MDR</v>
      </c>
      <c r="R1234" t="str">
        <f>VLOOKUP(P1234,Key!$A$2:$C$160,3,FALSE)</f>
        <v>Home - MDR</v>
      </c>
      <c r="S1234" t="str">
        <f>VLOOKUP(P1234,Key!$A$2:$D$160,4,FALSE)</f>
        <v>Home - MDR</v>
      </c>
      <c r="T1234" t="b">
        <v>0</v>
      </c>
      <c r="U1234" s="4">
        <f t="shared" si="155"/>
        <v>7466.3617825362317</v>
      </c>
    </row>
    <row r="1235" spans="1:21" x14ac:dyDescent="0.2">
      <c r="A1235">
        <v>4513362303</v>
      </c>
      <c r="B1235" t="s">
        <v>713</v>
      </c>
      <c r="D1235" s="7">
        <v>44189</v>
      </c>
      <c r="F1235" s="7">
        <f t="shared" si="151"/>
        <v>44189</v>
      </c>
      <c r="G1235" s="6">
        <f t="shared" si="152"/>
        <v>12</v>
      </c>
      <c r="H1235" s="6">
        <f t="shared" si="153"/>
        <v>24</v>
      </c>
      <c r="I1235" s="6">
        <f t="shared" si="154"/>
        <v>2020</v>
      </c>
      <c r="J1235" t="s">
        <v>4</v>
      </c>
      <c r="K1235" t="s">
        <v>5</v>
      </c>
      <c r="L1235">
        <v>2414</v>
      </c>
      <c r="M1235">
        <f t="shared" si="150"/>
        <v>8230</v>
      </c>
      <c r="N1235">
        <v>8.23</v>
      </c>
      <c r="O1235" s="4">
        <f t="shared" si="149"/>
        <v>5.1138833300000002</v>
      </c>
      <c r="P1235" s="5" t="s">
        <v>847</v>
      </c>
      <c r="Q1235" t="str">
        <f>VLOOKUP(P1235,Key!$A$2:$C$160,2,FALSE)</f>
        <v>Home - MDR</v>
      </c>
      <c r="R1235" t="str">
        <f>VLOOKUP(P1235,Key!$A$2:$C$160,3,FALSE)</f>
        <v>Home - MDR</v>
      </c>
      <c r="S1235" t="str">
        <f>VLOOKUP(P1235,Key!$A$2:$D$160,4,FALSE)</f>
        <v>Home - MDR</v>
      </c>
      <c r="T1235" t="b">
        <v>0</v>
      </c>
      <c r="U1235" s="4">
        <f t="shared" si="155"/>
        <v>7471.4756658662318</v>
      </c>
    </row>
    <row r="1236" spans="1:21" x14ac:dyDescent="0.2">
      <c r="A1236">
        <v>4516524442</v>
      </c>
      <c r="B1236" t="s">
        <v>714</v>
      </c>
      <c r="D1236" s="7">
        <v>44190</v>
      </c>
      <c r="F1236" s="7">
        <f t="shared" si="151"/>
        <v>44190</v>
      </c>
      <c r="G1236" s="6">
        <f t="shared" si="152"/>
        <v>12</v>
      </c>
      <c r="H1236" s="6">
        <f t="shared" si="153"/>
        <v>25</v>
      </c>
      <c r="I1236" s="6">
        <f t="shared" si="154"/>
        <v>2020</v>
      </c>
      <c r="J1236" t="s">
        <v>4</v>
      </c>
      <c r="K1236" t="s">
        <v>5</v>
      </c>
      <c r="L1236">
        <v>2353</v>
      </c>
      <c r="M1236">
        <f t="shared" si="150"/>
        <v>8550</v>
      </c>
      <c r="N1236">
        <v>8.5500000000000007</v>
      </c>
      <c r="O1236" s="4">
        <f t="shared" si="149"/>
        <v>5.3127220500000005</v>
      </c>
      <c r="P1236" s="5" t="s">
        <v>847</v>
      </c>
      <c r="Q1236" t="str">
        <f>VLOOKUP(P1236,Key!$A$2:$C$160,2,FALSE)</f>
        <v>Home - MDR</v>
      </c>
      <c r="R1236" t="str">
        <f>VLOOKUP(P1236,Key!$A$2:$C$160,3,FALSE)</f>
        <v>Home - MDR</v>
      </c>
      <c r="S1236" t="str">
        <f>VLOOKUP(P1236,Key!$A$2:$D$160,4,FALSE)</f>
        <v>Home - MDR</v>
      </c>
      <c r="T1236" t="b">
        <v>0</v>
      </c>
      <c r="U1236" s="4">
        <f t="shared" si="155"/>
        <v>7476.7883879162318</v>
      </c>
    </row>
    <row r="1237" spans="1:21" x14ac:dyDescent="0.2">
      <c r="A1237">
        <v>4520906359</v>
      </c>
      <c r="B1237" t="s">
        <v>715</v>
      </c>
      <c r="D1237" s="7">
        <v>44191</v>
      </c>
      <c r="F1237" s="7">
        <f t="shared" si="151"/>
        <v>44191</v>
      </c>
      <c r="G1237" s="6">
        <f t="shared" si="152"/>
        <v>12</v>
      </c>
      <c r="H1237" s="6">
        <f t="shared" si="153"/>
        <v>26</v>
      </c>
      <c r="I1237" s="6">
        <f t="shared" si="154"/>
        <v>2020</v>
      </c>
      <c r="J1237" t="s">
        <v>4</v>
      </c>
      <c r="K1237" t="s">
        <v>5</v>
      </c>
      <c r="L1237">
        <v>2335</v>
      </c>
      <c r="M1237">
        <f t="shared" si="150"/>
        <v>8440</v>
      </c>
      <c r="N1237">
        <v>8.44</v>
      </c>
      <c r="O1237" s="4">
        <f t="shared" si="149"/>
        <v>5.2443712400000004</v>
      </c>
      <c r="P1237" s="5" t="s">
        <v>847</v>
      </c>
      <c r="Q1237" t="str">
        <f>VLOOKUP(P1237,Key!$A$2:$C$160,2,FALSE)</f>
        <v>Home - MDR</v>
      </c>
      <c r="R1237" t="str">
        <f>VLOOKUP(P1237,Key!$A$2:$C$160,3,FALSE)</f>
        <v>Home - MDR</v>
      </c>
      <c r="S1237" t="str">
        <f>VLOOKUP(P1237,Key!$A$2:$D$160,4,FALSE)</f>
        <v>Home - MDR</v>
      </c>
      <c r="T1237" t="b">
        <v>0</v>
      </c>
      <c r="U1237" s="4">
        <f t="shared" si="155"/>
        <v>7482.0327591562318</v>
      </c>
    </row>
    <row r="1238" spans="1:21" x14ac:dyDescent="0.2">
      <c r="A1238">
        <v>4526115153</v>
      </c>
      <c r="B1238" t="s">
        <v>716</v>
      </c>
      <c r="D1238" s="7">
        <v>44192</v>
      </c>
      <c r="F1238" s="7">
        <f t="shared" si="151"/>
        <v>44192</v>
      </c>
      <c r="G1238" s="6">
        <f t="shared" si="152"/>
        <v>12</v>
      </c>
      <c r="H1238" s="6">
        <f t="shared" si="153"/>
        <v>27</v>
      </c>
      <c r="I1238" s="6">
        <f t="shared" si="154"/>
        <v>2020</v>
      </c>
      <c r="J1238" t="s">
        <v>4</v>
      </c>
      <c r="K1238" t="s">
        <v>5</v>
      </c>
      <c r="L1238">
        <v>3048</v>
      </c>
      <c r="M1238">
        <f t="shared" si="150"/>
        <v>10990</v>
      </c>
      <c r="N1238">
        <v>10.99</v>
      </c>
      <c r="O1238" s="4">
        <f t="shared" si="149"/>
        <v>6.8288672899999998</v>
      </c>
      <c r="P1238" s="5" t="s">
        <v>847</v>
      </c>
      <c r="Q1238" t="str">
        <f>VLOOKUP(P1238,Key!$A$2:$C$160,2,FALSE)</f>
        <v>Home - MDR</v>
      </c>
      <c r="R1238" t="str">
        <f>VLOOKUP(P1238,Key!$A$2:$C$160,3,FALSE)</f>
        <v>Home - MDR</v>
      </c>
      <c r="S1238" t="str">
        <f>VLOOKUP(P1238,Key!$A$2:$D$160,4,FALSE)</f>
        <v>Home - MDR</v>
      </c>
      <c r="T1238" t="b">
        <v>0</v>
      </c>
      <c r="U1238" s="4">
        <f t="shared" si="155"/>
        <v>7488.8616264462316</v>
      </c>
    </row>
    <row r="1239" spans="1:21" x14ac:dyDescent="0.2">
      <c r="A1239">
        <v>4530445518</v>
      </c>
      <c r="B1239" t="s">
        <v>717</v>
      </c>
      <c r="D1239" s="7">
        <v>44193</v>
      </c>
      <c r="F1239" s="7">
        <f t="shared" si="151"/>
        <v>44193</v>
      </c>
      <c r="G1239" s="6">
        <f t="shared" si="152"/>
        <v>12</v>
      </c>
      <c r="H1239" s="6">
        <f t="shared" si="153"/>
        <v>28</v>
      </c>
      <c r="I1239" s="6">
        <f t="shared" si="154"/>
        <v>2020</v>
      </c>
      <c r="J1239" t="s">
        <v>4</v>
      </c>
      <c r="K1239" t="s">
        <v>5</v>
      </c>
      <c r="L1239">
        <v>2735</v>
      </c>
      <c r="M1239">
        <f t="shared" si="150"/>
        <v>10020</v>
      </c>
      <c r="N1239">
        <v>10.02</v>
      </c>
      <c r="O1239" s="4">
        <f t="shared" ref="O1239:O1302" si="156">M1239*$J$2</f>
        <v>6.2261374199999997</v>
      </c>
      <c r="P1239" s="5" t="s">
        <v>847</v>
      </c>
      <c r="Q1239" t="str">
        <f>VLOOKUP(P1239,Key!$A$2:$C$160,2,FALSE)</f>
        <v>Home - MDR</v>
      </c>
      <c r="R1239" t="str">
        <f>VLOOKUP(P1239,Key!$A$2:$C$160,3,FALSE)</f>
        <v>Home - MDR</v>
      </c>
      <c r="S1239" t="str">
        <f>VLOOKUP(P1239,Key!$A$2:$D$160,4,FALSE)</f>
        <v>Home - MDR</v>
      </c>
      <c r="T1239" t="b">
        <v>0</v>
      </c>
      <c r="U1239" s="4">
        <f t="shared" si="155"/>
        <v>7495.0877638662314</v>
      </c>
    </row>
    <row r="1240" spans="1:21" x14ac:dyDescent="0.2">
      <c r="A1240">
        <v>4535299717</v>
      </c>
      <c r="B1240" t="s">
        <v>718</v>
      </c>
      <c r="D1240" s="7">
        <v>44194</v>
      </c>
      <c r="F1240" s="7">
        <f t="shared" si="151"/>
        <v>44194</v>
      </c>
      <c r="G1240" s="6">
        <f t="shared" si="152"/>
        <v>12</v>
      </c>
      <c r="H1240" s="6">
        <f t="shared" si="153"/>
        <v>29</v>
      </c>
      <c r="I1240" s="6">
        <f t="shared" si="154"/>
        <v>2020</v>
      </c>
      <c r="J1240" t="s">
        <v>4</v>
      </c>
      <c r="K1240" t="s">
        <v>5</v>
      </c>
      <c r="L1240">
        <v>2875</v>
      </c>
      <c r="M1240">
        <f t="shared" si="150"/>
        <v>10380</v>
      </c>
      <c r="N1240">
        <v>10.38</v>
      </c>
      <c r="O1240" s="4">
        <f t="shared" si="156"/>
        <v>6.4498309799999998</v>
      </c>
      <c r="P1240" s="5" t="s">
        <v>847</v>
      </c>
      <c r="Q1240" t="str">
        <f>VLOOKUP(P1240,Key!$A$2:$C$160,2,FALSE)</f>
        <v>Home - MDR</v>
      </c>
      <c r="R1240" t="str">
        <f>VLOOKUP(P1240,Key!$A$2:$C$160,3,FALSE)</f>
        <v>Home - MDR</v>
      </c>
      <c r="S1240" t="str">
        <f>VLOOKUP(P1240,Key!$A$2:$D$160,4,FALSE)</f>
        <v>Home - MDR</v>
      </c>
      <c r="T1240" t="b">
        <v>0</v>
      </c>
      <c r="U1240" s="4">
        <f t="shared" si="155"/>
        <v>7501.5375948462315</v>
      </c>
    </row>
    <row r="1241" spans="1:21" x14ac:dyDescent="0.2">
      <c r="A1241">
        <v>4540760988</v>
      </c>
      <c r="B1241" t="s">
        <v>719</v>
      </c>
      <c r="D1241" s="7">
        <v>44195</v>
      </c>
      <c r="F1241" s="7">
        <f t="shared" si="151"/>
        <v>44195</v>
      </c>
      <c r="G1241" s="6">
        <f t="shared" si="152"/>
        <v>12</v>
      </c>
      <c r="H1241" s="6">
        <f t="shared" si="153"/>
        <v>30</v>
      </c>
      <c r="I1241" s="6">
        <f t="shared" si="154"/>
        <v>2020</v>
      </c>
      <c r="J1241" t="s">
        <v>4</v>
      </c>
      <c r="K1241" t="s">
        <v>5</v>
      </c>
      <c r="L1241">
        <v>2283</v>
      </c>
      <c r="M1241">
        <f t="shared" si="150"/>
        <v>8070</v>
      </c>
      <c r="N1241">
        <v>8.07</v>
      </c>
      <c r="O1241" s="4">
        <f t="shared" si="156"/>
        <v>5.0144639700000004</v>
      </c>
      <c r="P1241" s="5" t="s">
        <v>847</v>
      </c>
      <c r="Q1241" t="str">
        <f>VLOOKUP(P1241,Key!$A$2:$C$160,2,FALSE)</f>
        <v>Home - MDR</v>
      </c>
      <c r="R1241" t="str">
        <f>VLOOKUP(P1241,Key!$A$2:$C$160,3,FALSE)</f>
        <v>Home - MDR</v>
      </c>
      <c r="S1241" t="str">
        <f>VLOOKUP(P1241,Key!$A$2:$D$160,4,FALSE)</f>
        <v>Home - MDR</v>
      </c>
      <c r="T1241" t="b">
        <v>0</v>
      </c>
      <c r="U1241" s="4">
        <f t="shared" si="155"/>
        <v>7506.5520588162317</v>
      </c>
    </row>
    <row r="1242" spans="1:21" x14ac:dyDescent="0.2">
      <c r="A1242">
        <v>4545610169</v>
      </c>
      <c r="B1242" t="s">
        <v>720</v>
      </c>
      <c r="D1242" s="7">
        <v>44196</v>
      </c>
      <c r="F1242" s="7">
        <f t="shared" si="151"/>
        <v>44196</v>
      </c>
      <c r="G1242" s="6">
        <f t="shared" si="152"/>
        <v>12</v>
      </c>
      <c r="H1242" s="6">
        <f t="shared" si="153"/>
        <v>31</v>
      </c>
      <c r="I1242" s="6">
        <f t="shared" si="154"/>
        <v>2020</v>
      </c>
      <c r="J1242" t="s">
        <v>4</v>
      </c>
      <c r="K1242" t="s">
        <v>5</v>
      </c>
      <c r="L1242">
        <v>2312</v>
      </c>
      <c r="M1242">
        <f t="shared" si="150"/>
        <v>8090</v>
      </c>
      <c r="N1242">
        <v>8.09</v>
      </c>
      <c r="O1242" s="4">
        <f t="shared" si="156"/>
        <v>5.0268913900000003</v>
      </c>
      <c r="P1242" s="5" t="s">
        <v>847</v>
      </c>
      <c r="Q1242" t="str">
        <f>VLOOKUP(P1242,Key!$A$2:$C$160,2,FALSE)</f>
        <v>Home - MDR</v>
      </c>
      <c r="R1242" t="str">
        <f>VLOOKUP(P1242,Key!$A$2:$C$160,3,FALSE)</f>
        <v>Home - MDR</v>
      </c>
      <c r="S1242" t="str">
        <f>VLOOKUP(P1242,Key!$A$2:$D$160,4,FALSE)</f>
        <v>Home - MDR</v>
      </c>
      <c r="T1242" t="b">
        <v>0</v>
      </c>
      <c r="U1242" s="4">
        <f t="shared" si="155"/>
        <v>7511.5789502062316</v>
      </c>
    </row>
    <row r="1243" spans="1:21" x14ac:dyDescent="0.2">
      <c r="A1243">
        <v>4555791629</v>
      </c>
      <c r="B1243" t="s">
        <v>721</v>
      </c>
      <c r="D1243" s="7">
        <v>44198</v>
      </c>
      <c r="F1243" s="7">
        <f t="shared" si="151"/>
        <v>44198</v>
      </c>
      <c r="G1243" s="6">
        <f t="shared" si="152"/>
        <v>1</v>
      </c>
      <c r="H1243" s="6">
        <f t="shared" si="153"/>
        <v>2</v>
      </c>
      <c r="I1243" s="6">
        <f t="shared" si="154"/>
        <v>2021</v>
      </c>
      <c r="J1243" t="s">
        <v>4</v>
      </c>
      <c r="K1243" t="s">
        <v>5</v>
      </c>
      <c r="L1243">
        <v>2344</v>
      </c>
      <c r="M1243">
        <f t="shared" si="150"/>
        <v>8210</v>
      </c>
      <c r="N1243">
        <v>8.2100000000000009</v>
      </c>
      <c r="O1243" s="4">
        <f t="shared" si="156"/>
        <v>5.1014559100000003</v>
      </c>
      <c r="P1243" s="5" t="s">
        <v>847</v>
      </c>
      <c r="Q1243" t="str">
        <f>VLOOKUP(P1243,Key!$A$2:$C$160,2,FALSE)</f>
        <v>Home - MDR</v>
      </c>
      <c r="R1243" t="str">
        <f>VLOOKUP(P1243,Key!$A$2:$C$160,3,FALSE)</f>
        <v>Home - MDR</v>
      </c>
      <c r="S1243" t="str">
        <f>VLOOKUP(P1243,Key!$A$2:$D$160,4,FALSE)</f>
        <v>Home - MDR</v>
      </c>
      <c r="T1243" t="b">
        <v>0</v>
      </c>
      <c r="U1243" s="4">
        <f t="shared" si="155"/>
        <v>7516.680406116232</v>
      </c>
    </row>
    <row r="1244" spans="1:21" x14ac:dyDescent="0.2">
      <c r="A1244">
        <v>4562116348</v>
      </c>
      <c r="B1244" t="s">
        <v>722</v>
      </c>
      <c r="D1244" s="7">
        <v>44199</v>
      </c>
      <c r="F1244" s="7">
        <f t="shared" si="151"/>
        <v>44199</v>
      </c>
      <c r="G1244" s="6">
        <f t="shared" si="152"/>
        <v>1</v>
      </c>
      <c r="H1244" s="6">
        <f t="shared" si="153"/>
        <v>3</v>
      </c>
      <c r="I1244" s="6">
        <f t="shared" si="154"/>
        <v>2021</v>
      </c>
      <c r="J1244" t="s">
        <v>4</v>
      </c>
      <c r="K1244" t="s">
        <v>5</v>
      </c>
      <c r="L1244">
        <v>2902</v>
      </c>
      <c r="M1244">
        <f t="shared" si="150"/>
        <v>10000</v>
      </c>
      <c r="N1244">
        <v>10</v>
      </c>
      <c r="O1244" s="4">
        <f t="shared" si="156"/>
        <v>6.2137099999999998</v>
      </c>
      <c r="P1244" s="5" t="s">
        <v>847</v>
      </c>
      <c r="Q1244" t="str">
        <f>VLOOKUP(P1244,Key!$A$2:$C$160,2,FALSE)</f>
        <v>Home - MDR</v>
      </c>
      <c r="R1244" t="str">
        <f>VLOOKUP(P1244,Key!$A$2:$C$160,3,FALSE)</f>
        <v>Home - MDR</v>
      </c>
      <c r="S1244" t="str">
        <f>VLOOKUP(P1244,Key!$A$2:$D$160,4,FALSE)</f>
        <v>Home - MDR</v>
      </c>
      <c r="T1244" t="b">
        <v>0</v>
      </c>
      <c r="U1244" s="4">
        <f t="shared" si="155"/>
        <v>7522.894116116232</v>
      </c>
    </row>
    <row r="1245" spans="1:21" x14ac:dyDescent="0.2">
      <c r="A1245">
        <v>4566783984</v>
      </c>
      <c r="B1245" t="s">
        <v>723</v>
      </c>
      <c r="D1245" s="7">
        <v>44200</v>
      </c>
      <c r="F1245" s="7">
        <f t="shared" si="151"/>
        <v>44200</v>
      </c>
      <c r="G1245" s="6">
        <f t="shared" si="152"/>
        <v>1</v>
      </c>
      <c r="H1245" s="6">
        <f t="shared" si="153"/>
        <v>4</v>
      </c>
      <c r="I1245" s="6">
        <f t="shared" si="154"/>
        <v>2021</v>
      </c>
      <c r="J1245" t="s">
        <v>4</v>
      </c>
      <c r="K1245" t="s">
        <v>5</v>
      </c>
      <c r="L1245">
        <v>2847</v>
      </c>
      <c r="M1245">
        <f t="shared" si="150"/>
        <v>9980</v>
      </c>
      <c r="N1245">
        <v>9.98</v>
      </c>
      <c r="O1245" s="4">
        <f t="shared" si="156"/>
        <v>6.20128258</v>
      </c>
      <c r="P1245" s="5" t="s">
        <v>847</v>
      </c>
      <c r="Q1245" t="str">
        <f>VLOOKUP(P1245,Key!$A$2:$C$160,2,FALSE)</f>
        <v>Home - MDR</v>
      </c>
      <c r="R1245" t="str">
        <f>VLOOKUP(P1245,Key!$A$2:$C$160,3,FALSE)</f>
        <v>Home - MDR</v>
      </c>
      <c r="S1245" t="str">
        <f>VLOOKUP(P1245,Key!$A$2:$D$160,4,FALSE)</f>
        <v>Home - MDR</v>
      </c>
      <c r="T1245" t="b">
        <v>0</v>
      </c>
      <c r="U1245" s="4">
        <f t="shared" si="155"/>
        <v>7529.0953986962322</v>
      </c>
    </row>
    <row r="1246" spans="1:21" x14ac:dyDescent="0.2">
      <c r="A1246">
        <v>4572588754</v>
      </c>
      <c r="B1246" t="s">
        <v>724</v>
      </c>
      <c r="D1246" s="7">
        <v>44201</v>
      </c>
      <c r="F1246" s="7">
        <f t="shared" si="151"/>
        <v>44201</v>
      </c>
      <c r="G1246" s="6">
        <f t="shared" si="152"/>
        <v>1</v>
      </c>
      <c r="H1246" s="6">
        <f t="shared" si="153"/>
        <v>5</v>
      </c>
      <c r="I1246" s="6">
        <f t="shared" si="154"/>
        <v>2021</v>
      </c>
      <c r="J1246" t="s">
        <v>4</v>
      </c>
      <c r="K1246" t="s">
        <v>5</v>
      </c>
      <c r="L1246">
        <v>2874</v>
      </c>
      <c r="M1246">
        <f t="shared" si="150"/>
        <v>10190</v>
      </c>
      <c r="N1246">
        <v>10.19</v>
      </c>
      <c r="O1246" s="4">
        <f t="shared" si="156"/>
        <v>6.3317704900000003</v>
      </c>
      <c r="P1246" s="5" t="s">
        <v>847</v>
      </c>
      <c r="Q1246" t="str">
        <f>VLOOKUP(P1246,Key!$A$2:$C$160,2,FALSE)</f>
        <v>Home - MDR</v>
      </c>
      <c r="R1246" t="str">
        <f>VLOOKUP(P1246,Key!$A$2:$C$160,3,FALSE)</f>
        <v>Home - MDR</v>
      </c>
      <c r="S1246" t="str">
        <f>VLOOKUP(P1246,Key!$A$2:$D$160,4,FALSE)</f>
        <v>Home - MDR</v>
      </c>
      <c r="T1246" t="b">
        <v>0</v>
      </c>
      <c r="U1246" s="4">
        <f t="shared" si="155"/>
        <v>7535.4271691862323</v>
      </c>
    </row>
    <row r="1247" spans="1:21" x14ac:dyDescent="0.2">
      <c r="A1247">
        <v>4577930164</v>
      </c>
      <c r="B1247" t="s">
        <v>725</v>
      </c>
      <c r="D1247" s="7">
        <v>44202</v>
      </c>
      <c r="F1247" s="7">
        <f t="shared" si="151"/>
        <v>44202</v>
      </c>
      <c r="G1247" s="6">
        <f t="shared" si="152"/>
        <v>1</v>
      </c>
      <c r="H1247" s="6">
        <f t="shared" si="153"/>
        <v>6</v>
      </c>
      <c r="I1247" s="6">
        <f t="shared" si="154"/>
        <v>2021</v>
      </c>
      <c r="J1247" t="s">
        <v>4</v>
      </c>
      <c r="K1247" t="s">
        <v>5</v>
      </c>
      <c r="L1247">
        <v>2912</v>
      </c>
      <c r="M1247">
        <f t="shared" si="150"/>
        <v>10100</v>
      </c>
      <c r="N1247">
        <v>10.1</v>
      </c>
      <c r="O1247" s="4">
        <f t="shared" si="156"/>
        <v>6.2758471</v>
      </c>
      <c r="P1247" s="5" t="s">
        <v>847</v>
      </c>
      <c r="Q1247" t="str">
        <f>VLOOKUP(P1247,Key!$A$2:$C$160,2,FALSE)</f>
        <v>Home - MDR</v>
      </c>
      <c r="R1247" t="str">
        <f>VLOOKUP(P1247,Key!$A$2:$C$160,3,FALSE)</f>
        <v>Home - MDR</v>
      </c>
      <c r="S1247" t="str">
        <f>VLOOKUP(P1247,Key!$A$2:$D$160,4,FALSE)</f>
        <v>Home - MDR</v>
      </c>
      <c r="T1247" t="b">
        <v>0</v>
      </c>
      <c r="U1247" s="4">
        <f t="shared" si="155"/>
        <v>7541.703016286232</v>
      </c>
    </row>
    <row r="1248" spans="1:21" x14ac:dyDescent="0.2">
      <c r="A1248">
        <v>4582832823</v>
      </c>
      <c r="B1248" t="s">
        <v>726</v>
      </c>
      <c r="D1248" s="7">
        <v>44203</v>
      </c>
      <c r="F1248" s="7">
        <f t="shared" si="151"/>
        <v>44203</v>
      </c>
      <c r="G1248" s="6">
        <f t="shared" si="152"/>
        <v>1</v>
      </c>
      <c r="H1248" s="6">
        <f t="shared" si="153"/>
        <v>7</v>
      </c>
      <c r="I1248" s="6">
        <f t="shared" si="154"/>
        <v>2021</v>
      </c>
      <c r="J1248" t="s">
        <v>4</v>
      </c>
      <c r="K1248" t="s">
        <v>5</v>
      </c>
      <c r="L1248">
        <v>2408</v>
      </c>
      <c r="M1248">
        <f t="shared" si="150"/>
        <v>8420</v>
      </c>
      <c r="N1248">
        <v>8.42</v>
      </c>
      <c r="O1248" s="4">
        <f t="shared" si="156"/>
        <v>5.2319438199999997</v>
      </c>
      <c r="P1248" s="5" t="s">
        <v>847</v>
      </c>
      <c r="Q1248" t="str">
        <f>VLOOKUP(P1248,Key!$A$2:$C$160,2,FALSE)</f>
        <v>Home - MDR</v>
      </c>
      <c r="R1248" t="str">
        <f>VLOOKUP(P1248,Key!$A$2:$C$160,3,FALSE)</f>
        <v>Home - MDR</v>
      </c>
      <c r="S1248" t="str">
        <f>VLOOKUP(P1248,Key!$A$2:$D$160,4,FALSE)</f>
        <v>Home - MDR</v>
      </c>
      <c r="T1248" t="b">
        <v>0</v>
      </c>
      <c r="U1248" s="4">
        <f t="shared" si="155"/>
        <v>7546.9349601062322</v>
      </c>
    </row>
    <row r="1249" spans="1:21" x14ac:dyDescent="0.2">
      <c r="A1249">
        <v>4587898247</v>
      </c>
      <c r="B1249" t="s">
        <v>727</v>
      </c>
      <c r="D1249" s="7">
        <v>44204</v>
      </c>
      <c r="F1249" s="7">
        <f t="shared" si="151"/>
        <v>44204</v>
      </c>
      <c r="G1249" s="6">
        <f t="shared" si="152"/>
        <v>1</v>
      </c>
      <c r="H1249" s="6">
        <f t="shared" si="153"/>
        <v>8</v>
      </c>
      <c r="I1249" s="6">
        <f t="shared" si="154"/>
        <v>2021</v>
      </c>
      <c r="J1249" t="s">
        <v>4</v>
      </c>
      <c r="K1249" t="s">
        <v>5</v>
      </c>
      <c r="L1249">
        <v>2397</v>
      </c>
      <c r="M1249">
        <f t="shared" ref="M1249:M1312" si="157">N1249*1000</f>
        <v>8290</v>
      </c>
      <c r="N1249">
        <v>8.2899999999999991</v>
      </c>
      <c r="O1249" s="4">
        <f t="shared" si="156"/>
        <v>5.1511655899999997</v>
      </c>
      <c r="P1249" s="5" t="s">
        <v>847</v>
      </c>
      <c r="Q1249" t="str">
        <f>VLOOKUP(P1249,Key!$A$2:$C$160,2,FALSE)</f>
        <v>Home - MDR</v>
      </c>
      <c r="R1249" t="str">
        <f>VLOOKUP(P1249,Key!$A$2:$C$160,3,FALSE)</f>
        <v>Home - MDR</v>
      </c>
      <c r="S1249" t="str">
        <f>VLOOKUP(P1249,Key!$A$2:$D$160,4,FALSE)</f>
        <v>Home - MDR</v>
      </c>
      <c r="T1249" t="b">
        <v>0</v>
      </c>
      <c r="U1249" s="4">
        <f t="shared" si="155"/>
        <v>7552.0861256962326</v>
      </c>
    </row>
    <row r="1250" spans="1:21" x14ac:dyDescent="0.2">
      <c r="A1250">
        <v>4593801093</v>
      </c>
      <c r="B1250" t="s">
        <v>728</v>
      </c>
      <c r="D1250" s="7">
        <v>44205</v>
      </c>
      <c r="F1250" s="7">
        <f t="shared" si="151"/>
        <v>44205</v>
      </c>
      <c r="G1250" s="6">
        <f t="shared" si="152"/>
        <v>1</v>
      </c>
      <c r="H1250" s="6">
        <f t="shared" si="153"/>
        <v>9</v>
      </c>
      <c r="I1250" s="6">
        <f t="shared" si="154"/>
        <v>2021</v>
      </c>
      <c r="J1250" t="s">
        <v>4</v>
      </c>
      <c r="K1250" t="s">
        <v>5</v>
      </c>
      <c r="L1250">
        <v>2674</v>
      </c>
      <c r="M1250">
        <f t="shared" si="157"/>
        <v>9280</v>
      </c>
      <c r="N1250">
        <v>9.2799999999999994</v>
      </c>
      <c r="O1250" s="4">
        <f t="shared" si="156"/>
        <v>5.7663228799999997</v>
      </c>
      <c r="P1250" s="5" t="s">
        <v>847</v>
      </c>
      <c r="Q1250" t="str">
        <f>VLOOKUP(P1250,Key!$A$2:$C$160,2,FALSE)</f>
        <v>Home - MDR</v>
      </c>
      <c r="R1250" t="str">
        <f>VLOOKUP(P1250,Key!$A$2:$C$160,3,FALSE)</f>
        <v>Home - MDR</v>
      </c>
      <c r="S1250" t="str">
        <f>VLOOKUP(P1250,Key!$A$2:$D$160,4,FALSE)</f>
        <v>Home - MDR</v>
      </c>
      <c r="T1250" t="b">
        <v>0</v>
      </c>
      <c r="U1250" s="4">
        <f t="shared" si="155"/>
        <v>7557.8524485762327</v>
      </c>
    </row>
    <row r="1251" spans="1:21" x14ac:dyDescent="0.2">
      <c r="A1251">
        <v>4600131320</v>
      </c>
      <c r="B1251" t="s">
        <v>729</v>
      </c>
      <c r="D1251" s="7">
        <v>44206</v>
      </c>
      <c r="F1251" s="7">
        <f t="shared" si="151"/>
        <v>44206</v>
      </c>
      <c r="G1251" s="6">
        <f t="shared" si="152"/>
        <v>1</v>
      </c>
      <c r="H1251" s="6">
        <f t="shared" si="153"/>
        <v>10</v>
      </c>
      <c r="I1251" s="6">
        <f t="shared" si="154"/>
        <v>2021</v>
      </c>
      <c r="J1251" t="s">
        <v>4</v>
      </c>
      <c r="K1251" t="s">
        <v>5</v>
      </c>
      <c r="L1251">
        <v>2903</v>
      </c>
      <c r="M1251">
        <f t="shared" si="157"/>
        <v>10130</v>
      </c>
      <c r="N1251">
        <v>10.130000000000001</v>
      </c>
      <c r="O1251" s="4">
        <f t="shared" si="156"/>
        <v>6.2944882299999998</v>
      </c>
      <c r="P1251" s="5" t="s">
        <v>847</v>
      </c>
      <c r="Q1251" t="str">
        <f>VLOOKUP(P1251,Key!$A$2:$C$160,2,FALSE)</f>
        <v>Home - MDR</v>
      </c>
      <c r="R1251" t="str">
        <f>VLOOKUP(P1251,Key!$A$2:$C$160,3,FALSE)</f>
        <v>Home - MDR</v>
      </c>
      <c r="S1251" t="str">
        <f>VLOOKUP(P1251,Key!$A$2:$D$160,4,FALSE)</f>
        <v>Home - MDR</v>
      </c>
      <c r="T1251" t="b">
        <v>0</v>
      </c>
      <c r="U1251" s="4">
        <f t="shared" si="155"/>
        <v>7564.1469368062326</v>
      </c>
    </row>
    <row r="1252" spans="1:21" x14ac:dyDescent="0.2">
      <c r="A1252">
        <v>4604445042</v>
      </c>
      <c r="B1252" t="s">
        <v>730</v>
      </c>
      <c r="D1252" s="7">
        <v>44207</v>
      </c>
      <c r="F1252" s="7">
        <f t="shared" si="151"/>
        <v>44207</v>
      </c>
      <c r="G1252" s="6">
        <f t="shared" si="152"/>
        <v>1</v>
      </c>
      <c r="H1252" s="6">
        <f t="shared" si="153"/>
        <v>11</v>
      </c>
      <c r="I1252" s="6">
        <f t="shared" si="154"/>
        <v>2021</v>
      </c>
      <c r="J1252" t="s">
        <v>731</v>
      </c>
      <c r="K1252" t="s">
        <v>5</v>
      </c>
      <c r="L1252">
        <v>2016</v>
      </c>
      <c r="M1252">
        <f t="shared" si="157"/>
        <v>7030</v>
      </c>
      <c r="N1252">
        <v>7.03</v>
      </c>
      <c r="O1252" s="4">
        <f t="shared" si="156"/>
        <v>4.3682381299999999</v>
      </c>
      <c r="P1252" s="5" t="s">
        <v>847</v>
      </c>
      <c r="Q1252" t="str">
        <f>VLOOKUP(P1252,Key!$A$2:$C$160,2,FALSE)</f>
        <v>Home - MDR</v>
      </c>
      <c r="R1252" t="str">
        <f>VLOOKUP(P1252,Key!$A$2:$C$160,3,FALSE)</f>
        <v>Home - MDR</v>
      </c>
      <c r="S1252" t="str">
        <f>VLOOKUP(P1252,Key!$A$2:$D$160,4,FALSE)</f>
        <v>Home - MDR</v>
      </c>
      <c r="T1252" t="b">
        <v>0</v>
      </c>
      <c r="U1252" s="4">
        <f t="shared" si="155"/>
        <v>7568.5151749362321</v>
      </c>
    </row>
    <row r="1253" spans="1:21" x14ac:dyDescent="0.2">
      <c r="A1253">
        <v>4604459519</v>
      </c>
      <c r="B1253" t="s">
        <v>732</v>
      </c>
      <c r="D1253" s="7">
        <v>44207</v>
      </c>
      <c r="F1253" s="7">
        <f t="shared" si="151"/>
        <v>44207</v>
      </c>
      <c r="G1253" s="6">
        <f t="shared" si="152"/>
        <v>1</v>
      </c>
      <c r="H1253" s="6">
        <f t="shared" si="153"/>
        <v>11</v>
      </c>
      <c r="I1253" s="6">
        <f t="shared" si="154"/>
        <v>2021</v>
      </c>
      <c r="J1253" t="s">
        <v>4</v>
      </c>
      <c r="K1253" t="s">
        <v>5</v>
      </c>
      <c r="L1253">
        <v>922</v>
      </c>
      <c r="M1253">
        <f t="shared" si="157"/>
        <v>3210</v>
      </c>
      <c r="N1253">
        <v>3.21</v>
      </c>
      <c r="O1253" s="4">
        <f t="shared" si="156"/>
        <v>1.9946009099999999</v>
      </c>
      <c r="P1253" s="5" t="s">
        <v>847</v>
      </c>
      <c r="Q1253" t="str">
        <f>VLOOKUP(P1253,Key!$A$2:$C$160,2,FALSE)</f>
        <v>Home - MDR</v>
      </c>
      <c r="R1253" t="str">
        <f>VLOOKUP(P1253,Key!$A$2:$C$160,3,FALSE)</f>
        <v>Home - MDR</v>
      </c>
      <c r="S1253" t="str">
        <f>VLOOKUP(P1253,Key!$A$2:$D$160,4,FALSE)</f>
        <v>Home - MDR</v>
      </c>
      <c r="T1253" t="b">
        <v>0</v>
      </c>
      <c r="U1253" s="4">
        <f t="shared" si="155"/>
        <v>7570.5097758462325</v>
      </c>
    </row>
    <row r="1254" spans="1:21" x14ac:dyDescent="0.2">
      <c r="A1254">
        <v>4609813696</v>
      </c>
      <c r="B1254" t="s">
        <v>733</v>
      </c>
      <c r="D1254" s="7">
        <v>44208</v>
      </c>
      <c r="F1254" s="7">
        <f t="shared" si="151"/>
        <v>44208</v>
      </c>
      <c r="G1254" s="6">
        <f t="shared" si="152"/>
        <v>1</v>
      </c>
      <c r="H1254" s="6">
        <f t="shared" si="153"/>
        <v>12</v>
      </c>
      <c r="I1254" s="6">
        <f t="shared" si="154"/>
        <v>2021</v>
      </c>
      <c r="J1254" t="s">
        <v>4</v>
      </c>
      <c r="K1254" t="s">
        <v>5</v>
      </c>
      <c r="L1254">
        <v>2604</v>
      </c>
      <c r="M1254">
        <f t="shared" si="157"/>
        <v>8890</v>
      </c>
      <c r="N1254">
        <v>8.89</v>
      </c>
      <c r="O1254" s="4">
        <f t="shared" si="156"/>
        <v>5.5239881899999999</v>
      </c>
      <c r="P1254" s="5" t="s">
        <v>847</v>
      </c>
      <c r="Q1254" t="str">
        <f>VLOOKUP(P1254,Key!$A$2:$C$160,2,FALSE)</f>
        <v>Home - MDR</v>
      </c>
      <c r="R1254" t="str">
        <f>VLOOKUP(P1254,Key!$A$2:$C$160,3,FALSE)</f>
        <v>Home - MDR</v>
      </c>
      <c r="S1254" t="str">
        <f>VLOOKUP(P1254,Key!$A$2:$D$160,4,FALSE)</f>
        <v>Home - MDR</v>
      </c>
      <c r="T1254" t="b">
        <v>0</v>
      </c>
      <c r="U1254" s="4">
        <f t="shared" si="155"/>
        <v>7576.0337640362322</v>
      </c>
    </row>
    <row r="1255" spans="1:21" x14ac:dyDescent="0.2">
      <c r="A1255">
        <v>4615552569</v>
      </c>
      <c r="B1255" t="s">
        <v>734</v>
      </c>
      <c r="D1255" s="7">
        <v>44209</v>
      </c>
      <c r="F1255" s="7">
        <f t="shared" si="151"/>
        <v>44209</v>
      </c>
      <c r="G1255" s="6">
        <f t="shared" si="152"/>
        <v>1</v>
      </c>
      <c r="H1255" s="6">
        <f t="shared" si="153"/>
        <v>13</v>
      </c>
      <c r="I1255" s="6">
        <f t="shared" si="154"/>
        <v>2021</v>
      </c>
      <c r="J1255" t="s">
        <v>4</v>
      </c>
      <c r="K1255" t="s">
        <v>5</v>
      </c>
      <c r="L1255">
        <v>2428</v>
      </c>
      <c r="M1255">
        <f t="shared" si="157"/>
        <v>8630</v>
      </c>
      <c r="N1255">
        <v>8.6300000000000008</v>
      </c>
      <c r="O1255" s="4">
        <f t="shared" si="156"/>
        <v>5.36243173</v>
      </c>
      <c r="P1255" s="5" t="s">
        <v>847</v>
      </c>
      <c r="Q1255" t="str">
        <f>VLOOKUP(P1255,Key!$A$2:$C$160,2,FALSE)</f>
        <v>Home - MDR</v>
      </c>
      <c r="R1255" t="str">
        <f>VLOOKUP(P1255,Key!$A$2:$C$160,3,FALSE)</f>
        <v>Home - MDR</v>
      </c>
      <c r="S1255" t="str">
        <f>VLOOKUP(P1255,Key!$A$2:$D$160,4,FALSE)</f>
        <v>Home - MDR</v>
      </c>
      <c r="T1255" t="b">
        <v>0</v>
      </c>
      <c r="U1255" s="4">
        <f t="shared" si="155"/>
        <v>7581.3961957662323</v>
      </c>
    </row>
    <row r="1256" spans="1:21" x14ac:dyDescent="0.2">
      <c r="A1256">
        <v>4620687825</v>
      </c>
      <c r="B1256" t="s">
        <v>735</v>
      </c>
      <c r="D1256" s="7">
        <v>44210</v>
      </c>
      <c r="F1256" s="7">
        <f t="shared" si="151"/>
        <v>44210</v>
      </c>
      <c r="G1256" s="6">
        <f t="shared" si="152"/>
        <v>1</v>
      </c>
      <c r="H1256" s="6">
        <f t="shared" si="153"/>
        <v>14</v>
      </c>
      <c r="I1256" s="6">
        <f t="shared" si="154"/>
        <v>2021</v>
      </c>
      <c r="J1256" t="s">
        <v>4</v>
      </c>
      <c r="K1256" t="s">
        <v>5</v>
      </c>
      <c r="L1256">
        <v>2825</v>
      </c>
      <c r="M1256">
        <f t="shared" si="157"/>
        <v>10120</v>
      </c>
      <c r="N1256">
        <v>10.119999999999999</v>
      </c>
      <c r="O1256" s="4">
        <f t="shared" si="156"/>
        <v>6.2882745199999999</v>
      </c>
      <c r="P1256" s="5" t="s">
        <v>847</v>
      </c>
      <c r="Q1256" t="str">
        <f>VLOOKUP(P1256,Key!$A$2:$C$160,2,FALSE)</f>
        <v>Home - MDR</v>
      </c>
      <c r="R1256" t="str">
        <f>VLOOKUP(P1256,Key!$A$2:$C$160,3,FALSE)</f>
        <v>Home - MDR</v>
      </c>
      <c r="S1256" t="str">
        <f>VLOOKUP(P1256,Key!$A$2:$D$160,4,FALSE)</f>
        <v>Home - MDR</v>
      </c>
      <c r="T1256" t="b">
        <v>0</v>
      </c>
      <c r="U1256" s="4">
        <f t="shared" si="155"/>
        <v>7587.6844702862327</v>
      </c>
    </row>
    <row r="1257" spans="1:21" x14ac:dyDescent="0.2">
      <c r="A1257">
        <v>4625378788</v>
      </c>
      <c r="B1257" t="s">
        <v>736</v>
      </c>
      <c r="D1257" s="7">
        <v>44211</v>
      </c>
      <c r="F1257" s="7">
        <f t="shared" si="151"/>
        <v>44211</v>
      </c>
      <c r="G1257" s="6">
        <f t="shared" si="152"/>
        <v>1</v>
      </c>
      <c r="H1257" s="6">
        <f t="shared" si="153"/>
        <v>15</v>
      </c>
      <c r="I1257" s="6">
        <f t="shared" si="154"/>
        <v>2021</v>
      </c>
      <c r="J1257" t="s">
        <v>4</v>
      </c>
      <c r="K1257" t="s">
        <v>5</v>
      </c>
      <c r="L1257">
        <v>2856</v>
      </c>
      <c r="M1257">
        <f t="shared" si="157"/>
        <v>10120</v>
      </c>
      <c r="N1257">
        <v>10.119999999999999</v>
      </c>
      <c r="O1257" s="4">
        <f t="shared" si="156"/>
        <v>6.2882745199999999</v>
      </c>
      <c r="P1257" s="5" t="s">
        <v>847</v>
      </c>
      <c r="Q1257" t="str">
        <f>VLOOKUP(P1257,Key!$A$2:$C$160,2,FALSE)</f>
        <v>Home - MDR</v>
      </c>
      <c r="R1257" t="str">
        <f>VLOOKUP(P1257,Key!$A$2:$C$160,3,FALSE)</f>
        <v>Home - MDR</v>
      </c>
      <c r="S1257" t="str">
        <f>VLOOKUP(P1257,Key!$A$2:$D$160,4,FALSE)</f>
        <v>Home - MDR</v>
      </c>
      <c r="T1257" t="b">
        <v>0</v>
      </c>
      <c r="U1257" s="4">
        <f t="shared" si="155"/>
        <v>7593.9727448062331</v>
      </c>
    </row>
    <row r="1258" spans="1:21" x14ac:dyDescent="0.2">
      <c r="A1258">
        <v>4631259743</v>
      </c>
      <c r="B1258" t="s">
        <v>737</v>
      </c>
      <c r="D1258" s="7">
        <v>44212</v>
      </c>
      <c r="F1258" s="7">
        <f t="shared" si="151"/>
        <v>44212</v>
      </c>
      <c r="G1258" s="6">
        <f t="shared" si="152"/>
        <v>1</v>
      </c>
      <c r="H1258" s="6">
        <f t="shared" si="153"/>
        <v>16</v>
      </c>
      <c r="I1258" s="6">
        <f t="shared" si="154"/>
        <v>2021</v>
      </c>
      <c r="J1258" t="s">
        <v>4</v>
      </c>
      <c r="K1258" t="s">
        <v>5</v>
      </c>
      <c r="L1258">
        <v>2874</v>
      </c>
      <c r="M1258">
        <f t="shared" si="157"/>
        <v>10150</v>
      </c>
      <c r="N1258">
        <v>10.15</v>
      </c>
      <c r="O1258" s="4">
        <f t="shared" si="156"/>
        <v>6.3069156500000005</v>
      </c>
      <c r="P1258" s="5" t="s">
        <v>847</v>
      </c>
      <c r="Q1258" t="str">
        <f>VLOOKUP(P1258,Key!$A$2:$C$160,2,FALSE)</f>
        <v>Home - MDR</v>
      </c>
      <c r="R1258" t="str">
        <f>VLOOKUP(P1258,Key!$A$2:$C$160,3,FALSE)</f>
        <v>Home - MDR</v>
      </c>
      <c r="S1258" t="str">
        <f>VLOOKUP(P1258,Key!$A$2:$D$160,4,FALSE)</f>
        <v>Home - MDR</v>
      </c>
      <c r="T1258" t="b">
        <v>0</v>
      </c>
      <c r="U1258" s="4">
        <f t="shared" si="155"/>
        <v>7600.2796604562327</v>
      </c>
    </row>
    <row r="1259" spans="1:21" x14ac:dyDescent="0.2">
      <c r="A1259">
        <v>4637645845</v>
      </c>
      <c r="B1259" t="s">
        <v>738</v>
      </c>
      <c r="D1259" s="7">
        <v>44213</v>
      </c>
      <c r="F1259" s="7">
        <f t="shared" si="151"/>
        <v>44213</v>
      </c>
      <c r="G1259" s="6">
        <f t="shared" si="152"/>
        <v>1</v>
      </c>
      <c r="H1259" s="6">
        <f t="shared" si="153"/>
        <v>17</v>
      </c>
      <c r="I1259" s="6">
        <f t="shared" si="154"/>
        <v>2021</v>
      </c>
      <c r="J1259" t="s">
        <v>4</v>
      </c>
      <c r="K1259" t="s">
        <v>5</v>
      </c>
      <c r="L1259">
        <v>2685</v>
      </c>
      <c r="M1259">
        <f t="shared" si="157"/>
        <v>9230</v>
      </c>
      <c r="N1259">
        <v>9.23</v>
      </c>
      <c r="O1259" s="4">
        <f t="shared" si="156"/>
        <v>5.7352543300000001</v>
      </c>
      <c r="P1259" s="5" t="s">
        <v>847</v>
      </c>
      <c r="Q1259" t="str">
        <f>VLOOKUP(P1259,Key!$A$2:$C$160,2,FALSE)</f>
        <v>Home - MDR</v>
      </c>
      <c r="R1259" t="str">
        <f>VLOOKUP(P1259,Key!$A$2:$C$160,3,FALSE)</f>
        <v>Home - MDR</v>
      </c>
      <c r="S1259" t="str">
        <f>VLOOKUP(P1259,Key!$A$2:$D$160,4,FALSE)</f>
        <v>Home - MDR</v>
      </c>
      <c r="T1259" t="b">
        <v>0</v>
      </c>
      <c r="U1259" s="4">
        <f t="shared" si="155"/>
        <v>7606.014914786233</v>
      </c>
    </row>
    <row r="1260" spans="1:21" x14ac:dyDescent="0.2">
      <c r="A1260">
        <v>4642298800</v>
      </c>
      <c r="B1260" t="s">
        <v>739</v>
      </c>
      <c r="D1260" s="7">
        <v>44214</v>
      </c>
      <c r="F1260" s="7">
        <f t="shared" ref="F1260:F1323" si="158">DATE(I1260,G1260,H1260)</f>
        <v>44214</v>
      </c>
      <c r="G1260" s="6">
        <f t="shared" ref="G1260:G1323" si="159">MONTH(D1260)</f>
        <v>1</v>
      </c>
      <c r="H1260" s="6">
        <f t="shared" ref="H1260:H1323" si="160">DAY(D1260)</f>
        <v>18</v>
      </c>
      <c r="I1260" s="6">
        <f t="shared" ref="I1260:I1323" si="161">YEAR(D1260)</f>
        <v>2021</v>
      </c>
      <c r="J1260" t="s">
        <v>4</v>
      </c>
      <c r="K1260" t="s">
        <v>5</v>
      </c>
      <c r="L1260">
        <v>2907</v>
      </c>
      <c r="M1260">
        <f t="shared" si="157"/>
        <v>10090</v>
      </c>
      <c r="N1260">
        <v>10.09</v>
      </c>
      <c r="O1260" s="4">
        <f t="shared" si="156"/>
        <v>6.2696333900000001</v>
      </c>
      <c r="P1260" s="5" t="s">
        <v>847</v>
      </c>
      <c r="Q1260" t="str">
        <f>VLOOKUP(P1260,Key!$A$2:$C$160,2,FALSE)</f>
        <v>Home - MDR</v>
      </c>
      <c r="R1260" t="str">
        <f>VLOOKUP(P1260,Key!$A$2:$C$160,3,FALSE)</f>
        <v>Home - MDR</v>
      </c>
      <c r="S1260" t="str">
        <f>VLOOKUP(P1260,Key!$A$2:$D$160,4,FALSE)</f>
        <v>Home - MDR</v>
      </c>
      <c r="T1260" t="b">
        <v>0</v>
      </c>
      <c r="U1260" s="4">
        <f t="shared" si="155"/>
        <v>7612.2845481762333</v>
      </c>
    </row>
    <row r="1261" spans="1:21" x14ac:dyDescent="0.2">
      <c r="A1261">
        <v>4647649709</v>
      </c>
      <c r="B1261" t="s">
        <v>740</v>
      </c>
      <c r="D1261" s="7">
        <v>44215</v>
      </c>
      <c r="F1261" s="7">
        <f t="shared" si="158"/>
        <v>44215</v>
      </c>
      <c r="G1261" s="6">
        <f t="shared" si="159"/>
        <v>1</v>
      </c>
      <c r="H1261" s="6">
        <f t="shared" si="160"/>
        <v>19</v>
      </c>
      <c r="I1261" s="6">
        <f t="shared" si="161"/>
        <v>2021</v>
      </c>
      <c r="J1261" t="s">
        <v>4</v>
      </c>
      <c r="K1261" t="s">
        <v>5</v>
      </c>
      <c r="L1261">
        <v>2631</v>
      </c>
      <c r="M1261">
        <f t="shared" si="157"/>
        <v>9020</v>
      </c>
      <c r="N1261">
        <v>9.02</v>
      </c>
      <c r="O1261" s="4">
        <f t="shared" si="156"/>
        <v>5.6047664199999998</v>
      </c>
      <c r="P1261" s="5" t="s">
        <v>847</v>
      </c>
      <c r="Q1261" t="str">
        <f>VLOOKUP(P1261,Key!$A$2:$C$160,2,FALSE)</f>
        <v>Home - MDR</v>
      </c>
      <c r="R1261" t="str">
        <f>VLOOKUP(P1261,Key!$A$2:$C$160,3,FALSE)</f>
        <v>Home - MDR</v>
      </c>
      <c r="S1261" t="str">
        <f>VLOOKUP(P1261,Key!$A$2:$D$160,4,FALSE)</f>
        <v>Home - MDR</v>
      </c>
      <c r="T1261" t="b">
        <v>0</v>
      </c>
      <c r="U1261" s="4">
        <f t="shared" si="155"/>
        <v>7617.8893145962329</v>
      </c>
    </row>
    <row r="1262" spans="1:21" x14ac:dyDescent="0.2">
      <c r="A1262">
        <v>4653094609</v>
      </c>
      <c r="B1262" t="s">
        <v>741</v>
      </c>
      <c r="D1262" s="7">
        <v>44216</v>
      </c>
      <c r="F1262" s="7">
        <f t="shared" si="158"/>
        <v>44216</v>
      </c>
      <c r="G1262" s="6">
        <f t="shared" si="159"/>
        <v>1</v>
      </c>
      <c r="H1262" s="6">
        <f t="shared" si="160"/>
        <v>20</v>
      </c>
      <c r="I1262" s="6">
        <f t="shared" si="161"/>
        <v>2021</v>
      </c>
      <c r="J1262" t="s">
        <v>4</v>
      </c>
      <c r="K1262" t="s">
        <v>5</v>
      </c>
      <c r="L1262">
        <v>2661</v>
      </c>
      <c r="M1262">
        <f t="shared" si="157"/>
        <v>9260</v>
      </c>
      <c r="N1262">
        <v>9.26</v>
      </c>
      <c r="O1262" s="4">
        <f t="shared" si="156"/>
        <v>5.7538954599999999</v>
      </c>
      <c r="P1262" s="5" t="s">
        <v>847</v>
      </c>
      <c r="Q1262" t="str">
        <f>VLOOKUP(P1262,Key!$A$2:$C$160,2,FALSE)</f>
        <v>Home - MDR</v>
      </c>
      <c r="R1262" t="str">
        <f>VLOOKUP(P1262,Key!$A$2:$C$160,3,FALSE)</f>
        <v>Home - MDR</v>
      </c>
      <c r="S1262" t="str">
        <f>VLOOKUP(P1262,Key!$A$2:$D$160,4,FALSE)</f>
        <v>Home - MDR</v>
      </c>
      <c r="T1262" t="b">
        <v>0</v>
      </c>
      <c r="U1262" s="4">
        <f t="shared" si="155"/>
        <v>7623.6432100562333</v>
      </c>
    </row>
    <row r="1263" spans="1:21" x14ac:dyDescent="0.2">
      <c r="A1263">
        <v>4658171242</v>
      </c>
      <c r="B1263" t="s">
        <v>742</v>
      </c>
      <c r="D1263" s="7">
        <v>44217</v>
      </c>
      <c r="F1263" s="7">
        <f t="shared" si="158"/>
        <v>44217</v>
      </c>
      <c r="G1263" s="6">
        <f t="shared" si="159"/>
        <v>1</v>
      </c>
      <c r="H1263" s="6">
        <f t="shared" si="160"/>
        <v>21</v>
      </c>
      <c r="I1263" s="6">
        <f t="shared" si="161"/>
        <v>2021</v>
      </c>
      <c r="J1263" t="s">
        <v>4</v>
      </c>
      <c r="K1263" t="s">
        <v>5</v>
      </c>
      <c r="L1263">
        <v>2942</v>
      </c>
      <c r="M1263">
        <f t="shared" si="157"/>
        <v>10120</v>
      </c>
      <c r="N1263">
        <v>10.119999999999999</v>
      </c>
      <c r="O1263" s="4">
        <f t="shared" si="156"/>
        <v>6.2882745199999999</v>
      </c>
      <c r="P1263" s="5" t="s">
        <v>847</v>
      </c>
      <c r="Q1263" t="str">
        <f>VLOOKUP(P1263,Key!$A$2:$C$160,2,FALSE)</f>
        <v>Home - MDR</v>
      </c>
      <c r="R1263" t="str">
        <f>VLOOKUP(P1263,Key!$A$2:$C$160,3,FALSE)</f>
        <v>Home - MDR</v>
      </c>
      <c r="S1263" t="str">
        <f>VLOOKUP(P1263,Key!$A$2:$D$160,4,FALSE)</f>
        <v>Home - MDR</v>
      </c>
      <c r="T1263" t="b">
        <v>0</v>
      </c>
      <c r="U1263" s="4">
        <f t="shared" si="155"/>
        <v>7629.9314845762337</v>
      </c>
    </row>
    <row r="1264" spans="1:21" x14ac:dyDescent="0.2">
      <c r="A1264">
        <v>4663440573</v>
      </c>
      <c r="B1264" t="s">
        <v>743</v>
      </c>
      <c r="D1264" s="7">
        <v>44218</v>
      </c>
      <c r="F1264" s="7">
        <f t="shared" si="158"/>
        <v>44218</v>
      </c>
      <c r="G1264" s="6">
        <f t="shared" si="159"/>
        <v>1</v>
      </c>
      <c r="H1264" s="6">
        <f t="shared" si="160"/>
        <v>22</v>
      </c>
      <c r="I1264" s="6">
        <f t="shared" si="161"/>
        <v>2021</v>
      </c>
      <c r="J1264" t="s">
        <v>4</v>
      </c>
      <c r="K1264" t="s">
        <v>5</v>
      </c>
      <c r="L1264">
        <v>2915</v>
      </c>
      <c r="M1264">
        <f t="shared" si="157"/>
        <v>10050</v>
      </c>
      <c r="N1264">
        <v>10.050000000000001</v>
      </c>
      <c r="O1264" s="4">
        <f t="shared" si="156"/>
        <v>6.2447785500000004</v>
      </c>
      <c r="P1264" s="5" t="s">
        <v>847</v>
      </c>
      <c r="Q1264" t="str">
        <f>VLOOKUP(P1264,Key!$A$2:$C$160,2,FALSE)</f>
        <v>Home - MDR</v>
      </c>
      <c r="R1264" t="str">
        <f>VLOOKUP(P1264,Key!$A$2:$C$160,3,FALSE)</f>
        <v>Home - MDR</v>
      </c>
      <c r="S1264" t="str">
        <f>VLOOKUP(P1264,Key!$A$2:$D$160,4,FALSE)</f>
        <v>Home - MDR</v>
      </c>
      <c r="T1264" t="b">
        <v>0</v>
      </c>
      <c r="U1264" s="4">
        <f t="shared" si="155"/>
        <v>7636.1762631262336</v>
      </c>
    </row>
    <row r="1265" spans="1:21" x14ac:dyDescent="0.2">
      <c r="A1265">
        <v>4668885585</v>
      </c>
      <c r="B1265" t="s">
        <v>744</v>
      </c>
      <c r="D1265" s="7">
        <v>44219</v>
      </c>
      <c r="F1265" s="7">
        <f t="shared" si="158"/>
        <v>44219</v>
      </c>
      <c r="G1265" s="6">
        <f t="shared" si="159"/>
        <v>1</v>
      </c>
      <c r="H1265" s="6">
        <f t="shared" si="160"/>
        <v>23</v>
      </c>
      <c r="I1265" s="6">
        <f t="shared" si="161"/>
        <v>2021</v>
      </c>
      <c r="J1265" t="s">
        <v>4</v>
      </c>
      <c r="K1265" t="s">
        <v>5</v>
      </c>
      <c r="L1265">
        <v>2134</v>
      </c>
      <c r="M1265">
        <f t="shared" si="157"/>
        <v>7150</v>
      </c>
      <c r="N1265">
        <v>7.15</v>
      </c>
      <c r="O1265" s="4">
        <f t="shared" si="156"/>
        <v>4.44280265</v>
      </c>
      <c r="P1265" s="5" t="s">
        <v>847</v>
      </c>
      <c r="Q1265" t="str">
        <f>VLOOKUP(P1265,Key!$A$2:$C$160,2,FALSE)</f>
        <v>Home - MDR</v>
      </c>
      <c r="R1265" t="str">
        <f>VLOOKUP(P1265,Key!$A$2:$C$160,3,FALSE)</f>
        <v>Home - MDR</v>
      </c>
      <c r="S1265" t="str">
        <f>VLOOKUP(P1265,Key!$A$2:$D$160,4,FALSE)</f>
        <v>Home - MDR</v>
      </c>
      <c r="T1265" t="b">
        <v>0</v>
      </c>
      <c r="U1265" s="4">
        <f t="shared" si="155"/>
        <v>7640.6190657762336</v>
      </c>
    </row>
    <row r="1266" spans="1:21" x14ac:dyDescent="0.2">
      <c r="A1266">
        <v>4675604597</v>
      </c>
      <c r="B1266" t="s">
        <v>745</v>
      </c>
      <c r="D1266" s="7">
        <v>44220</v>
      </c>
      <c r="F1266" s="7">
        <f t="shared" si="158"/>
        <v>44220</v>
      </c>
      <c r="G1266" s="6">
        <f t="shared" si="159"/>
        <v>1</v>
      </c>
      <c r="H1266" s="6">
        <f t="shared" si="160"/>
        <v>24</v>
      </c>
      <c r="I1266" s="6">
        <f t="shared" si="161"/>
        <v>2021</v>
      </c>
      <c r="J1266" t="s">
        <v>4</v>
      </c>
      <c r="K1266" t="s">
        <v>5</v>
      </c>
      <c r="L1266">
        <v>2889</v>
      </c>
      <c r="M1266">
        <f t="shared" si="157"/>
        <v>10060</v>
      </c>
      <c r="N1266">
        <v>10.06</v>
      </c>
      <c r="O1266" s="4">
        <f t="shared" si="156"/>
        <v>6.2509922600000003</v>
      </c>
      <c r="P1266" s="5" t="s">
        <v>847</v>
      </c>
      <c r="Q1266" t="str">
        <f>VLOOKUP(P1266,Key!$A$2:$C$160,2,FALSE)</f>
        <v>Home - MDR</v>
      </c>
      <c r="R1266" t="str">
        <f>VLOOKUP(P1266,Key!$A$2:$C$160,3,FALSE)</f>
        <v>Home - MDR</v>
      </c>
      <c r="S1266" t="str">
        <f>VLOOKUP(P1266,Key!$A$2:$D$160,4,FALSE)</f>
        <v>Home - MDR</v>
      </c>
      <c r="T1266" t="b">
        <v>0</v>
      </c>
      <c r="U1266" s="4">
        <f t="shared" si="155"/>
        <v>7646.8700580362338</v>
      </c>
    </row>
    <row r="1267" spans="1:21" x14ac:dyDescent="0.2">
      <c r="A1267">
        <v>4680159693</v>
      </c>
      <c r="B1267" t="s">
        <v>746</v>
      </c>
      <c r="D1267" s="7">
        <v>44221</v>
      </c>
      <c r="F1267" s="7">
        <f t="shared" si="158"/>
        <v>44221</v>
      </c>
      <c r="G1267" s="6">
        <f t="shared" si="159"/>
        <v>1</v>
      </c>
      <c r="H1267" s="6">
        <f t="shared" si="160"/>
        <v>25</v>
      </c>
      <c r="I1267" s="6">
        <f t="shared" si="161"/>
        <v>2021</v>
      </c>
      <c r="J1267" t="s">
        <v>4</v>
      </c>
      <c r="K1267" t="s">
        <v>5</v>
      </c>
      <c r="L1267">
        <v>2908</v>
      </c>
      <c r="M1267">
        <f t="shared" si="157"/>
        <v>10110</v>
      </c>
      <c r="N1267">
        <v>10.11</v>
      </c>
      <c r="O1267" s="4">
        <f t="shared" si="156"/>
        <v>6.2820608099999999</v>
      </c>
      <c r="P1267" s="5" t="s">
        <v>847</v>
      </c>
      <c r="Q1267" t="str">
        <f>VLOOKUP(P1267,Key!$A$2:$C$160,2,FALSE)</f>
        <v>Home - MDR</v>
      </c>
      <c r="R1267" t="str">
        <f>VLOOKUP(P1267,Key!$A$2:$C$160,3,FALSE)</f>
        <v>Home - MDR</v>
      </c>
      <c r="S1267" t="str">
        <f>VLOOKUP(P1267,Key!$A$2:$D$160,4,FALSE)</f>
        <v>Home - MDR</v>
      </c>
      <c r="T1267" t="b">
        <v>0</v>
      </c>
      <c r="U1267" s="4">
        <f t="shared" si="155"/>
        <v>7653.1521188462339</v>
      </c>
    </row>
    <row r="1268" spans="1:21" x14ac:dyDescent="0.2">
      <c r="A1268">
        <v>4685370511</v>
      </c>
      <c r="B1268" t="s">
        <v>747</v>
      </c>
      <c r="D1268" s="7">
        <v>44222</v>
      </c>
      <c r="F1268" s="7">
        <f t="shared" si="158"/>
        <v>44222</v>
      </c>
      <c r="G1268" s="6">
        <f t="shared" si="159"/>
        <v>1</v>
      </c>
      <c r="H1268" s="6">
        <f t="shared" si="160"/>
        <v>26</v>
      </c>
      <c r="I1268" s="6">
        <f t="shared" si="161"/>
        <v>2021</v>
      </c>
      <c r="J1268" t="s">
        <v>4</v>
      </c>
      <c r="K1268" t="s">
        <v>5</v>
      </c>
      <c r="L1268">
        <v>3021</v>
      </c>
      <c r="M1268">
        <f t="shared" si="157"/>
        <v>10190</v>
      </c>
      <c r="N1268">
        <v>10.19</v>
      </c>
      <c r="O1268" s="4">
        <f t="shared" si="156"/>
        <v>6.3317704900000003</v>
      </c>
      <c r="P1268" s="5" t="s">
        <v>847</v>
      </c>
      <c r="Q1268" t="str">
        <f>VLOOKUP(P1268,Key!$A$2:$C$160,2,FALSE)</f>
        <v>Home - MDR</v>
      </c>
      <c r="R1268" t="str">
        <f>VLOOKUP(P1268,Key!$A$2:$C$160,3,FALSE)</f>
        <v>Home - MDR</v>
      </c>
      <c r="S1268" t="str">
        <f>VLOOKUP(P1268,Key!$A$2:$D$160,4,FALSE)</f>
        <v>Home - MDR</v>
      </c>
      <c r="T1268" t="b">
        <v>0</v>
      </c>
      <c r="U1268" s="4">
        <f t="shared" si="155"/>
        <v>7659.4838893362339</v>
      </c>
    </row>
    <row r="1269" spans="1:21" x14ac:dyDescent="0.2">
      <c r="A1269">
        <v>4690858388</v>
      </c>
      <c r="B1269" t="s">
        <v>748</v>
      </c>
      <c r="D1269" s="7">
        <v>44223</v>
      </c>
      <c r="F1269" s="7">
        <f t="shared" si="158"/>
        <v>44223</v>
      </c>
      <c r="G1269" s="6">
        <f t="shared" si="159"/>
        <v>1</v>
      </c>
      <c r="H1269" s="6">
        <f t="shared" si="160"/>
        <v>27</v>
      </c>
      <c r="I1269" s="6">
        <f t="shared" si="161"/>
        <v>2021</v>
      </c>
      <c r="J1269" t="s">
        <v>4</v>
      </c>
      <c r="K1269" t="s">
        <v>5</v>
      </c>
      <c r="L1269">
        <v>2875</v>
      </c>
      <c r="M1269">
        <f t="shared" si="157"/>
        <v>10010</v>
      </c>
      <c r="N1269">
        <v>10.01</v>
      </c>
      <c r="O1269" s="4">
        <f t="shared" si="156"/>
        <v>6.2199237099999998</v>
      </c>
      <c r="P1269" s="5" t="s">
        <v>847</v>
      </c>
      <c r="Q1269" t="str">
        <f>VLOOKUP(P1269,Key!$A$2:$C$160,2,FALSE)</f>
        <v>Home - MDR</v>
      </c>
      <c r="R1269" t="str">
        <f>VLOOKUP(P1269,Key!$A$2:$C$160,3,FALSE)</f>
        <v>Home - MDR</v>
      </c>
      <c r="S1269" t="str">
        <f>VLOOKUP(P1269,Key!$A$2:$D$160,4,FALSE)</f>
        <v>Home - MDR</v>
      </c>
      <c r="T1269" t="b">
        <v>0</v>
      </c>
      <c r="U1269" s="4">
        <f t="shared" si="155"/>
        <v>7665.7038130462342</v>
      </c>
    </row>
    <row r="1270" spans="1:21" x14ac:dyDescent="0.2">
      <c r="A1270">
        <v>4696098427</v>
      </c>
      <c r="B1270" t="s">
        <v>749</v>
      </c>
      <c r="D1270" s="7">
        <v>44224</v>
      </c>
      <c r="F1270" s="7">
        <f t="shared" si="158"/>
        <v>44224</v>
      </c>
      <c r="G1270" s="6">
        <f t="shared" si="159"/>
        <v>1</v>
      </c>
      <c r="H1270" s="6">
        <f t="shared" si="160"/>
        <v>28</v>
      </c>
      <c r="I1270" s="6">
        <f t="shared" si="161"/>
        <v>2021</v>
      </c>
      <c r="J1270" t="s">
        <v>4</v>
      </c>
      <c r="K1270" t="s">
        <v>5</v>
      </c>
      <c r="L1270">
        <v>2929</v>
      </c>
      <c r="M1270">
        <f t="shared" si="157"/>
        <v>10080</v>
      </c>
      <c r="N1270">
        <v>10.08</v>
      </c>
      <c r="O1270" s="4">
        <f t="shared" si="156"/>
        <v>6.2634196800000002</v>
      </c>
      <c r="P1270" s="5" t="s">
        <v>847</v>
      </c>
      <c r="Q1270" t="str">
        <f>VLOOKUP(P1270,Key!$A$2:$C$160,2,FALSE)</f>
        <v>Home - MDR</v>
      </c>
      <c r="R1270" t="str">
        <f>VLOOKUP(P1270,Key!$A$2:$C$160,3,FALSE)</f>
        <v>Home - MDR</v>
      </c>
      <c r="S1270" t="str">
        <f>VLOOKUP(P1270,Key!$A$2:$D$160,4,FALSE)</f>
        <v>Home - MDR</v>
      </c>
      <c r="T1270" t="b">
        <v>0</v>
      </c>
      <c r="U1270" s="4">
        <f t="shared" si="155"/>
        <v>7671.9672327262342</v>
      </c>
    </row>
    <row r="1271" spans="1:21" x14ac:dyDescent="0.2">
      <c r="A1271">
        <v>4700955074</v>
      </c>
      <c r="B1271" t="s">
        <v>750</v>
      </c>
      <c r="D1271" s="7">
        <v>44225</v>
      </c>
      <c r="F1271" s="7">
        <f t="shared" si="158"/>
        <v>44225</v>
      </c>
      <c r="G1271" s="6">
        <f t="shared" si="159"/>
        <v>1</v>
      </c>
      <c r="H1271" s="6">
        <f t="shared" si="160"/>
        <v>29</v>
      </c>
      <c r="I1271" s="6">
        <f t="shared" si="161"/>
        <v>2021</v>
      </c>
      <c r="J1271" t="s">
        <v>4</v>
      </c>
      <c r="K1271" t="s">
        <v>5</v>
      </c>
      <c r="L1271">
        <v>2902</v>
      </c>
      <c r="M1271">
        <f t="shared" si="157"/>
        <v>10190</v>
      </c>
      <c r="N1271">
        <v>10.19</v>
      </c>
      <c r="O1271" s="4">
        <f t="shared" si="156"/>
        <v>6.3317704900000003</v>
      </c>
      <c r="P1271" s="5" t="s">
        <v>847</v>
      </c>
      <c r="Q1271" t="str">
        <f>VLOOKUP(P1271,Key!$A$2:$C$160,2,FALSE)</f>
        <v>Home - MDR</v>
      </c>
      <c r="R1271" t="str">
        <f>VLOOKUP(P1271,Key!$A$2:$C$160,3,FALSE)</f>
        <v>Home - MDR</v>
      </c>
      <c r="S1271" t="str">
        <f>VLOOKUP(P1271,Key!$A$2:$D$160,4,FALSE)</f>
        <v>Home - MDR</v>
      </c>
      <c r="T1271" t="b">
        <v>0</v>
      </c>
      <c r="U1271" s="4">
        <f t="shared" si="155"/>
        <v>7678.2990032162343</v>
      </c>
    </row>
    <row r="1272" spans="1:21" x14ac:dyDescent="0.2">
      <c r="A1272">
        <v>4707893114</v>
      </c>
      <c r="B1272" t="s">
        <v>751</v>
      </c>
      <c r="D1272" s="7">
        <v>44226</v>
      </c>
      <c r="F1272" s="7">
        <f t="shared" si="158"/>
        <v>44226</v>
      </c>
      <c r="G1272" s="6">
        <f t="shared" si="159"/>
        <v>1</v>
      </c>
      <c r="H1272" s="6">
        <f t="shared" si="160"/>
        <v>30</v>
      </c>
      <c r="I1272" s="6">
        <f t="shared" si="161"/>
        <v>2021</v>
      </c>
      <c r="J1272" t="s">
        <v>6</v>
      </c>
      <c r="K1272" t="s">
        <v>5</v>
      </c>
      <c r="L1272">
        <v>2326</v>
      </c>
      <c r="M1272">
        <f t="shared" si="157"/>
        <v>7300</v>
      </c>
      <c r="N1272">
        <v>7.3</v>
      </c>
      <c r="O1272" s="4">
        <f t="shared" si="156"/>
        <v>4.5360082999999998</v>
      </c>
      <c r="P1272" s="5" t="s">
        <v>847</v>
      </c>
      <c r="Q1272" t="str">
        <f>VLOOKUP(P1272,Key!$A$2:$C$160,2,FALSE)</f>
        <v>Home - MDR</v>
      </c>
      <c r="R1272" t="str">
        <f>VLOOKUP(P1272,Key!$A$2:$C$160,3,FALSE)</f>
        <v>Home - MDR</v>
      </c>
      <c r="S1272" t="str">
        <f>VLOOKUP(P1272,Key!$A$2:$D$160,4,FALSE)</f>
        <v>Home - MDR</v>
      </c>
      <c r="T1272" t="b">
        <v>0</v>
      </c>
      <c r="U1272" s="4">
        <f t="shared" si="155"/>
        <v>7682.8350115162339</v>
      </c>
    </row>
    <row r="1273" spans="1:21" x14ac:dyDescent="0.2">
      <c r="A1273">
        <v>4717472472</v>
      </c>
      <c r="B1273" t="s">
        <v>752</v>
      </c>
      <c r="D1273" s="7">
        <v>44228</v>
      </c>
      <c r="F1273" s="7">
        <f t="shared" si="158"/>
        <v>44228</v>
      </c>
      <c r="G1273" s="6">
        <f t="shared" si="159"/>
        <v>2</v>
      </c>
      <c r="H1273" s="6">
        <f t="shared" si="160"/>
        <v>1</v>
      </c>
      <c r="I1273" s="6">
        <f t="shared" si="161"/>
        <v>2021</v>
      </c>
      <c r="J1273" t="s">
        <v>4</v>
      </c>
      <c r="K1273" t="s">
        <v>5</v>
      </c>
      <c r="L1273">
        <v>2629</v>
      </c>
      <c r="M1273">
        <f t="shared" si="157"/>
        <v>8850</v>
      </c>
      <c r="N1273">
        <v>8.85</v>
      </c>
      <c r="O1273" s="4">
        <f t="shared" si="156"/>
        <v>5.4991333500000001</v>
      </c>
      <c r="P1273" s="5" t="s">
        <v>849</v>
      </c>
      <c r="Q1273" t="str">
        <f>VLOOKUP(P1273,Key!$A$2:$C$160,2,FALSE)</f>
        <v>Utah</v>
      </c>
      <c r="R1273" t="str">
        <f>VLOOKUP(P1273,Key!$A$2:$C$160,3,FALSE)</f>
        <v>USA</v>
      </c>
      <c r="S1273" t="str">
        <f>VLOOKUP(P1273,Key!$A$2:$D$160,4,FALSE)</f>
        <v>DOM</v>
      </c>
      <c r="T1273" t="b">
        <v>0</v>
      </c>
      <c r="U1273" s="4">
        <f t="shared" si="155"/>
        <v>7688.3341448662341</v>
      </c>
    </row>
    <row r="1274" spans="1:21" x14ac:dyDescent="0.2">
      <c r="A1274">
        <v>4724527745</v>
      </c>
      <c r="B1274" t="s">
        <v>753</v>
      </c>
      <c r="D1274" s="7">
        <v>44229</v>
      </c>
      <c r="F1274" s="7">
        <f t="shared" si="158"/>
        <v>44229</v>
      </c>
      <c r="G1274" s="6">
        <f t="shared" si="159"/>
        <v>2</v>
      </c>
      <c r="H1274" s="6">
        <f t="shared" si="160"/>
        <v>2</v>
      </c>
      <c r="I1274" s="6">
        <f t="shared" si="161"/>
        <v>2021</v>
      </c>
      <c r="J1274" t="s">
        <v>6</v>
      </c>
      <c r="K1274" t="s">
        <v>5</v>
      </c>
      <c r="L1274">
        <v>2536</v>
      </c>
      <c r="M1274">
        <f t="shared" si="157"/>
        <v>8400</v>
      </c>
      <c r="N1274">
        <v>8.4</v>
      </c>
      <c r="O1274" s="4">
        <f t="shared" si="156"/>
        <v>5.2195163999999998</v>
      </c>
      <c r="P1274" s="5" t="s">
        <v>850</v>
      </c>
      <c r="Q1274" t="str">
        <f>VLOOKUP(P1274,Key!$A$2:$C$160,2,FALSE)</f>
        <v>Arizona</v>
      </c>
      <c r="R1274" t="str">
        <f>VLOOKUP(P1274,Key!$A$2:$C$160,3,FALSE)</f>
        <v>USA</v>
      </c>
      <c r="S1274" t="str">
        <f>VLOOKUP(P1274,Key!$A$2:$D$160,4,FALSE)</f>
        <v>DOM</v>
      </c>
      <c r="T1274" t="b">
        <v>0</v>
      </c>
      <c r="U1274" s="4">
        <f t="shared" si="155"/>
        <v>7693.5536612662345</v>
      </c>
    </row>
    <row r="1275" spans="1:21" x14ac:dyDescent="0.2">
      <c r="A1275">
        <v>4728608530</v>
      </c>
      <c r="B1275" t="s">
        <v>754</v>
      </c>
      <c r="D1275" s="7">
        <v>44230</v>
      </c>
      <c r="F1275" s="7">
        <f t="shared" si="158"/>
        <v>44230</v>
      </c>
      <c r="G1275" s="6">
        <f t="shared" si="159"/>
        <v>2</v>
      </c>
      <c r="H1275" s="6">
        <f t="shared" si="160"/>
        <v>3</v>
      </c>
      <c r="I1275" s="6">
        <f t="shared" si="161"/>
        <v>2021</v>
      </c>
      <c r="J1275" t="s">
        <v>4</v>
      </c>
      <c r="K1275" t="s">
        <v>5</v>
      </c>
      <c r="L1275">
        <v>2900</v>
      </c>
      <c r="M1275">
        <f t="shared" si="157"/>
        <v>10010</v>
      </c>
      <c r="N1275">
        <v>10.01</v>
      </c>
      <c r="O1275" s="4">
        <f t="shared" si="156"/>
        <v>6.2199237099999998</v>
      </c>
      <c r="P1275" s="5" t="s">
        <v>847</v>
      </c>
      <c r="Q1275" t="str">
        <f>VLOOKUP(P1275,Key!$A$2:$C$160,2,FALSE)</f>
        <v>Home - MDR</v>
      </c>
      <c r="R1275" t="str">
        <f>VLOOKUP(P1275,Key!$A$2:$C$160,3,FALSE)</f>
        <v>Home - MDR</v>
      </c>
      <c r="S1275" t="str">
        <f>VLOOKUP(P1275,Key!$A$2:$D$160,4,FALSE)</f>
        <v>Home - MDR</v>
      </c>
      <c r="T1275" t="b">
        <v>0</v>
      </c>
      <c r="U1275" s="4">
        <f t="shared" si="155"/>
        <v>7699.7735849762348</v>
      </c>
    </row>
    <row r="1276" spans="1:21" x14ac:dyDescent="0.2">
      <c r="A1276">
        <v>4734321316</v>
      </c>
      <c r="B1276" t="s">
        <v>755</v>
      </c>
      <c r="D1276" s="7">
        <v>44231</v>
      </c>
      <c r="F1276" s="7">
        <f t="shared" si="158"/>
        <v>44231</v>
      </c>
      <c r="G1276" s="6">
        <f t="shared" si="159"/>
        <v>2</v>
      </c>
      <c r="H1276" s="6">
        <f t="shared" si="160"/>
        <v>4</v>
      </c>
      <c r="I1276" s="6">
        <f t="shared" si="161"/>
        <v>2021</v>
      </c>
      <c r="J1276" t="s">
        <v>4</v>
      </c>
      <c r="K1276" t="s">
        <v>5</v>
      </c>
      <c r="L1276">
        <v>2926</v>
      </c>
      <c r="M1276">
        <f t="shared" si="157"/>
        <v>10000</v>
      </c>
      <c r="N1276">
        <v>10</v>
      </c>
      <c r="O1276" s="4">
        <f t="shared" si="156"/>
        <v>6.2137099999999998</v>
      </c>
      <c r="P1276" s="5" t="s">
        <v>847</v>
      </c>
      <c r="Q1276" t="str">
        <f>VLOOKUP(P1276,Key!$A$2:$C$160,2,FALSE)</f>
        <v>Home - MDR</v>
      </c>
      <c r="R1276" t="str">
        <f>VLOOKUP(P1276,Key!$A$2:$C$160,3,FALSE)</f>
        <v>Home - MDR</v>
      </c>
      <c r="S1276" t="str">
        <f>VLOOKUP(P1276,Key!$A$2:$D$160,4,FALSE)</f>
        <v>Home - MDR</v>
      </c>
      <c r="T1276" t="b">
        <v>0</v>
      </c>
      <c r="U1276" s="4">
        <f t="shared" si="155"/>
        <v>7705.9872949762348</v>
      </c>
    </row>
    <row r="1277" spans="1:21" x14ac:dyDescent="0.2">
      <c r="A1277">
        <v>4739723571</v>
      </c>
      <c r="B1277" t="s">
        <v>756</v>
      </c>
      <c r="D1277" s="7">
        <v>44232</v>
      </c>
      <c r="F1277" s="7">
        <f t="shared" si="158"/>
        <v>44232</v>
      </c>
      <c r="G1277" s="6">
        <f t="shared" si="159"/>
        <v>2</v>
      </c>
      <c r="H1277" s="6">
        <f t="shared" si="160"/>
        <v>5</v>
      </c>
      <c r="I1277" s="6">
        <f t="shared" si="161"/>
        <v>2021</v>
      </c>
      <c r="J1277" t="s">
        <v>4</v>
      </c>
      <c r="K1277" t="s">
        <v>5</v>
      </c>
      <c r="L1277">
        <v>2923</v>
      </c>
      <c r="M1277">
        <f t="shared" si="157"/>
        <v>10110</v>
      </c>
      <c r="N1277">
        <v>10.11</v>
      </c>
      <c r="O1277" s="4">
        <f t="shared" si="156"/>
        <v>6.2820608099999999</v>
      </c>
      <c r="P1277" s="5" t="s">
        <v>847</v>
      </c>
      <c r="Q1277" t="str">
        <f>VLOOKUP(P1277,Key!$A$2:$C$160,2,FALSE)</f>
        <v>Home - MDR</v>
      </c>
      <c r="R1277" t="str">
        <f>VLOOKUP(P1277,Key!$A$2:$C$160,3,FALSE)</f>
        <v>Home - MDR</v>
      </c>
      <c r="S1277" t="str">
        <f>VLOOKUP(P1277,Key!$A$2:$D$160,4,FALSE)</f>
        <v>Home - MDR</v>
      </c>
      <c r="T1277" t="b">
        <v>0</v>
      </c>
      <c r="U1277" s="4">
        <f t="shared" si="155"/>
        <v>7712.2693557862349</v>
      </c>
    </row>
    <row r="1278" spans="1:21" x14ac:dyDescent="0.2">
      <c r="A1278">
        <v>4745768568</v>
      </c>
      <c r="B1278" t="s">
        <v>757</v>
      </c>
      <c r="D1278" s="7">
        <v>44233</v>
      </c>
      <c r="F1278" s="7">
        <f t="shared" si="158"/>
        <v>44233</v>
      </c>
      <c r="G1278" s="6">
        <f t="shared" si="159"/>
        <v>2</v>
      </c>
      <c r="H1278" s="6">
        <f t="shared" si="160"/>
        <v>6</v>
      </c>
      <c r="I1278" s="6">
        <f t="shared" si="161"/>
        <v>2021</v>
      </c>
      <c r="J1278" t="s">
        <v>4</v>
      </c>
      <c r="K1278" t="s">
        <v>5</v>
      </c>
      <c r="L1278">
        <v>3196</v>
      </c>
      <c r="M1278">
        <f t="shared" si="157"/>
        <v>10830</v>
      </c>
      <c r="N1278">
        <v>10.83</v>
      </c>
      <c r="O1278" s="4">
        <f t="shared" si="156"/>
        <v>6.7294479300000001</v>
      </c>
      <c r="P1278" s="5" t="s">
        <v>847</v>
      </c>
      <c r="Q1278" t="str">
        <f>VLOOKUP(P1278,Key!$A$2:$C$160,2,FALSE)</f>
        <v>Home - MDR</v>
      </c>
      <c r="R1278" t="str">
        <f>VLOOKUP(P1278,Key!$A$2:$C$160,3,FALSE)</f>
        <v>Home - MDR</v>
      </c>
      <c r="S1278" t="str">
        <f>VLOOKUP(P1278,Key!$A$2:$D$160,4,FALSE)</f>
        <v>Home - MDR</v>
      </c>
      <c r="T1278" t="b">
        <v>0</v>
      </c>
      <c r="U1278" s="4">
        <f t="shared" si="155"/>
        <v>7718.9988037162348</v>
      </c>
    </row>
    <row r="1279" spans="1:21" x14ac:dyDescent="0.2">
      <c r="A1279">
        <v>4751926816</v>
      </c>
      <c r="B1279" t="s">
        <v>758</v>
      </c>
      <c r="D1279" s="7">
        <v>44234</v>
      </c>
      <c r="F1279" s="7">
        <f t="shared" si="158"/>
        <v>44234</v>
      </c>
      <c r="G1279" s="6">
        <f t="shared" si="159"/>
        <v>2</v>
      </c>
      <c r="H1279" s="6">
        <f t="shared" si="160"/>
        <v>7</v>
      </c>
      <c r="I1279" s="6">
        <f t="shared" si="161"/>
        <v>2021</v>
      </c>
      <c r="J1279" t="s">
        <v>4</v>
      </c>
      <c r="K1279" t="s">
        <v>5</v>
      </c>
      <c r="L1279">
        <v>2970</v>
      </c>
      <c r="M1279">
        <f t="shared" si="157"/>
        <v>10030</v>
      </c>
      <c r="N1279">
        <v>10.029999999999999</v>
      </c>
      <c r="O1279" s="4">
        <f t="shared" si="156"/>
        <v>6.2323511300000005</v>
      </c>
      <c r="P1279" s="5" t="s">
        <v>847</v>
      </c>
      <c r="Q1279" t="str">
        <f>VLOOKUP(P1279,Key!$A$2:$C$160,2,FALSE)</f>
        <v>Home - MDR</v>
      </c>
      <c r="R1279" t="str">
        <f>VLOOKUP(P1279,Key!$A$2:$C$160,3,FALSE)</f>
        <v>Home - MDR</v>
      </c>
      <c r="S1279" t="str">
        <f>VLOOKUP(P1279,Key!$A$2:$D$160,4,FALSE)</f>
        <v>Home - MDR</v>
      </c>
      <c r="T1279" t="b">
        <v>0</v>
      </c>
      <c r="U1279" s="4">
        <f t="shared" si="155"/>
        <v>7725.2311548462349</v>
      </c>
    </row>
    <row r="1280" spans="1:21" x14ac:dyDescent="0.2">
      <c r="A1280">
        <v>4756093260</v>
      </c>
      <c r="B1280" t="s">
        <v>759</v>
      </c>
      <c r="D1280" s="7">
        <v>44235</v>
      </c>
      <c r="F1280" s="7">
        <f t="shared" si="158"/>
        <v>44235</v>
      </c>
      <c r="G1280" s="6">
        <f t="shared" si="159"/>
        <v>2</v>
      </c>
      <c r="H1280" s="6">
        <f t="shared" si="160"/>
        <v>8</v>
      </c>
      <c r="I1280" s="6">
        <f t="shared" si="161"/>
        <v>2021</v>
      </c>
      <c r="J1280" t="s">
        <v>4</v>
      </c>
      <c r="K1280" t="s">
        <v>5</v>
      </c>
      <c r="L1280">
        <v>2899</v>
      </c>
      <c r="M1280">
        <f t="shared" si="157"/>
        <v>10040</v>
      </c>
      <c r="N1280">
        <v>10.039999999999999</v>
      </c>
      <c r="O1280" s="4">
        <f t="shared" si="156"/>
        <v>6.2385648400000004</v>
      </c>
      <c r="P1280" s="5" t="s">
        <v>847</v>
      </c>
      <c r="Q1280" t="str">
        <f>VLOOKUP(P1280,Key!$A$2:$C$160,2,FALSE)</f>
        <v>Home - MDR</v>
      </c>
      <c r="R1280" t="str">
        <f>VLOOKUP(P1280,Key!$A$2:$C$160,3,FALSE)</f>
        <v>Home - MDR</v>
      </c>
      <c r="S1280" t="str">
        <f>VLOOKUP(P1280,Key!$A$2:$D$160,4,FALSE)</f>
        <v>Home - MDR</v>
      </c>
      <c r="T1280" t="b">
        <v>0</v>
      </c>
      <c r="U1280" s="4">
        <f t="shared" si="155"/>
        <v>7731.4697196862353</v>
      </c>
    </row>
    <row r="1281" spans="1:21" x14ac:dyDescent="0.2">
      <c r="A1281">
        <v>4760640408</v>
      </c>
      <c r="B1281" t="s">
        <v>760</v>
      </c>
      <c r="D1281" s="7">
        <v>44236</v>
      </c>
      <c r="F1281" s="7">
        <f t="shared" si="158"/>
        <v>44236</v>
      </c>
      <c r="G1281" s="6">
        <f t="shared" si="159"/>
        <v>2</v>
      </c>
      <c r="H1281" s="6">
        <f t="shared" si="160"/>
        <v>9</v>
      </c>
      <c r="I1281" s="6">
        <f t="shared" si="161"/>
        <v>2021</v>
      </c>
      <c r="J1281" t="s">
        <v>4</v>
      </c>
      <c r="K1281" t="s">
        <v>5</v>
      </c>
      <c r="L1281">
        <v>1231</v>
      </c>
      <c r="M1281">
        <f t="shared" si="157"/>
        <v>4080</v>
      </c>
      <c r="N1281">
        <v>4.08</v>
      </c>
      <c r="O1281" s="4">
        <f t="shared" si="156"/>
        <v>2.5351936799999999</v>
      </c>
      <c r="P1281" s="5" t="s">
        <v>847</v>
      </c>
      <c r="Q1281" t="str">
        <f>VLOOKUP(P1281,Key!$A$2:$C$160,2,FALSE)</f>
        <v>Home - MDR</v>
      </c>
      <c r="R1281" t="str">
        <f>VLOOKUP(P1281,Key!$A$2:$C$160,3,FALSE)</f>
        <v>Home - MDR</v>
      </c>
      <c r="S1281" t="str">
        <f>VLOOKUP(P1281,Key!$A$2:$D$160,4,FALSE)</f>
        <v>Home - MDR</v>
      </c>
      <c r="T1281" t="b">
        <v>0</v>
      </c>
      <c r="U1281" s="4">
        <f t="shared" si="155"/>
        <v>7734.0049133662351</v>
      </c>
    </row>
    <row r="1282" spans="1:21" x14ac:dyDescent="0.2">
      <c r="A1282">
        <v>4760645239</v>
      </c>
      <c r="B1282" t="s">
        <v>761</v>
      </c>
      <c r="D1282" s="7">
        <v>44236</v>
      </c>
      <c r="F1282" s="7">
        <f t="shared" si="158"/>
        <v>44236</v>
      </c>
      <c r="G1282" s="6">
        <f t="shared" si="159"/>
        <v>2</v>
      </c>
      <c r="H1282" s="6">
        <f t="shared" si="160"/>
        <v>9</v>
      </c>
      <c r="I1282" s="6">
        <f t="shared" si="161"/>
        <v>2021</v>
      </c>
      <c r="J1282" t="s">
        <v>762</v>
      </c>
      <c r="K1282" t="s">
        <v>5</v>
      </c>
      <c r="L1282">
        <v>1296</v>
      </c>
      <c r="M1282">
        <f t="shared" si="157"/>
        <v>4340</v>
      </c>
      <c r="N1282">
        <v>4.34</v>
      </c>
      <c r="O1282" s="4">
        <f t="shared" si="156"/>
        <v>2.6967501400000002</v>
      </c>
      <c r="P1282" s="5" t="s">
        <v>847</v>
      </c>
      <c r="Q1282" t="str">
        <f>VLOOKUP(P1282,Key!$A$2:$C$160,2,FALSE)</f>
        <v>Home - MDR</v>
      </c>
      <c r="R1282" t="str">
        <f>VLOOKUP(P1282,Key!$A$2:$C$160,3,FALSE)</f>
        <v>Home - MDR</v>
      </c>
      <c r="S1282" t="str">
        <f>VLOOKUP(P1282,Key!$A$2:$D$160,4,FALSE)</f>
        <v>Home - MDR</v>
      </c>
      <c r="T1282" t="b">
        <v>0</v>
      </c>
      <c r="U1282" s="4">
        <f t="shared" si="155"/>
        <v>7736.7016635062355</v>
      </c>
    </row>
    <row r="1283" spans="1:21" x14ac:dyDescent="0.2">
      <c r="A1283">
        <v>4766397225</v>
      </c>
      <c r="B1283" t="s">
        <v>763</v>
      </c>
      <c r="D1283" s="7">
        <v>44237</v>
      </c>
      <c r="F1283" s="7">
        <f t="shared" si="158"/>
        <v>44237</v>
      </c>
      <c r="G1283" s="6">
        <f t="shared" si="159"/>
        <v>2</v>
      </c>
      <c r="H1283" s="6">
        <f t="shared" si="160"/>
        <v>10</v>
      </c>
      <c r="I1283" s="6">
        <f t="shared" si="161"/>
        <v>2021</v>
      </c>
      <c r="J1283" t="s">
        <v>4</v>
      </c>
      <c r="K1283" t="s">
        <v>5</v>
      </c>
      <c r="L1283">
        <v>2893</v>
      </c>
      <c r="M1283">
        <f t="shared" si="157"/>
        <v>10010</v>
      </c>
      <c r="N1283">
        <v>10.01</v>
      </c>
      <c r="O1283" s="4">
        <f t="shared" si="156"/>
        <v>6.2199237099999998</v>
      </c>
      <c r="P1283" s="5" t="s">
        <v>847</v>
      </c>
      <c r="Q1283" t="str">
        <f>VLOOKUP(P1283,Key!$A$2:$C$160,2,FALSE)</f>
        <v>Home - MDR</v>
      </c>
      <c r="R1283" t="str">
        <f>VLOOKUP(P1283,Key!$A$2:$C$160,3,FALSE)</f>
        <v>Home - MDR</v>
      </c>
      <c r="S1283" t="str">
        <f>VLOOKUP(P1283,Key!$A$2:$D$160,4,FALSE)</f>
        <v>Home - MDR</v>
      </c>
      <c r="T1283" t="b">
        <v>0</v>
      </c>
      <c r="U1283" s="4">
        <f t="shared" si="155"/>
        <v>7742.9215872162358</v>
      </c>
    </row>
    <row r="1284" spans="1:21" x14ac:dyDescent="0.2">
      <c r="A1284">
        <v>4771580806</v>
      </c>
      <c r="B1284" t="s">
        <v>764</v>
      </c>
      <c r="D1284" s="7">
        <v>44238</v>
      </c>
      <c r="F1284" s="7">
        <f t="shared" si="158"/>
        <v>44238</v>
      </c>
      <c r="G1284" s="6">
        <f t="shared" si="159"/>
        <v>2</v>
      </c>
      <c r="H1284" s="6">
        <f t="shared" si="160"/>
        <v>11</v>
      </c>
      <c r="I1284" s="6">
        <f t="shared" si="161"/>
        <v>2021</v>
      </c>
      <c r="J1284" t="s">
        <v>4</v>
      </c>
      <c r="K1284" t="s">
        <v>5</v>
      </c>
      <c r="L1284">
        <v>2951</v>
      </c>
      <c r="M1284">
        <f t="shared" si="157"/>
        <v>10180</v>
      </c>
      <c r="N1284">
        <v>10.18</v>
      </c>
      <c r="O1284" s="4">
        <f t="shared" si="156"/>
        <v>6.3255567800000003</v>
      </c>
      <c r="P1284" s="5" t="s">
        <v>847</v>
      </c>
      <c r="Q1284" t="str">
        <f>VLOOKUP(P1284,Key!$A$2:$C$160,2,FALSE)</f>
        <v>Home - MDR</v>
      </c>
      <c r="R1284" t="str">
        <f>VLOOKUP(P1284,Key!$A$2:$C$160,3,FALSE)</f>
        <v>Home - MDR</v>
      </c>
      <c r="S1284" t="str">
        <f>VLOOKUP(P1284,Key!$A$2:$D$160,4,FALSE)</f>
        <v>Home - MDR</v>
      </c>
      <c r="T1284" t="b">
        <v>0</v>
      </c>
      <c r="U1284" s="4">
        <f t="shared" si="155"/>
        <v>7749.2471439962355</v>
      </c>
    </row>
    <row r="1285" spans="1:21" x14ac:dyDescent="0.2">
      <c r="A1285">
        <v>4776388017</v>
      </c>
      <c r="B1285" t="s">
        <v>765</v>
      </c>
      <c r="D1285" s="7">
        <v>44239</v>
      </c>
      <c r="F1285" s="7">
        <f t="shared" si="158"/>
        <v>44239</v>
      </c>
      <c r="G1285" s="6">
        <f t="shared" si="159"/>
        <v>2</v>
      </c>
      <c r="H1285" s="6">
        <f t="shared" si="160"/>
        <v>12</v>
      </c>
      <c r="I1285" s="6">
        <f t="shared" si="161"/>
        <v>2021</v>
      </c>
      <c r="J1285" t="s">
        <v>4</v>
      </c>
      <c r="K1285" t="s">
        <v>5</v>
      </c>
      <c r="L1285">
        <v>2986</v>
      </c>
      <c r="M1285">
        <f t="shared" si="157"/>
        <v>10160</v>
      </c>
      <c r="N1285">
        <v>10.16</v>
      </c>
      <c r="O1285" s="4">
        <f t="shared" si="156"/>
        <v>6.3131293600000005</v>
      </c>
      <c r="P1285" s="5" t="s">
        <v>847</v>
      </c>
      <c r="Q1285" t="str">
        <f>VLOOKUP(P1285,Key!$A$2:$C$160,2,FALSE)</f>
        <v>Home - MDR</v>
      </c>
      <c r="R1285" t="str">
        <f>VLOOKUP(P1285,Key!$A$2:$C$160,3,FALSE)</f>
        <v>Home - MDR</v>
      </c>
      <c r="S1285" t="str">
        <f>VLOOKUP(P1285,Key!$A$2:$D$160,4,FALSE)</f>
        <v>Home - MDR</v>
      </c>
      <c r="T1285" t="b">
        <v>0</v>
      </c>
      <c r="U1285" s="4">
        <f t="shared" si="155"/>
        <v>7755.5602733562355</v>
      </c>
    </row>
    <row r="1286" spans="1:21" x14ac:dyDescent="0.2">
      <c r="A1286">
        <v>4781357028</v>
      </c>
      <c r="B1286" t="s">
        <v>766</v>
      </c>
      <c r="D1286" s="7">
        <v>44240</v>
      </c>
      <c r="F1286" s="7">
        <f t="shared" si="158"/>
        <v>44240</v>
      </c>
      <c r="G1286" s="6">
        <f t="shared" si="159"/>
        <v>2</v>
      </c>
      <c r="H1286" s="6">
        <f t="shared" si="160"/>
        <v>13</v>
      </c>
      <c r="I1286" s="6">
        <f t="shared" si="161"/>
        <v>2021</v>
      </c>
      <c r="J1286" t="s">
        <v>4</v>
      </c>
      <c r="K1286" t="s">
        <v>5</v>
      </c>
      <c r="L1286">
        <v>2034</v>
      </c>
      <c r="M1286">
        <f t="shared" si="157"/>
        <v>6860</v>
      </c>
      <c r="N1286">
        <v>6.86</v>
      </c>
      <c r="O1286" s="4">
        <f t="shared" si="156"/>
        <v>4.2626050600000003</v>
      </c>
      <c r="P1286" s="5" t="s">
        <v>847</v>
      </c>
      <c r="Q1286" t="str">
        <f>VLOOKUP(P1286,Key!$A$2:$C$160,2,FALSE)</f>
        <v>Home - MDR</v>
      </c>
      <c r="R1286" t="str">
        <f>VLOOKUP(P1286,Key!$A$2:$C$160,3,FALSE)</f>
        <v>Home - MDR</v>
      </c>
      <c r="S1286" t="str">
        <f>VLOOKUP(P1286,Key!$A$2:$D$160,4,FALSE)</f>
        <v>Home - MDR</v>
      </c>
      <c r="T1286" t="b">
        <v>0</v>
      </c>
      <c r="U1286" s="4">
        <f t="shared" si="155"/>
        <v>7759.8228784162357</v>
      </c>
    </row>
    <row r="1287" spans="1:21" x14ac:dyDescent="0.2">
      <c r="A1287">
        <v>4789234215</v>
      </c>
      <c r="B1287" t="s">
        <v>767</v>
      </c>
      <c r="D1287" s="7">
        <v>44242</v>
      </c>
      <c r="F1287" s="7">
        <f t="shared" si="158"/>
        <v>44242</v>
      </c>
      <c r="G1287" s="6">
        <f t="shared" si="159"/>
        <v>2</v>
      </c>
      <c r="H1287" s="6">
        <f t="shared" si="160"/>
        <v>15</v>
      </c>
      <c r="I1287" s="6">
        <f t="shared" si="161"/>
        <v>2021</v>
      </c>
      <c r="J1287" t="s">
        <v>9</v>
      </c>
      <c r="K1287" t="s">
        <v>5</v>
      </c>
      <c r="L1287">
        <v>490</v>
      </c>
      <c r="M1287">
        <f t="shared" si="157"/>
        <v>1640</v>
      </c>
      <c r="N1287">
        <v>1.64</v>
      </c>
      <c r="O1287" s="4">
        <f t="shared" si="156"/>
        <v>1.0190484399999999</v>
      </c>
      <c r="P1287" s="5" t="s">
        <v>852</v>
      </c>
      <c r="Q1287" t="str">
        <f>VLOOKUP(P1287,Key!$A$2:$C$160,2,FALSE)</f>
        <v>California</v>
      </c>
      <c r="R1287" t="str">
        <f>VLOOKUP(P1287,Key!$A$2:$C$160,3,FALSE)</f>
        <v>USA</v>
      </c>
      <c r="S1287" t="str">
        <f>VLOOKUP(P1287,Key!$A$2:$D$160,4,FALSE)</f>
        <v>DOM</v>
      </c>
      <c r="T1287" t="b">
        <v>0</v>
      </c>
      <c r="U1287" s="4">
        <f t="shared" si="155"/>
        <v>7760.8419268562357</v>
      </c>
    </row>
    <row r="1288" spans="1:21" x14ac:dyDescent="0.2">
      <c r="A1288">
        <v>4793206969</v>
      </c>
      <c r="B1288" t="s">
        <v>768</v>
      </c>
      <c r="D1288" s="7">
        <v>44242</v>
      </c>
      <c r="F1288" s="7">
        <f t="shared" si="158"/>
        <v>44242</v>
      </c>
      <c r="G1288" s="6">
        <f t="shared" si="159"/>
        <v>2</v>
      </c>
      <c r="H1288" s="6">
        <f t="shared" si="160"/>
        <v>15</v>
      </c>
      <c r="I1288" s="6">
        <f t="shared" si="161"/>
        <v>2021</v>
      </c>
      <c r="J1288" t="s">
        <v>7</v>
      </c>
      <c r="K1288" t="s">
        <v>5</v>
      </c>
      <c r="L1288">
        <v>1686</v>
      </c>
      <c r="M1288">
        <f t="shared" si="157"/>
        <v>5840</v>
      </c>
      <c r="N1288">
        <v>5.84</v>
      </c>
      <c r="O1288" s="4">
        <f t="shared" si="156"/>
        <v>3.6288066400000001</v>
      </c>
      <c r="P1288" s="5" t="s">
        <v>847</v>
      </c>
      <c r="Q1288" t="str">
        <f>VLOOKUP(P1288,Key!$A$2:$C$160,2,FALSE)</f>
        <v>Home - MDR</v>
      </c>
      <c r="R1288" t="str">
        <f>VLOOKUP(P1288,Key!$A$2:$C$160,3,FALSE)</f>
        <v>Home - MDR</v>
      </c>
      <c r="S1288" t="str">
        <f>VLOOKUP(P1288,Key!$A$2:$D$160,4,FALSE)</f>
        <v>Home - MDR</v>
      </c>
      <c r="T1288" t="b">
        <v>0</v>
      </c>
      <c r="U1288" s="4">
        <f t="shared" ref="U1288:U1351" si="162">IF(K1288="Run",O1288,0)+U1287</f>
        <v>7764.4707334962359</v>
      </c>
    </row>
    <row r="1289" spans="1:21" x14ac:dyDescent="0.2">
      <c r="A1289">
        <v>4797629760</v>
      </c>
      <c r="B1289" t="s">
        <v>769</v>
      </c>
      <c r="D1289" s="7">
        <v>44243</v>
      </c>
      <c r="F1289" s="7">
        <f t="shared" si="158"/>
        <v>44243</v>
      </c>
      <c r="G1289" s="6">
        <f t="shared" si="159"/>
        <v>2</v>
      </c>
      <c r="H1289" s="6">
        <f t="shared" si="160"/>
        <v>16</v>
      </c>
      <c r="I1289" s="6">
        <f t="shared" si="161"/>
        <v>2021</v>
      </c>
      <c r="J1289" t="s">
        <v>4</v>
      </c>
      <c r="K1289" t="s">
        <v>5</v>
      </c>
      <c r="L1289">
        <v>2903</v>
      </c>
      <c r="M1289">
        <f t="shared" si="157"/>
        <v>10200</v>
      </c>
      <c r="N1289">
        <v>10.199999999999999</v>
      </c>
      <c r="O1289" s="4">
        <f t="shared" si="156"/>
        <v>6.3379842000000002</v>
      </c>
      <c r="P1289" s="5" t="s">
        <v>847</v>
      </c>
      <c r="Q1289" t="str">
        <f>VLOOKUP(P1289,Key!$A$2:$C$160,2,FALSE)</f>
        <v>Home - MDR</v>
      </c>
      <c r="R1289" t="str">
        <f>VLOOKUP(P1289,Key!$A$2:$C$160,3,FALSE)</f>
        <v>Home - MDR</v>
      </c>
      <c r="S1289" t="str">
        <f>VLOOKUP(P1289,Key!$A$2:$D$160,4,FALSE)</f>
        <v>Home - MDR</v>
      </c>
      <c r="T1289" t="b">
        <v>0</v>
      </c>
      <c r="U1289" s="4">
        <f t="shared" si="162"/>
        <v>7770.8087176962363</v>
      </c>
    </row>
    <row r="1290" spans="1:21" x14ac:dyDescent="0.2">
      <c r="A1290">
        <v>4803061483</v>
      </c>
      <c r="B1290" t="s">
        <v>770</v>
      </c>
      <c r="D1290" s="7">
        <v>44244</v>
      </c>
      <c r="F1290" s="7">
        <f t="shared" si="158"/>
        <v>44244</v>
      </c>
      <c r="G1290" s="6">
        <f t="shared" si="159"/>
        <v>2</v>
      </c>
      <c r="H1290" s="6">
        <f t="shared" si="160"/>
        <v>17</v>
      </c>
      <c r="I1290" s="6">
        <f t="shared" si="161"/>
        <v>2021</v>
      </c>
      <c r="J1290" t="s">
        <v>4</v>
      </c>
      <c r="K1290" t="s">
        <v>5</v>
      </c>
      <c r="L1290">
        <v>2908</v>
      </c>
      <c r="M1290">
        <f t="shared" si="157"/>
        <v>10010</v>
      </c>
      <c r="N1290">
        <v>10.01</v>
      </c>
      <c r="O1290" s="4">
        <f t="shared" si="156"/>
        <v>6.2199237099999998</v>
      </c>
      <c r="P1290" s="5" t="s">
        <v>847</v>
      </c>
      <c r="Q1290" t="str">
        <f>VLOOKUP(P1290,Key!$A$2:$C$160,2,FALSE)</f>
        <v>Home - MDR</v>
      </c>
      <c r="R1290" t="str">
        <f>VLOOKUP(P1290,Key!$A$2:$C$160,3,FALSE)</f>
        <v>Home - MDR</v>
      </c>
      <c r="S1290" t="str">
        <f>VLOOKUP(P1290,Key!$A$2:$D$160,4,FALSE)</f>
        <v>Home - MDR</v>
      </c>
      <c r="T1290" t="b">
        <v>0</v>
      </c>
      <c r="U1290" s="4">
        <f t="shared" si="162"/>
        <v>7777.0286414062366</v>
      </c>
    </row>
    <row r="1291" spans="1:21" x14ac:dyDescent="0.2">
      <c r="A1291">
        <v>4808170649</v>
      </c>
      <c r="B1291" t="s">
        <v>771</v>
      </c>
      <c r="D1291" s="7">
        <v>44245</v>
      </c>
      <c r="F1291" s="7">
        <f t="shared" si="158"/>
        <v>44245</v>
      </c>
      <c r="G1291" s="6">
        <f t="shared" si="159"/>
        <v>2</v>
      </c>
      <c r="H1291" s="6">
        <f t="shared" si="160"/>
        <v>18</v>
      </c>
      <c r="I1291" s="6">
        <f t="shared" si="161"/>
        <v>2021</v>
      </c>
      <c r="J1291" t="s">
        <v>4</v>
      </c>
      <c r="K1291" t="s">
        <v>5</v>
      </c>
      <c r="L1291">
        <v>2867</v>
      </c>
      <c r="M1291">
        <f t="shared" si="157"/>
        <v>10200</v>
      </c>
      <c r="N1291">
        <v>10.199999999999999</v>
      </c>
      <c r="O1291" s="4">
        <f t="shared" si="156"/>
        <v>6.3379842000000002</v>
      </c>
      <c r="P1291" s="5" t="s">
        <v>847</v>
      </c>
      <c r="Q1291" t="str">
        <f>VLOOKUP(P1291,Key!$A$2:$C$160,2,FALSE)</f>
        <v>Home - MDR</v>
      </c>
      <c r="R1291" t="str">
        <f>VLOOKUP(P1291,Key!$A$2:$C$160,3,FALSE)</f>
        <v>Home - MDR</v>
      </c>
      <c r="S1291" t="str">
        <f>VLOOKUP(P1291,Key!$A$2:$D$160,4,FALSE)</f>
        <v>Home - MDR</v>
      </c>
      <c r="T1291" t="b">
        <v>0</v>
      </c>
      <c r="U1291" s="4">
        <f t="shared" si="162"/>
        <v>7783.366625606237</v>
      </c>
    </row>
    <row r="1292" spans="1:21" x14ac:dyDescent="0.2">
      <c r="A1292">
        <v>4813171014</v>
      </c>
      <c r="B1292" t="s">
        <v>772</v>
      </c>
      <c r="D1292" s="7">
        <v>44246</v>
      </c>
      <c r="F1292" s="7">
        <f t="shared" si="158"/>
        <v>44246</v>
      </c>
      <c r="G1292" s="6">
        <f t="shared" si="159"/>
        <v>2</v>
      </c>
      <c r="H1292" s="6">
        <f t="shared" si="160"/>
        <v>19</v>
      </c>
      <c r="I1292" s="6">
        <f t="shared" si="161"/>
        <v>2021</v>
      </c>
      <c r="J1292" t="s">
        <v>4</v>
      </c>
      <c r="K1292" t="s">
        <v>5</v>
      </c>
      <c r="L1292">
        <v>2892</v>
      </c>
      <c r="M1292">
        <f t="shared" si="157"/>
        <v>10070</v>
      </c>
      <c r="N1292">
        <v>10.07</v>
      </c>
      <c r="O1292" s="4">
        <f t="shared" si="156"/>
        <v>6.2572059700000002</v>
      </c>
      <c r="P1292" s="5" t="s">
        <v>847</v>
      </c>
      <c r="Q1292" t="str">
        <f>VLOOKUP(P1292,Key!$A$2:$C$160,2,FALSE)</f>
        <v>Home - MDR</v>
      </c>
      <c r="R1292" t="str">
        <f>VLOOKUP(P1292,Key!$A$2:$C$160,3,FALSE)</f>
        <v>Home - MDR</v>
      </c>
      <c r="S1292" t="str">
        <f>VLOOKUP(P1292,Key!$A$2:$D$160,4,FALSE)</f>
        <v>Home - MDR</v>
      </c>
      <c r="T1292" t="b">
        <v>0</v>
      </c>
      <c r="U1292" s="4">
        <f t="shared" si="162"/>
        <v>7789.6238315762366</v>
      </c>
    </row>
    <row r="1293" spans="1:21" x14ac:dyDescent="0.2">
      <c r="A1293">
        <v>4819475224</v>
      </c>
      <c r="B1293" t="s">
        <v>773</v>
      </c>
      <c r="D1293" s="7">
        <v>44247</v>
      </c>
      <c r="F1293" s="7">
        <f t="shared" si="158"/>
        <v>44247</v>
      </c>
      <c r="G1293" s="6">
        <f t="shared" si="159"/>
        <v>2</v>
      </c>
      <c r="H1293" s="6">
        <f t="shared" si="160"/>
        <v>20</v>
      </c>
      <c r="I1293" s="6">
        <f t="shared" si="161"/>
        <v>2021</v>
      </c>
      <c r="J1293" t="s">
        <v>4</v>
      </c>
      <c r="K1293" t="s">
        <v>5</v>
      </c>
      <c r="L1293">
        <v>3351</v>
      </c>
      <c r="M1293">
        <f t="shared" si="157"/>
        <v>11480</v>
      </c>
      <c r="N1293">
        <v>11.48</v>
      </c>
      <c r="O1293" s="4">
        <f t="shared" si="156"/>
        <v>7.1333390799999998</v>
      </c>
      <c r="P1293" s="5" t="s">
        <v>847</v>
      </c>
      <c r="Q1293" t="str">
        <f>VLOOKUP(P1293,Key!$A$2:$C$160,2,FALSE)</f>
        <v>Home - MDR</v>
      </c>
      <c r="R1293" t="str">
        <f>VLOOKUP(P1293,Key!$A$2:$C$160,3,FALSE)</f>
        <v>Home - MDR</v>
      </c>
      <c r="S1293" t="str">
        <f>VLOOKUP(P1293,Key!$A$2:$D$160,4,FALSE)</f>
        <v>Home - MDR</v>
      </c>
      <c r="T1293" t="b">
        <v>0</v>
      </c>
      <c r="U1293" s="4">
        <f t="shared" si="162"/>
        <v>7796.7571706562367</v>
      </c>
    </row>
    <row r="1294" spans="1:21" x14ac:dyDescent="0.2">
      <c r="A1294">
        <v>4826345681</v>
      </c>
      <c r="B1294" t="s">
        <v>774</v>
      </c>
      <c r="D1294" s="7">
        <v>44248</v>
      </c>
      <c r="F1294" s="7">
        <f t="shared" si="158"/>
        <v>44248</v>
      </c>
      <c r="G1294" s="6">
        <f t="shared" si="159"/>
        <v>2</v>
      </c>
      <c r="H1294" s="6">
        <f t="shared" si="160"/>
        <v>21</v>
      </c>
      <c r="I1294" s="6">
        <f t="shared" si="161"/>
        <v>2021</v>
      </c>
      <c r="J1294" t="s">
        <v>4</v>
      </c>
      <c r="K1294" t="s">
        <v>5</v>
      </c>
      <c r="L1294">
        <v>2126</v>
      </c>
      <c r="M1294">
        <f t="shared" si="157"/>
        <v>7220</v>
      </c>
      <c r="N1294">
        <v>7.22</v>
      </c>
      <c r="O1294" s="4">
        <f t="shared" si="156"/>
        <v>4.4862986200000003</v>
      </c>
      <c r="P1294" s="5" t="s">
        <v>847</v>
      </c>
      <c r="Q1294" t="str">
        <f>VLOOKUP(P1294,Key!$A$2:$C$160,2,FALSE)</f>
        <v>Home - MDR</v>
      </c>
      <c r="R1294" t="str">
        <f>VLOOKUP(P1294,Key!$A$2:$C$160,3,FALSE)</f>
        <v>Home - MDR</v>
      </c>
      <c r="S1294" t="str">
        <f>VLOOKUP(P1294,Key!$A$2:$D$160,4,FALSE)</f>
        <v>Home - MDR</v>
      </c>
      <c r="T1294" t="b">
        <v>0</v>
      </c>
      <c r="U1294" s="4">
        <f t="shared" si="162"/>
        <v>7801.2434692762363</v>
      </c>
    </row>
    <row r="1295" spans="1:21" x14ac:dyDescent="0.2">
      <c r="A1295">
        <v>4831199190</v>
      </c>
      <c r="B1295" t="s">
        <v>775</v>
      </c>
      <c r="D1295" s="7">
        <v>44249</v>
      </c>
      <c r="F1295" s="7">
        <f t="shared" si="158"/>
        <v>44249</v>
      </c>
      <c r="G1295" s="6">
        <f t="shared" si="159"/>
        <v>2</v>
      </c>
      <c r="H1295" s="6">
        <f t="shared" si="160"/>
        <v>22</v>
      </c>
      <c r="I1295" s="6">
        <f t="shared" si="161"/>
        <v>2021</v>
      </c>
      <c r="J1295" t="s">
        <v>4</v>
      </c>
      <c r="K1295" t="s">
        <v>5</v>
      </c>
      <c r="L1295">
        <v>3188</v>
      </c>
      <c r="M1295">
        <f t="shared" si="157"/>
        <v>10730</v>
      </c>
      <c r="N1295">
        <v>10.73</v>
      </c>
      <c r="O1295" s="4">
        <f t="shared" si="156"/>
        <v>6.6673108299999999</v>
      </c>
      <c r="P1295" s="5" t="s">
        <v>847</v>
      </c>
      <c r="Q1295" t="str">
        <f>VLOOKUP(P1295,Key!$A$2:$C$160,2,FALSE)</f>
        <v>Home - MDR</v>
      </c>
      <c r="R1295" t="str">
        <f>VLOOKUP(P1295,Key!$A$2:$C$160,3,FALSE)</f>
        <v>Home - MDR</v>
      </c>
      <c r="S1295" t="str">
        <f>VLOOKUP(P1295,Key!$A$2:$D$160,4,FALSE)</f>
        <v>Home - MDR</v>
      </c>
      <c r="T1295" t="b">
        <v>0</v>
      </c>
      <c r="U1295" s="4">
        <f t="shared" si="162"/>
        <v>7807.9107801062364</v>
      </c>
    </row>
    <row r="1296" spans="1:21" x14ac:dyDescent="0.2">
      <c r="A1296">
        <v>4836969163</v>
      </c>
      <c r="B1296" t="s">
        <v>776</v>
      </c>
      <c r="D1296" s="7">
        <v>44250</v>
      </c>
      <c r="F1296" s="7">
        <f t="shared" si="158"/>
        <v>44250</v>
      </c>
      <c r="G1296" s="6">
        <f t="shared" si="159"/>
        <v>2</v>
      </c>
      <c r="H1296" s="6">
        <f t="shared" si="160"/>
        <v>23</v>
      </c>
      <c r="I1296" s="6">
        <f t="shared" si="161"/>
        <v>2021</v>
      </c>
      <c r="J1296" t="s">
        <v>4</v>
      </c>
      <c r="K1296" t="s">
        <v>5</v>
      </c>
      <c r="L1296">
        <v>2974</v>
      </c>
      <c r="M1296">
        <f t="shared" si="157"/>
        <v>10010</v>
      </c>
      <c r="N1296">
        <v>10.01</v>
      </c>
      <c r="O1296" s="4">
        <f t="shared" si="156"/>
        <v>6.2199237099999998</v>
      </c>
      <c r="P1296" s="5" t="s">
        <v>847</v>
      </c>
      <c r="Q1296" t="str">
        <f>VLOOKUP(P1296,Key!$A$2:$C$160,2,FALSE)</f>
        <v>Home - MDR</v>
      </c>
      <c r="R1296" t="str">
        <f>VLOOKUP(P1296,Key!$A$2:$C$160,3,FALSE)</f>
        <v>Home - MDR</v>
      </c>
      <c r="S1296" t="str">
        <f>VLOOKUP(P1296,Key!$A$2:$D$160,4,FALSE)</f>
        <v>Home - MDR</v>
      </c>
      <c r="T1296" t="b">
        <v>0</v>
      </c>
      <c r="U1296" s="4">
        <f t="shared" si="162"/>
        <v>7814.1307038162367</v>
      </c>
    </row>
    <row r="1297" spans="1:21" x14ac:dyDescent="0.2">
      <c r="A1297">
        <v>4843071952</v>
      </c>
      <c r="B1297" t="s">
        <v>777</v>
      </c>
      <c r="D1297" s="7">
        <v>44251</v>
      </c>
      <c r="F1297" s="7">
        <f t="shared" si="158"/>
        <v>44251</v>
      </c>
      <c r="G1297" s="6">
        <f t="shared" si="159"/>
        <v>2</v>
      </c>
      <c r="H1297" s="6">
        <f t="shared" si="160"/>
        <v>24</v>
      </c>
      <c r="I1297" s="6">
        <f t="shared" si="161"/>
        <v>2021</v>
      </c>
      <c r="J1297" t="s">
        <v>4</v>
      </c>
      <c r="K1297" t="s">
        <v>5</v>
      </c>
      <c r="L1297">
        <v>2933</v>
      </c>
      <c r="M1297">
        <f t="shared" si="157"/>
        <v>9990</v>
      </c>
      <c r="N1297">
        <v>9.99</v>
      </c>
      <c r="O1297" s="4">
        <f t="shared" si="156"/>
        <v>6.2074962899999999</v>
      </c>
      <c r="P1297" s="5" t="s">
        <v>847</v>
      </c>
      <c r="Q1297" t="str">
        <f>VLOOKUP(P1297,Key!$A$2:$C$160,2,FALSE)</f>
        <v>Home - MDR</v>
      </c>
      <c r="R1297" t="str">
        <f>VLOOKUP(P1297,Key!$A$2:$C$160,3,FALSE)</f>
        <v>Home - MDR</v>
      </c>
      <c r="S1297" t="str">
        <f>VLOOKUP(P1297,Key!$A$2:$D$160,4,FALSE)</f>
        <v>Home - MDR</v>
      </c>
      <c r="T1297" t="b">
        <v>0</v>
      </c>
      <c r="U1297" s="4">
        <f t="shared" si="162"/>
        <v>7820.3382001062364</v>
      </c>
    </row>
    <row r="1298" spans="1:21" x14ac:dyDescent="0.2">
      <c r="A1298">
        <v>4848987754</v>
      </c>
      <c r="B1298" t="s">
        <v>778</v>
      </c>
      <c r="D1298" s="7">
        <v>44252</v>
      </c>
      <c r="F1298" s="7">
        <f t="shared" si="158"/>
        <v>44252</v>
      </c>
      <c r="G1298" s="6">
        <f t="shared" si="159"/>
        <v>2</v>
      </c>
      <c r="H1298" s="6">
        <f t="shared" si="160"/>
        <v>25</v>
      </c>
      <c r="I1298" s="6">
        <f t="shared" si="161"/>
        <v>2021</v>
      </c>
      <c r="J1298" t="s">
        <v>4</v>
      </c>
      <c r="K1298" t="s">
        <v>5</v>
      </c>
      <c r="L1298">
        <v>2953</v>
      </c>
      <c r="M1298">
        <f t="shared" si="157"/>
        <v>10250</v>
      </c>
      <c r="N1298">
        <v>10.25</v>
      </c>
      <c r="O1298" s="4">
        <f t="shared" si="156"/>
        <v>6.3690527499999998</v>
      </c>
      <c r="P1298" s="5" t="s">
        <v>847</v>
      </c>
      <c r="Q1298" t="str">
        <f>VLOOKUP(P1298,Key!$A$2:$C$160,2,FALSE)</f>
        <v>Home - MDR</v>
      </c>
      <c r="R1298" t="str">
        <f>VLOOKUP(P1298,Key!$A$2:$C$160,3,FALSE)</f>
        <v>Home - MDR</v>
      </c>
      <c r="S1298" t="str">
        <f>VLOOKUP(P1298,Key!$A$2:$D$160,4,FALSE)</f>
        <v>Home - MDR</v>
      </c>
      <c r="T1298" t="b">
        <v>0</v>
      </c>
      <c r="U1298" s="4">
        <f t="shared" si="162"/>
        <v>7826.7072528562367</v>
      </c>
    </row>
    <row r="1299" spans="1:21" x14ac:dyDescent="0.2">
      <c r="A1299">
        <v>4854376019</v>
      </c>
      <c r="B1299" t="s">
        <v>779</v>
      </c>
      <c r="D1299" s="7">
        <v>44253</v>
      </c>
      <c r="F1299" s="7">
        <f t="shared" si="158"/>
        <v>44253</v>
      </c>
      <c r="G1299" s="6">
        <f t="shared" si="159"/>
        <v>2</v>
      </c>
      <c r="H1299" s="6">
        <f t="shared" si="160"/>
        <v>26</v>
      </c>
      <c r="I1299" s="6">
        <f t="shared" si="161"/>
        <v>2021</v>
      </c>
      <c r="J1299" t="s">
        <v>4</v>
      </c>
      <c r="K1299" t="s">
        <v>5</v>
      </c>
      <c r="L1299">
        <v>2925</v>
      </c>
      <c r="M1299">
        <f t="shared" si="157"/>
        <v>10090</v>
      </c>
      <c r="N1299">
        <v>10.09</v>
      </c>
      <c r="O1299" s="4">
        <f t="shared" si="156"/>
        <v>6.2696333900000001</v>
      </c>
      <c r="P1299" s="5" t="s">
        <v>847</v>
      </c>
      <c r="Q1299" t="str">
        <f>VLOOKUP(P1299,Key!$A$2:$C$160,2,FALSE)</f>
        <v>Home - MDR</v>
      </c>
      <c r="R1299" t="str">
        <f>VLOOKUP(P1299,Key!$A$2:$C$160,3,FALSE)</f>
        <v>Home - MDR</v>
      </c>
      <c r="S1299" t="str">
        <f>VLOOKUP(P1299,Key!$A$2:$D$160,4,FALSE)</f>
        <v>Home - MDR</v>
      </c>
      <c r="T1299" t="b">
        <v>0</v>
      </c>
      <c r="U1299" s="4">
        <f t="shared" si="162"/>
        <v>7832.976886246237</v>
      </c>
    </row>
    <row r="1300" spans="1:21" x14ac:dyDescent="0.2">
      <c r="A1300">
        <v>4860700888</v>
      </c>
      <c r="B1300" t="s">
        <v>780</v>
      </c>
      <c r="D1300" s="7">
        <v>44254</v>
      </c>
      <c r="F1300" s="7">
        <f t="shared" si="158"/>
        <v>44254</v>
      </c>
      <c r="G1300" s="6">
        <f t="shared" si="159"/>
        <v>2</v>
      </c>
      <c r="H1300" s="6">
        <f t="shared" si="160"/>
        <v>27</v>
      </c>
      <c r="I1300" s="6">
        <f t="shared" si="161"/>
        <v>2021</v>
      </c>
      <c r="J1300" t="s">
        <v>4</v>
      </c>
      <c r="K1300" t="s">
        <v>5</v>
      </c>
      <c r="L1300">
        <v>2996</v>
      </c>
      <c r="M1300">
        <f t="shared" si="157"/>
        <v>10250</v>
      </c>
      <c r="N1300">
        <v>10.25</v>
      </c>
      <c r="O1300" s="4">
        <f t="shared" si="156"/>
        <v>6.3690527499999998</v>
      </c>
      <c r="P1300" s="5" t="s">
        <v>847</v>
      </c>
      <c r="Q1300" t="str">
        <f>VLOOKUP(P1300,Key!$A$2:$C$160,2,FALSE)</f>
        <v>Home - MDR</v>
      </c>
      <c r="R1300" t="str">
        <f>VLOOKUP(P1300,Key!$A$2:$C$160,3,FALSE)</f>
        <v>Home - MDR</v>
      </c>
      <c r="S1300" t="str">
        <f>VLOOKUP(P1300,Key!$A$2:$D$160,4,FALSE)</f>
        <v>Home - MDR</v>
      </c>
      <c r="T1300" t="b">
        <v>0</v>
      </c>
      <c r="U1300" s="4">
        <f t="shared" si="162"/>
        <v>7839.3459389962372</v>
      </c>
    </row>
    <row r="1301" spans="1:21" x14ac:dyDescent="0.2">
      <c r="A1301">
        <v>4867681021</v>
      </c>
      <c r="B1301" t="s">
        <v>781</v>
      </c>
      <c r="D1301" s="7">
        <v>44255</v>
      </c>
      <c r="F1301" s="7">
        <f t="shared" si="158"/>
        <v>44255</v>
      </c>
      <c r="G1301" s="6">
        <f t="shared" si="159"/>
        <v>2</v>
      </c>
      <c r="H1301" s="6">
        <f t="shared" si="160"/>
        <v>28</v>
      </c>
      <c r="I1301" s="6">
        <f t="shared" si="161"/>
        <v>2021</v>
      </c>
      <c r="J1301" t="s">
        <v>4</v>
      </c>
      <c r="K1301" t="s">
        <v>5</v>
      </c>
      <c r="L1301">
        <v>2492</v>
      </c>
      <c r="M1301">
        <f t="shared" si="157"/>
        <v>8590</v>
      </c>
      <c r="N1301">
        <v>8.59</v>
      </c>
      <c r="O1301" s="4">
        <f t="shared" si="156"/>
        <v>5.3375768900000002</v>
      </c>
      <c r="P1301" s="5" t="s">
        <v>847</v>
      </c>
      <c r="Q1301" t="str">
        <f>VLOOKUP(P1301,Key!$A$2:$C$160,2,FALSE)</f>
        <v>Home - MDR</v>
      </c>
      <c r="R1301" t="str">
        <f>VLOOKUP(P1301,Key!$A$2:$C$160,3,FALSE)</f>
        <v>Home - MDR</v>
      </c>
      <c r="S1301" t="str">
        <f>VLOOKUP(P1301,Key!$A$2:$D$160,4,FALSE)</f>
        <v>Home - MDR</v>
      </c>
      <c r="T1301" t="b">
        <v>0</v>
      </c>
      <c r="U1301" s="4">
        <f t="shared" si="162"/>
        <v>7844.6835158862368</v>
      </c>
    </row>
    <row r="1302" spans="1:21" x14ac:dyDescent="0.2">
      <c r="A1302">
        <v>4872777591</v>
      </c>
      <c r="B1302" t="s">
        <v>782</v>
      </c>
      <c r="D1302" s="7">
        <v>44256</v>
      </c>
      <c r="F1302" s="7">
        <f t="shared" si="158"/>
        <v>44256</v>
      </c>
      <c r="G1302" s="6">
        <f t="shared" si="159"/>
        <v>3</v>
      </c>
      <c r="H1302" s="6">
        <f t="shared" si="160"/>
        <v>1</v>
      </c>
      <c r="I1302" s="6">
        <f t="shared" si="161"/>
        <v>2021</v>
      </c>
      <c r="J1302" t="s">
        <v>4</v>
      </c>
      <c r="K1302" t="s">
        <v>5</v>
      </c>
      <c r="L1302">
        <v>2954</v>
      </c>
      <c r="M1302">
        <f t="shared" si="157"/>
        <v>10330</v>
      </c>
      <c r="N1302">
        <v>10.33</v>
      </c>
      <c r="O1302" s="4">
        <f t="shared" si="156"/>
        <v>6.4187624300000001</v>
      </c>
      <c r="P1302" s="5" t="s">
        <v>847</v>
      </c>
      <c r="Q1302" t="str">
        <f>VLOOKUP(P1302,Key!$A$2:$C$160,2,FALSE)</f>
        <v>Home - MDR</v>
      </c>
      <c r="R1302" t="str">
        <f>VLOOKUP(P1302,Key!$A$2:$C$160,3,FALSE)</f>
        <v>Home - MDR</v>
      </c>
      <c r="S1302" t="str">
        <f>VLOOKUP(P1302,Key!$A$2:$D$160,4,FALSE)</f>
        <v>Home - MDR</v>
      </c>
      <c r="T1302" t="b">
        <v>0</v>
      </c>
      <c r="U1302" s="4">
        <f t="shared" si="162"/>
        <v>7851.1022783162371</v>
      </c>
    </row>
    <row r="1303" spans="1:21" x14ac:dyDescent="0.2">
      <c r="A1303">
        <v>4878595801</v>
      </c>
      <c r="B1303" t="s">
        <v>783</v>
      </c>
      <c r="D1303" s="7">
        <v>44257</v>
      </c>
      <c r="F1303" s="7">
        <f t="shared" si="158"/>
        <v>44257</v>
      </c>
      <c r="G1303" s="6">
        <f t="shared" si="159"/>
        <v>3</v>
      </c>
      <c r="H1303" s="6">
        <f t="shared" si="160"/>
        <v>2</v>
      </c>
      <c r="I1303" s="6">
        <f t="shared" si="161"/>
        <v>2021</v>
      </c>
      <c r="J1303" t="s">
        <v>4</v>
      </c>
      <c r="K1303" t="s">
        <v>5</v>
      </c>
      <c r="L1303">
        <v>2911</v>
      </c>
      <c r="M1303">
        <f t="shared" si="157"/>
        <v>10000</v>
      </c>
      <c r="N1303">
        <v>10</v>
      </c>
      <c r="O1303" s="4">
        <f t="shared" ref="O1303:O1366" si="163">M1303*$J$2</f>
        <v>6.2137099999999998</v>
      </c>
      <c r="P1303" s="5" t="s">
        <v>847</v>
      </c>
      <c r="Q1303" t="str">
        <f>VLOOKUP(P1303,Key!$A$2:$C$160,2,FALSE)</f>
        <v>Home - MDR</v>
      </c>
      <c r="R1303" t="str">
        <f>VLOOKUP(P1303,Key!$A$2:$C$160,3,FALSE)</f>
        <v>Home - MDR</v>
      </c>
      <c r="S1303" t="str">
        <f>VLOOKUP(P1303,Key!$A$2:$D$160,4,FALSE)</f>
        <v>Home - MDR</v>
      </c>
      <c r="T1303" t="b">
        <v>0</v>
      </c>
      <c r="U1303" s="4">
        <f t="shared" si="162"/>
        <v>7857.3159883162371</v>
      </c>
    </row>
    <row r="1304" spans="1:21" x14ac:dyDescent="0.2">
      <c r="A1304">
        <v>4884573474</v>
      </c>
      <c r="B1304" t="s">
        <v>784</v>
      </c>
      <c r="D1304" s="7">
        <v>44258</v>
      </c>
      <c r="F1304" s="7">
        <f t="shared" si="158"/>
        <v>44258</v>
      </c>
      <c r="G1304" s="6">
        <f t="shared" si="159"/>
        <v>3</v>
      </c>
      <c r="H1304" s="6">
        <f t="shared" si="160"/>
        <v>3</v>
      </c>
      <c r="I1304" s="6">
        <f t="shared" si="161"/>
        <v>2021</v>
      </c>
      <c r="J1304" t="s">
        <v>4</v>
      </c>
      <c r="K1304" t="s">
        <v>5</v>
      </c>
      <c r="L1304">
        <v>2524</v>
      </c>
      <c r="M1304">
        <f t="shared" si="157"/>
        <v>8440</v>
      </c>
      <c r="N1304">
        <v>8.44</v>
      </c>
      <c r="O1304" s="4">
        <f t="shared" si="163"/>
        <v>5.2443712400000004</v>
      </c>
      <c r="P1304" s="5" t="s">
        <v>847</v>
      </c>
      <c r="Q1304" t="str">
        <f>VLOOKUP(P1304,Key!$A$2:$C$160,2,FALSE)</f>
        <v>Home - MDR</v>
      </c>
      <c r="R1304" t="str">
        <f>VLOOKUP(P1304,Key!$A$2:$C$160,3,FALSE)</f>
        <v>Home - MDR</v>
      </c>
      <c r="S1304" t="str">
        <f>VLOOKUP(P1304,Key!$A$2:$D$160,4,FALSE)</f>
        <v>Home - MDR</v>
      </c>
      <c r="T1304" t="b">
        <v>0</v>
      </c>
      <c r="U1304" s="4">
        <f t="shared" si="162"/>
        <v>7862.560359556237</v>
      </c>
    </row>
    <row r="1305" spans="1:21" x14ac:dyDescent="0.2">
      <c r="A1305">
        <v>4890954036</v>
      </c>
      <c r="B1305" t="s">
        <v>785</v>
      </c>
      <c r="D1305" s="7">
        <v>44259</v>
      </c>
      <c r="F1305" s="7">
        <f t="shared" si="158"/>
        <v>44259</v>
      </c>
      <c r="G1305" s="6">
        <f t="shared" si="159"/>
        <v>3</v>
      </c>
      <c r="H1305" s="6">
        <f t="shared" si="160"/>
        <v>4</v>
      </c>
      <c r="I1305" s="6">
        <f t="shared" si="161"/>
        <v>2021</v>
      </c>
      <c r="J1305" t="s">
        <v>7</v>
      </c>
      <c r="K1305" t="s">
        <v>5</v>
      </c>
      <c r="L1305">
        <v>1927</v>
      </c>
      <c r="M1305">
        <f t="shared" si="157"/>
        <v>6600</v>
      </c>
      <c r="N1305">
        <v>6.6</v>
      </c>
      <c r="O1305" s="4">
        <f t="shared" si="163"/>
        <v>4.1010486000000004</v>
      </c>
      <c r="P1305" s="5" t="s">
        <v>847</v>
      </c>
      <c r="Q1305" t="str">
        <f>VLOOKUP(P1305,Key!$A$2:$C$160,2,FALSE)</f>
        <v>Home - MDR</v>
      </c>
      <c r="R1305" t="str">
        <f>VLOOKUP(P1305,Key!$A$2:$C$160,3,FALSE)</f>
        <v>Home - MDR</v>
      </c>
      <c r="S1305" t="str">
        <f>VLOOKUP(P1305,Key!$A$2:$D$160,4,FALSE)</f>
        <v>Home - MDR</v>
      </c>
      <c r="T1305" t="b">
        <v>0</v>
      </c>
      <c r="U1305" s="4">
        <f t="shared" si="162"/>
        <v>7866.6614081562366</v>
      </c>
    </row>
    <row r="1306" spans="1:21" x14ac:dyDescent="0.2">
      <c r="A1306">
        <v>4895594893</v>
      </c>
      <c r="B1306" t="s">
        <v>786</v>
      </c>
      <c r="D1306" s="7">
        <v>44260</v>
      </c>
      <c r="F1306" s="7">
        <f t="shared" si="158"/>
        <v>44260</v>
      </c>
      <c r="G1306" s="6">
        <f t="shared" si="159"/>
        <v>3</v>
      </c>
      <c r="H1306" s="6">
        <f t="shared" si="160"/>
        <v>5</v>
      </c>
      <c r="I1306" s="6">
        <f t="shared" si="161"/>
        <v>2021</v>
      </c>
      <c r="J1306" t="s">
        <v>4</v>
      </c>
      <c r="K1306" t="s">
        <v>5</v>
      </c>
      <c r="L1306">
        <v>2171</v>
      </c>
      <c r="M1306">
        <f t="shared" si="157"/>
        <v>7570</v>
      </c>
      <c r="N1306">
        <v>7.57</v>
      </c>
      <c r="O1306" s="4">
        <f t="shared" si="163"/>
        <v>4.7037784700000005</v>
      </c>
      <c r="P1306" s="5" t="s">
        <v>847</v>
      </c>
      <c r="Q1306" t="str">
        <f>VLOOKUP(P1306,Key!$A$2:$C$160,2,FALSE)</f>
        <v>Home - MDR</v>
      </c>
      <c r="R1306" t="str">
        <f>VLOOKUP(P1306,Key!$A$2:$C$160,3,FALSE)</f>
        <v>Home - MDR</v>
      </c>
      <c r="S1306" t="str">
        <f>VLOOKUP(P1306,Key!$A$2:$D$160,4,FALSE)</f>
        <v>Home - MDR</v>
      </c>
      <c r="T1306" t="b">
        <v>0</v>
      </c>
      <c r="U1306" s="4">
        <f t="shared" si="162"/>
        <v>7871.3651866262362</v>
      </c>
    </row>
    <row r="1307" spans="1:21" x14ac:dyDescent="0.2">
      <c r="A1307">
        <v>4901846871</v>
      </c>
      <c r="B1307" t="s">
        <v>787</v>
      </c>
      <c r="D1307" s="7">
        <v>44261</v>
      </c>
      <c r="F1307" s="7">
        <f t="shared" si="158"/>
        <v>44261</v>
      </c>
      <c r="G1307" s="6">
        <f t="shared" si="159"/>
        <v>3</v>
      </c>
      <c r="H1307" s="6">
        <f t="shared" si="160"/>
        <v>6</v>
      </c>
      <c r="I1307" s="6">
        <f t="shared" si="161"/>
        <v>2021</v>
      </c>
      <c r="J1307" t="s">
        <v>4</v>
      </c>
      <c r="K1307" t="s">
        <v>5</v>
      </c>
      <c r="L1307">
        <v>3019</v>
      </c>
      <c r="M1307">
        <f t="shared" si="157"/>
        <v>10350</v>
      </c>
      <c r="N1307">
        <v>10.35</v>
      </c>
      <c r="O1307" s="4">
        <f t="shared" si="163"/>
        <v>6.43118985</v>
      </c>
      <c r="P1307" s="5" t="s">
        <v>847</v>
      </c>
      <c r="Q1307" t="str">
        <f>VLOOKUP(P1307,Key!$A$2:$C$160,2,FALSE)</f>
        <v>Home - MDR</v>
      </c>
      <c r="R1307" t="str">
        <f>VLOOKUP(P1307,Key!$A$2:$C$160,3,FALSE)</f>
        <v>Home - MDR</v>
      </c>
      <c r="S1307" t="str">
        <f>VLOOKUP(P1307,Key!$A$2:$D$160,4,FALSE)</f>
        <v>Home - MDR</v>
      </c>
      <c r="T1307" t="b">
        <v>0</v>
      </c>
      <c r="U1307" s="4">
        <f t="shared" si="162"/>
        <v>7877.7963764762362</v>
      </c>
    </row>
    <row r="1308" spans="1:21" x14ac:dyDescent="0.2">
      <c r="A1308">
        <v>4908498029</v>
      </c>
      <c r="B1308" t="s">
        <v>788</v>
      </c>
      <c r="D1308" s="7">
        <v>44262</v>
      </c>
      <c r="F1308" s="7">
        <f t="shared" si="158"/>
        <v>44262</v>
      </c>
      <c r="G1308" s="6">
        <f t="shared" si="159"/>
        <v>3</v>
      </c>
      <c r="H1308" s="6">
        <f t="shared" si="160"/>
        <v>7</v>
      </c>
      <c r="I1308" s="6">
        <f t="shared" si="161"/>
        <v>2021</v>
      </c>
      <c r="J1308" t="s">
        <v>4</v>
      </c>
      <c r="K1308" t="s">
        <v>5</v>
      </c>
      <c r="L1308">
        <v>2520</v>
      </c>
      <c r="M1308">
        <f t="shared" si="157"/>
        <v>8420</v>
      </c>
      <c r="N1308">
        <v>8.42</v>
      </c>
      <c r="O1308" s="4">
        <f t="shared" si="163"/>
        <v>5.2319438199999997</v>
      </c>
      <c r="P1308" s="5" t="s">
        <v>847</v>
      </c>
      <c r="Q1308" t="str">
        <f>VLOOKUP(P1308,Key!$A$2:$C$160,2,FALSE)</f>
        <v>Home - MDR</v>
      </c>
      <c r="R1308" t="str">
        <f>VLOOKUP(P1308,Key!$A$2:$C$160,3,FALSE)</f>
        <v>Home - MDR</v>
      </c>
      <c r="S1308" t="str">
        <f>VLOOKUP(P1308,Key!$A$2:$D$160,4,FALSE)</f>
        <v>Home - MDR</v>
      </c>
      <c r="T1308" t="b">
        <v>0</v>
      </c>
      <c r="U1308" s="4">
        <f t="shared" si="162"/>
        <v>7883.0283202962364</v>
      </c>
    </row>
    <row r="1309" spans="1:21" x14ac:dyDescent="0.2">
      <c r="A1309">
        <v>4913478398</v>
      </c>
      <c r="B1309" t="s">
        <v>789</v>
      </c>
      <c r="D1309" s="7">
        <v>44263</v>
      </c>
      <c r="F1309" s="7">
        <f t="shared" si="158"/>
        <v>44263</v>
      </c>
      <c r="G1309" s="6">
        <f t="shared" si="159"/>
        <v>3</v>
      </c>
      <c r="H1309" s="6">
        <f t="shared" si="160"/>
        <v>8</v>
      </c>
      <c r="I1309" s="6">
        <f t="shared" si="161"/>
        <v>2021</v>
      </c>
      <c r="J1309" t="s">
        <v>4</v>
      </c>
      <c r="K1309" t="s">
        <v>5</v>
      </c>
      <c r="L1309">
        <v>2955</v>
      </c>
      <c r="M1309">
        <f t="shared" si="157"/>
        <v>10090</v>
      </c>
      <c r="N1309">
        <v>10.09</v>
      </c>
      <c r="O1309" s="4">
        <f t="shared" si="163"/>
        <v>6.2696333900000001</v>
      </c>
      <c r="P1309" s="5" t="s">
        <v>847</v>
      </c>
      <c r="Q1309" t="str">
        <f>VLOOKUP(P1309,Key!$A$2:$C$160,2,FALSE)</f>
        <v>Home - MDR</v>
      </c>
      <c r="R1309" t="str">
        <f>VLOOKUP(P1309,Key!$A$2:$C$160,3,FALSE)</f>
        <v>Home - MDR</v>
      </c>
      <c r="S1309" t="str">
        <f>VLOOKUP(P1309,Key!$A$2:$D$160,4,FALSE)</f>
        <v>Home - MDR</v>
      </c>
      <c r="T1309" t="b">
        <v>0</v>
      </c>
      <c r="U1309" s="4">
        <f t="shared" si="162"/>
        <v>7889.2979536862367</v>
      </c>
    </row>
    <row r="1310" spans="1:21" x14ac:dyDescent="0.2">
      <c r="A1310">
        <v>4918986640</v>
      </c>
      <c r="B1310" t="s">
        <v>790</v>
      </c>
      <c r="D1310" s="7">
        <v>44264</v>
      </c>
      <c r="F1310" s="7">
        <f t="shared" si="158"/>
        <v>44264</v>
      </c>
      <c r="G1310" s="6">
        <f t="shared" si="159"/>
        <v>3</v>
      </c>
      <c r="H1310" s="6">
        <f t="shared" si="160"/>
        <v>9</v>
      </c>
      <c r="I1310" s="6">
        <f t="shared" si="161"/>
        <v>2021</v>
      </c>
      <c r="J1310" t="s">
        <v>4</v>
      </c>
      <c r="K1310" t="s">
        <v>5</v>
      </c>
      <c r="L1310">
        <v>3037</v>
      </c>
      <c r="M1310">
        <f t="shared" si="157"/>
        <v>10250</v>
      </c>
      <c r="N1310">
        <v>10.25</v>
      </c>
      <c r="O1310" s="4">
        <f t="shared" si="163"/>
        <v>6.3690527499999998</v>
      </c>
      <c r="P1310" s="5" t="s">
        <v>847</v>
      </c>
      <c r="Q1310" t="str">
        <f>VLOOKUP(P1310,Key!$A$2:$C$160,2,FALSE)</f>
        <v>Home - MDR</v>
      </c>
      <c r="R1310" t="str">
        <f>VLOOKUP(P1310,Key!$A$2:$C$160,3,FALSE)</f>
        <v>Home - MDR</v>
      </c>
      <c r="S1310" t="str">
        <f>VLOOKUP(P1310,Key!$A$2:$D$160,4,FALSE)</f>
        <v>Home - MDR</v>
      </c>
      <c r="T1310" t="b">
        <v>0</v>
      </c>
      <c r="U1310" s="4">
        <f t="shared" si="162"/>
        <v>7895.667006436237</v>
      </c>
    </row>
    <row r="1311" spans="1:21" x14ac:dyDescent="0.2">
      <c r="A1311">
        <v>4924875196</v>
      </c>
      <c r="B1311" t="s">
        <v>791</v>
      </c>
      <c r="D1311" s="7">
        <v>44265</v>
      </c>
      <c r="F1311" s="7">
        <f t="shared" si="158"/>
        <v>44265</v>
      </c>
      <c r="G1311" s="6">
        <f t="shared" si="159"/>
        <v>3</v>
      </c>
      <c r="H1311" s="6">
        <f t="shared" si="160"/>
        <v>10</v>
      </c>
      <c r="I1311" s="6">
        <f t="shared" si="161"/>
        <v>2021</v>
      </c>
      <c r="J1311" t="s">
        <v>4</v>
      </c>
      <c r="K1311" t="s">
        <v>5</v>
      </c>
      <c r="L1311">
        <v>3036</v>
      </c>
      <c r="M1311">
        <f t="shared" si="157"/>
        <v>10280</v>
      </c>
      <c r="N1311">
        <v>10.28</v>
      </c>
      <c r="O1311" s="4">
        <f t="shared" si="163"/>
        <v>6.3876938800000005</v>
      </c>
      <c r="P1311" s="5" t="s">
        <v>847</v>
      </c>
      <c r="Q1311" t="str">
        <f>VLOOKUP(P1311,Key!$A$2:$C$160,2,FALSE)</f>
        <v>Home - MDR</v>
      </c>
      <c r="R1311" t="str">
        <f>VLOOKUP(P1311,Key!$A$2:$C$160,3,FALSE)</f>
        <v>Home - MDR</v>
      </c>
      <c r="S1311" t="str">
        <f>VLOOKUP(P1311,Key!$A$2:$D$160,4,FALSE)</f>
        <v>Home - MDR</v>
      </c>
      <c r="T1311" t="b">
        <v>0</v>
      </c>
      <c r="U1311" s="4">
        <f t="shared" si="162"/>
        <v>7902.0547003162374</v>
      </c>
    </row>
    <row r="1312" spans="1:21" x14ac:dyDescent="0.2">
      <c r="A1312">
        <v>4929708470</v>
      </c>
      <c r="B1312" t="s">
        <v>792</v>
      </c>
      <c r="D1312" s="7">
        <v>44266</v>
      </c>
      <c r="F1312" s="7">
        <f t="shared" si="158"/>
        <v>44266</v>
      </c>
      <c r="G1312" s="6">
        <f t="shared" si="159"/>
        <v>3</v>
      </c>
      <c r="H1312" s="6">
        <f t="shared" si="160"/>
        <v>11</v>
      </c>
      <c r="I1312" s="6">
        <f t="shared" si="161"/>
        <v>2021</v>
      </c>
      <c r="J1312" t="s">
        <v>4</v>
      </c>
      <c r="K1312" t="s">
        <v>5</v>
      </c>
      <c r="L1312">
        <v>2939</v>
      </c>
      <c r="M1312">
        <f t="shared" si="157"/>
        <v>10080</v>
      </c>
      <c r="N1312">
        <v>10.08</v>
      </c>
      <c r="O1312" s="4">
        <f t="shared" si="163"/>
        <v>6.2634196800000002</v>
      </c>
      <c r="P1312" s="5" t="s">
        <v>847</v>
      </c>
      <c r="Q1312" t="str">
        <f>VLOOKUP(P1312,Key!$A$2:$C$160,2,FALSE)</f>
        <v>Home - MDR</v>
      </c>
      <c r="R1312" t="str">
        <f>VLOOKUP(P1312,Key!$A$2:$C$160,3,FALSE)</f>
        <v>Home - MDR</v>
      </c>
      <c r="S1312" t="str">
        <f>VLOOKUP(P1312,Key!$A$2:$D$160,4,FALSE)</f>
        <v>Home - MDR</v>
      </c>
      <c r="T1312" t="b">
        <v>0</v>
      </c>
      <c r="U1312" s="4">
        <f t="shared" si="162"/>
        <v>7908.3181199962373</v>
      </c>
    </row>
    <row r="1313" spans="1:21" x14ac:dyDescent="0.2">
      <c r="A1313">
        <v>4935168966</v>
      </c>
      <c r="B1313" t="s">
        <v>793</v>
      </c>
      <c r="D1313" s="7">
        <v>44267</v>
      </c>
      <c r="F1313" s="7">
        <f t="shared" si="158"/>
        <v>44267</v>
      </c>
      <c r="G1313" s="6">
        <f t="shared" si="159"/>
        <v>3</v>
      </c>
      <c r="H1313" s="6">
        <f t="shared" si="160"/>
        <v>12</v>
      </c>
      <c r="I1313" s="6">
        <f t="shared" si="161"/>
        <v>2021</v>
      </c>
      <c r="J1313" t="s">
        <v>4</v>
      </c>
      <c r="K1313" t="s">
        <v>5</v>
      </c>
      <c r="L1313">
        <v>3263</v>
      </c>
      <c r="M1313">
        <f t="shared" ref="M1313:M1376" si="164">N1313*1000</f>
        <v>11070</v>
      </c>
      <c r="N1313">
        <v>11.07</v>
      </c>
      <c r="O1313" s="4">
        <f t="shared" si="163"/>
        <v>6.8785769700000001</v>
      </c>
      <c r="P1313" s="5" t="s">
        <v>847</v>
      </c>
      <c r="Q1313" t="str">
        <f>VLOOKUP(P1313,Key!$A$2:$C$160,2,FALSE)</f>
        <v>Home - MDR</v>
      </c>
      <c r="R1313" t="str">
        <f>VLOOKUP(P1313,Key!$A$2:$C$160,3,FALSE)</f>
        <v>Home - MDR</v>
      </c>
      <c r="S1313" t="str">
        <f>VLOOKUP(P1313,Key!$A$2:$D$160,4,FALSE)</f>
        <v>Home - MDR</v>
      </c>
      <c r="T1313" t="b">
        <v>0</v>
      </c>
      <c r="U1313" s="4">
        <f t="shared" si="162"/>
        <v>7915.1966969662371</v>
      </c>
    </row>
    <row r="1314" spans="1:21" x14ac:dyDescent="0.2">
      <c r="A1314">
        <v>4964365643</v>
      </c>
      <c r="B1314" t="s">
        <v>794</v>
      </c>
      <c r="D1314" s="7">
        <v>44272</v>
      </c>
      <c r="F1314" s="7">
        <f t="shared" si="158"/>
        <v>44272</v>
      </c>
      <c r="G1314" s="6">
        <f t="shared" si="159"/>
        <v>3</v>
      </c>
      <c r="H1314" s="6">
        <f t="shared" si="160"/>
        <v>17</v>
      </c>
      <c r="I1314" s="6">
        <f t="shared" si="161"/>
        <v>2021</v>
      </c>
      <c r="J1314" t="s">
        <v>6</v>
      </c>
      <c r="K1314" t="s">
        <v>5</v>
      </c>
      <c r="L1314">
        <v>2993</v>
      </c>
      <c r="M1314">
        <f t="shared" si="164"/>
        <v>10120</v>
      </c>
      <c r="N1314">
        <v>10.119999999999999</v>
      </c>
      <c r="O1314" s="4">
        <f t="shared" si="163"/>
        <v>6.2882745199999999</v>
      </c>
      <c r="P1314" s="5" t="s">
        <v>853</v>
      </c>
      <c r="Q1314" t="str">
        <f>VLOOKUP(P1314,Key!$A$2:$C$160,2,FALSE)</f>
        <v>Punta Cana</v>
      </c>
      <c r="R1314" t="str">
        <f>VLOOKUP(P1314,Key!$A$2:$C$160,3,FALSE)</f>
        <v>Dominican Republic</v>
      </c>
      <c r="S1314" t="str">
        <f>VLOOKUP(P1314,Key!$A$2:$D$160,4,FALSE)</f>
        <v>INT</v>
      </c>
      <c r="T1314" t="b">
        <v>0</v>
      </c>
      <c r="U1314" s="4">
        <f t="shared" si="162"/>
        <v>7921.4849714862376</v>
      </c>
    </row>
    <row r="1315" spans="1:21" x14ac:dyDescent="0.2">
      <c r="A1315">
        <v>4966693203</v>
      </c>
      <c r="B1315" t="s">
        <v>795</v>
      </c>
      <c r="D1315" s="7">
        <v>44273</v>
      </c>
      <c r="F1315" s="7">
        <f t="shared" si="158"/>
        <v>44273</v>
      </c>
      <c r="G1315" s="6">
        <f t="shared" si="159"/>
        <v>3</v>
      </c>
      <c r="H1315" s="6">
        <f t="shared" si="160"/>
        <v>18</v>
      </c>
      <c r="I1315" s="6">
        <f t="shared" si="161"/>
        <v>2021</v>
      </c>
      <c r="J1315" t="s">
        <v>4</v>
      </c>
      <c r="K1315" t="s">
        <v>5</v>
      </c>
      <c r="L1315">
        <v>2476</v>
      </c>
      <c r="M1315">
        <f t="shared" si="164"/>
        <v>8370</v>
      </c>
      <c r="N1315">
        <v>8.3699999999999992</v>
      </c>
      <c r="O1315" s="4">
        <f t="shared" si="163"/>
        <v>5.2008752700000001</v>
      </c>
      <c r="P1315" s="5" t="s">
        <v>853</v>
      </c>
      <c r="Q1315" t="str">
        <f>VLOOKUP(P1315,Key!$A$2:$C$160,2,FALSE)</f>
        <v>Punta Cana</v>
      </c>
      <c r="R1315" t="str">
        <f>VLOOKUP(P1315,Key!$A$2:$C$160,3,FALSE)</f>
        <v>Dominican Republic</v>
      </c>
      <c r="S1315" t="str">
        <f>VLOOKUP(P1315,Key!$A$2:$D$160,4,FALSE)</f>
        <v>INT</v>
      </c>
      <c r="T1315" t="b">
        <v>0</v>
      </c>
      <c r="U1315" s="4">
        <f t="shared" si="162"/>
        <v>7926.6858467562379</v>
      </c>
    </row>
    <row r="1316" spans="1:21" x14ac:dyDescent="0.2">
      <c r="A1316">
        <v>4972853587</v>
      </c>
      <c r="B1316" t="s">
        <v>796</v>
      </c>
      <c r="D1316" s="7">
        <v>44274</v>
      </c>
      <c r="F1316" s="7">
        <f t="shared" si="158"/>
        <v>44274</v>
      </c>
      <c r="G1316" s="6">
        <f t="shared" si="159"/>
        <v>3</v>
      </c>
      <c r="H1316" s="6">
        <f t="shared" si="160"/>
        <v>19</v>
      </c>
      <c r="I1316" s="6">
        <f t="shared" si="161"/>
        <v>2021</v>
      </c>
      <c r="J1316" t="s">
        <v>797</v>
      </c>
      <c r="K1316" t="s">
        <v>5</v>
      </c>
      <c r="L1316">
        <v>2880</v>
      </c>
      <c r="M1316">
        <f t="shared" si="164"/>
        <v>9230</v>
      </c>
      <c r="N1316">
        <v>9.23</v>
      </c>
      <c r="O1316" s="4">
        <f t="shared" si="163"/>
        <v>5.7352543300000001</v>
      </c>
      <c r="P1316" s="5" t="s">
        <v>853</v>
      </c>
      <c r="Q1316" t="str">
        <f>VLOOKUP(P1316,Key!$A$2:$C$160,2,FALSE)</f>
        <v>Punta Cana</v>
      </c>
      <c r="R1316" t="str">
        <f>VLOOKUP(P1316,Key!$A$2:$C$160,3,FALSE)</f>
        <v>Dominican Republic</v>
      </c>
      <c r="S1316" t="str">
        <f>VLOOKUP(P1316,Key!$A$2:$D$160,4,FALSE)</f>
        <v>INT</v>
      </c>
      <c r="T1316" t="b">
        <v>1</v>
      </c>
      <c r="U1316" s="4">
        <f t="shared" si="162"/>
        <v>7932.4211010862382</v>
      </c>
    </row>
    <row r="1317" spans="1:21" x14ac:dyDescent="0.2">
      <c r="A1317">
        <v>4979861380</v>
      </c>
      <c r="B1317" t="s">
        <v>798</v>
      </c>
      <c r="D1317" s="7">
        <v>44275</v>
      </c>
      <c r="F1317" s="7">
        <f t="shared" si="158"/>
        <v>44275</v>
      </c>
      <c r="G1317" s="6">
        <f t="shared" si="159"/>
        <v>3</v>
      </c>
      <c r="H1317" s="6">
        <f t="shared" si="160"/>
        <v>20</v>
      </c>
      <c r="I1317" s="6">
        <f t="shared" si="161"/>
        <v>2021</v>
      </c>
      <c r="J1317" t="s">
        <v>7</v>
      </c>
      <c r="K1317" t="s">
        <v>5</v>
      </c>
      <c r="L1317">
        <v>2543</v>
      </c>
      <c r="M1317">
        <f t="shared" si="164"/>
        <v>8850</v>
      </c>
      <c r="N1317">
        <v>8.85</v>
      </c>
      <c r="O1317" s="4">
        <f t="shared" si="163"/>
        <v>5.4991333500000001</v>
      </c>
      <c r="P1317" s="5" t="s">
        <v>855</v>
      </c>
      <c r="Q1317" t="str">
        <f>VLOOKUP(P1317,Key!$A$2:$C$160,2,FALSE)</f>
        <v>Puerto Rico</v>
      </c>
      <c r="R1317" t="str">
        <f>VLOOKUP(P1317,Key!$A$2:$C$160,3,FALSE)</f>
        <v>USA</v>
      </c>
      <c r="S1317" t="str">
        <f>VLOOKUP(P1317,Key!$A$2:$D$160,4,FALSE)</f>
        <v>DOM</v>
      </c>
      <c r="T1317" t="b">
        <v>0</v>
      </c>
      <c r="U1317" s="4">
        <f t="shared" si="162"/>
        <v>7937.9202344362384</v>
      </c>
    </row>
    <row r="1318" spans="1:21" x14ac:dyDescent="0.2">
      <c r="A1318">
        <v>4985117166</v>
      </c>
      <c r="B1318" t="s">
        <v>799</v>
      </c>
      <c r="D1318" s="7">
        <v>44276</v>
      </c>
      <c r="F1318" s="7">
        <f t="shared" si="158"/>
        <v>44276</v>
      </c>
      <c r="G1318" s="6">
        <f t="shared" si="159"/>
        <v>3</v>
      </c>
      <c r="H1318" s="6">
        <f t="shared" si="160"/>
        <v>21</v>
      </c>
      <c r="I1318" s="6">
        <f t="shared" si="161"/>
        <v>2021</v>
      </c>
      <c r="J1318" t="s">
        <v>4</v>
      </c>
      <c r="K1318" t="s">
        <v>5</v>
      </c>
      <c r="L1318">
        <v>2932</v>
      </c>
      <c r="M1318">
        <f t="shared" si="164"/>
        <v>10010</v>
      </c>
      <c r="N1318">
        <v>10.01</v>
      </c>
      <c r="O1318" s="4">
        <f t="shared" si="163"/>
        <v>6.2199237099999998</v>
      </c>
      <c r="P1318" s="5" t="s">
        <v>855</v>
      </c>
      <c r="Q1318" t="str">
        <f>VLOOKUP(P1318,Key!$A$2:$C$160,2,FALSE)</f>
        <v>Puerto Rico</v>
      </c>
      <c r="R1318" t="str">
        <f>VLOOKUP(P1318,Key!$A$2:$C$160,3,FALSE)</f>
        <v>USA</v>
      </c>
      <c r="S1318" t="str">
        <f>VLOOKUP(P1318,Key!$A$2:$D$160,4,FALSE)</f>
        <v>DOM</v>
      </c>
      <c r="T1318" t="b">
        <v>0</v>
      </c>
      <c r="U1318" s="4">
        <f t="shared" si="162"/>
        <v>7944.1401581462387</v>
      </c>
    </row>
    <row r="1319" spans="1:21" x14ac:dyDescent="0.2">
      <c r="A1319">
        <v>4990025414</v>
      </c>
      <c r="B1319" t="s">
        <v>800</v>
      </c>
      <c r="D1319" s="7">
        <v>44277</v>
      </c>
      <c r="F1319" s="7">
        <f t="shared" si="158"/>
        <v>44277</v>
      </c>
      <c r="G1319" s="6">
        <f t="shared" si="159"/>
        <v>3</v>
      </c>
      <c r="H1319" s="6">
        <f t="shared" si="160"/>
        <v>22</v>
      </c>
      <c r="I1319" s="6">
        <f t="shared" si="161"/>
        <v>2021</v>
      </c>
      <c r="J1319" t="s">
        <v>4</v>
      </c>
      <c r="K1319" t="s">
        <v>5</v>
      </c>
      <c r="L1319">
        <v>2543</v>
      </c>
      <c r="M1319">
        <f t="shared" si="164"/>
        <v>8500</v>
      </c>
      <c r="N1319">
        <v>8.5</v>
      </c>
      <c r="O1319" s="4">
        <f t="shared" si="163"/>
        <v>5.2816535</v>
      </c>
      <c r="P1319" s="5" t="s">
        <v>855</v>
      </c>
      <c r="Q1319" t="str">
        <f>VLOOKUP(P1319,Key!$A$2:$C$160,2,FALSE)</f>
        <v>Puerto Rico</v>
      </c>
      <c r="R1319" t="str">
        <f>VLOOKUP(P1319,Key!$A$2:$C$160,3,FALSE)</f>
        <v>USA</v>
      </c>
      <c r="S1319" t="str">
        <f>VLOOKUP(P1319,Key!$A$2:$D$160,4,FALSE)</f>
        <v>DOM</v>
      </c>
      <c r="T1319" t="b">
        <v>0</v>
      </c>
      <c r="U1319" s="4">
        <f t="shared" si="162"/>
        <v>7949.4218116462389</v>
      </c>
    </row>
    <row r="1320" spans="1:21" x14ac:dyDescent="0.2">
      <c r="A1320">
        <v>4995957951</v>
      </c>
      <c r="B1320" t="s">
        <v>801</v>
      </c>
      <c r="D1320" s="7">
        <v>44278</v>
      </c>
      <c r="F1320" s="7">
        <f t="shared" si="158"/>
        <v>44278</v>
      </c>
      <c r="G1320" s="6">
        <f t="shared" si="159"/>
        <v>3</v>
      </c>
      <c r="H1320" s="6">
        <f t="shared" si="160"/>
        <v>23</v>
      </c>
      <c r="I1320" s="6">
        <f t="shared" si="161"/>
        <v>2021</v>
      </c>
      <c r="J1320" t="s">
        <v>4</v>
      </c>
      <c r="K1320" t="s">
        <v>5</v>
      </c>
      <c r="L1320">
        <v>3158</v>
      </c>
      <c r="M1320">
        <f t="shared" si="164"/>
        <v>10160</v>
      </c>
      <c r="N1320">
        <v>10.16</v>
      </c>
      <c r="O1320" s="4">
        <f t="shared" si="163"/>
        <v>6.3131293600000005</v>
      </c>
      <c r="P1320" s="5" t="s">
        <v>857</v>
      </c>
      <c r="Q1320" t="str">
        <f>VLOOKUP(P1320,Key!$A$2:$C$160,2,FALSE)</f>
        <v>USVI</v>
      </c>
      <c r="R1320" t="str">
        <f>VLOOKUP(P1320,Key!$A$2:$C$160,3,FALSE)</f>
        <v>USA</v>
      </c>
      <c r="S1320" t="str">
        <f>VLOOKUP(P1320,Key!$A$2:$D$160,4,FALSE)</f>
        <v>DOM</v>
      </c>
      <c r="T1320" t="b">
        <v>0</v>
      </c>
      <c r="U1320" s="4">
        <f t="shared" si="162"/>
        <v>7955.7349410062388</v>
      </c>
    </row>
    <row r="1321" spans="1:21" x14ac:dyDescent="0.2">
      <c r="A1321">
        <v>5002176635</v>
      </c>
      <c r="B1321" t="s">
        <v>802</v>
      </c>
      <c r="D1321" s="7">
        <v>44279</v>
      </c>
      <c r="F1321" s="7">
        <f t="shared" si="158"/>
        <v>44279</v>
      </c>
      <c r="G1321" s="6">
        <f t="shared" si="159"/>
        <v>3</v>
      </c>
      <c r="H1321" s="6">
        <f t="shared" si="160"/>
        <v>24</v>
      </c>
      <c r="I1321" s="6">
        <f t="shared" si="161"/>
        <v>2021</v>
      </c>
      <c r="J1321" t="s">
        <v>4</v>
      </c>
      <c r="K1321" t="s">
        <v>5</v>
      </c>
      <c r="L1321">
        <v>3090</v>
      </c>
      <c r="M1321">
        <f t="shared" si="164"/>
        <v>10010</v>
      </c>
      <c r="N1321">
        <v>10.01</v>
      </c>
      <c r="O1321" s="4">
        <f t="shared" si="163"/>
        <v>6.2199237099999998</v>
      </c>
      <c r="P1321" s="5" t="s">
        <v>857</v>
      </c>
      <c r="Q1321" t="str">
        <f>VLOOKUP(P1321,Key!$A$2:$C$160,2,FALSE)</f>
        <v>USVI</v>
      </c>
      <c r="R1321" t="str">
        <f>VLOOKUP(P1321,Key!$A$2:$C$160,3,FALSE)</f>
        <v>USA</v>
      </c>
      <c r="S1321" t="str">
        <f>VLOOKUP(P1321,Key!$A$2:$D$160,4,FALSE)</f>
        <v>DOM</v>
      </c>
      <c r="T1321" t="b">
        <v>0</v>
      </c>
      <c r="U1321" s="4">
        <f t="shared" si="162"/>
        <v>7961.9548647162392</v>
      </c>
    </row>
    <row r="1322" spans="1:21" x14ac:dyDescent="0.2">
      <c r="A1322">
        <v>5010326674</v>
      </c>
      <c r="B1322" t="s">
        <v>803</v>
      </c>
      <c r="D1322" s="7">
        <v>44280</v>
      </c>
      <c r="F1322" s="7">
        <f t="shared" si="158"/>
        <v>44280</v>
      </c>
      <c r="G1322" s="6">
        <f t="shared" si="159"/>
        <v>3</v>
      </c>
      <c r="H1322" s="6">
        <f t="shared" si="160"/>
        <v>25</v>
      </c>
      <c r="I1322" s="6">
        <f t="shared" si="161"/>
        <v>2021</v>
      </c>
      <c r="J1322" t="s">
        <v>6</v>
      </c>
      <c r="K1322" t="s">
        <v>5</v>
      </c>
      <c r="L1322">
        <v>2168</v>
      </c>
      <c r="M1322">
        <f t="shared" si="164"/>
        <v>7350</v>
      </c>
      <c r="N1322">
        <v>7.35</v>
      </c>
      <c r="O1322" s="4">
        <f t="shared" si="163"/>
        <v>4.5670768500000003</v>
      </c>
      <c r="P1322" s="5" t="s">
        <v>857</v>
      </c>
      <c r="Q1322" t="str">
        <f>VLOOKUP(P1322,Key!$A$2:$C$160,2,FALSE)</f>
        <v>USVI</v>
      </c>
      <c r="R1322" t="str">
        <f>VLOOKUP(P1322,Key!$A$2:$C$160,3,FALSE)</f>
        <v>USA</v>
      </c>
      <c r="S1322" t="str">
        <f>VLOOKUP(P1322,Key!$A$2:$D$160,4,FALSE)</f>
        <v>DOM</v>
      </c>
      <c r="T1322" t="b">
        <v>0</v>
      </c>
      <c r="U1322" s="4">
        <f t="shared" si="162"/>
        <v>7966.5219415662395</v>
      </c>
    </row>
    <row r="1323" spans="1:21" x14ac:dyDescent="0.2">
      <c r="A1323">
        <v>5013040720</v>
      </c>
      <c r="B1323" t="s">
        <v>804</v>
      </c>
      <c r="D1323" s="7">
        <v>44281</v>
      </c>
      <c r="F1323" s="7">
        <f t="shared" si="158"/>
        <v>44281</v>
      </c>
      <c r="G1323" s="6">
        <f t="shared" si="159"/>
        <v>3</v>
      </c>
      <c r="H1323" s="6">
        <f t="shared" si="160"/>
        <v>26</v>
      </c>
      <c r="I1323" s="6">
        <f t="shared" si="161"/>
        <v>2021</v>
      </c>
      <c r="J1323" t="s">
        <v>4</v>
      </c>
      <c r="K1323" t="s">
        <v>5</v>
      </c>
      <c r="L1323">
        <v>2523</v>
      </c>
      <c r="M1323">
        <f t="shared" si="164"/>
        <v>8210</v>
      </c>
      <c r="N1323">
        <v>8.2100000000000009</v>
      </c>
      <c r="O1323" s="4">
        <f t="shared" si="163"/>
        <v>5.1014559100000003</v>
      </c>
      <c r="P1323" s="5" t="s">
        <v>857</v>
      </c>
      <c r="Q1323" t="str">
        <f>VLOOKUP(P1323,Key!$A$2:$C$160,2,FALSE)</f>
        <v>USVI</v>
      </c>
      <c r="R1323" t="str">
        <f>VLOOKUP(P1323,Key!$A$2:$C$160,3,FALSE)</f>
        <v>USA</v>
      </c>
      <c r="S1323" t="str">
        <f>VLOOKUP(P1323,Key!$A$2:$D$160,4,FALSE)</f>
        <v>DOM</v>
      </c>
      <c r="T1323" t="b">
        <v>0</v>
      </c>
      <c r="U1323" s="4">
        <f t="shared" si="162"/>
        <v>7971.6233974762399</v>
      </c>
    </row>
    <row r="1324" spans="1:21" x14ac:dyDescent="0.2">
      <c r="A1324">
        <v>5020619536</v>
      </c>
      <c r="B1324" t="s">
        <v>805</v>
      </c>
      <c r="D1324" s="7">
        <v>44282</v>
      </c>
      <c r="F1324" s="7">
        <f t="shared" ref="F1324:F1387" si="165">DATE(I1324,G1324,H1324)</f>
        <v>44282</v>
      </c>
      <c r="G1324" s="6">
        <f t="shared" ref="G1324:G1387" si="166">MONTH(D1324)</f>
        <v>3</v>
      </c>
      <c r="H1324" s="6">
        <f t="shared" ref="H1324:H1387" si="167">DAY(D1324)</f>
        <v>27</v>
      </c>
      <c r="I1324" s="6">
        <f t="shared" ref="I1324:I1387" si="168">YEAR(D1324)</f>
        <v>2021</v>
      </c>
      <c r="J1324" t="s">
        <v>4</v>
      </c>
      <c r="K1324" t="s">
        <v>5</v>
      </c>
      <c r="L1324">
        <v>2896</v>
      </c>
      <c r="M1324">
        <f t="shared" si="164"/>
        <v>10140</v>
      </c>
      <c r="N1324">
        <v>10.14</v>
      </c>
      <c r="O1324" s="4">
        <f t="shared" si="163"/>
        <v>6.3007019399999997</v>
      </c>
      <c r="P1324" s="5" t="s">
        <v>64</v>
      </c>
      <c r="Q1324" t="str">
        <f>VLOOKUP(P1324,Key!$A$2:$C$160,2,FALSE)</f>
        <v>California</v>
      </c>
      <c r="R1324" t="str">
        <f>VLOOKUP(P1324,Key!$A$2:$C$160,3,FALSE)</f>
        <v>USA</v>
      </c>
      <c r="S1324" t="str">
        <f>VLOOKUP(P1324,Key!$A$2:$D$160,4,FALSE)</f>
        <v>DOM</v>
      </c>
      <c r="T1324" t="b">
        <v>0</v>
      </c>
      <c r="U1324" s="4">
        <f t="shared" si="162"/>
        <v>7977.9240994162401</v>
      </c>
    </row>
    <row r="1325" spans="1:21" x14ac:dyDescent="0.2">
      <c r="A1325">
        <v>5027502845</v>
      </c>
      <c r="B1325" t="s">
        <v>806</v>
      </c>
      <c r="D1325" s="7">
        <v>44283</v>
      </c>
      <c r="F1325" s="7">
        <f t="shared" si="165"/>
        <v>44283</v>
      </c>
      <c r="G1325" s="6">
        <f t="shared" si="166"/>
        <v>3</v>
      </c>
      <c r="H1325" s="6">
        <f t="shared" si="167"/>
        <v>28</v>
      </c>
      <c r="I1325" s="6">
        <f t="shared" si="168"/>
        <v>2021</v>
      </c>
      <c r="J1325" t="s">
        <v>4</v>
      </c>
      <c r="K1325" t="s">
        <v>5</v>
      </c>
      <c r="L1325">
        <v>2872</v>
      </c>
      <c r="M1325">
        <f t="shared" si="164"/>
        <v>10160</v>
      </c>
      <c r="N1325">
        <v>10.16</v>
      </c>
      <c r="O1325" s="4">
        <f t="shared" si="163"/>
        <v>6.3131293600000005</v>
      </c>
      <c r="P1325" s="5" t="s">
        <v>64</v>
      </c>
      <c r="Q1325" t="str">
        <f>VLOOKUP(P1325,Key!$A$2:$C$160,2,FALSE)</f>
        <v>California</v>
      </c>
      <c r="R1325" t="str">
        <f>VLOOKUP(P1325,Key!$A$2:$C$160,3,FALSE)</f>
        <v>USA</v>
      </c>
      <c r="S1325" t="str">
        <f>VLOOKUP(P1325,Key!$A$2:$D$160,4,FALSE)</f>
        <v>DOM</v>
      </c>
      <c r="T1325" t="b">
        <v>0</v>
      </c>
      <c r="U1325" s="4">
        <f t="shared" si="162"/>
        <v>7984.23722877624</v>
      </c>
    </row>
    <row r="1326" spans="1:21" x14ac:dyDescent="0.2">
      <c r="A1326">
        <v>5032057433</v>
      </c>
      <c r="B1326" t="s">
        <v>807</v>
      </c>
      <c r="D1326" s="7">
        <v>44284</v>
      </c>
      <c r="F1326" s="7">
        <f t="shared" si="165"/>
        <v>44284</v>
      </c>
      <c r="G1326" s="6">
        <f t="shared" si="166"/>
        <v>3</v>
      </c>
      <c r="H1326" s="6">
        <f t="shared" si="167"/>
        <v>29</v>
      </c>
      <c r="I1326" s="6">
        <f t="shared" si="168"/>
        <v>2021</v>
      </c>
      <c r="J1326" t="s">
        <v>4</v>
      </c>
      <c r="K1326" t="s">
        <v>5</v>
      </c>
      <c r="L1326">
        <v>3277</v>
      </c>
      <c r="M1326">
        <f t="shared" si="164"/>
        <v>11120</v>
      </c>
      <c r="N1326">
        <v>11.12</v>
      </c>
      <c r="O1326" s="4">
        <f t="shared" si="163"/>
        <v>6.9096455199999998</v>
      </c>
      <c r="P1326" s="5" t="s">
        <v>847</v>
      </c>
      <c r="Q1326" t="str">
        <f>VLOOKUP(P1326,Key!$A$2:$C$160,2,FALSE)</f>
        <v>Home - MDR</v>
      </c>
      <c r="R1326" t="str">
        <f>VLOOKUP(P1326,Key!$A$2:$C$160,3,FALSE)</f>
        <v>Home - MDR</v>
      </c>
      <c r="S1326" t="str">
        <f>VLOOKUP(P1326,Key!$A$2:$D$160,4,FALSE)</f>
        <v>Home - MDR</v>
      </c>
      <c r="T1326" t="b">
        <v>0</v>
      </c>
      <c r="U1326" s="4">
        <f t="shared" si="162"/>
        <v>7991.1468742962397</v>
      </c>
    </row>
    <row r="1327" spans="1:21" x14ac:dyDescent="0.2">
      <c r="A1327">
        <v>5038190667</v>
      </c>
      <c r="B1327" t="s">
        <v>808</v>
      </c>
      <c r="D1327" s="7">
        <v>44285</v>
      </c>
      <c r="F1327" s="7">
        <f t="shared" si="165"/>
        <v>44285</v>
      </c>
      <c r="G1327" s="6">
        <f t="shared" si="166"/>
        <v>3</v>
      </c>
      <c r="H1327" s="6">
        <f t="shared" si="167"/>
        <v>30</v>
      </c>
      <c r="I1327" s="6">
        <f t="shared" si="168"/>
        <v>2021</v>
      </c>
      <c r="J1327" t="s">
        <v>4</v>
      </c>
      <c r="K1327" t="s">
        <v>5</v>
      </c>
      <c r="L1327">
        <v>2987</v>
      </c>
      <c r="M1327">
        <f t="shared" si="164"/>
        <v>10240</v>
      </c>
      <c r="N1327">
        <v>10.24</v>
      </c>
      <c r="O1327" s="4">
        <f t="shared" si="163"/>
        <v>6.3628390399999999</v>
      </c>
      <c r="P1327" s="5" t="s">
        <v>847</v>
      </c>
      <c r="Q1327" t="str">
        <f>VLOOKUP(P1327,Key!$A$2:$C$160,2,FALSE)</f>
        <v>Home - MDR</v>
      </c>
      <c r="R1327" t="str">
        <f>VLOOKUP(P1327,Key!$A$2:$C$160,3,FALSE)</f>
        <v>Home - MDR</v>
      </c>
      <c r="S1327" t="str">
        <f>VLOOKUP(P1327,Key!$A$2:$D$160,4,FALSE)</f>
        <v>Home - MDR</v>
      </c>
      <c r="T1327" t="b">
        <v>0</v>
      </c>
      <c r="U1327" s="4">
        <f t="shared" si="162"/>
        <v>7997.5097133362397</v>
      </c>
    </row>
    <row r="1328" spans="1:21" x14ac:dyDescent="0.2">
      <c r="A1328">
        <v>5044733201</v>
      </c>
      <c r="B1328" t="s">
        <v>809</v>
      </c>
      <c r="D1328" s="7">
        <v>44286</v>
      </c>
      <c r="F1328" s="7">
        <f t="shared" si="165"/>
        <v>44286</v>
      </c>
      <c r="G1328" s="6">
        <f t="shared" si="166"/>
        <v>3</v>
      </c>
      <c r="H1328" s="6">
        <f t="shared" si="167"/>
        <v>31</v>
      </c>
      <c r="I1328" s="6">
        <f t="shared" si="168"/>
        <v>2021</v>
      </c>
      <c r="J1328" t="s">
        <v>4</v>
      </c>
      <c r="K1328" t="s">
        <v>5</v>
      </c>
      <c r="L1328">
        <v>3389</v>
      </c>
      <c r="M1328">
        <f t="shared" si="164"/>
        <v>11450</v>
      </c>
      <c r="N1328">
        <v>11.45</v>
      </c>
      <c r="O1328" s="4">
        <f t="shared" si="163"/>
        <v>7.11469795</v>
      </c>
      <c r="P1328" s="5" t="s">
        <v>847</v>
      </c>
      <c r="Q1328" t="str">
        <f>VLOOKUP(P1328,Key!$A$2:$C$160,2,FALSE)</f>
        <v>Home - MDR</v>
      </c>
      <c r="R1328" t="str">
        <f>VLOOKUP(P1328,Key!$A$2:$C$160,3,FALSE)</f>
        <v>Home - MDR</v>
      </c>
      <c r="S1328" t="str">
        <f>VLOOKUP(P1328,Key!$A$2:$D$160,4,FALSE)</f>
        <v>Home - MDR</v>
      </c>
      <c r="T1328" t="b">
        <v>0</v>
      </c>
      <c r="U1328" s="4">
        <f t="shared" si="162"/>
        <v>8004.6244112862396</v>
      </c>
    </row>
    <row r="1329" spans="1:21" x14ac:dyDescent="0.2">
      <c r="A1329">
        <v>5050842486</v>
      </c>
      <c r="B1329" t="s">
        <v>810</v>
      </c>
      <c r="D1329" s="7">
        <v>44287</v>
      </c>
      <c r="F1329" s="7">
        <f t="shared" si="165"/>
        <v>44287</v>
      </c>
      <c r="G1329" s="6">
        <f t="shared" si="166"/>
        <v>4</v>
      </c>
      <c r="H1329" s="6">
        <f t="shared" si="167"/>
        <v>1</v>
      </c>
      <c r="I1329" s="6">
        <f t="shared" si="168"/>
        <v>2021</v>
      </c>
      <c r="J1329" t="s">
        <v>4</v>
      </c>
      <c r="K1329" t="s">
        <v>5</v>
      </c>
      <c r="L1329">
        <v>3024</v>
      </c>
      <c r="M1329">
        <f t="shared" si="164"/>
        <v>10230</v>
      </c>
      <c r="N1329">
        <v>10.23</v>
      </c>
      <c r="O1329" s="4">
        <f t="shared" si="163"/>
        <v>6.35662533</v>
      </c>
      <c r="P1329" s="5" t="s">
        <v>847</v>
      </c>
      <c r="Q1329" t="str">
        <f>VLOOKUP(P1329,Key!$A$2:$C$160,2,FALSE)</f>
        <v>Home - MDR</v>
      </c>
      <c r="R1329" t="str">
        <f>VLOOKUP(P1329,Key!$A$2:$C$160,3,FALSE)</f>
        <v>Home - MDR</v>
      </c>
      <c r="S1329" t="str">
        <f>VLOOKUP(P1329,Key!$A$2:$D$160,4,FALSE)</f>
        <v>Home - MDR</v>
      </c>
      <c r="T1329" t="b">
        <v>0</v>
      </c>
      <c r="U1329" s="4">
        <f t="shared" si="162"/>
        <v>8010.9810366162392</v>
      </c>
    </row>
    <row r="1330" spans="1:21" x14ac:dyDescent="0.2">
      <c r="A1330">
        <v>5056721530</v>
      </c>
      <c r="B1330" t="s">
        <v>811</v>
      </c>
      <c r="D1330" s="7">
        <v>44288</v>
      </c>
      <c r="F1330" s="7">
        <f t="shared" si="165"/>
        <v>44288</v>
      </c>
      <c r="G1330" s="6">
        <f t="shared" si="166"/>
        <v>4</v>
      </c>
      <c r="H1330" s="6">
        <f t="shared" si="167"/>
        <v>2</v>
      </c>
      <c r="I1330" s="6">
        <f t="shared" si="168"/>
        <v>2021</v>
      </c>
      <c r="J1330" t="s">
        <v>4</v>
      </c>
      <c r="K1330" t="s">
        <v>5</v>
      </c>
      <c r="L1330">
        <v>3212</v>
      </c>
      <c r="M1330">
        <f t="shared" si="164"/>
        <v>10790</v>
      </c>
      <c r="N1330">
        <v>10.79</v>
      </c>
      <c r="O1330" s="4">
        <f t="shared" si="163"/>
        <v>6.7045930900000004</v>
      </c>
      <c r="P1330" s="5" t="s">
        <v>847</v>
      </c>
      <c r="Q1330" t="str">
        <f>VLOOKUP(P1330,Key!$A$2:$C$160,2,FALSE)</f>
        <v>Home - MDR</v>
      </c>
      <c r="R1330" t="str">
        <f>VLOOKUP(P1330,Key!$A$2:$C$160,3,FALSE)</f>
        <v>Home - MDR</v>
      </c>
      <c r="S1330" t="str">
        <f>VLOOKUP(P1330,Key!$A$2:$D$160,4,FALSE)</f>
        <v>Home - MDR</v>
      </c>
      <c r="T1330" t="b">
        <v>0</v>
      </c>
      <c r="U1330" s="4">
        <f t="shared" si="162"/>
        <v>8017.6856297062395</v>
      </c>
    </row>
    <row r="1331" spans="1:21" x14ac:dyDescent="0.2">
      <c r="A1331">
        <v>5062775772</v>
      </c>
      <c r="B1331" t="s">
        <v>812</v>
      </c>
      <c r="D1331" s="7">
        <v>44289</v>
      </c>
      <c r="F1331" s="7">
        <f t="shared" si="165"/>
        <v>44289</v>
      </c>
      <c r="G1331" s="6">
        <f t="shared" si="166"/>
        <v>4</v>
      </c>
      <c r="H1331" s="6">
        <f t="shared" si="167"/>
        <v>3</v>
      </c>
      <c r="I1331" s="6">
        <f t="shared" si="168"/>
        <v>2021</v>
      </c>
      <c r="J1331" t="s">
        <v>4</v>
      </c>
      <c r="K1331" t="s">
        <v>5</v>
      </c>
      <c r="L1331">
        <v>3008</v>
      </c>
      <c r="M1331">
        <f t="shared" si="164"/>
        <v>10170</v>
      </c>
      <c r="N1331">
        <v>10.17</v>
      </c>
      <c r="O1331" s="4">
        <f t="shared" si="163"/>
        <v>6.3193430700000004</v>
      </c>
      <c r="P1331" s="5" t="s">
        <v>847</v>
      </c>
      <c r="Q1331" t="str">
        <f>VLOOKUP(P1331,Key!$A$2:$C$160,2,FALSE)</f>
        <v>Home - MDR</v>
      </c>
      <c r="R1331" t="str">
        <f>VLOOKUP(P1331,Key!$A$2:$C$160,3,FALSE)</f>
        <v>Home - MDR</v>
      </c>
      <c r="S1331" t="str">
        <f>VLOOKUP(P1331,Key!$A$2:$D$160,4,FALSE)</f>
        <v>Home - MDR</v>
      </c>
      <c r="T1331" t="b">
        <v>0</v>
      </c>
      <c r="U1331" s="4">
        <f t="shared" si="162"/>
        <v>8024.0049727762398</v>
      </c>
    </row>
    <row r="1332" spans="1:21" x14ac:dyDescent="0.2">
      <c r="A1332">
        <v>5069097651</v>
      </c>
      <c r="B1332" t="s">
        <v>813</v>
      </c>
      <c r="D1332" s="7">
        <v>44290</v>
      </c>
      <c r="F1332" s="7">
        <f t="shared" si="165"/>
        <v>44290</v>
      </c>
      <c r="G1332" s="6">
        <f t="shared" si="166"/>
        <v>4</v>
      </c>
      <c r="H1332" s="6">
        <f t="shared" si="167"/>
        <v>4</v>
      </c>
      <c r="I1332" s="6">
        <f t="shared" si="168"/>
        <v>2021</v>
      </c>
      <c r="J1332" t="s">
        <v>4</v>
      </c>
      <c r="K1332" t="s">
        <v>5</v>
      </c>
      <c r="L1332">
        <v>2536</v>
      </c>
      <c r="M1332">
        <f t="shared" si="164"/>
        <v>8610</v>
      </c>
      <c r="N1332">
        <v>8.61</v>
      </c>
      <c r="O1332" s="4">
        <f t="shared" si="163"/>
        <v>5.3500043100000001</v>
      </c>
      <c r="P1332" s="5" t="s">
        <v>847</v>
      </c>
      <c r="Q1332" t="str">
        <f>VLOOKUP(P1332,Key!$A$2:$C$160,2,FALSE)</f>
        <v>Home - MDR</v>
      </c>
      <c r="R1332" t="str">
        <f>VLOOKUP(P1332,Key!$A$2:$C$160,3,FALSE)</f>
        <v>Home - MDR</v>
      </c>
      <c r="S1332" t="str">
        <f>VLOOKUP(P1332,Key!$A$2:$D$160,4,FALSE)</f>
        <v>Home - MDR</v>
      </c>
      <c r="T1332" t="b">
        <v>0</v>
      </c>
      <c r="U1332" s="4">
        <f t="shared" si="162"/>
        <v>8029.3549770862401</v>
      </c>
    </row>
    <row r="1333" spans="1:21" x14ac:dyDescent="0.2">
      <c r="A1333">
        <v>5074784749</v>
      </c>
      <c r="B1333" t="s">
        <v>814</v>
      </c>
      <c r="D1333" s="7">
        <v>44291</v>
      </c>
      <c r="F1333" s="7">
        <f t="shared" si="165"/>
        <v>44291</v>
      </c>
      <c r="G1333" s="6">
        <f t="shared" si="166"/>
        <v>4</v>
      </c>
      <c r="H1333" s="6">
        <f t="shared" si="167"/>
        <v>5</v>
      </c>
      <c r="I1333" s="6">
        <f t="shared" si="168"/>
        <v>2021</v>
      </c>
      <c r="J1333" t="s">
        <v>815</v>
      </c>
      <c r="K1333" t="s">
        <v>5</v>
      </c>
      <c r="L1333">
        <v>3135</v>
      </c>
      <c r="M1333">
        <f t="shared" si="164"/>
        <v>10620</v>
      </c>
      <c r="N1333">
        <v>10.62</v>
      </c>
      <c r="O1333" s="4">
        <f t="shared" si="163"/>
        <v>6.5989600199999998</v>
      </c>
      <c r="P1333" s="5" t="s">
        <v>847</v>
      </c>
      <c r="Q1333" t="str">
        <f>VLOOKUP(P1333,Key!$A$2:$C$160,2,FALSE)</f>
        <v>Home - MDR</v>
      </c>
      <c r="R1333" t="str">
        <f>VLOOKUP(P1333,Key!$A$2:$C$160,3,FALSE)</f>
        <v>Home - MDR</v>
      </c>
      <c r="S1333" t="str">
        <f>VLOOKUP(P1333,Key!$A$2:$D$160,4,FALSE)</f>
        <v>Home - MDR</v>
      </c>
      <c r="T1333" t="b">
        <v>0</v>
      </c>
      <c r="U1333" s="4">
        <f t="shared" si="162"/>
        <v>8035.9539371062401</v>
      </c>
    </row>
    <row r="1334" spans="1:21" x14ac:dyDescent="0.2">
      <c r="A1334">
        <v>5080109084</v>
      </c>
      <c r="B1334" t="s">
        <v>816</v>
      </c>
      <c r="D1334" s="7">
        <v>44292</v>
      </c>
      <c r="F1334" s="7">
        <f t="shared" si="165"/>
        <v>44292</v>
      </c>
      <c r="G1334" s="6">
        <f t="shared" si="166"/>
        <v>4</v>
      </c>
      <c r="H1334" s="6">
        <f t="shared" si="167"/>
        <v>6</v>
      </c>
      <c r="I1334" s="6">
        <f t="shared" si="168"/>
        <v>2021</v>
      </c>
      <c r="J1334" t="s">
        <v>4</v>
      </c>
      <c r="K1334" t="s">
        <v>5</v>
      </c>
      <c r="L1334">
        <v>3025</v>
      </c>
      <c r="M1334">
        <f t="shared" si="164"/>
        <v>10060</v>
      </c>
      <c r="N1334">
        <v>10.06</v>
      </c>
      <c r="O1334" s="4">
        <f t="shared" si="163"/>
        <v>6.2509922600000003</v>
      </c>
      <c r="P1334" s="5" t="s">
        <v>847</v>
      </c>
      <c r="Q1334" t="str">
        <f>VLOOKUP(P1334,Key!$A$2:$C$160,2,FALSE)</f>
        <v>Home - MDR</v>
      </c>
      <c r="R1334" t="str">
        <f>VLOOKUP(P1334,Key!$A$2:$C$160,3,FALSE)</f>
        <v>Home - MDR</v>
      </c>
      <c r="S1334" t="str">
        <f>VLOOKUP(P1334,Key!$A$2:$D$160,4,FALSE)</f>
        <v>Home - MDR</v>
      </c>
      <c r="T1334" t="b">
        <v>0</v>
      </c>
      <c r="U1334" s="4">
        <f t="shared" si="162"/>
        <v>8042.2049293662403</v>
      </c>
    </row>
    <row r="1335" spans="1:21" x14ac:dyDescent="0.2">
      <c r="A1335">
        <v>5085832094</v>
      </c>
      <c r="B1335" t="s">
        <v>817</v>
      </c>
      <c r="D1335" s="7">
        <v>44293</v>
      </c>
      <c r="F1335" s="7">
        <f t="shared" si="165"/>
        <v>44293</v>
      </c>
      <c r="G1335" s="6">
        <f t="shared" si="166"/>
        <v>4</v>
      </c>
      <c r="H1335" s="6">
        <f t="shared" si="167"/>
        <v>7</v>
      </c>
      <c r="I1335" s="6">
        <f t="shared" si="168"/>
        <v>2021</v>
      </c>
      <c r="J1335" t="s">
        <v>4</v>
      </c>
      <c r="K1335" t="s">
        <v>5</v>
      </c>
      <c r="L1335">
        <v>3013</v>
      </c>
      <c r="M1335">
        <f t="shared" si="164"/>
        <v>10400</v>
      </c>
      <c r="N1335">
        <v>10.4</v>
      </c>
      <c r="O1335" s="4">
        <f t="shared" si="163"/>
        <v>6.4622584000000005</v>
      </c>
      <c r="P1335" s="5" t="s">
        <v>847</v>
      </c>
      <c r="Q1335" t="str">
        <f>VLOOKUP(P1335,Key!$A$2:$C$160,2,FALSE)</f>
        <v>Home - MDR</v>
      </c>
      <c r="R1335" t="str">
        <f>VLOOKUP(P1335,Key!$A$2:$C$160,3,FALSE)</f>
        <v>Home - MDR</v>
      </c>
      <c r="S1335" t="str">
        <f>VLOOKUP(P1335,Key!$A$2:$D$160,4,FALSE)</f>
        <v>Home - MDR</v>
      </c>
      <c r="T1335" t="b">
        <v>0</v>
      </c>
      <c r="U1335" s="4">
        <f t="shared" si="162"/>
        <v>8048.6671877662402</v>
      </c>
    </row>
    <row r="1336" spans="1:21" x14ac:dyDescent="0.2">
      <c r="A1336">
        <v>5091558966</v>
      </c>
      <c r="B1336" t="s">
        <v>818</v>
      </c>
      <c r="D1336" s="7">
        <v>44294</v>
      </c>
      <c r="F1336" s="7">
        <f t="shared" si="165"/>
        <v>44294</v>
      </c>
      <c r="G1336" s="6">
        <f t="shared" si="166"/>
        <v>4</v>
      </c>
      <c r="H1336" s="6">
        <f t="shared" si="167"/>
        <v>8</v>
      </c>
      <c r="I1336" s="6">
        <f t="shared" si="168"/>
        <v>2021</v>
      </c>
      <c r="J1336" t="s">
        <v>4</v>
      </c>
      <c r="K1336" t="s">
        <v>5</v>
      </c>
      <c r="L1336">
        <v>2878</v>
      </c>
      <c r="M1336">
        <f t="shared" si="164"/>
        <v>10010</v>
      </c>
      <c r="N1336">
        <v>10.01</v>
      </c>
      <c r="O1336" s="4">
        <f t="shared" si="163"/>
        <v>6.2199237099999998</v>
      </c>
      <c r="P1336" s="5" t="s">
        <v>847</v>
      </c>
      <c r="Q1336" t="str">
        <f>VLOOKUP(P1336,Key!$A$2:$C$160,2,FALSE)</f>
        <v>Home - MDR</v>
      </c>
      <c r="R1336" t="str">
        <f>VLOOKUP(P1336,Key!$A$2:$C$160,3,FALSE)</f>
        <v>Home - MDR</v>
      </c>
      <c r="S1336" t="str">
        <f>VLOOKUP(P1336,Key!$A$2:$D$160,4,FALSE)</f>
        <v>Home - MDR</v>
      </c>
      <c r="T1336" t="b">
        <v>0</v>
      </c>
      <c r="U1336" s="4">
        <f t="shared" si="162"/>
        <v>8054.8871114762405</v>
      </c>
    </row>
    <row r="1337" spans="1:21" x14ac:dyDescent="0.2">
      <c r="A1337">
        <v>5097340151</v>
      </c>
      <c r="B1337" t="s">
        <v>819</v>
      </c>
      <c r="D1337" s="7">
        <v>44295</v>
      </c>
      <c r="F1337" s="7">
        <f t="shared" si="165"/>
        <v>44295</v>
      </c>
      <c r="G1337" s="6">
        <f t="shared" si="166"/>
        <v>4</v>
      </c>
      <c r="H1337" s="6">
        <f t="shared" si="167"/>
        <v>9</v>
      </c>
      <c r="I1337" s="6">
        <f t="shared" si="168"/>
        <v>2021</v>
      </c>
      <c r="J1337" t="s">
        <v>4</v>
      </c>
      <c r="K1337" t="s">
        <v>5</v>
      </c>
      <c r="L1337">
        <v>2952</v>
      </c>
      <c r="M1337">
        <f t="shared" si="164"/>
        <v>10130</v>
      </c>
      <c r="N1337">
        <v>10.130000000000001</v>
      </c>
      <c r="O1337" s="4">
        <f t="shared" si="163"/>
        <v>6.2944882299999998</v>
      </c>
      <c r="P1337" s="5" t="s">
        <v>847</v>
      </c>
      <c r="Q1337" t="str">
        <f>VLOOKUP(P1337,Key!$A$2:$C$160,2,FALSE)</f>
        <v>Home - MDR</v>
      </c>
      <c r="R1337" t="str">
        <f>VLOOKUP(P1337,Key!$A$2:$C$160,3,FALSE)</f>
        <v>Home - MDR</v>
      </c>
      <c r="S1337" t="str">
        <f>VLOOKUP(P1337,Key!$A$2:$D$160,4,FALSE)</f>
        <v>Home - MDR</v>
      </c>
      <c r="T1337" t="b">
        <v>0</v>
      </c>
      <c r="U1337" s="4">
        <f t="shared" si="162"/>
        <v>8061.1815997062404</v>
      </c>
    </row>
    <row r="1338" spans="1:21" x14ac:dyDescent="0.2">
      <c r="A1338">
        <v>5103570188</v>
      </c>
      <c r="B1338" t="s">
        <v>820</v>
      </c>
      <c r="D1338" s="7">
        <v>44296</v>
      </c>
      <c r="F1338" s="7">
        <f t="shared" si="165"/>
        <v>44296</v>
      </c>
      <c r="G1338" s="6">
        <f t="shared" si="166"/>
        <v>4</v>
      </c>
      <c r="H1338" s="6">
        <f t="shared" si="167"/>
        <v>10</v>
      </c>
      <c r="I1338" s="6">
        <f t="shared" si="168"/>
        <v>2021</v>
      </c>
      <c r="J1338" t="s">
        <v>4</v>
      </c>
      <c r="K1338" t="s">
        <v>5</v>
      </c>
      <c r="L1338">
        <v>2427</v>
      </c>
      <c r="M1338">
        <f t="shared" si="164"/>
        <v>8270</v>
      </c>
      <c r="N1338">
        <v>8.27</v>
      </c>
      <c r="O1338" s="4">
        <f t="shared" si="163"/>
        <v>5.1387381699999999</v>
      </c>
      <c r="P1338" s="5" t="s">
        <v>847</v>
      </c>
      <c r="Q1338" t="str">
        <f>VLOOKUP(P1338,Key!$A$2:$C$160,2,FALSE)</f>
        <v>Home - MDR</v>
      </c>
      <c r="R1338" t="str">
        <f>VLOOKUP(P1338,Key!$A$2:$C$160,3,FALSE)</f>
        <v>Home - MDR</v>
      </c>
      <c r="S1338" t="str">
        <f>VLOOKUP(P1338,Key!$A$2:$D$160,4,FALSE)</f>
        <v>Home - MDR</v>
      </c>
      <c r="T1338" t="b">
        <v>0</v>
      </c>
      <c r="U1338" s="4">
        <f t="shared" si="162"/>
        <v>8066.32033787624</v>
      </c>
    </row>
    <row r="1339" spans="1:21" x14ac:dyDescent="0.2">
      <c r="A1339">
        <v>5110175927</v>
      </c>
      <c r="B1339" t="s">
        <v>821</v>
      </c>
      <c r="D1339" s="7">
        <v>44297</v>
      </c>
      <c r="F1339" s="7">
        <f t="shared" si="165"/>
        <v>44297</v>
      </c>
      <c r="G1339" s="6">
        <f t="shared" si="166"/>
        <v>4</v>
      </c>
      <c r="H1339" s="6">
        <f t="shared" si="167"/>
        <v>11</v>
      </c>
      <c r="I1339" s="6">
        <f t="shared" si="168"/>
        <v>2021</v>
      </c>
      <c r="J1339" t="s">
        <v>4</v>
      </c>
      <c r="K1339" t="s">
        <v>5</v>
      </c>
      <c r="L1339">
        <v>2505</v>
      </c>
      <c r="M1339">
        <f t="shared" si="164"/>
        <v>8550</v>
      </c>
      <c r="N1339">
        <v>8.5500000000000007</v>
      </c>
      <c r="O1339" s="4">
        <f t="shared" si="163"/>
        <v>5.3127220500000005</v>
      </c>
      <c r="P1339" s="5" t="s">
        <v>847</v>
      </c>
      <c r="Q1339" t="str">
        <f>VLOOKUP(P1339,Key!$A$2:$C$160,2,FALSE)</f>
        <v>Home - MDR</v>
      </c>
      <c r="R1339" t="str">
        <f>VLOOKUP(P1339,Key!$A$2:$C$160,3,FALSE)</f>
        <v>Home - MDR</v>
      </c>
      <c r="S1339" t="str">
        <f>VLOOKUP(P1339,Key!$A$2:$D$160,4,FALSE)</f>
        <v>Home - MDR</v>
      </c>
      <c r="T1339" t="b">
        <v>0</v>
      </c>
      <c r="U1339" s="4">
        <f t="shared" si="162"/>
        <v>8071.6330599262401</v>
      </c>
    </row>
    <row r="1340" spans="1:21" x14ac:dyDescent="0.2">
      <c r="A1340">
        <v>5114437971</v>
      </c>
      <c r="B1340" t="s">
        <v>822</v>
      </c>
      <c r="D1340" s="7">
        <v>44298</v>
      </c>
      <c r="F1340" s="7">
        <f t="shared" si="165"/>
        <v>44298</v>
      </c>
      <c r="G1340" s="6">
        <f t="shared" si="166"/>
        <v>4</v>
      </c>
      <c r="H1340" s="6">
        <f t="shared" si="167"/>
        <v>12</v>
      </c>
      <c r="I1340" s="6">
        <f t="shared" si="168"/>
        <v>2021</v>
      </c>
      <c r="J1340" t="s">
        <v>4</v>
      </c>
      <c r="K1340" t="s">
        <v>5</v>
      </c>
      <c r="L1340">
        <v>3081</v>
      </c>
      <c r="M1340">
        <f t="shared" si="164"/>
        <v>10360</v>
      </c>
      <c r="N1340">
        <v>10.36</v>
      </c>
      <c r="O1340" s="4">
        <f t="shared" si="163"/>
        <v>6.4374035599999999</v>
      </c>
      <c r="P1340" s="5" t="s">
        <v>847</v>
      </c>
      <c r="Q1340" t="str">
        <f>VLOOKUP(P1340,Key!$A$2:$C$160,2,FALSE)</f>
        <v>Home - MDR</v>
      </c>
      <c r="R1340" t="str">
        <f>VLOOKUP(P1340,Key!$A$2:$C$160,3,FALSE)</f>
        <v>Home - MDR</v>
      </c>
      <c r="S1340" t="str">
        <f>VLOOKUP(P1340,Key!$A$2:$D$160,4,FALSE)</f>
        <v>Home - MDR</v>
      </c>
      <c r="T1340" t="b">
        <v>0</v>
      </c>
      <c r="U1340" s="4">
        <f t="shared" si="162"/>
        <v>8078.0704634862404</v>
      </c>
    </row>
    <row r="1341" spans="1:21" x14ac:dyDescent="0.2">
      <c r="A1341">
        <v>5120751254</v>
      </c>
      <c r="B1341" t="s">
        <v>823</v>
      </c>
      <c r="D1341" s="7">
        <v>44299</v>
      </c>
      <c r="F1341" s="7">
        <f t="shared" si="165"/>
        <v>44299</v>
      </c>
      <c r="G1341" s="6">
        <f t="shared" si="166"/>
        <v>4</v>
      </c>
      <c r="H1341" s="6">
        <f t="shared" si="167"/>
        <v>13</v>
      </c>
      <c r="I1341" s="6">
        <f t="shared" si="168"/>
        <v>2021</v>
      </c>
      <c r="J1341" t="s">
        <v>4</v>
      </c>
      <c r="K1341" t="s">
        <v>5</v>
      </c>
      <c r="L1341">
        <v>3029</v>
      </c>
      <c r="M1341">
        <f t="shared" si="164"/>
        <v>10140</v>
      </c>
      <c r="N1341">
        <v>10.14</v>
      </c>
      <c r="O1341" s="4">
        <f t="shared" si="163"/>
        <v>6.3007019399999997</v>
      </c>
      <c r="P1341" s="5" t="s">
        <v>847</v>
      </c>
      <c r="Q1341" t="str">
        <f>VLOOKUP(P1341,Key!$A$2:$C$160,2,FALSE)</f>
        <v>Home - MDR</v>
      </c>
      <c r="R1341" t="str">
        <f>VLOOKUP(P1341,Key!$A$2:$C$160,3,FALSE)</f>
        <v>Home - MDR</v>
      </c>
      <c r="S1341" t="str">
        <f>VLOOKUP(P1341,Key!$A$2:$D$160,4,FALSE)</f>
        <v>Home - MDR</v>
      </c>
      <c r="T1341" t="b">
        <v>0</v>
      </c>
      <c r="U1341" s="4">
        <f t="shared" si="162"/>
        <v>8084.3711654262406</v>
      </c>
    </row>
    <row r="1342" spans="1:21" x14ac:dyDescent="0.2">
      <c r="A1342">
        <v>5125864838</v>
      </c>
      <c r="B1342" t="s">
        <v>824</v>
      </c>
      <c r="D1342" s="7">
        <v>44300</v>
      </c>
      <c r="F1342" s="7">
        <f t="shared" si="165"/>
        <v>44300</v>
      </c>
      <c r="G1342" s="6">
        <f t="shared" si="166"/>
        <v>4</v>
      </c>
      <c r="H1342" s="6">
        <f t="shared" si="167"/>
        <v>14</v>
      </c>
      <c r="I1342" s="6">
        <f t="shared" si="168"/>
        <v>2021</v>
      </c>
      <c r="J1342" t="s">
        <v>4</v>
      </c>
      <c r="K1342" t="s">
        <v>5</v>
      </c>
      <c r="L1342">
        <v>1976</v>
      </c>
      <c r="M1342">
        <f t="shared" si="164"/>
        <v>6630</v>
      </c>
      <c r="N1342">
        <v>6.63</v>
      </c>
      <c r="O1342" s="4">
        <f t="shared" si="163"/>
        <v>4.1196897300000002</v>
      </c>
      <c r="P1342" s="5" t="s">
        <v>847</v>
      </c>
      <c r="Q1342" t="str">
        <f>VLOOKUP(P1342,Key!$A$2:$C$160,2,FALSE)</f>
        <v>Home - MDR</v>
      </c>
      <c r="R1342" t="str">
        <f>VLOOKUP(P1342,Key!$A$2:$C$160,3,FALSE)</f>
        <v>Home - MDR</v>
      </c>
      <c r="S1342" t="str">
        <f>VLOOKUP(P1342,Key!$A$2:$D$160,4,FALSE)</f>
        <v>Home - MDR</v>
      </c>
      <c r="T1342" t="b">
        <v>0</v>
      </c>
      <c r="U1342" s="4">
        <f t="shared" si="162"/>
        <v>8088.4908551562403</v>
      </c>
    </row>
    <row r="1343" spans="1:21" x14ac:dyDescent="0.2">
      <c r="A1343">
        <v>5132256991</v>
      </c>
      <c r="B1343" t="s">
        <v>825</v>
      </c>
      <c r="D1343" s="7">
        <v>44301</v>
      </c>
      <c r="F1343" s="7">
        <f t="shared" si="165"/>
        <v>44301</v>
      </c>
      <c r="G1343" s="6">
        <f t="shared" si="166"/>
        <v>4</v>
      </c>
      <c r="H1343" s="6">
        <f t="shared" si="167"/>
        <v>15</v>
      </c>
      <c r="I1343" s="6">
        <f t="shared" si="168"/>
        <v>2021</v>
      </c>
      <c r="J1343" t="s">
        <v>4</v>
      </c>
      <c r="K1343" t="s">
        <v>5</v>
      </c>
      <c r="L1343">
        <v>3170</v>
      </c>
      <c r="M1343">
        <f t="shared" si="164"/>
        <v>10600</v>
      </c>
      <c r="N1343">
        <v>10.6</v>
      </c>
      <c r="O1343" s="4">
        <f t="shared" si="163"/>
        <v>6.5865326</v>
      </c>
      <c r="P1343" s="5" t="s">
        <v>847</v>
      </c>
      <c r="Q1343" t="str">
        <f>VLOOKUP(P1343,Key!$A$2:$C$160,2,FALSE)</f>
        <v>Home - MDR</v>
      </c>
      <c r="R1343" t="str">
        <f>VLOOKUP(P1343,Key!$A$2:$C$160,3,FALSE)</f>
        <v>Home - MDR</v>
      </c>
      <c r="S1343" t="str">
        <f>VLOOKUP(P1343,Key!$A$2:$D$160,4,FALSE)</f>
        <v>Home - MDR</v>
      </c>
      <c r="T1343" t="b">
        <v>0</v>
      </c>
      <c r="U1343" s="4">
        <f t="shared" si="162"/>
        <v>8095.0773877562406</v>
      </c>
    </row>
    <row r="1344" spans="1:21" x14ac:dyDescent="0.2">
      <c r="A1344">
        <v>5137579532</v>
      </c>
      <c r="B1344" t="s">
        <v>826</v>
      </c>
      <c r="D1344" s="7">
        <v>44302</v>
      </c>
      <c r="F1344" s="7">
        <f t="shared" si="165"/>
        <v>44302</v>
      </c>
      <c r="G1344" s="6">
        <f t="shared" si="166"/>
        <v>4</v>
      </c>
      <c r="H1344" s="6">
        <f t="shared" si="167"/>
        <v>16</v>
      </c>
      <c r="I1344" s="6">
        <f t="shared" si="168"/>
        <v>2021</v>
      </c>
      <c r="J1344" t="s">
        <v>4</v>
      </c>
      <c r="K1344" t="s">
        <v>5</v>
      </c>
      <c r="L1344">
        <v>2975</v>
      </c>
      <c r="M1344">
        <f t="shared" si="164"/>
        <v>10180</v>
      </c>
      <c r="N1344">
        <v>10.18</v>
      </c>
      <c r="O1344" s="4">
        <f t="shared" si="163"/>
        <v>6.3255567800000003</v>
      </c>
      <c r="P1344" s="5" t="s">
        <v>847</v>
      </c>
      <c r="Q1344" t="str">
        <f>VLOOKUP(P1344,Key!$A$2:$C$160,2,FALSE)</f>
        <v>Home - MDR</v>
      </c>
      <c r="R1344" t="str">
        <f>VLOOKUP(P1344,Key!$A$2:$C$160,3,FALSE)</f>
        <v>Home - MDR</v>
      </c>
      <c r="S1344" t="str">
        <f>VLOOKUP(P1344,Key!$A$2:$D$160,4,FALSE)</f>
        <v>Home - MDR</v>
      </c>
      <c r="T1344" t="b">
        <v>0</v>
      </c>
      <c r="U1344" s="4">
        <f t="shared" si="162"/>
        <v>8101.4029445362403</v>
      </c>
    </row>
    <row r="1345" spans="1:21" x14ac:dyDescent="0.2">
      <c r="A1345">
        <v>5143943663</v>
      </c>
      <c r="B1345" t="s">
        <v>827</v>
      </c>
      <c r="D1345" s="7">
        <v>44303</v>
      </c>
      <c r="F1345" s="7">
        <f t="shared" si="165"/>
        <v>44303</v>
      </c>
      <c r="G1345" s="6">
        <f t="shared" si="166"/>
        <v>4</v>
      </c>
      <c r="H1345" s="6">
        <f t="shared" si="167"/>
        <v>17</v>
      </c>
      <c r="I1345" s="6">
        <f t="shared" si="168"/>
        <v>2021</v>
      </c>
      <c r="J1345" t="s">
        <v>4</v>
      </c>
      <c r="K1345" t="s">
        <v>5</v>
      </c>
      <c r="L1345">
        <v>2933</v>
      </c>
      <c r="M1345">
        <f t="shared" si="164"/>
        <v>10020</v>
      </c>
      <c r="N1345">
        <v>10.02</v>
      </c>
      <c r="O1345" s="4">
        <f t="shared" si="163"/>
        <v>6.2261374199999997</v>
      </c>
      <c r="P1345" s="5" t="s">
        <v>847</v>
      </c>
      <c r="Q1345" t="str">
        <f>VLOOKUP(P1345,Key!$A$2:$C$160,2,FALSE)</f>
        <v>Home - MDR</v>
      </c>
      <c r="R1345" t="str">
        <f>VLOOKUP(P1345,Key!$A$2:$C$160,3,FALSE)</f>
        <v>Home - MDR</v>
      </c>
      <c r="S1345" t="str">
        <f>VLOOKUP(P1345,Key!$A$2:$D$160,4,FALSE)</f>
        <v>Home - MDR</v>
      </c>
      <c r="T1345" t="b">
        <v>0</v>
      </c>
      <c r="U1345" s="4">
        <f t="shared" si="162"/>
        <v>8107.62908195624</v>
      </c>
    </row>
    <row r="1346" spans="1:21" x14ac:dyDescent="0.2">
      <c r="A1346">
        <v>5150584342</v>
      </c>
      <c r="B1346" t="s">
        <v>828</v>
      </c>
      <c r="D1346" s="7">
        <v>44304</v>
      </c>
      <c r="F1346" s="7">
        <f t="shared" si="165"/>
        <v>44304</v>
      </c>
      <c r="G1346" s="6">
        <f t="shared" si="166"/>
        <v>4</v>
      </c>
      <c r="H1346" s="6">
        <f t="shared" si="167"/>
        <v>18</v>
      </c>
      <c r="I1346" s="6">
        <f t="shared" si="168"/>
        <v>2021</v>
      </c>
      <c r="J1346" t="s">
        <v>4</v>
      </c>
      <c r="K1346" t="s">
        <v>5</v>
      </c>
      <c r="L1346">
        <v>2099</v>
      </c>
      <c r="M1346">
        <f t="shared" si="164"/>
        <v>7200</v>
      </c>
      <c r="N1346">
        <v>7.2</v>
      </c>
      <c r="O1346" s="4">
        <f t="shared" si="163"/>
        <v>4.4738712000000005</v>
      </c>
      <c r="P1346" s="5" t="s">
        <v>847</v>
      </c>
      <c r="Q1346" t="str">
        <f>VLOOKUP(P1346,Key!$A$2:$C$160,2,FALSE)</f>
        <v>Home - MDR</v>
      </c>
      <c r="R1346" t="str">
        <f>VLOOKUP(P1346,Key!$A$2:$C$160,3,FALSE)</f>
        <v>Home - MDR</v>
      </c>
      <c r="S1346" t="str">
        <f>VLOOKUP(P1346,Key!$A$2:$D$160,4,FALSE)</f>
        <v>Home - MDR</v>
      </c>
      <c r="T1346" t="b">
        <v>0</v>
      </c>
      <c r="U1346" s="4">
        <f t="shared" si="162"/>
        <v>8112.1029531562399</v>
      </c>
    </row>
    <row r="1347" spans="1:21" x14ac:dyDescent="0.2">
      <c r="A1347">
        <v>5155667737</v>
      </c>
      <c r="B1347" t="s">
        <v>829</v>
      </c>
      <c r="D1347" s="7">
        <v>44305</v>
      </c>
      <c r="F1347" s="7">
        <f t="shared" si="165"/>
        <v>44305</v>
      </c>
      <c r="G1347" s="6">
        <f t="shared" si="166"/>
        <v>4</v>
      </c>
      <c r="H1347" s="6">
        <f t="shared" si="167"/>
        <v>19</v>
      </c>
      <c r="I1347" s="6">
        <f t="shared" si="168"/>
        <v>2021</v>
      </c>
      <c r="J1347" t="s">
        <v>4</v>
      </c>
      <c r="K1347" t="s">
        <v>5</v>
      </c>
      <c r="L1347">
        <v>3343</v>
      </c>
      <c r="M1347">
        <f t="shared" si="164"/>
        <v>11340</v>
      </c>
      <c r="N1347">
        <v>11.34</v>
      </c>
      <c r="O1347" s="4">
        <f t="shared" si="163"/>
        <v>7.04634714</v>
      </c>
      <c r="P1347" s="5" t="s">
        <v>847</v>
      </c>
      <c r="Q1347" t="str">
        <f>VLOOKUP(P1347,Key!$A$2:$C$160,2,FALSE)</f>
        <v>Home - MDR</v>
      </c>
      <c r="R1347" t="str">
        <f>VLOOKUP(P1347,Key!$A$2:$C$160,3,FALSE)</f>
        <v>Home - MDR</v>
      </c>
      <c r="S1347" t="str">
        <f>VLOOKUP(P1347,Key!$A$2:$D$160,4,FALSE)</f>
        <v>Home - MDR</v>
      </c>
      <c r="T1347" t="b">
        <v>0</v>
      </c>
      <c r="U1347" s="4">
        <f t="shared" si="162"/>
        <v>8119.1493002962397</v>
      </c>
    </row>
    <row r="1348" spans="1:21" x14ac:dyDescent="0.2">
      <c r="A1348">
        <v>5161184371</v>
      </c>
      <c r="B1348" t="s">
        <v>830</v>
      </c>
      <c r="D1348" s="7">
        <v>44306</v>
      </c>
      <c r="F1348" s="7">
        <f t="shared" si="165"/>
        <v>44306</v>
      </c>
      <c r="G1348" s="6">
        <f t="shared" si="166"/>
        <v>4</v>
      </c>
      <c r="H1348" s="6">
        <f t="shared" si="167"/>
        <v>20</v>
      </c>
      <c r="I1348" s="6">
        <f t="shared" si="168"/>
        <v>2021</v>
      </c>
      <c r="J1348" t="s">
        <v>4</v>
      </c>
      <c r="K1348" t="s">
        <v>5</v>
      </c>
      <c r="L1348">
        <v>3024</v>
      </c>
      <c r="M1348">
        <f t="shared" si="164"/>
        <v>9990</v>
      </c>
      <c r="N1348">
        <v>9.99</v>
      </c>
      <c r="O1348" s="4">
        <f t="shared" si="163"/>
        <v>6.2074962899999999</v>
      </c>
      <c r="P1348" s="5" t="s">
        <v>847</v>
      </c>
      <c r="Q1348" t="str">
        <f>VLOOKUP(P1348,Key!$A$2:$C$160,2,FALSE)</f>
        <v>Home - MDR</v>
      </c>
      <c r="R1348" t="str">
        <f>VLOOKUP(P1348,Key!$A$2:$C$160,3,FALSE)</f>
        <v>Home - MDR</v>
      </c>
      <c r="S1348" t="str">
        <f>VLOOKUP(P1348,Key!$A$2:$D$160,4,FALSE)</f>
        <v>Home - MDR</v>
      </c>
      <c r="T1348" t="b">
        <v>0</v>
      </c>
      <c r="U1348" s="4">
        <f t="shared" si="162"/>
        <v>8125.3567965862394</v>
      </c>
    </row>
    <row r="1349" spans="1:21" x14ac:dyDescent="0.2">
      <c r="A1349">
        <v>5167598809</v>
      </c>
      <c r="B1349" t="s">
        <v>831</v>
      </c>
      <c r="D1349" s="7">
        <v>44307</v>
      </c>
      <c r="F1349" s="7">
        <f t="shared" si="165"/>
        <v>44307</v>
      </c>
      <c r="G1349" s="6">
        <f t="shared" si="166"/>
        <v>4</v>
      </c>
      <c r="H1349" s="6">
        <f t="shared" si="167"/>
        <v>21</v>
      </c>
      <c r="I1349" s="6">
        <f t="shared" si="168"/>
        <v>2021</v>
      </c>
      <c r="J1349" t="s">
        <v>4</v>
      </c>
      <c r="K1349" t="s">
        <v>5</v>
      </c>
      <c r="L1349">
        <v>2572</v>
      </c>
      <c r="M1349">
        <f t="shared" si="164"/>
        <v>8610</v>
      </c>
      <c r="N1349">
        <v>8.61</v>
      </c>
      <c r="O1349" s="4">
        <f t="shared" si="163"/>
        <v>5.3500043100000001</v>
      </c>
      <c r="P1349" s="5" t="s">
        <v>847</v>
      </c>
      <c r="Q1349" t="str">
        <f>VLOOKUP(P1349,Key!$A$2:$C$160,2,FALSE)</f>
        <v>Home - MDR</v>
      </c>
      <c r="R1349" t="str">
        <f>VLOOKUP(P1349,Key!$A$2:$C$160,3,FALSE)</f>
        <v>Home - MDR</v>
      </c>
      <c r="S1349" t="str">
        <f>VLOOKUP(P1349,Key!$A$2:$D$160,4,FALSE)</f>
        <v>Home - MDR</v>
      </c>
      <c r="T1349" t="b">
        <v>0</v>
      </c>
      <c r="U1349" s="4">
        <f t="shared" si="162"/>
        <v>8130.7068008962397</v>
      </c>
    </row>
    <row r="1350" spans="1:21" x14ac:dyDescent="0.2">
      <c r="A1350">
        <v>5172832391</v>
      </c>
      <c r="B1350" t="s">
        <v>832</v>
      </c>
      <c r="D1350" s="7">
        <v>44308</v>
      </c>
      <c r="F1350" s="7">
        <f t="shared" si="165"/>
        <v>44308</v>
      </c>
      <c r="G1350" s="6">
        <f t="shared" si="166"/>
        <v>4</v>
      </c>
      <c r="H1350" s="6">
        <f t="shared" si="167"/>
        <v>22</v>
      </c>
      <c r="I1350" s="6">
        <f t="shared" si="168"/>
        <v>2021</v>
      </c>
      <c r="J1350" t="s">
        <v>4</v>
      </c>
      <c r="K1350" t="s">
        <v>5</v>
      </c>
      <c r="L1350">
        <v>3038</v>
      </c>
      <c r="M1350">
        <f t="shared" si="164"/>
        <v>10310</v>
      </c>
      <c r="N1350">
        <v>10.31</v>
      </c>
      <c r="O1350" s="4">
        <f t="shared" si="163"/>
        <v>6.4063350100000003</v>
      </c>
      <c r="P1350" s="5" t="s">
        <v>847</v>
      </c>
      <c r="Q1350" t="str">
        <f>VLOOKUP(P1350,Key!$A$2:$C$160,2,FALSE)</f>
        <v>Home - MDR</v>
      </c>
      <c r="R1350" t="str">
        <f>VLOOKUP(P1350,Key!$A$2:$C$160,3,FALSE)</f>
        <v>Home - MDR</v>
      </c>
      <c r="S1350" t="str">
        <f>VLOOKUP(P1350,Key!$A$2:$D$160,4,FALSE)</f>
        <v>Home - MDR</v>
      </c>
      <c r="T1350" t="b">
        <v>0</v>
      </c>
      <c r="U1350" s="4">
        <f t="shared" si="162"/>
        <v>8137.1131359062392</v>
      </c>
    </row>
    <row r="1351" spans="1:21" x14ac:dyDescent="0.2">
      <c r="A1351">
        <v>5179066883</v>
      </c>
      <c r="B1351" t="s">
        <v>833</v>
      </c>
      <c r="D1351" s="7">
        <v>44309</v>
      </c>
      <c r="F1351" s="7">
        <f t="shared" si="165"/>
        <v>44309</v>
      </c>
      <c r="G1351" s="6">
        <f t="shared" si="166"/>
        <v>4</v>
      </c>
      <c r="H1351" s="6">
        <f t="shared" si="167"/>
        <v>23</v>
      </c>
      <c r="I1351" s="6">
        <f t="shared" si="168"/>
        <v>2021</v>
      </c>
      <c r="J1351" t="s">
        <v>9</v>
      </c>
      <c r="K1351" t="s">
        <v>5</v>
      </c>
      <c r="L1351">
        <v>3079</v>
      </c>
      <c r="M1351">
        <f t="shared" si="164"/>
        <v>10270</v>
      </c>
      <c r="N1351">
        <v>10.27</v>
      </c>
      <c r="O1351" s="4">
        <f t="shared" si="163"/>
        <v>6.3814801699999997</v>
      </c>
      <c r="P1351" s="5" t="s">
        <v>859</v>
      </c>
      <c r="Q1351" t="str">
        <f>VLOOKUP(P1351,Key!$A$2:$C$160,2,FALSE)</f>
        <v>Dubai</v>
      </c>
      <c r="R1351" t="str">
        <f>VLOOKUP(P1351,Key!$A$2:$C$160,3,FALSE)</f>
        <v>UAE</v>
      </c>
      <c r="S1351" t="str">
        <f>VLOOKUP(P1351,Key!$A$2:$D$160,4,FALSE)</f>
        <v>INT</v>
      </c>
      <c r="T1351" t="b">
        <v>0</v>
      </c>
      <c r="U1351" s="4">
        <f t="shared" si="162"/>
        <v>8143.4946160762393</v>
      </c>
    </row>
    <row r="1352" spans="1:21" x14ac:dyDescent="0.2">
      <c r="A1352">
        <v>5181086056</v>
      </c>
      <c r="B1352" t="s">
        <v>834</v>
      </c>
      <c r="D1352" s="7">
        <v>44310</v>
      </c>
      <c r="F1352" s="7">
        <f t="shared" si="165"/>
        <v>44310</v>
      </c>
      <c r="G1352" s="6">
        <f t="shared" si="166"/>
        <v>4</v>
      </c>
      <c r="H1352" s="6">
        <f t="shared" si="167"/>
        <v>24</v>
      </c>
      <c r="I1352" s="6">
        <f t="shared" si="168"/>
        <v>2021</v>
      </c>
      <c r="J1352" t="s">
        <v>835</v>
      </c>
      <c r="K1352" t="s">
        <v>5</v>
      </c>
      <c r="L1352">
        <v>2880</v>
      </c>
      <c r="M1352">
        <f t="shared" si="164"/>
        <v>9140</v>
      </c>
      <c r="N1352">
        <v>9.14</v>
      </c>
      <c r="O1352" s="4">
        <f t="shared" si="163"/>
        <v>5.6793309399999998</v>
      </c>
      <c r="P1352" s="5" t="s">
        <v>859</v>
      </c>
      <c r="Q1352" t="str">
        <f>VLOOKUP(P1352,Key!$A$2:$C$160,2,FALSE)</f>
        <v>Dubai</v>
      </c>
      <c r="R1352" t="str">
        <f>VLOOKUP(P1352,Key!$A$2:$C$160,3,FALSE)</f>
        <v>UAE</v>
      </c>
      <c r="S1352" t="str">
        <f>VLOOKUP(P1352,Key!$A$2:$D$160,4,FALSE)</f>
        <v>INT</v>
      </c>
      <c r="T1352" t="b">
        <v>0</v>
      </c>
      <c r="U1352" s="4">
        <f t="shared" ref="U1352:U1415" si="169">IF(K1352="Run",O1352,0)+U1351</f>
        <v>8149.1739470162393</v>
      </c>
    </row>
    <row r="1353" spans="1:21" x14ac:dyDescent="0.2">
      <c r="A1353">
        <v>5187309713</v>
      </c>
      <c r="B1353" t="s">
        <v>836</v>
      </c>
      <c r="D1353" s="7">
        <v>44311</v>
      </c>
      <c r="F1353" s="7">
        <f t="shared" si="165"/>
        <v>44311</v>
      </c>
      <c r="G1353" s="6">
        <f t="shared" si="166"/>
        <v>4</v>
      </c>
      <c r="H1353" s="6">
        <f t="shared" si="167"/>
        <v>25</v>
      </c>
      <c r="I1353" s="6">
        <f t="shared" si="168"/>
        <v>2021</v>
      </c>
      <c r="J1353" t="s">
        <v>835</v>
      </c>
      <c r="K1353" t="s">
        <v>5</v>
      </c>
      <c r="L1353">
        <v>2700</v>
      </c>
      <c r="M1353">
        <f t="shared" si="164"/>
        <v>8620</v>
      </c>
      <c r="N1353">
        <v>8.6199999999999992</v>
      </c>
      <c r="O1353" s="4">
        <f t="shared" si="163"/>
        <v>5.35621802</v>
      </c>
      <c r="P1353" s="5" t="s">
        <v>859</v>
      </c>
      <c r="Q1353" t="str">
        <f>VLOOKUP(P1353,Key!$A$2:$C$160,2,FALSE)</f>
        <v>Dubai</v>
      </c>
      <c r="R1353" t="str">
        <f>VLOOKUP(P1353,Key!$A$2:$C$160,3,FALSE)</f>
        <v>UAE</v>
      </c>
      <c r="S1353" t="str">
        <f>VLOOKUP(P1353,Key!$A$2:$D$160,4,FALSE)</f>
        <v>INT</v>
      </c>
      <c r="T1353" t="b">
        <v>0</v>
      </c>
      <c r="U1353" s="4">
        <f t="shared" si="169"/>
        <v>8154.5301650362389</v>
      </c>
    </row>
    <row r="1354" spans="1:21" x14ac:dyDescent="0.2">
      <c r="A1354">
        <v>5194024090</v>
      </c>
      <c r="B1354" t="s">
        <v>837</v>
      </c>
      <c r="D1354" s="7">
        <v>44312</v>
      </c>
      <c r="F1354" s="7">
        <f t="shared" si="165"/>
        <v>44312</v>
      </c>
      <c r="G1354" s="6">
        <f t="shared" si="166"/>
        <v>4</v>
      </c>
      <c r="H1354" s="6">
        <f t="shared" si="167"/>
        <v>26</v>
      </c>
      <c r="I1354" s="6">
        <f t="shared" si="168"/>
        <v>2021</v>
      </c>
      <c r="J1354" t="s">
        <v>835</v>
      </c>
      <c r="K1354" t="s">
        <v>5</v>
      </c>
      <c r="L1354">
        <v>2790</v>
      </c>
      <c r="M1354">
        <f t="shared" si="164"/>
        <v>8850</v>
      </c>
      <c r="N1354">
        <v>8.85</v>
      </c>
      <c r="O1354" s="4">
        <f t="shared" si="163"/>
        <v>5.4991333500000001</v>
      </c>
      <c r="P1354" s="5" t="s">
        <v>859</v>
      </c>
      <c r="Q1354" t="str">
        <f>VLOOKUP(P1354,Key!$A$2:$C$160,2,FALSE)</f>
        <v>Dubai</v>
      </c>
      <c r="R1354" t="str">
        <f>VLOOKUP(P1354,Key!$A$2:$C$160,3,FALSE)</f>
        <v>UAE</v>
      </c>
      <c r="S1354" t="str">
        <f>VLOOKUP(P1354,Key!$A$2:$D$160,4,FALSE)</f>
        <v>INT</v>
      </c>
      <c r="T1354" t="b">
        <v>0</v>
      </c>
      <c r="U1354" s="4">
        <f t="shared" si="169"/>
        <v>8160.0292983862391</v>
      </c>
    </row>
    <row r="1355" spans="1:21" x14ac:dyDescent="0.2">
      <c r="A1355">
        <v>5216260344</v>
      </c>
      <c r="B1355" t="s">
        <v>838</v>
      </c>
      <c r="D1355" s="7">
        <v>44316</v>
      </c>
      <c r="F1355" s="7">
        <f t="shared" si="165"/>
        <v>44316</v>
      </c>
      <c r="G1355" s="6">
        <f t="shared" si="166"/>
        <v>4</v>
      </c>
      <c r="H1355" s="6">
        <f t="shared" si="167"/>
        <v>30</v>
      </c>
      <c r="I1355" s="6">
        <f t="shared" si="168"/>
        <v>2021</v>
      </c>
      <c r="J1355" t="s">
        <v>4</v>
      </c>
      <c r="K1355" t="s">
        <v>5</v>
      </c>
      <c r="L1355">
        <v>2397</v>
      </c>
      <c r="M1355">
        <f t="shared" si="164"/>
        <v>8210</v>
      </c>
      <c r="N1355">
        <v>8.2100000000000009</v>
      </c>
      <c r="O1355" s="4">
        <f t="shared" si="163"/>
        <v>5.1014559100000003</v>
      </c>
      <c r="P1355" s="5" t="s">
        <v>861</v>
      </c>
      <c r="Q1355" t="str">
        <f>VLOOKUP(P1355,Key!$A$2:$C$160,2,FALSE)</f>
        <v>Tiblisi</v>
      </c>
      <c r="R1355" t="str">
        <f>VLOOKUP(P1355,Key!$A$2:$C$160,3,FALSE)</f>
        <v>Georgia</v>
      </c>
      <c r="S1355" t="str">
        <f>VLOOKUP(P1355,Key!$A$2:$D$160,4,FALSE)</f>
        <v>INT</v>
      </c>
      <c r="T1355" t="b">
        <v>0</v>
      </c>
      <c r="U1355" s="4">
        <f t="shared" si="169"/>
        <v>8165.1307542962395</v>
      </c>
    </row>
    <row r="1356" spans="1:21" x14ac:dyDescent="0.2">
      <c r="A1356">
        <v>5232951574</v>
      </c>
      <c r="B1356" t="s">
        <v>839</v>
      </c>
      <c r="D1356" s="7">
        <v>44318</v>
      </c>
      <c r="F1356" s="7">
        <f t="shared" si="165"/>
        <v>44318</v>
      </c>
      <c r="G1356" s="6">
        <f t="shared" si="166"/>
        <v>5</v>
      </c>
      <c r="H1356" s="6">
        <f t="shared" si="167"/>
        <v>2</v>
      </c>
      <c r="I1356" s="6">
        <f t="shared" si="168"/>
        <v>2021</v>
      </c>
      <c r="J1356" t="s">
        <v>6</v>
      </c>
      <c r="K1356" t="s">
        <v>5</v>
      </c>
      <c r="L1356">
        <v>1570</v>
      </c>
      <c r="M1356">
        <f t="shared" si="164"/>
        <v>5420</v>
      </c>
      <c r="N1356">
        <v>5.42</v>
      </c>
      <c r="O1356" s="4">
        <f t="shared" si="163"/>
        <v>3.36783082</v>
      </c>
      <c r="P1356" s="5" t="s">
        <v>847</v>
      </c>
      <c r="Q1356" t="str">
        <f>VLOOKUP(P1356,Key!$A$2:$C$160,2,FALSE)</f>
        <v>Home - MDR</v>
      </c>
      <c r="R1356" t="str">
        <f>VLOOKUP(P1356,Key!$A$2:$C$160,3,FALSE)</f>
        <v>Home - MDR</v>
      </c>
      <c r="S1356" t="str">
        <f>VLOOKUP(P1356,Key!$A$2:$D$160,4,FALSE)</f>
        <v>Home - MDR</v>
      </c>
      <c r="T1356" t="b">
        <v>0</v>
      </c>
      <c r="U1356" s="4">
        <f t="shared" si="169"/>
        <v>8168.4985851162392</v>
      </c>
    </row>
    <row r="1357" spans="1:21" x14ac:dyDescent="0.2">
      <c r="A1357">
        <v>5236258518</v>
      </c>
      <c r="B1357" t="s">
        <v>840</v>
      </c>
      <c r="D1357" s="7">
        <v>44319</v>
      </c>
      <c r="F1357" s="7">
        <f t="shared" si="165"/>
        <v>44319</v>
      </c>
      <c r="G1357" s="6">
        <f t="shared" si="166"/>
        <v>5</v>
      </c>
      <c r="H1357" s="6">
        <f t="shared" si="167"/>
        <v>3</v>
      </c>
      <c r="I1357" s="6">
        <f t="shared" si="168"/>
        <v>2021</v>
      </c>
      <c r="J1357" t="s">
        <v>4</v>
      </c>
      <c r="K1357" t="s">
        <v>5</v>
      </c>
      <c r="L1357">
        <v>2890</v>
      </c>
      <c r="M1357">
        <f t="shared" si="164"/>
        <v>10040</v>
      </c>
      <c r="N1357">
        <v>10.039999999999999</v>
      </c>
      <c r="O1357" s="4">
        <f t="shared" si="163"/>
        <v>6.2385648400000004</v>
      </c>
      <c r="P1357" s="5" t="s">
        <v>847</v>
      </c>
      <c r="Q1357" t="str">
        <f>VLOOKUP(P1357,Key!$A$2:$C$160,2,FALSE)</f>
        <v>Home - MDR</v>
      </c>
      <c r="R1357" t="str">
        <f>VLOOKUP(P1357,Key!$A$2:$C$160,3,FALSE)</f>
        <v>Home - MDR</v>
      </c>
      <c r="S1357" t="str">
        <f>VLOOKUP(P1357,Key!$A$2:$D$160,4,FALSE)</f>
        <v>Home - MDR</v>
      </c>
      <c r="T1357" t="b">
        <v>0</v>
      </c>
      <c r="U1357" s="4">
        <f t="shared" si="169"/>
        <v>8174.7371499562396</v>
      </c>
    </row>
    <row r="1358" spans="1:21" x14ac:dyDescent="0.2">
      <c r="A1358">
        <v>5241452090</v>
      </c>
      <c r="B1358" t="s">
        <v>841</v>
      </c>
      <c r="D1358" s="7">
        <v>44320</v>
      </c>
      <c r="F1358" s="7">
        <f t="shared" si="165"/>
        <v>44320</v>
      </c>
      <c r="G1358" s="6">
        <f t="shared" si="166"/>
        <v>5</v>
      </c>
      <c r="H1358" s="6">
        <f t="shared" si="167"/>
        <v>4</v>
      </c>
      <c r="I1358" s="6">
        <f t="shared" si="168"/>
        <v>2021</v>
      </c>
      <c r="J1358" t="s">
        <v>4</v>
      </c>
      <c r="K1358" t="s">
        <v>5</v>
      </c>
      <c r="L1358">
        <v>2978</v>
      </c>
      <c r="M1358">
        <f t="shared" si="164"/>
        <v>10040</v>
      </c>
      <c r="N1358">
        <v>10.039999999999999</v>
      </c>
      <c r="O1358" s="4">
        <f t="shared" si="163"/>
        <v>6.2385648400000004</v>
      </c>
      <c r="P1358" s="5" t="s">
        <v>847</v>
      </c>
      <c r="Q1358" t="str">
        <f>VLOOKUP(P1358,Key!$A$2:$C$160,2,FALSE)</f>
        <v>Home - MDR</v>
      </c>
      <c r="R1358" t="str">
        <f>VLOOKUP(P1358,Key!$A$2:$C$160,3,FALSE)</f>
        <v>Home - MDR</v>
      </c>
      <c r="S1358" t="str">
        <f>VLOOKUP(P1358,Key!$A$2:$D$160,4,FALSE)</f>
        <v>Home - MDR</v>
      </c>
      <c r="T1358" t="b">
        <v>0</v>
      </c>
      <c r="U1358" s="4">
        <f t="shared" si="169"/>
        <v>8180.97571479624</v>
      </c>
    </row>
    <row r="1359" spans="1:21" x14ac:dyDescent="0.2">
      <c r="A1359">
        <v>5246885925</v>
      </c>
      <c r="B1359" t="s">
        <v>842</v>
      </c>
      <c r="D1359" s="7">
        <v>44321</v>
      </c>
      <c r="F1359" s="7">
        <f t="shared" si="165"/>
        <v>44321</v>
      </c>
      <c r="G1359" s="6">
        <f t="shared" si="166"/>
        <v>5</v>
      </c>
      <c r="H1359" s="6">
        <f t="shared" si="167"/>
        <v>5</v>
      </c>
      <c r="I1359" s="6">
        <f t="shared" si="168"/>
        <v>2021</v>
      </c>
      <c r="J1359" t="s">
        <v>4</v>
      </c>
      <c r="K1359" t="s">
        <v>5</v>
      </c>
      <c r="L1359">
        <v>1601</v>
      </c>
      <c r="M1359">
        <f t="shared" si="164"/>
        <v>5330</v>
      </c>
      <c r="N1359">
        <v>5.33</v>
      </c>
      <c r="O1359" s="4">
        <f t="shared" si="163"/>
        <v>3.3119074300000002</v>
      </c>
      <c r="P1359" s="5" t="s">
        <v>847</v>
      </c>
      <c r="Q1359" t="str">
        <f>VLOOKUP(P1359,Key!$A$2:$C$160,2,FALSE)</f>
        <v>Home - MDR</v>
      </c>
      <c r="R1359" t="str">
        <f>VLOOKUP(P1359,Key!$A$2:$C$160,3,FALSE)</f>
        <v>Home - MDR</v>
      </c>
      <c r="S1359" t="str">
        <f>VLOOKUP(P1359,Key!$A$2:$D$160,4,FALSE)</f>
        <v>Home - MDR</v>
      </c>
      <c r="T1359" t="b">
        <v>0</v>
      </c>
      <c r="U1359" s="4">
        <f t="shared" si="169"/>
        <v>8184.2876222262403</v>
      </c>
    </row>
    <row r="1360" spans="1:21" x14ac:dyDescent="0.2">
      <c r="A1360">
        <v>5274191560</v>
      </c>
      <c r="B1360" t="s">
        <v>843</v>
      </c>
      <c r="D1360" s="7">
        <v>44326</v>
      </c>
      <c r="F1360" s="7">
        <f t="shared" si="165"/>
        <v>44326</v>
      </c>
      <c r="G1360" s="6">
        <f t="shared" si="166"/>
        <v>5</v>
      </c>
      <c r="H1360" s="6">
        <f t="shared" si="167"/>
        <v>10</v>
      </c>
      <c r="I1360" s="6">
        <f t="shared" si="168"/>
        <v>2021</v>
      </c>
      <c r="J1360" t="s">
        <v>4</v>
      </c>
      <c r="K1360" t="s">
        <v>5</v>
      </c>
      <c r="L1360">
        <v>1907</v>
      </c>
      <c r="M1360">
        <f t="shared" si="164"/>
        <v>6450</v>
      </c>
      <c r="N1360">
        <v>6.45</v>
      </c>
      <c r="O1360" s="4">
        <f t="shared" si="163"/>
        <v>4.0078429499999997</v>
      </c>
      <c r="P1360" s="5" t="s">
        <v>847</v>
      </c>
      <c r="Q1360" t="str">
        <f>VLOOKUP(P1360,Key!$A$2:$C$160,2,FALSE)</f>
        <v>Home - MDR</v>
      </c>
      <c r="R1360" t="str">
        <f>VLOOKUP(P1360,Key!$A$2:$C$160,3,FALSE)</f>
        <v>Home - MDR</v>
      </c>
      <c r="S1360" t="str">
        <f>VLOOKUP(P1360,Key!$A$2:$D$160,4,FALSE)</f>
        <v>Home - MDR</v>
      </c>
      <c r="T1360" t="b">
        <v>0</v>
      </c>
      <c r="U1360" s="4">
        <f t="shared" si="169"/>
        <v>8188.2954651762402</v>
      </c>
    </row>
    <row r="1361" spans="1:21" x14ac:dyDescent="0.2">
      <c r="A1361">
        <v>5279388190</v>
      </c>
      <c r="B1361" t="s">
        <v>844</v>
      </c>
      <c r="D1361" s="7">
        <v>44327</v>
      </c>
      <c r="F1361" s="7">
        <f t="shared" si="165"/>
        <v>44327</v>
      </c>
      <c r="G1361" s="6">
        <f t="shared" si="166"/>
        <v>5</v>
      </c>
      <c r="H1361" s="6">
        <f t="shared" si="167"/>
        <v>11</v>
      </c>
      <c r="I1361" s="6">
        <f t="shared" si="168"/>
        <v>2021</v>
      </c>
      <c r="J1361" t="s">
        <v>4</v>
      </c>
      <c r="K1361" t="s">
        <v>5</v>
      </c>
      <c r="L1361">
        <v>2414</v>
      </c>
      <c r="M1361">
        <f t="shared" si="164"/>
        <v>8050.0000000000009</v>
      </c>
      <c r="N1361">
        <v>8.0500000000000007</v>
      </c>
      <c r="O1361" s="4">
        <f t="shared" si="163"/>
        <v>5.0020365500000006</v>
      </c>
      <c r="P1361" s="5" t="s">
        <v>847</v>
      </c>
      <c r="Q1361" t="str">
        <f>VLOOKUP(P1361,Key!$A$2:$C$160,2,FALSE)</f>
        <v>Home - MDR</v>
      </c>
      <c r="R1361" t="str">
        <f>VLOOKUP(P1361,Key!$A$2:$C$160,3,FALSE)</f>
        <v>Home - MDR</v>
      </c>
      <c r="S1361" t="str">
        <f>VLOOKUP(P1361,Key!$A$2:$D$160,4,FALSE)</f>
        <v>Home - MDR</v>
      </c>
      <c r="T1361" t="b">
        <v>0</v>
      </c>
      <c r="U1361" s="4">
        <f t="shared" si="169"/>
        <v>8193.2975017262397</v>
      </c>
    </row>
    <row r="1362" spans="1:21" x14ac:dyDescent="0.2">
      <c r="A1362">
        <v>5290796490</v>
      </c>
      <c r="B1362" t="s">
        <v>845</v>
      </c>
      <c r="D1362" s="7">
        <v>44329</v>
      </c>
      <c r="F1362" s="7">
        <f t="shared" si="165"/>
        <v>44329</v>
      </c>
      <c r="G1362" s="6">
        <f t="shared" si="166"/>
        <v>5</v>
      </c>
      <c r="H1362" s="6">
        <f t="shared" si="167"/>
        <v>13</v>
      </c>
      <c r="I1362" s="6">
        <f t="shared" si="168"/>
        <v>2021</v>
      </c>
      <c r="J1362" t="s">
        <v>4</v>
      </c>
      <c r="K1362" t="s">
        <v>5</v>
      </c>
      <c r="L1362">
        <v>1468</v>
      </c>
      <c r="M1362">
        <f t="shared" si="164"/>
        <v>4980</v>
      </c>
      <c r="N1362">
        <v>4.9800000000000004</v>
      </c>
      <c r="O1362" s="4">
        <f t="shared" si="163"/>
        <v>3.0944275800000001</v>
      </c>
      <c r="P1362" s="5" t="s">
        <v>847</v>
      </c>
      <c r="Q1362" t="str">
        <f>VLOOKUP(P1362,Key!$A$2:$C$160,2,FALSE)</f>
        <v>Home - MDR</v>
      </c>
      <c r="R1362" t="str">
        <f>VLOOKUP(P1362,Key!$A$2:$C$160,3,FALSE)</f>
        <v>Home - MDR</v>
      </c>
      <c r="S1362" t="str">
        <f>VLOOKUP(P1362,Key!$A$2:$D$160,4,FALSE)</f>
        <v>Home - MDR</v>
      </c>
      <c r="T1362" t="b">
        <v>0</v>
      </c>
      <c r="U1362" s="4">
        <f t="shared" si="169"/>
        <v>8196.391929306239</v>
      </c>
    </row>
    <row r="1363" spans="1:21" x14ac:dyDescent="0.2">
      <c r="A1363">
        <v>5296098785</v>
      </c>
      <c r="B1363" t="s">
        <v>846</v>
      </c>
      <c r="D1363" s="7">
        <v>44330</v>
      </c>
      <c r="F1363" s="7">
        <f t="shared" si="165"/>
        <v>44330</v>
      </c>
      <c r="G1363" s="6">
        <f t="shared" si="166"/>
        <v>5</v>
      </c>
      <c r="H1363" s="6">
        <f t="shared" si="167"/>
        <v>14</v>
      </c>
      <c r="I1363" s="6">
        <f t="shared" si="168"/>
        <v>2021</v>
      </c>
      <c r="J1363" t="s">
        <v>4</v>
      </c>
      <c r="K1363" t="s">
        <v>5</v>
      </c>
      <c r="L1363">
        <v>1993</v>
      </c>
      <c r="M1363">
        <f t="shared" si="164"/>
        <v>6670</v>
      </c>
      <c r="N1363">
        <v>6.67</v>
      </c>
      <c r="O1363" s="4">
        <f t="shared" si="163"/>
        <v>4.1445445699999999</v>
      </c>
      <c r="P1363" s="5" t="s">
        <v>847</v>
      </c>
      <c r="Q1363" t="str">
        <f>VLOOKUP(P1363,Key!$A$2:$C$160,2,FALSE)</f>
        <v>Home - MDR</v>
      </c>
      <c r="R1363" t="str">
        <f>VLOOKUP(P1363,Key!$A$2:$C$160,3,FALSE)</f>
        <v>Home - MDR</v>
      </c>
      <c r="S1363" t="str">
        <f>VLOOKUP(P1363,Key!$A$2:$D$160,4,FALSE)</f>
        <v>Home - MDR</v>
      </c>
      <c r="T1363" t="b">
        <v>0</v>
      </c>
      <c r="U1363" s="4">
        <f t="shared" si="169"/>
        <v>8200.5364738762382</v>
      </c>
    </row>
    <row r="1364" spans="1:21" x14ac:dyDescent="0.2">
      <c r="A1364">
        <v>5302457710</v>
      </c>
      <c r="B1364" t="s">
        <v>862</v>
      </c>
      <c r="D1364" s="7">
        <v>44331</v>
      </c>
      <c r="F1364" s="7">
        <f t="shared" si="165"/>
        <v>44331</v>
      </c>
      <c r="G1364" s="6">
        <f t="shared" si="166"/>
        <v>5</v>
      </c>
      <c r="H1364" s="6">
        <f t="shared" si="167"/>
        <v>15</v>
      </c>
      <c r="I1364" s="6">
        <f t="shared" si="168"/>
        <v>2021</v>
      </c>
      <c r="J1364" t="s">
        <v>4</v>
      </c>
      <c r="K1364" t="s">
        <v>5</v>
      </c>
      <c r="L1364">
        <v>2551</v>
      </c>
      <c r="M1364">
        <f t="shared" si="164"/>
        <v>8340</v>
      </c>
      <c r="N1364">
        <v>8.34</v>
      </c>
      <c r="O1364" s="4">
        <f t="shared" si="163"/>
        <v>5.1822341400000003</v>
      </c>
      <c r="P1364" s="5" t="s">
        <v>847</v>
      </c>
      <c r="Q1364" t="str">
        <f>VLOOKUP(P1364,Key!$A$2:$C$160,2,FALSE)</f>
        <v>Home - MDR</v>
      </c>
      <c r="R1364" t="str">
        <f>VLOOKUP(P1364,Key!$A$2:$C$160,3,FALSE)</f>
        <v>Home - MDR</v>
      </c>
      <c r="S1364" t="str">
        <f>VLOOKUP(P1364,Key!$A$2:$D$160,4,FALSE)</f>
        <v>Home - MDR</v>
      </c>
      <c r="T1364" t="b">
        <v>0</v>
      </c>
      <c r="U1364" s="4">
        <f t="shared" si="169"/>
        <v>8205.7187080162385</v>
      </c>
    </row>
    <row r="1365" spans="1:21" x14ac:dyDescent="0.2">
      <c r="A1365">
        <v>5308436404</v>
      </c>
      <c r="B1365" t="s">
        <v>863</v>
      </c>
      <c r="D1365" s="7">
        <v>44332</v>
      </c>
      <c r="F1365" s="7">
        <f t="shared" si="165"/>
        <v>44332</v>
      </c>
      <c r="G1365" s="6">
        <f t="shared" si="166"/>
        <v>5</v>
      </c>
      <c r="H1365" s="6">
        <f t="shared" si="167"/>
        <v>16</v>
      </c>
      <c r="I1365" s="6">
        <f t="shared" si="168"/>
        <v>2021</v>
      </c>
      <c r="J1365" t="s">
        <v>4</v>
      </c>
      <c r="K1365" t="s">
        <v>5</v>
      </c>
      <c r="L1365">
        <v>2564</v>
      </c>
      <c r="M1365">
        <f t="shared" si="164"/>
        <v>8920</v>
      </c>
      <c r="N1365">
        <v>8.92</v>
      </c>
      <c r="O1365" s="4">
        <f t="shared" si="163"/>
        <v>5.5426293200000005</v>
      </c>
      <c r="P1365" s="5" t="s">
        <v>847</v>
      </c>
      <c r="Q1365" t="str">
        <f>VLOOKUP(P1365,Key!$A$2:$C$160,2,FALSE)</f>
        <v>Home - MDR</v>
      </c>
      <c r="R1365" t="str">
        <f>VLOOKUP(P1365,Key!$A$2:$C$160,3,FALSE)</f>
        <v>Home - MDR</v>
      </c>
      <c r="S1365" t="str">
        <f>VLOOKUP(P1365,Key!$A$2:$D$160,4,FALSE)</f>
        <v>Home - MDR</v>
      </c>
      <c r="T1365" t="b">
        <v>0</v>
      </c>
      <c r="U1365" s="4">
        <f t="shared" si="169"/>
        <v>8211.2613373362383</v>
      </c>
    </row>
    <row r="1366" spans="1:21" x14ac:dyDescent="0.2">
      <c r="A1366">
        <v>5313008557</v>
      </c>
      <c r="B1366" t="s">
        <v>864</v>
      </c>
      <c r="D1366" s="7">
        <v>44333</v>
      </c>
      <c r="E1366" t="s">
        <v>865</v>
      </c>
      <c r="F1366" s="7">
        <f t="shared" si="165"/>
        <v>44333</v>
      </c>
      <c r="G1366" s="6">
        <f t="shared" si="166"/>
        <v>5</v>
      </c>
      <c r="H1366" s="6">
        <f t="shared" si="167"/>
        <v>17</v>
      </c>
      <c r="I1366" s="6">
        <f t="shared" si="168"/>
        <v>2021</v>
      </c>
      <c r="J1366" t="s">
        <v>4</v>
      </c>
      <c r="K1366" t="s">
        <v>5</v>
      </c>
      <c r="L1366">
        <v>4310</v>
      </c>
      <c r="M1366">
        <f t="shared" si="164"/>
        <v>11470</v>
      </c>
      <c r="N1366">
        <v>11.47</v>
      </c>
      <c r="O1366" s="4">
        <f t="shared" si="163"/>
        <v>7.1271253699999999</v>
      </c>
      <c r="P1366" s="5" t="s">
        <v>847</v>
      </c>
      <c r="Q1366" t="str">
        <f>VLOOKUP(P1366,Key!$A$2:$C$160,2,FALSE)</f>
        <v>Home - MDR</v>
      </c>
      <c r="R1366" t="str">
        <f>VLOOKUP(P1366,Key!$A$2:$C$160,3,FALSE)</f>
        <v>Home - MDR</v>
      </c>
      <c r="S1366" t="str">
        <f>VLOOKUP(P1366,Key!$A$2:$D$160,4,FALSE)</f>
        <v>Home - MDR</v>
      </c>
      <c r="T1366" t="b">
        <v>0</v>
      </c>
      <c r="U1366" s="4">
        <f t="shared" si="169"/>
        <v>8218.388462706238</v>
      </c>
    </row>
    <row r="1367" spans="1:21" x14ac:dyDescent="0.2">
      <c r="A1367">
        <v>5318434270</v>
      </c>
      <c r="B1367" t="s">
        <v>866</v>
      </c>
      <c r="D1367" s="7">
        <v>44334</v>
      </c>
      <c r="F1367" s="7">
        <f t="shared" si="165"/>
        <v>44334</v>
      </c>
      <c r="G1367" s="6">
        <f t="shared" si="166"/>
        <v>5</v>
      </c>
      <c r="H1367" s="6">
        <f t="shared" si="167"/>
        <v>18</v>
      </c>
      <c r="I1367" s="6">
        <f t="shared" si="168"/>
        <v>2021</v>
      </c>
      <c r="J1367" t="s">
        <v>4</v>
      </c>
      <c r="K1367" t="s">
        <v>5</v>
      </c>
      <c r="L1367">
        <v>3507</v>
      </c>
      <c r="M1367">
        <f t="shared" si="164"/>
        <v>11820</v>
      </c>
      <c r="N1367">
        <v>11.82</v>
      </c>
      <c r="O1367" s="4">
        <f t="shared" ref="O1367:O1430" si="170">M1367*$J$2</f>
        <v>7.34460522</v>
      </c>
      <c r="P1367" s="5" t="s">
        <v>847</v>
      </c>
      <c r="Q1367" t="str">
        <f>VLOOKUP(P1367,Key!$A$2:$C$160,2,FALSE)</f>
        <v>Home - MDR</v>
      </c>
      <c r="R1367" t="str">
        <f>VLOOKUP(P1367,Key!$A$2:$C$160,3,FALSE)</f>
        <v>Home - MDR</v>
      </c>
      <c r="S1367" t="str">
        <f>VLOOKUP(P1367,Key!$A$2:$D$160,4,FALSE)</f>
        <v>Home - MDR</v>
      </c>
      <c r="T1367" t="b">
        <v>0</v>
      </c>
      <c r="U1367" s="4">
        <f t="shared" si="169"/>
        <v>8225.7330679262377</v>
      </c>
    </row>
    <row r="1368" spans="1:21" x14ac:dyDescent="0.2">
      <c r="A1368">
        <v>5324488837</v>
      </c>
      <c r="B1368" t="s">
        <v>867</v>
      </c>
      <c r="D1368" s="7">
        <v>44335</v>
      </c>
      <c r="F1368" s="7">
        <f t="shared" si="165"/>
        <v>44335</v>
      </c>
      <c r="G1368" s="6">
        <f t="shared" si="166"/>
        <v>5</v>
      </c>
      <c r="H1368" s="6">
        <f t="shared" si="167"/>
        <v>19</v>
      </c>
      <c r="I1368" s="6">
        <f t="shared" si="168"/>
        <v>2021</v>
      </c>
      <c r="J1368" t="s">
        <v>4</v>
      </c>
      <c r="K1368" t="s">
        <v>5</v>
      </c>
      <c r="L1368">
        <v>2850</v>
      </c>
      <c r="M1368">
        <f t="shared" si="164"/>
        <v>10000</v>
      </c>
      <c r="N1368">
        <v>10</v>
      </c>
      <c r="O1368" s="4">
        <f t="shared" si="170"/>
        <v>6.2137099999999998</v>
      </c>
      <c r="P1368" s="5" t="s">
        <v>847</v>
      </c>
      <c r="Q1368" t="str">
        <f>VLOOKUP(P1368,Key!$A$2:$C$160,2,FALSE)</f>
        <v>Home - MDR</v>
      </c>
      <c r="R1368" t="str">
        <f>VLOOKUP(P1368,Key!$A$2:$C$160,3,FALSE)</f>
        <v>Home - MDR</v>
      </c>
      <c r="S1368" t="str">
        <f>VLOOKUP(P1368,Key!$A$2:$D$160,4,FALSE)</f>
        <v>Home - MDR</v>
      </c>
      <c r="T1368" t="b">
        <v>0</v>
      </c>
      <c r="U1368" s="4">
        <f t="shared" si="169"/>
        <v>8231.9467779262377</v>
      </c>
    </row>
    <row r="1369" spans="1:21" x14ac:dyDescent="0.2">
      <c r="A1369">
        <v>5329456769</v>
      </c>
      <c r="B1369" t="s">
        <v>868</v>
      </c>
      <c r="D1369" s="7">
        <v>44336</v>
      </c>
      <c r="F1369" s="7">
        <f t="shared" si="165"/>
        <v>44336</v>
      </c>
      <c r="G1369" s="6">
        <f t="shared" si="166"/>
        <v>5</v>
      </c>
      <c r="H1369" s="6">
        <f t="shared" si="167"/>
        <v>20</v>
      </c>
      <c r="I1369" s="6">
        <f t="shared" si="168"/>
        <v>2021</v>
      </c>
      <c r="J1369" t="s">
        <v>4</v>
      </c>
      <c r="K1369" t="s">
        <v>5</v>
      </c>
      <c r="L1369">
        <v>2499</v>
      </c>
      <c r="M1369">
        <f t="shared" si="164"/>
        <v>8490</v>
      </c>
      <c r="N1369">
        <v>8.49</v>
      </c>
      <c r="O1369" s="4">
        <f t="shared" si="170"/>
        <v>5.2754397900000001</v>
      </c>
      <c r="P1369" s="5" t="s">
        <v>847</v>
      </c>
      <c r="Q1369" t="str">
        <f>VLOOKUP(P1369,Key!$A$2:$C$160,2,FALSE)</f>
        <v>Home - MDR</v>
      </c>
      <c r="R1369" t="str">
        <f>VLOOKUP(P1369,Key!$A$2:$C$160,3,FALSE)</f>
        <v>Home - MDR</v>
      </c>
      <c r="S1369" t="str">
        <f>VLOOKUP(P1369,Key!$A$2:$D$160,4,FALSE)</f>
        <v>Home - MDR</v>
      </c>
      <c r="T1369" t="b">
        <v>0</v>
      </c>
      <c r="U1369" s="4">
        <f t="shared" si="169"/>
        <v>8237.2222177162384</v>
      </c>
    </row>
    <row r="1370" spans="1:21" x14ac:dyDescent="0.2">
      <c r="A1370">
        <v>5334669322</v>
      </c>
      <c r="B1370" t="s">
        <v>869</v>
      </c>
      <c r="D1370" s="7">
        <v>44337</v>
      </c>
      <c r="F1370" s="7">
        <f t="shared" si="165"/>
        <v>44337</v>
      </c>
      <c r="G1370" s="6">
        <f t="shared" si="166"/>
        <v>5</v>
      </c>
      <c r="H1370" s="6">
        <f t="shared" si="167"/>
        <v>21</v>
      </c>
      <c r="I1370" s="6">
        <f t="shared" si="168"/>
        <v>2021</v>
      </c>
      <c r="J1370" t="s">
        <v>4</v>
      </c>
      <c r="K1370" t="s">
        <v>5</v>
      </c>
      <c r="L1370">
        <v>2924</v>
      </c>
      <c r="M1370">
        <f t="shared" si="164"/>
        <v>10230</v>
      </c>
      <c r="N1370">
        <v>10.23</v>
      </c>
      <c r="O1370" s="4">
        <f t="shared" si="170"/>
        <v>6.35662533</v>
      </c>
      <c r="P1370" s="5" t="s">
        <v>847</v>
      </c>
      <c r="Q1370" t="str">
        <f>VLOOKUP(P1370,Key!$A$2:$C$160,2,FALSE)</f>
        <v>Home - MDR</v>
      </c>
      <c r="R1370" t="str">
        <f>VLOOKUP(P1370,Key!$A$2:$C$160,3,FALSE)</f>
        <v>Home - MDR</v>
      </c>
      <c r="S1370" t="str">
        <f>VLOOKUP(P1370,Key!$A$2:$D$160,4,FALSE)</f>
        <v>Home - MDR</v>
      </c>
      <c r="T1370" t="b">
        <v>0</v>
      </c>
      <c r="U1370" s="4">
        <f t="shared" si="169"/>
        <v>8243.578843046238</v>
      </c>
    </row>
    <row r="1371" spans="1:21" x14ac:dyDescent="0.2">
      <c r="A1371">
        <v>5340150470</v>
      </c>
      <c r="B1371" t="s">
        <v>870</v>
      </c>
      <c r="D1371" s="7">
        <v>44338</v>
      </c>
      <c r="F1371" s="7">
        <f t="shared" si="165"/>
        <v>44338</v>
      </c>
      <c r="G1371" s="6">
        <f t="shared" si="166"/>
        <v>5</v>
      </c>
      <c r="H1371" s="6">
        <f t="shared" si="167"/>
        <v>22</v>
      </c>
      <c r="I1371" s="6">
        <f t="shared" si="168"/>
        <v>2021</v>
      </c>
      <c r="J1371" t="s">
        <v>4</v>
      </c>
      <c r="K1371" t="s">
        <v>5</v>
      </c>
      <c r="L1371">
        <v>2942</v>
      </c>
      <c r="M1371">
        <f t="shared" si="164"/>
        <v>10300</v>
      </c>
      <c r="N1371">
        <v>10.3</v>
      </c>
      <c r="O1371" s="4">
        <f t="shared" si="170"/>
        <v>6.4001213000000003</v>
      </c>
      <c r="P1371" s="5" t="s">
        <v>847</v>
      </c>
      <c r="Q1371" t="str">
        <f>VLOOKUP(P1371,Key!$A$2:$C$160,2,FALSE)</f>
        <v>Home - MDR</v>
      </c>
      <c r="R1371" t="str">
        <f>VLOOKUP(P1371,Key!$A$2:$C$160,3,FALSE)</f>
        <v>Home - MDR</v>
      </c>
      <c r="S1371" t="str">
        <f>VLOOKUP(P1371,Key!$A$2:$D$160,4,FALSE)</f>
        <v>Home - MDR</v>
      </c>
      <c r="T1371" t="b">
        <v>0</v>
      </c>
      <c r="U1371" s="4">
        <f t="shared" si="169"/>
        <v>8249.9789643462373</v>
      </c>
    </row>
    <row r="1372" spans="1:21" x14ac:dyDescent="0.2">
      <c r="A1372">
        <v>5346108144</v>
      </c>
      <c r="B1372" t="s">
        <v>871</v>
      </c>
      <c r="D1372" s="7">
        <v>44339</v>
      </c>
      <c r="F1372" s="7">
        <f t="shared" si="165"/>
        <v>44339</v>
      </c>
      <c r="G1372" s="6">
        <f t="shared" si="166"/>
        <v>5</v>
      </c>
      <c r="H1372" s="6">
        <f t="shared" si="167"/>
        <v>23</v>
      </c>
      <c r="I1372" s="6">
        <f t="shared" si="168"/>
        <v>2021</v>
      </c>
      <c r="J1372" t="s">
        <v>4</v>
      </c>
      <c r="K1372" t="s">
        <v>5</v>
      </c>
      <c r="L1372">
        <v>2548</v>
      </c>
      <c r="M1372">
        <f t="shared" si="164"/>
        <v>8460</v>
      </c>
      <c r="N1372">
        <v>8.4600000000000009</v>
      </c>
      <c r="O1372" s="4">
        <f t="shared" si="170"/>
        <v>5.2567986600000003</v>
      </c>
      <c r="P1372" s="5" t="s">
        <v>847</v>
      </c>
      <c r="Q1372" t="str">
        <f>VLOOKUP(P1372,Key!$A$2:$C$160,2,FALSE)</f>
        <v>Home - MDR</v>
      </c>
      <c r="R1372" t="str">
        <f>VLOOKUP(P1372,Key!$A$2:$C$160,3,FALSE)</f>
        <v>Home - MDR</v>
      </c>
      <c r="S1372" t="str">
        <f>VLOOKUP(P1372,Key!$A$2:$D$160,4,FALSE)</f>
        <v>Home - MDR</v>
      </c>
      <c r="T1372" t="b">
        <v>0</v>
      </c>
      <c r="U1372" s="4">
        <f t="shared" si="169"/>
        <v>8255.2357630062379</v>
      </c>
    </row>
    <row r="1373" spans="1:21" x14ac:dyDescent="0.2">
      <c r="A1373">
        <v>5351046927</v>
      </c>
      <c r="B1373" t="s">
        <v>872</v>
      </c>
      <c r="D1373" s="7">
        <v>44340</v>
      </c>
      <c r="F1373" s="7">
        <f t="shared" si="165"/>
        <v>44340</v>
      </c>
      <c r="G1373" s="6">
        <f t="shared" si="166"/>
        <v>5</v>
      </c>
      <c r="H1373" s="6">
        <f t="shared" si="167"/>
        <v>24</v>
      </c>
      <c r="I1373" s="6">
        <f t="shared" si="168"/>
        <v>2021</v>
      </c>
      <c r="J1373" t="s">
        <v>4</v>
      </c>
      <c r="K1373" t="s">
        <v>5</v>
      </c>
      <c r="L1373">
        <v>2947</v>
      </c>
      <c r="M1373">
        <f t="shared" si="164"/>
        <v>10080</v>
      </c>
      <c r="N1373">
        <v>10.08</v>
      </c>
      <c r="O1373" s="4">
        <f t="shared" si="170"/>
        <v>6.2634196800000002</v>
      </c>
      <c r="P1373" s="5" t="s">
        <v>847</v>
      </c>
      <c r="Q1373" t="str">
        <f>VLOOKUP(P1373,Key!$A$2:$C$160,2,FALSE)</f>
        <v>Home - MDR</v>
      </c>
      <c r="R1373" t="str">
        <f>VLOOKUP(P1373,Key!$A$2:$C$160,3,FALSE)</f>
        <v>Home - MDR</v>
      </c>
      <c r="S1373" t="str">
        <f>VLOOKUP(P1373,Key!$A$2:$D$160,4,FALSE)</f>
        <v>Home - MDR</v>
      </c>
      <c r="T1373" t="b">
        <v>0</v>
      </c>
      <c r="U1373" s="4">
        <f t="shared" si="169"/>
        <v>8261.4991826862388</v>
      </c>
    </row>
    <row r="1374" spans="1:21" x14ac:dyDescent="0.2">
      <c r="A1374">
        <v>5356264472</v>
      </c>
      <c r="B1374" t="s">
        <v>873</v>
      </c>
      <c r="D1374" s="7">
        <v>44341</v>
      </c>
      <c r="F1374" s="7">
        <f t="shared" si="165"/>
        <v>44341</v>
      </c>
      <c r="G1374" s="6">
        <f t="shared" si="166"/>
        <v>5</v>
      </c>
      <c r="H1374" s="6">
        <f t="shared" si="167"/>
        <v>25</v>
      </c>
      <c r="I1374" s="6">
        <f t="shared" si="168"/>
        <v>2021</v>
      </c>
      <c r="J1374" t="s">
        <v>4</v>
      </c>
      <c r="K1374" t="s">
        <v>5</v>
      </c>
      <c r="L1374">
        <v>3023</v>
      </c>
      <c r="M1374">
        <f t="shared" si="164"/>
        <v>10110</v>
      </c>
      <c r="N1374">
        <v>10.11</v>
      </c>
      <c r="O1374" s="4">
        <f t="shared" si="170"/>
        <v>6.2820608099999999</v>
      </c>
      <c r="P1374" s="5" t="s">
        <v>847</v>
      </c>
      <c r="Q1374" t="str">
        <f>VLOOKUP(P1374,Key!$A$2:$C$160,2,FALSE)</f>
        <v>Home - MDR</v>
      </c>
      <c r="R1374" t="str">
        <f>VLOOKUP(P1374,Key!$A$2:$C$160,3,FALSE)</f>
        <v>Home - MDR</v>
      </c>
      <c r="S1374" t="str">
        <f>VLOOKUP(P1374,Key!$A$2:$D$160,4,FALSE)</f>
        <v>Home - MDR</v>
      </c>
      <c r="T1374" t="b">
        <v>0</v>
      </c>
      <c r="U1374" s="4">
        <f t="shared" si="169"/>
        <v>8267.7812434962379</v>
      </c>
    </row>
    <row r="1375" spans="1:21" x14ac:dyDescent="0.2">
      <c r="A1375">
        <v>5362094040</v>
      </c>
      <c r="B1375" t="s">
        <v>874</v>
      </c>
      <c r="D1375" s="7">
        <v>44342</v>
      </c>
      <c r="F1375" s="7">
        <f t="shared" si="165"/>
        <v>44342</v>
      </c>
      <c r="G1375" s="6">
        <f t="shared" si="166"/>
        <v>5</v>
      </c>
      <c r="H1375" s="6">
        <f t="shared" si="167"/>
        <v>26</v>
      </c>
      <c r="I1375" s="6">
        <f t="shared" si="168"/>
        <v>2021</v>
      </c>
      <c r="J1375" t="s">
        <v>4</v>
      </c>
      <c r="K1375" t="s">
        <v>5</v>
      </c>
      <c r="L1375">
        <v>2945</v>
      </c>
      <c r="M1375">
        <f t="shared" si="164"/>
        <v>10020</v>
      </c>
      <c r="N1375">
        <v>10.02</v>
      </c>
      <c r="O1375" s="4">
        <f t="shared" si="170"/>
        <v>6.2261374199999997</v>
      </c>
      <c r="P1375" s="5" t="s">
        <v>847</v>
      </c>
      <c r="Q1375" t="str">
        <f>VLOOKUP(P1375,Key!$A$2:$C$160,2,FALSE)</f>
        <v>Home - MDR</v>
      </c>
      <c r="R1375" t="str">
        <f>VLOOKUP(P1375,Key!$A$2:$C$160,3,FALSE)</f>
        <v>Home - MDR</v>
      </c>
      <c r="S1375" t="str">
        <f>VLOOKUP(P1375,Key!$A$2:$D$160,4,FALSE)</f>
        <v>Home - MDR</v>
      </c>
      <c r="T1375" t="b">
        <v>0</v>
      </c>
      <c r="U1375" s="4">
        <f t="shared" si="169"/>
        <v>8274.0073809162386</v>
      </c>
    </row>
    <row r="1376" spans="1:21" x14ac:dyDescent="0.2">
      <c r="A1376">
        <v>5367395876</v>
      </c>
      <c r="B1376" t="s">
        <v>875</v>
      </c>
      <c r="D1376" s="7">
        <v>44343</v>
      </c>
      <c r="F1376" s="7">
        <f t="shared" si="165"/>
        <v>44343</v>
      </c>
      <c r="G1376" s="6">
        <f t="shared" si="166"/>
        <v>5</v>
      </c>
      <c r="H1376" s="6">
        <f t="shared" si="167"/>
        <v>27</v>
      </c>
      <c r="I1376" s="6">
        <f t="shared" si="168"/>
        <v>2021</v>
      </c>
      <c r="J1376" t="s">
        <v>4</v>
      </c>
      <c r="K1376" t="s">
        <v>5</v>
      </c>
      <c r="L1376">
        <v>2935</v>
      </c>
      <c r="M1376">
        <f t="shared" si="164"/>
        <v>10140</v>
      </c>
      <c r="N1376">
        <v>10.14</v>
      </c>
      <c r="O1376" s="4">
        <f t="shared" si="170"/>
        <v>6.3007019399999997</v>
      </c>
      <c r="P1376" s="5" t="s">
        <v>847</v>
      </c>
      <c r="Q1376" t="str">
        <f>VLOOKUP(P1376,Key!$A$2:$C$160,2,FALSE)</f>
        <v>Home - MDR</v>
      </c>
      <c r="R1376" t="str">
        <f>VLOOKUP(P1376,Key!$A$2:$C$160,3,FALSE)</f>
        <v>Home - MDR</v>
      </c>
      <c r="S1376" t="str">
        <f>VLOOKUP(P1376,Key!$A$2:$D$160,4,FALSE)</f>
        <v>Home - MDR</v>
      </c>
      <c r="T1376" t="b">
        <v>0</v>
      </c>
      <c r="U1376" s="4">
        <f t="shared" si="169"/>
        <v>8280.3080828562379</v>
      </c>
    </row>
    <row r="1377" spans="1:21" x14ac:dyDescent="0.2">
      <c r="A1377">
        <v>5372844728</v>
      </c>
      <c r="B1377" t="s">
        <v>876</v>
      </c>
      <c r="D1377" s="7">
        <v>44344</v>
      </c>
      <c r="F1377" s="7">
        <f t="shared" si="165"/>
        <v>44344</v>
      </c>
      <c r="G1377" s="6">
        <f t="shared" si="166"/>
        <v>5</v>
      </c>
      <c r="H1377" s="6">
        <f t="shared" si="167"/>
        <v>28</v>
      </c>
      <c r="I1377" s="6">
        <f t="shared" si="168"/>
        <v>2021</v>
      </c>
      <c r="J1377" t="s">
        <v>4</v>
      </c>
      <c r="K1377" t="s">
        <v>5</v>
      </c>
      <c r="L1377">
        <v>2891</v>
      </c>
      <c r="M1377">
        <f t="shared" ref="M1377:M1440" si="171">N1377*1000</f>
        <v>10200</v>
      </c>
      <c r="N1377">
        <v>10.199999999999999</v>
      </c>
      <c r="O1377" s="4">
        <f t="shared" si="170"/>
        <v>6.3379842000000002</v>
      </c>
      <c r="P1377" s="5" t="s">
        <v>847</v>
      </c>
      <c r="Q1377" t="str">
        <f>VLOOKUP(P1377,Key!$A$2:$C$160,2,FALSE)</f>
        <v>Home - MDR</v>
      </c>
      <c r="R1377" t="str">
        <f>VLOOKUP(P1377,Key!$A$2:$C$160,3,FALSE)</f>
        <v>Home - MDR</v>
      </c>
      <c r="S1377" t="str">
        <f>VLOOKUP(P1377,Key!$A$2:$D$160,4,FALSE)</f>
        <v>Home - MDR</v>
      </c>
      <c r="T1377" t="b">
        <v>0</v>
      </c>
      <c r="U1377" s="4">
        <f t="shared" si="169"/>
        <v>8286.6460670562374</v>
      </c>
    </row>
    <row r="1378" spans="1:21" x14ac:dyDescent="0.2">
      <c r="A1378">
        <v>5378530062</v>
      </c>
      <c r="B1378" t="s">
        <v>877</v>
      </c>
      <c r="D1378" s="7">
        <v>44345</v>
      </c>
      <c r="F1378" s="7">
        <f t="shared" si="165"/>
        <v>44345</v>
      </c>
      <c r="G1378" s="6">
        <f t="shared" si="166"/>
        <v>5</v>
      </c>
      <c r="H1378" s="6">
        <f t="shared" si="167"/>
        <v>29</v>
      </c>
      <c r="I1378" s="6">
        <f t="shared" si="168"/>
        <v>2021</v>
      </c>
      <c r="J1378" t="s">
        <v>4</v>
      </c>
      <c r="K1378" t="s">
        <v>5</v>
      </c>
      <c r="L1378">
        <v>2824</v>
      </c>
      <c r="M1378">
        <f t="shared" si="171"/>
        <v>10050</v>
      </c>
      <c r="N1378">
        <v>10.050000000000001</v>
      </c>
      <c r="O1378" s="4">
        <f t="shared" si="170"/>
        <v>6.2447785500000004</v>
      </c>
      <c r="P1378" s="5" t="s">
        <v>847</v>
      </c>
      <c r="Q1378" t="str">
        <f>VLOOKUP(P1378,Key!$A$2:$C$160,2,FALSE)</f>
        <v>Home - MDR</v>
      </c>
      <c r="R1378" t="str">
        <f>VLOOKUP(P1378,Key!$A$2:$C$160,3,FALSE)</f>
        <v>Home - MDR</v>
      </c>
      <c r="S1378" t="str">
        <f>VLOOKUP(P1378,Key!$A$2:$D$160,4,FALSE)</f>
        <v>Home - MDR</v>
      </c>
      <c r="T1378" t="b">
        <v>0</v>
      </c>
      <c r="U1378" s="4">
        <f t="shared" si="169"/>
        <v>8292.8908456062381</v>
      </c>
    </row>
    <row r="1379" spans="1:21" x14ac:dyDescent="0.2">
      <c r="A1379">
        <v>5385196049</v>
      </c>
      <c r="B1379" t="s">
        <v>878</v>
      </c>
      <c r="D1379" s="7">
        <v>44346</v>
      </c>
      <c r="F1379" s="7">
        <f t="shared" si="165"/>
        <v>44346</v>
      </c>
      <c r="G1379" s="6">
        <f t="shared" si="166"/>
        <v>5</v>
      </c>
      <c r="H1379" s="6">
        <f t="shared" si="167"/>
        <v>30</v>
      </c>
      <c r="I1379" s="6">
        <f t="shared" si="168"/>
        <v>2021</v>
      </c>
      <c r="J1379" t="s">
        <v>4</v>
      </c>
      <c r="K1379" t="s">
        <v>5</v>
      </c>
      <c r="L1379">
        <v>1683</v>
      </c>
      <c r="M1379">
        <f t="shared" si="171"/>
        <v>5810</v>
      </c>
      <c r="N1379">
        <v>5.81</v>
      </c>
      <c r="O1379" s="4">
        <f t="shared" si="170"/>
        <v>3.6101655099999999</v>
      </c>
      <c r="P1379" s="5" t="s">
        <v>847</v>
      </c>
      <c r="Q1379" t="str">
        <f>VLOOKUP(P1379,Key!$A$2:$C$160,2,FALSE)</f>
        <v>Home - MDR</v>
      </c>
      <c r="R1379" t="str">
        <f>VLOOKUP(P1379,Key!$A$2:$C$160,3,FALSE)</f>
        <v>Home - MDR</v>
      </c>
      <c r="S1379" t="str">
        <f>VLOOKUP(P1379,Key!$A$2:$D$160,4,FALSE)</f>
        <v>Home - MDR</v>
      </c>
      <c r="T1379" t="b">
        <v>0</v>
      </c>
      <c r="U1379" s="4">
        <f t="shared" si="169"/>
        <v>8296.5010111162374</v>
      </c>
    </row>
    <row r="1380" spans="1:21" x14ac:dyDescent="0.2">
      <c r="A1380">
        <v>5389795828</v>
      </c>
      <c r="B1380" t="s">
        <v>879</v>
      </c>
      <c r="D1380" s="7">
        <v>44347</v>
      </c>
      <c r="F1380" s="7">
        <f t="shared" si="165"/>
        <v>44347</v>
      </c>
      <c r="G1380" s="6">
        <f t="shared" si="166"/>
        <v>5</v>
      </c>
      <c r="H1380" s="6">
        <f t="shared" si="167"/>
        <v>31</v>
      </c>
      <c r="I1380" s="6">
        <f t="shared" si="168"/>
        <v>2021</v>
      </c>
      <c r="J1380" t="s">
        <v>4</v>
      </c>
      <c r="K1380" t="s">
        <v>5</v>
      </c>
      <c r="L1380">
        <v>2868</v>
      </c>
      <c r="M1380">
        <f t="shared" si="171"/>
        <v>10090</v>
      </c>
      <c r="N1380">
        <v>10.09</v>
      </c>
      <c r="O1380" s="4">
        <f t="shared" si="170"/>
        <v>6.2696333900000001</v>
      </c>
      <c r="P1380" s="5" t="s">
        <v>847</v>
      </c>
      <c r="Q1380" t="str">
        <f>VLOOKUP(P1380,Key!$A$2:$C$160,2,FALSE)</f>
        <v>Home - MDR</v>
      </c>
      <c r="R1380" t="str">
        <f>VLOOKUP(P1380,Key!$A$2:$C$160,3,FALSE)</f>
        <v>Home - MDR</v>
      </c>
      <c r="S1380" t="str">
        <f>VLOOKUP(P1380,Key!$A$2:$D$160,4,FALSE)</f>
        <v>Home - MDR</v>
      </c>
      <c r="T1380" t="b">
        <v>0</v>
      </c>
      <c r="U1380" s="4">
        <f t="shared" si="169"/>
        <v>8302.7706445062377</v>
      </c>
    </row>
    <row r="1381" spans="1:21" x14ac:dyDescent="0.2">
      <c r="A1381">
        <v>5395545298</v>
      </c>
      <c r="B1381" t="s">
        <v>880</v>
      </c>
      <c r="D1381" s="7">
        <v>44348</v>
      </c>
      <c r="F1381" s="7">
        <f t="shared" si="165"/>
        <v>44348</v>
      </c>
      <c r="G1381" s="6">
        <f t="shared" si="166"/>
        <v>6</v>
      </c>
      <c r="H1381" s="6">
        <f t="shared" si="167"/>
        <v>1</v>
      </c>
      <c r="I1381" s="6">
        <f t="shared" si="168"/>
        <v>2021</v>
      </c>
      <c r="J1381" t="s">
        <v>4</v>
      </c>
      <c r="K1381" t="s">
        <v>5</v>
      </c>
      <c r="L1381">
        <v>3065</v>
      </c>
      <c r="M1381">
        <f t="shared" si="171"/>
        <v>10780</v>
      </c>
      <c r="N1381">
        <v>10.78</v>
      </c>
      <c r="O1381" s="4">
        <f t="shared" si="170"/>
        <v>6.6983793800000004</v>
      </c>
      <c r="P1381" s="5" t="s">
        <v>847</v>
      </c>
      <c r="Q1381" t="str">
        <f>VLOOKUP(P1381,Key!$A$2:$C$160,2,FALSE)</f>
        <v>Home - MDR</v>
      </c>
      <c r="R1381" t="str">
        <f>VLOOKUP(P1381,Key!$A$2:$C$160,3,FALSE)</f>
        <v>Home - MDR</v>
      </c>
      <c r="S1381" t="str">
        <f>VLOOKUP(P1381,Key!$A$2:$D$160,4,FALSE)</f>
        <v>Home - MDR</v>
      </c>
      <c r="T1381" t="b">
        <v>0</v>
      </c>
      <c r="U1381" s="4">
        <f t="shared" si="169"/>
        <v>8309.4690238862368</v>
      </c>
    </row>
    <row r="1382" spans="1:21" x14ac:dyDescent="0.2">
      <c r="A1382">
        <v>5401624848</v>
      </c>
      <c r="B1382" t="s">
        <v>881</v>
      </c>
      <c r="D1382" s="7">
        <v>44349</v>
      </c>
      <c r="F1382" s="7">
        <f t="shared" si="165"/>
        <v>44349</v>
      </c>
      <c r="G1382" s="6">
        <f t="shared" si="166"/>
        <v>6</v>
      </c>
      <c r="H1382" s="6">
        <f t="shared" si="167"/>
        <v>2</v>
      </c>
      <c r="I1382" s="6">
        <f t="shared" si="168"/>
        <v>2021</v>
      </c>
      <c r="J1382" t="s">
        <v>4</v>
      </c>
      <c r="K1382" t="s">
        <v>5</v>
      </c>
      <c r="L1382">
        <v>3468</v>
      </c>
      <c r="M1382">
        <f t="shared" si="171"/>
        <v>11820</v>
      </c>
      <c r="N1382">
        <v>11.82</v>
      </c>
      <c r="O1382" s="4">
        <f t="shared" si="170"/>
        <v>7.34460522</v>
      </c>
      <c r="P1382" s="5" t="s">
        <v>847</v>
      </c>
      <c r="Q1382" t="str">
        <f>VLOOKUP(P1382,Key!$A$2:$C$160,2,FALSE)</f>
        <v>Home - MDR</v>
      </c>
      <c r="R1382" t="str">
        <f>VLOOKUP(P1382,Key!$A$2:$C$160,3,FALSE)</f>
        <v>Home - MDR</v>
      </c>
      <c r="S1382" t="str">
        <f>VLOOKUP(P1382,Key!$A$2:$D$160,4,FALSE)</f>
        <v>Home - MDR</v>
      </c>
      <c r="T1382" t="b">
        <v>0</v>
      </c>
      <c r="U1382" s="4">
        <f t="shared" si="169"/>
        <v>8316.8136291062365</v>
      </c>
    </row>
    <row r="1383" spans="1:21" x14ac:dyDescent="0.2">
      <c r="A1383">
        <v>5407482634</v>
      </c>
      <c r="B1383" t="s">
        <v>882</v>
      </c>
      <c r="D1383" s="7">
        <v>44350</v>
      </c>
      <c r="F1383" s="7">
        <f t="shared" si="165"/>
        <v>44350</v>
      </c>
      <c r="G1383" s="6">
        <f t="shared" si="166"/>
        <v>6</v>
      </c>
      <c r="H1383" s="6">
        <f t="shared" si="167"/>
        <v>3</v>
      </c>
      <c r="I1383" s="6">
        <f t="shared" si="168"/>
        <v>2021</v>
      </c>
      <c r="J1383" t="s">
        <v>4</v>
      </c>
      <c r="K1383" t="s">
        <v>5</v>
      </c>
      <c r="L1383">
        <v>2939</v>
      </c>
      <c r="M1383">
        <f t="shared" si="171"/>
        <v>10150</v>
      </c>
      <c r="N1383">
        <v>10.15</v>
      </c>
      <c r="O1383" s="4">
        <f t="shared" si="170"/>
        <v>6.3069156500000005</v>
      </c>
      <c r="P1383" s="5" t="s">
        <v>847</v>
      </c>
      <c r="Q1383" t="str">
        <f>VLOOKUP(P1383,Key!$A$2:$C$160,2,FALSE)</f>
        <v>Home - MDR</v>
      </c>
      <c r="R1383" t="str">
        <f>VLOOKUP(P1383,Key!$A$2:$C$160,3,FALSE)</f>
        <v>Home - MDR</v>
      </c>
      <c r="S1383" t="str">
        <f>VLOOKUP(P1383,Key!$A$2:$D$160,4,FALSE)</f>
        <v>Home - MDR</v>
      </c>
      <c r="T1383" t="b">
        <v>0</v>
      </c>
      <c r="U1383" s="4">
        <f t="shared" si="169"/>
        <v>8323.120544756237</v>
      </c>
    </row>
    <row r="1384" spans="1:21" x14ac:dyDescent="0.2">
      <c r="A1384">
        <v>5412991575</v>
      </c>
      <c r="B1384" t="s">
        <v>883</v>
      </c>
      <c r="D1384" s="7">
        <v>44351</v>
      </c>
      <c r="F1384" s="7">
        <f t="shared" si="165"/>
        <v>44351</v>
      </c>
      <c r="G1384" s="6">
        <f t="shared" si="166"/>
        <v>6</v>
      </c>
      <c r="H1384" s="6">
        <f t="shared" si="167"/>
        <v>4</v>
      </c>
      <c r="I1384" s="6">
        <f t="shared" si="168"/>
        <v>2021</v>
      </c>
      <c r="J1384" t="s">
        <v>4</v>
      </c>
      <c r="K1384" t="s">
        <v>5</v>
      </c>
      <c r="L1384">
        <v>2867</v>
      </c>
      <c r="M1384">
        <f t="shared" si="171"/>
        <v>10070</v>
      </c>
      <c r="N1384">
        <v>10.07</v>
      </c>
      <c r="O1384" s="4">
        <f t="shared" si="170"/>
        <v>6.2572059700000002</v>
      </c>
      <c r="P1384" s="5" t="s">
        <v>847</v>
      </c>
      <c r="Q1384" t="str">
        <f>VLOOKUP(P1384,Key!$A$2:$C$160,2,FALSE)</f>
        <v>Home - MDR</v>
      </c>
      <c r="R1384" t="str">
        <f>VLOOKUP(P1384,Key!$A$2:$C$160,3,FALSE)</f>
        <v>Home - MDR</v>
      </c>
      <c r="S1384" t="str">
        <f>VLOOKUP(P1384,Key!$A$2:$D$160,4,FALSE)</f>
        <v>Home - MDR</v>
      </c>
      <c r="T1384" t="b">
        <v>0</v>
      </c>
      <c r="U1384" s="4">
        <f t="shared" si="169"/>
        <v>8329.3777507262366</v>
      </c>
    </row>
    <row r="1385" spans="1:21" x14ac:dyDescent="0.2">
      <c r="A1385">
        <v>5419096336</v>
      </c>
      <c r="B1385" t="s">
        <v>884</v>
      </c>
      <c r="D1385" s="7">
        <v>44352</v>
      </c>
      <c r="F1385" s="7">
        <f t="shared" si="165"/>
        <v>44352</v>
      </c>
      <c r="G1385" s="6">
        <f t="shared" si="166"/>
        <v>6</v>
      </c>
      <c r="H1385" s="6">
        <f t="shared" si="167"/>
        <v>5</v>
      </c>
      <c r="I1385" s="6">
        <f t="shared" si="168"/>
        <v>2021</v>
      </c>
      <c r="J1385" t="s">
        <v>4</v>
      </c>
      <c r="K1385" t="s">
        <v>5</v>
      </c>
      <c r="L1385">
        <v>3000</v>
      </c>
      <c r="M1385">
        <f t="shared" si="171"/>
        <v>10180</v>
      </c>
      <c r="N1385">
        <v>10.18</v>
      </c>
      <c r="O1385" s="4">
        <f t="shared" si="170"/>
        <v>6.3255567800000003</v>
      </c>
      <c r="P1385" s="5" t="s">
        <v>847</v>
      </c>
      <c r="Q1385" t="str">
        <f>VLOOKUP(P1385,Key!$A$2:$C$160,2,FALSE)</f>
        <v>Home - MDR</v>
      </c>
      <c r="R1385" t="str">
        <f>VLOOKUP(P1385,Key!$A$2:$C$160,3,FALSE)</f>
        <v>Home - MDR</v>
      </c>
      <c r="S1385" t="str">
        <f>VLOOKUP(P1385,Key!$A$2:$D$160,4,FALSE)</f>
        <v>Home - MDR</v>
      </c>
      <c r="T1385" t="b">
        <v>0</v>
      </c>
      <c r="U1385" s="4">
        <f t="shared" si="169"/>
        <v>8335.7033075062373</v>
      </c>
    </row>
    <row r="1386" spans="1:21" x14ac:dyDescent="0.2">
      <c r="A1386">
        <v>5425103737</v>
      </c>
      <c r="B1386" t="s">
        <v>885</v>
      </c>
      <c r="D1386" s="7">
        <v>44353</v>
      </c>
      <c r="F1386" s="7">
        <f t="shared" si="165"/>
        <v>44353</v>
      </c>
      <c r="G1386" s="6">
        <f t="shared" si="166"/>
        <v>6</v>
      </c>
      <c r="H1386" s="6">
        <f t="shared" si="167"/>
        <v>6</v>
      </c>
      <c r="I1386" s="6">
        <f t="shared" si="168"/>
        <v>2021</v>
      </c>
      <c r="J1386" t="s">
        <v>4</v>
      </c>
      <c r="K1386" t="s">
        <v>5</v>
      </c>
      <c r="L1386">
        <v>1978</v>
      </c>
      <c r="M1386">
        <f t="shared" si="171"/>
        <v>6760</v>
      </c>
      <c r="N1386">
        <v>6.76</v>
      </c>
      <c r="O1386" s="4">
        <f t="shared" si="170"/>
        <v>4.2004679600000001</v>
      </c>
      <c r="P1386" s="5" t="s">
        <v>847</v>
      </c>
      <c r="Q1386" t="str">
        <f>VLOOKUP(P1386,Key!$A$2:$C$160,2,FALSE)</f>
        <v>Home - MDR</v>
      </c>
      <c r="R1386" t="str">
        <f>VLOOKUP(P1386,Key!$A$2:$C$160,3,FALSE)</f>
        <v>Home - MDR</v>
      </c>
      <c r="S1386" t="str">
        <f>VLOOKUP(P1386,Key!$A$2:$D$160,4,FALSE)</f>
        <v>Home - MDR</v>
      </c>
      <c r="T1386" t="b">
        <v>0</v>
      </c>
      <c r="U1386" s="4">
        <f t="shared" si="169"/>
        <v>8339.9037754662368</v>
      </c>
    </row>
    <row r="1387" spans="1:21" x14ac:dyDescent="0.2">
      <c r="A1387">
        <v>5430199680</v>
      </c>
      <c r="B1387" t="s">
        <v>886</v>
      </c>
      <c r="D1387" s="7">
        <v>44354</v>
      </c>
      <c r="F1387" s="7">
        <f t="shared" si="165"/>
        <v>44354</v>
      </c>
      <c r="G1387" s="6">
        <f t="shared" si="166"/>
        <v>6</v>
      </c>
      <c r="H1387" s="6">
        <f t="shared" si="167"/>
        <v>7</v>
      </c>
      <c r="I1387" s="6">
        <f t="shared" si="168"/>
        <v>2021</v>
      </c>
      <c r="J1387" t="s">
        <v>4</v>
      </c>
      <c r="K1387" t="s">
        <v>5</v>
      </c>
      <c r="L1387">
        <v>3399</v>
      </c>
      <c r="M1387">
        <f t="shared" si="171"/>
        <v>11560</v>
      </c>
      <c r="N1387">
        <v>11.56</v>
      </c>
      <c r="O1387" s="4">
        <f t="shared" si="170"/>
        <v>7.1830487600000001</v>
      </c>
      <c r="P1387" s="5" t="s">
        <v>847</v>
      </c>
      <c r="Q1387" t="str">
        <f>VLOOKUP(P1387,Key!$A$2:$C$160,2,FALSE)</f>
        <v>Home - MDR</v>
      </c>
      <c r="R1387" t="str">
        <f>VLOOKUP(P1387,Key!$A$2:$C$160,3,FALSE)</f>
        <v>Home - MDR</v>
      </c>
      <c r="S1387" t="str">
        <f>VLOOKUP(P1387,Key!$A$2:$D$160,4,FALSE)</f>
        <v>Home - MDR</v>
      </c>
      <c r="T1387" t="b">
        <v>0</v>
      </c>
      <c r="U1387" s="4">
        <f t="shared" si="169"/>
        <v>8347.0868242262368</v>
      </c>
    </row>
    <row r="1388" spans="1:21" x14ac:dyDescent="0.2">
      <c r="A1388">
        <v>5435519816</v>
      </c>
      <c r="B1388" t="s">
        <v>887</v>
      </c>
      <c r="D1388" s="7">
        <v>44355</v>
      </c>
      <c r="F1388" s="7">
        <f t="shared" ref="F1388:F1451" si="172">DATE(I1388,G1388,H1388)</f>
        <v>44355</v>
      </c>
      <c r="G1388" s="6">
        <f t="shared" ref="G1388:G1451" si="173">MONTH(D1388)</f>
        <v>6</v>
      </c>
      <c r="H1388" s="6">
        <f t="shared" ref="H1388:H1451" si="174">DAY(D1388)</f>
        <v>8</v>
      </c>
      <c r="I1388" s="6">
        <f t="shared" ref="I1388:I1451" si="175">YEAR(D1388)</f>
        <v>2021</v>
      </c>
      <c r="J1388" t="s">
        <v>4</v>
      </c>
      <c r="K1388" t="s">
        <v>5</v>
      </c>
      <c r="L1388">
        <v>3017</v>
      </c>
      <c r="M1388">
        <f t="shared" si="171"/>
        <v>10140</v>
      </c>
      <c r="N1388">
        <v>10.14</v>
      </c>
      <c r="O1388" s="4">
        <f t="shared" si="170"/>
        <v>6.3007019399999997</v>
      </c>
      <c r="P1388" s="5" t="s">
        <v>847</v>
      </c>
      <c r="Q1388" t="str">
        <f>VLOOKUP(P1388,Key!$A$2:$C$160,2,FALSE)</f>
        <v>Home - MDR</v>
      </c>
      <c r="R1388" t="str">
        <f>VLOOKUP(P1388,Key!$A$2:$C$160,3,FALSE)</f>
        <v>Home - MDR</v>
      </c>
      <c r="S1388" t="str">
        <f>VLOOKUP(P1388,Key!$A$2:$D$160,4,FALSE)</f>
        <v>Home - MDR</v>
      </c>
      <c r="T1388" t="b">
        <v>0</v>
      </c>
      <c r="U1388" s="4">
        <f t="shared" si="169"/>
        <v>8353.3875261662361</v>
      </c>
    </row>
    <row r="1389" spans="1:21" x14ac:dyDescent="0.2">
      <c r="A1389">
        <v>5441564361</v>
      </c>
      <c r="B1389" t="s">
        <v>888</v>
      </c>
      <c r="D1389" s="7">
        <v>44356</v>
      </c>
      <c r="F1389" s="7">
        <f t="shared" si="172"/>
        <v>44356</v>
      </c>
      <c r="G1389" s="6">
        <f t="shared" si="173"/>
        <v>6</v>
      </c>
      <c r="H1389" s="6">
        <f t="shared" si="174"/>
        <v>9</v>
      </c>
      <c r="I1389" s="6">
        <f t="shared" si="175"/>
        <v>2021</v>
      </c>
      <c r="J1389" t="s">
        <v>4</v>
      </c>
      <c r="K1389" t="s">
        <v>5</v>
      </c>
      <c r="L1389">
        <v>3281</v>
      </c>
      <c r="M1389">
        <f t="shared" si="171"/>
        <v>10890</v>
      </c>
      <c r="N1389">
        <v>10.89</v>
      </c>
      <c r="O1389" s="4">
        <f t="shared" si="170"/>
        <v>6.7667301900000005</v>
      </c>
      <c r="P1389" s="5" t="s">
        <v>847</v>
      </c>
      <c r="Q1389" t="str">
        <f>VLOOKUP(P1389,Key!$A$2:$C$160,2,FALSE)</f>
        <v>Home - MDR</v>
      </c>
      <c r="R1389" t="str">
        <f>VLOOKUP(P1389,Key!$A$2:$C$160,3,FALSE)</f>
        <v>Home - MDR</v>
      </c>
      <c r="S1389" t="str">
        <f>VLOOKUP(P1389,Key!$A$2:$D$160,4,FALSE)</f>
        <v>Home - MDR</v>
      </c>
      <c r="T1389" t="b">
        <v>0</v>
      </c>
      <c r="U1389" s="4">
        <f t="shared" si="169"/>
        <v>8360.1542563562361</v>
      </c>
    </row>
    <row r="1390" spans="1:21" x14ac:dyDescent="0.2">
      <c r="A1390">
        <v>5447435169</v>
      </c>
      <c r="B1390" t="s">
        <v>889</v>
      </c>
      <c r="D1390" s="7">
        <v>44357</v>
      </c>
      <c r="F1390" s="7">
        <f t="shared" si="172"/>
        <v>44357</v>
      </c>
      <c r="G1390" s="6">
        <f t="shared" si="173"/>
        <v>6</v>
      </c>
      <c r="H1390" s="6">
        <f t="shared" si="174"/>
        <v>10</v>
      </c>
      <c r="I1390" s="6">
        <f t="shared" si="175"/>
        <v>2021</v>
      </c>
      <c r="J1390" t="s">
        <v>4</v>
      </c>
      <c r="K1390" t="s">
        <v>5</v>
      </c>
      <c r="L1390">
        <v>3140</v>
      </c>
      <c r="M1390">
        <f t="shared" si="171"/>
        <v>10330</v>
      </c>
      <c r="N1390">
        <v>10.33</v>
      </c>
      <c r="O1390" s="4">
        <f t="shared" si="170"/>
        <v>6.4187624300000001</v>
      </c>
      <c r="P1390" s="5" t="s">
        <v>847</v>
      </c>
      <c r="Q1390" t="str">
        <f>VLOOKUP(P1390,Key!$A$2:$C$160,2,FALSE)</f>
        <v>Home - MDR</v>
      </c>
      <c r="R1390" t="str">
        <f>VLOOKUP(P1390,Key!$A$2:$C$160,3,FALSE)</f>
        <v>Home - MDR</v>
      </c>
      <c r="S1390" t="str">
        <f>VLOOKUP(P1390,Key!$A$2:$D$160,4,FALSE)</f>
        <v>Home - MDR</v>
      </c>
      <c r="T1390" t="b">
        <v>0</v>
      </c>
      <c r="U1390" s="4">
        <f t="shared" si="169"/>
        <v>8366.5730187862355</v>
      </c>
    </row>
    <row r="1391" spans="1:21" x14ac:dyDescent="0.2">
      <c r="A1391">
        <v>5452593493</v>
      </c>
      <c r="B1391" t="s">
        <v>890</v>
      </c>
      <c r="D1391" s="7">
        <v>44358</v>
      </c>
      <c r="F1391" s="7">
        <f t="shared" si="172"/>
        <v>44358</v>
      </c>
      <c r="G1391" s="6">
        <f t="shared" si="173"/>
        <v>6</v>
      </c>
      <c r="H1391" s="6">
        <f t="shared" si="174"/>
        <v>11</v>
      </c>
      <c r="I1391" s="6">
        <f t="shared" si="175"/>
        <v>2021</v>
      </c>
      <c r="J1391" t="s">
        <v>4</v>
      </c>
      <c r="K1391" t="s">
        <v>5</v>
      </c>
      <c r="L1391">
        <v>2866</v>
      </c>
      <c r="M1391">
        <f t="shared" si="171"/>
        <v>10100</v>
      </c>
      <c r="N1391">
        <v>10.1</v>
      </c>
      <c r="O1391" s="4">
        <f t="shared" si="170"/>
        <v>6.2758471</v>
      </c>
      <c r="P1391" s="5" t="s">
        <v>847</v>
      </c>
      <c r="Q1391" t="str">
        <f>VLOOKUP(P1391,Key!$A$2:$C$160,2,FALSE)</f>
        <v>Home - MDR</v>
      </c>
      <c r="R1391" t="str">
        <f>VLOOKUP(P1391,Key!$A$2:$C$160,3,FALSE)</f>
        <v>Home - MDR</v>
      </c>
      <c r="S1391" t="str">
        <f>VLOOKUP(P1391,Key!$A$2:$D$160,4,FALSE)</f>
        <v>Home - MDR</v>
      </c>
      <c r="T1391" t="b">
        <v>0</v>
      </c>
      <c r="U1391" s="4">
        <f t="shared" si="169"/>
        <v>8372.8488658862352</v>
      </c>
    </row>
    <row r="1392" spans="1:21" x14ac:dyDescent="0.2">
      <c r="A1392">
        <v>5458504285</v>
      </c>
      <c r="B1392" t="s">
        <v>891</v>
      </c>
      <c r="D1392" s="7">
        <v>44359</v>
      </c>
      <c r="F1392" s="7">
        <f t="shared" si="172"/>
        <v>44359</v>
      </c>
      <c r="G1392" s="6">
        <f t="shared" si="173"/>
        <v>6</v>
      </c>
      <c r="H1392" s="6">
        <f t="shared" si="174"/>
        <v>12</v>
      </c>
      <c r="I1392" s="6">
        <f t="shared" si="175"/>
        <v>2021</v>
      </c>
      <c r="J1392" t="s">
        <v>4</v>
      </c>
      <c r="K1392" t="s">
        <v>5</v>
      </c>
      <c r="L1392">
        <v>3607</v>
      </c>
      <c r="M1392">
        <f t="shared" si="171"/>
        <v>12450</v>
      </c>
      <c r="N1392">
        <v>12.45</v>
      </c>
      <c r="O1392" s="4">
        <f t="shared" si="170"/>
        <v>7.7360689499999999</v>
      </c>
      <c r="P1392" s="5" t="s">
        <v>847</v>
      </c>
      <c r="Q1392" t="str">
        <f>VLOOKUP(P1392,Key!$A$2:$C$160,2,FALSE)</f>
        <v>Home - MDR</v>
      </c>
      <c r="R1392" t="str">
        <f>VLOOKUP(P1392,Key!$A$2:$C$160,3,FALSE)</f>
        <v>Home - MDR</v>
      </c>
      <c r="S1392" t="str">
        <f>VLOOKUP(P1392,Key!$A$2:$D$160,4,FALSE)</f>
        <v>Home - MDR</v>
      </c>
      <c r="T1392" t="b">
        <v>0</v>
      </c>
      <c r="U1392" s="4">
        <f t="shared" si="169"/>
        <v>8380.5849348362353</v>
      </c>
    </row>
    <row r="1393" spans="1:21" x14ac:dyDescent="0.2">
      <c r="A1393">
        <v>5464810672</v>
      </c>
      <c r="B1393" t="s">
        <v>892</v>
      </c>
      <c r="D1393" s="7">
        <v>44360</v>
      </c>
      <c r="F1393" s="7">
        <f t="shared" si="172"/>
        <v>44360</v>
      </c>
      <c r="G1393" s="6">
        <f t="shared" si="173"/>
        <v>6</v>
      </c>
      <c r="H1393" s="6">
        <f t="shared" si="174"/>
        <v>13</v>
      </c>
      <c r="I1393" s="6">
        <f t="shared" si="175"/>
        <v>2021</v>
      </c>
      <c r="J1393" t="s">
        <v>4</v>
      </c>
      <c r="K1393" t="s">
        <v>5</v>
      </c>
      <c r="L1393">
        <v>1515</v>
      </c>
      <c r="M1393">
        <f t="shared" si="171"/>
        <v>5220</v>
      </c>
      <c r="N1393">
        <v>5.22</v>
      </c>
      <c r="O1393" s="4">
        <f t="shared" si="170"/>
        <v>3.2435566200000001</v>
      </c>
      <c r="P1393" s="5" t="s">
        <v>847</v>
      </c>
      <c r="Q1393" t="str">
        <f>VLOOKUP(P1393,Key!$A$2:$C$160,2,FALSE)</f>
        <v>Home - MDR</v>
      </c>
      <c r="R1393" t="str">
        <f>VLOOKUP(P1393,Key!$A$2:$C$160,3,FALSE)</f>
        <v>Home - MDR</v>
      </c>
      <c r="S1393" t="str">
        <f>VLOOKUP(P1393,Key!$A$2:$D$160,4,FALSE)</f>
        <v>Home - MDR</v>
      </c>
      <c r="T1393" t="b">
        <v>0</v>
      </c>
      <c r="U1393" s="4">
        <f t="shared" si="169"/>
        <v>8383.8284914562355</v>
      </c>
    </row>
    <row r="1394" spans="1:21" x14ac:dyDescent="0.2">
      <c r="A1394">
        <v>5469230522</v>
      </c>
      <c r="B1394" t="s">
        <v>893</v>
      </c>
      <c r="D1394" s="7">
        <v>44361</v>
      </c>
      <c r="F1394" s="7">
        <f t="shared" si="172"/>
        <v>44361</v>
      </c>
      <c r="G1394" s="6">
        <f t="shared" si="173"/>
        <v>6</v>
      </c>
      <c r="H1394" s="6">
        <f t="shared" si="174"/>
        <v>14</v>
      </c>
      <c r="I1394" s="6">
        <f t="shared" si="175"/>
        <v>2021</v>
      </c>
      <c r="J1394" t="s">
        <v>4</v>
      </c>
      <c r="K1394" t="s">
        <v>5</v>
      </c>
      <c r="L1394">
        <v>3253</v>
      </c>
      <c r="M1394">
        <f t="shared" si="171"/>
        <v>11290</v>
      </c>
      <c r="N1394">
        <v>11.29</v>
      </c>
      <c r="O1394" s="4">
        <f t="shared" si="170"/>
        <v>7.0152785900000003</v>
      </c>
      <c r="P1394" s="5" t="s">
        <v>847</v>
      </c>
      <c r="Q1394" t="str">
        <f>VLOOKUP(P1394,Key!$A$2:$C$160,2,FALSE)</f>
        <v>Home - MDR</v>
      </c>
      <c r="R1394" t="str">
        <f>VLOOKUP(P1394,Key!$A$2:$C$160,3,FALSE)</f>
        <v>Home - MDR</v>
      </c>
      <c r="S1394" t="str">
        <f>VLOOKUP(P1394,Key!$A$2:$D$160,4,FALSE)</f>
        <v>Home - MDR</v>
      </c>
      <c r="T1394" t="b">
        <v>0</v>
      </c>
      <c r="U1394" s="4">
        <f t="shared" si="169"/>
        <v>8390.8437700462364</v>
      </c>
    </row>
    <row r="1395" spans="1:21" x14ac:dyDescent="0.2">
      <c r="A1395">
        <v>5474978032</v>
      </c>
      <c r="B1395" t="s">
        <v>894</v>
      </c>
      <c r="D1395" s="7">
        <v>44362</v>
      </c>
      <c r="F1395" s="7">
        <f t="shared" si="172"/>
        <v>44362</v>
      </c>
      <c r="G1395" s="6">
        <f t="shared" si="173"/>
        <v>6</v>
      </c>
      <c r="H1395" s="6">
        <f t="shared" si="174"/>
        <v>15</v>
      </c>
      <c r="I1395" s="6">
        <f t="shared" si="175"/>
        <v>2021</v>
      </c>
      <c r="J1395" t="s">
        <v>4</v>
      </c>
      <c r="K1395" t="s">
        <v>5</v>
      </c>
      <c r="L1395">
        <v>3381</v>
      </c>
      <c r="M1395">
        <f t="shared" si="171"/>
        <v>11700</v>
      </c>
      <c r="N1395">
        <v>11.7</v>
      </c>
      <c r="O1395" s="4">
        <f t="shared" si="170"/>
        <v>7.2700407</v>
      </c>
      <c r="P1395" s="5" t="s">
        <v>847</v>
      </c>
      <c r="Q1395" t="str">
        <f>VLOOKUP(P1395,Key!$A$2:$C$160,2,FALSE)</f>
        <v>Home - MDR</v>
      </c>
      <c r="R1395" t="str">
        <f>VLOOKUP(P1395,Key!$A$2:$C$160,3,FALSE)</f>
        <v>Home - MDR</v>
      </c>
      <c r="S1395" t="str">
        <f>VLOOKUP(P1395,Key!$A$2:$D$160,4,FALSE)</f>
        <v>Home - MDR</v>
      </c>
      <c r="T1395" t="b">
        <v>0</v>
      </c>
      <c r="U1395" s="4">
        <f t="shared" si="169"/>
        <v>8398.1138107462357</v>
      </c>
    </row>
    <row r="1396" spans="1:21" x14ac:dyDescent="0.2">
      <c r="A1396">
        <v>5480978163</v>
      </c>
      <c r="B1396" t="s">
        <v>895</v>
      </c>
      <c r="D1396" s="7">
        <v>44363</v>
      </c>
      <c r="F1396" s="7">
        <f t="shared" si="172"/>
        <v>44363</v>
      </c>
      <c r="G1396" s="6">
        <f t="shared" si="173"/>
        <v>6</v>
      </c>
      <c r="H1396" s="6">
        <f t="shared" si="174"/>
        <v>16</v>
      </c>
      <c r="I1396" s="6">
        <f t="shared" si="175"/>
        <v>2021</v>
      </c>
      <c r="J1396" t="s">
        <v>4</v>
      </c>
      <c r="K1396" t="s">
        <v>5</v>
      </c>
      <c r="L1396">
        <v>2888</v>
      </c>
      <c r="M1396">
        <f t="shared" si="171"/>
        <v>10100</v>
      </c>
      <c r="N1396">
        <v>10.1</v>
      </c>
      <c r="O1396" s="4">
        <f t="shared" si="170"/>
        <v>6.2758471</v>
      </c>
      <c r="P1396" s="5" t="s">
        <v>847</v>
      </c>
      <c r="Q1396" t="str">
        <f>VLOOKUP(P1396,Key!$A$2:$C$160,2,FALSE)</f>
        <v>Home - MDR</v>
      </c>
      <c r="R1396" t="str">
        <f>VLOOKUP(P1396,Key!$A$2:$C$160,3,FALSE)</f>
        <v>Home - MDR</v>
      </c>
      <c r="S1396" t="str">
        <f>VLOOKUP(P1396,Key!$A$2:$D$160,4,FALSE)</f>
        <v>Home - MDR</v>
      </c>
      <c r="T1396" t="b">
        <v>0</v>
      </c>
      <c r="U1396" s="4">
        <f t="shared" si="169"/>
        <v>8404.3896578462354</v>
      </c>
    </row>
    <row r="1397" spans="1:21" x14ac:dyDescent="0.2">
      <c r="A1397">
        <v>5486067549</v>
      </c>
      <c r="B1397" t="s">
        <v>896</v>
      </c>
      <c r="D1397" s="7">
        <v>44364</v>
      </c>
      <c r="F1397" s="7">
        <f t="shared" si="172"/>
        <v>44364</v>
      </c>
      <c r="G1397" s="6">
        <f t="shared" si="173"/>
        <v>6</v>
      </c>
      <c r="H1397" s="6">
        <f t="shared" si="174"/>
        <v>17</v>
      </c>
      <c r="I1397" s="6">
        <f t="shared" si="175"/>
        <v>2021</v>
      </c>
      <c r="J1397" t="s">
        <v>4</v>
      </c>
      <c r="K1397" t="s">
        <v>5</v>
      </c>
      <c r="L1397">
        <v>3038</v>
      </c>
      <c r="M1397">
        <f t="shared" si="171"/>
        <v>10320</v>
      </c>
      <c r="N1397">
        <v>10.32</v>
      </c>
      <c r="O1397" s="4">
        <f t="shared" si="170"/>
        <v>6.4125487200000002</v>
      </c>
      <c r="P1397" s="5" t="s">
        <v>847</v>
      </c>
      <c r="Q1397" t="str">
        <f>VLOOKUP(P1397,Key!$A$2:$C$160,2,FALSE)</f>
        <v>Home - MDR</v>
      </c>
      <c r="R1397" t="str">
        <f>VLOOKUP(P1397,Key!$A$2:$C$160,3,FALSE)</f>
        <v>Home - MDR</v>
      </c>
      <c r="S1397" t="str">
        <f>VLOOKUP(P1397,Key!$A$2:$D$160,4,FALSE)</f>
        <v>Home - MDR</v>
      </c>
      <c r="T1397" t="b">
        <v>0</v>
      </c>
      <c r="U1397" s="4">
        <f t="shared" si="169"/>
        <v>8410.8022065662353</v>
      </c>
    </row>
    <row r="1398" spans="1:21" x14ac:dyDescent="0.2">
      <c r="A1398">
        <v>5491307220</v>
      </c>
      <c r="B1398" t="s">
        <v>897</v>
      </c>
      <c r="D1398" s="7">
        <v>44365</v>
      </c>
      <c r="F1398" s="7">
        <f t="shared" si="172"/>
        <v>44365</v>
      </c>
      <c r="G1398" s="6">
        <f t="shared" si="173"/>
        <v>6</v>
      </c>
      <c r="H1398" s="6">
        <f t="shared" si="174"/>
        <v>18</v>
      </c>
      <c r="I1398" s="6">
        <f t="shared" si="175"/>
        <v>2021</v>
      </c>
      <c r="J1398" t="s">
        <v>4</v>
      </c>
      <c r="K1398" t="s">
        <v>5</v>
      </c>
      <c r="L1398">
        <v>2568</v>
      </c>
      <c r="M1398">
        <f t="shared" si="171"/>
        <v>8920</v>
      </c>
      <c r="N1398">
        <v>8.92</v>
      </c>
      <c r="O1398" s="4">
        <f t="shared" si="170"/>
        <v>5.5426293200000005</v>
      </c>
      <c r="P1398" s="5" t="s">
        <v>847</v>
      </c>
      <c r="Q1398" t="str">
        <f>VLOOKUP(P1398,Key!$A$2:$C$160,2,FALSE)</f>
        <v>Home - MDR</v>
      </c>
      <c r="R1398" t="str">
        <f>VLOOKUP(P1398,Key!$A$2:$C$160,3,FALSE)</f>
        <v>Home - MDR</v>
      </c>
      <c r="S1398" t="str">
        <f>VLOOKUP(P1398,Key!$A$2:$D$160,4,FALSE)</f>
        <v>Home - MDR</v>
      </c>
      <c r="T1398" t="b">
        <v>0</v>
      </c>
      <c r="U1398" s="4">
        <f t="shared" si="169"/>
        <v>8416.3448358862352</v>
      </c>
    </row>
    <row r="1399" spans="1:21" x14ac:dyDescent="0.2">
      <c r="A1399">
        <v>5496701185</v>
      </c>
      <c r="B1399" t="s">
        <v>898</v>
      </c>
      <c r="D1399" s="7">
        <v>44366</v>
      </c>
      <c r="F1399" s="7">
        <f t="shared" si="172"/>
        <v>44366</v>
      </c>
      <c r="G1399" s="6">
        <f t="shared" si="173"/>
        <v>6</v>
      </c>
      <c r="H1399" s="6">
        <f t="shared" si="174"/>
        <v>19</v>
      </c>
      <c r="I1399" s="6">
        <f t="shared" si="175"/>
        <v>2021</v>
      </c>
      <c r="J1399" t="s">
        <v>4</v>
      </c>
      <c r="K1399" t="s">
        <v>5</v>
      </c>
      <c r="L1399">
        <v>3021</v>
      </c>
      <c r="M1399">
        <f t="shared" si="171"/>
        <v>10150</v>
      </c>
      <c r="N1399">
        <v>10.15</v>
      </c>
      <c r="O1399" s="4">
        <f t="shared" si="170"/>
        <v>6.3069156500000005</v>
      </c>
      <c r="P1399" s="5" t="s">
        <v>847</v>
      </c>
      <c r="Q1399" t="str">
        <f>VLOOKUP(P1399,Key!$A$2:$C$160,2,FALSE)</f>
        <v>Home - MDR</v>
      </c>
      <c r="R1399" t="str">
        <f>VLOOKUP(P1399,Key!$A$2:$C$160,3,FALSE)</f>
        <v>Home - MDR</v>
      </c>
      <c r="S1399" t="str">
        <f>VLOOKUP(P1399,Key!$A$2:$D$160,4,FALSE)</f>
        <v>Home - MDR</v>
      </c>
      <c r="T1399" t="b">
        <v>0</v>
      </c>
      <c r="U1399" s="4">
        <f t="shared" si="169"/>
        <v>8422.6517515362357</v>
      </c>
    </row>
    <row r="1400" spans="1:21" x14ac:dyDescent="0.2">
      <c r="A1400">
        <v>5502331785</v>
      </c>
      <c r="B1400" t="s">
        <v>899</v>
      </c>
      <c r="D1400" s="7">
        <v>44367</v>
      </c>
      <c r="F1400" s="7">
        <f t="shared" si="172"/>
        <v>44367</v>
      </c>
      <c r="G1400" s="6">
        <f t="shared" si="173"/>
        <v>6</v>
      </c>
      <c r="H1400" s="6">
        <f t="shared" si="174"/>
        <v>20</v>
      </c>
      <c r="I1400" s="6">
        <f t="shared" si="175"/>
        <v>2021</v>
      </c>
      <c r="J1400" t="s">
        <v>4</v>
      </c>
      <c r="K1400" t="s">
        <v>5</v>
      </c>
      <c r="L1400">
        <v>2156</v>
      </c>
      <c r="M1400">
        <f t="shared" si="171"/>
        <v>7500</v>
      </c>
      <c r="N1400">
        <v>7.5</v>
      </c>
      <c r="O1400" s="4">
        <f t="shared" si="170"/>
        <v>4.6602825000000001</v>
      </c>
      <c r="P1400" s="5" t="s">
        <v>847</v>
      </c>
      <c r="Q1400" t="str">
        <f>VLOOKUP(P1400,Key!$A$2:$C$160,2,FALSE)</f>
        <v>Home - MDR</v>
      </c>
      <c r="R1400" t="str">
        <f>VLOOKUP(P1400,Key!$A$2:$C$160,3,FALSE)</f>
        <v>Home - MDR</v>
      </c>
      <c r="S1400" t="str">
        <f>VLOOKUP(P1400,Key!$A$2:$D$160,4,FALSE)</f>
        <v>Home - MDR</v>
      </c>
      <c r="T1400" t="b">
        <v>0</v>
      </c>
      <c r="U1400" s="4">
        <f t="shared" si="169"/>
        <v>8427.3120340362366</v>
      </c>
    </row>
    <row r="1401" spans="1:21" x14ac:dyDescent="0.2">
      <c r="A1401">
        <v>5506645823</v>
      </c>
      <c r="B1401" t="s">
        <v>900</v>
      </c>
      <c r="D1401" s="7">
        <v>44368</v>
      </c>
      <c r="F1401" s="7">
        <f t="shared" si="172"/>
        <v>44368</v>
      </c>
      <c r="G1401" s="6">
        <f t="shared" si="173"/>
        <v>6</v>
      </c>
      <c r="H1401" s="6">
        <f t="shared" si="174"/>
        <v>21</v>
      </c>
      <c r="I1401" s="6">
        <f t="shared" si="175"/>
        <v>2021</v>
      </c>
      <c r="J1401" t="s">
        <v>4</v>
      </c>
      <c r="K1401" t="s">
        <v>5</v>
      </c>
      <c r="L1401">
        <v>2915</v>
      </c>
      <c r="M1401">
        <f t="shared" si="171"/>
        <v>10020</v>
      </c>
      <c r="N1401">
        <v>10.02</v>
      </c>
      <c r="O1401" s="4">
        <f t="shared" si="170"/>
        <v>6.2261374199999997</v>
      </c>
      <c r="P1401" s="5" t="s">
        <v>847</v>
      </c>
      <c r="Q1401" t="str">
        <f>VLOOKUP(P1401,Key!$A$2:$C$160,2,FALSE)</f>
        <v>Home - MDR</v>
      </c>
      <c r="R1401" t="str">
        <f>VLOOKUP(P1401,Key!$A$2:$C$160,3,FALSE)</f>
        <v>Home - MDR</v>
      </c>
      <c r="S1401" t="str">
        <f>VLOOKUP(P1401,Key!$A$2:$D$160,4,FALSE)</f>
        <v>Home - MDR</v>
      </c>
      <c r="T1401" t="b">
        <v>0</v>
      </c>
      <c r="U1401" s="4">
        <f t="shared" si="169"/>
        <v>8433.5381714562373</v>
      </c>
    </row>
    <row r="1402" spans="1:21" x14ac:dyDescent="0.2">
      <c r="A1402">
        <v>5511804785</v>
      </c>
      <c r="B1402" t="s">
        <v>901</v>
      </c>
      <c r="D1402" s="7">
        <v>44369</v>
      </c>
      <c r="F1402" s="7">
        <f t="shared" si="172"/>
        <v>44369</v>
      </c>
      <c r="G1402" s="6">
        <f t="shared" si="173"/>
        <v>6</v>
      </c>
      <c r="H1402" s="6">
        <f t="shared" si="174"/>
        <v>22</v>
      </c>
      <c r="I1402" s="6">
        <f t="shared" si="175"/>
        <v>2021</v>
      </c>
      <c r="J1402" t="s">
        <v>4</v>
      </c>
      <c r="K1402" t="s">
        <v>5</v>
      </c>
      <c r="L1402">
        <v>2907</v>
      </c>
      <c r="M1402">
        <f t="shared" si="171"/>
        <v>10180</v>
      </c>
      <c r="N1402">
        <v>10.18</v>
      </c>
      <c r="O1402" s="4">
        <f t="shared" si="170"/>
        <v>6.3255567800000003</v>
      </c>
      <c r="P1402" s="5" t="s">
        <v>847</v>
      </c>
      <c r="Q1402" t="str">
        <f>VLOOKUP(P1402,Key!$A$2:$C$160,2,FALSE)</f>
        <v>Home - MDR</v>
      </c>
      <c r="R1402" t="str">
        <f>VLOOKUP(P1402,Key!$A$2:$C$160,3,FALSE)</f>
        <v>Home - MDR</v>
      </c>
      <c r="S1402" t="str">
        <f>VLOOKUP(P1402,Key!$A$2:$D$160,4,FALSE)</f>
        <v>Home - MDR</v>
      </c>
      <c r="T1402" t="b">
        <v>0</v>
      </c>
      <c r="U1402" s="4">
        <f t="shared" si="169"/>
        <v>8439.8637282362379</v>
      </c>
    </row>
    <row r="1403" spans="1:21" x14ac:dyDescent="0.2">
      <c r="A1403">
        <v>5517359720</v>
      </c>
      <c r="B1403" t="s">
        <v>902</v>
      </c>
      <c r="D1403" s="7">
        <v>44370</v>
      </c>
      <c r="F1403" s="7">
        <f t="shared" si="172"/>
        <v>44370</v>
      </c>
      <c r="G1403" s="6">
        <f t="shared" si="173"/>
        <v>6</v>
      </c>
      <c r="H1403" s="6">
        <f t="shared" si="174"/>
        <v>23</v>
      </c>
      <c r="I1403" s="6">
        <f t="shared" si="175"/>
        <v>2021</v>
      </c>
      <c r="J1403" t="s">
        <v>4</v>
      </c>
      <c r="K1403" t="s">
        <v>5</v>
      </c>
      <c r="L1403">
        <v>2896</v>
      </c>
      <c r="M1403">
        <f t="shared" si="171"/>
        <v>10080</v>
      </c>
      <c r="N1403">
        <v>10.08</v>
      </c>
      <c r="O1403" s="4">
        <f t="shared" si="170"/>
        <v>6.2634196800000002</v>
      </c>
      <c r="P1403" s="5" t="s">
        <v>847</v>
      </c>
      <c r="Q1403" t="str">
        <f>VLOOKUP(P1403,Key!$A$2:$C$160,2,FALSE)</f>
        <v>Home - MDR</v>
      </c>
      <c r="R1403" t="str">
        <f>VLOOKUP(P1403,Key!$A$2:$C$160,3,FALSE)</f>
        <v>Home - MDR</v>
      </c>
      <c r="S1403" t="str">
        <f>VLOOKUP(P1403,Key!$A$2:$D$160,4,FALSE)</f>
        <v>Home - MDR</v>
      </c>
      <c r="T1403" t="b">
        <v>0</v>
      </c>
      <c r="U1403" s="4">
        <f t="shared" si="169"/>
        <v>8446.1271479162388</v>
      </c>
    </row>
    <row r="1404" spans="1:21" x14ac:dyDescent="0.2">
      <c r="A1404">
        <v>5522758233</v>
      </c>
      <c r="B1404" t="s">
        <v>903</v>
      </c>
      <c r="D1404" s="7">
        <v>44371</v>
      </c>
      <c r="F1404" s="7">
        <f t="shared" si="172"/>
        <v>44371</v>
      </c>
      <c r="G1404" s="6">
        <f t="shared" si="173"/>
        <v>6</v>
      </c>
      <c r="H1404" s="6">
        <f t="shared" si="174"/>
        <v>24</v>
      </c>
      <c r="I1404" s="6">
        <f t="shared" si="175"/>
        <v>2021</v>
      </c>
      <c r="J1404" t="s">
        <v>4</v>
      </c>
      <c r="K1404" t="s">
        <v>5</v>
      </c>
      <c r="L1404">
        <v>2743</v>
      </c>
      <c r="M1404">
        <f t="shared" si="171"/>
        <v>9160</v>
      </c>
      <c r="N1404">
        <v>9.16</v>
      </c>
      <c r="O1404" s="4">
        <f t="shared" si="170"/>
        <v>5.6917583599999997</v>
      </c>
      <c r="P1404" s="5" t="s">
        <v>847</v>
      </c>
      <c r="Q1404" t="str">
        <f>VLOOKUP(P1404,Key!$A$2:$C$160,2,FALSE)</f>
        <v>Home - MDR</v>
      </c>
      <c r="R1404" t="str">
        <f>VLOOKUP(P1404,Key!$A$2:$C$160,3,FALSE)</f>
        <v>Home - MDR</v>
      </c>
      <c r="S1404" t="str">
        <f>VLOOKUP(P1404,Key!$A$2:$D$160,4,FALSE)</f>
        <v>Home - MDR</v>
      </c>
      <c r="T1404" t="b">
        <v>0</v>
      </c>
      <c r="U1404" s="4">
        <f t="shared" si="169"/>
        <v>8451.8189062762394</v>
      </c>
    </row>
    <row r="1405" spans="1:21" x14ac:dyDescent="0.2">
      <c r="A1405">
        <v>5527709382</v>
      </c>
      <c r="B1405" t="s">
        <v>904</v>
      </c>
      <c r="D1405" s="7">
        <v>44372</v>
      </c>
      <c r="F1405" s="7">
        <f t="shared" si="172"/>
        <v>44372</v>
      </c>
      <c r="G1405" s="6">
        <f t="shared" si="173"/>
        <v>6</v>
      </c>
      <c r="H1405" s="6">
        <f t="shared" si="174"/>
        <v>25</v>
      </c>
      <c r="I1405" s="6">
        <f t="shared" si="175"/>
        <v>2021</v>
      </c>
      <c r="J1405" t="s">
        <v>4</v>
      </c>
      <c r="K1405" t="s">
        <v>5</v>
      </c>
      <c r="L1405">
        <v>2874</v>
      </c>
      <c r="M1405">
        <f t="shared" si="171"/>
        <v>10000</v>
      </c>
      <c r="N1405">
        <v>10</v>
      </c>
      <c r="O1405" s="4">
        <f t="shared" si="170"/>
        <v>6.2137099999999998</v>
      </c>
      <c r="P1405" s="5" t="s">
        <v>847</v>
      </c>
      <c r="Q1405" t="str">
        <f>VLOOKUP(P1405,Key!$A$2:$C$160,2,FALSE)</f>
        <v>Home - MDR</v>
      </c>
      <c r="R1405" t="str">
        <f>VLOOKUP(P1405,Key!$A$2:$C$160,3,FALSE)</f>
        <v>Home - MDR</v>
      </c>
      <c r="S1405" t="str">
        <f>VLOOKUP(P1405,Key!$A$2:$D$160,4,FALSE)</f>
        <v>Home - MDR</v>
      </c>
      <c r="T1405" t="b">
        <v>0</v>
      </c>
      <c r="U1405" s="4">
        <f t="shared" si="169"/>
        <v>8458.0326162762394</v>
      </c>
    </row>
    <row r="1406" spans="1:21" x14ac:dyDescent="0.2">
      <c r="A1406">
        <v>5533206003</v>
      </c>
      <c r="B1406" t="s">
        <v>905</v>
      </c>
      <c r="D1406" s="7">
        <v>44373</v>
      </c>
      <c r="F1406" s="7">
        <f t="shared" si="172"/>
        <v>44373</v>
      </c>
      <c r="G1406" s="6">
        <f t="shared" si="173"/>
        <v>6</v>
      </c>
      <c r="H1406" s="6">
        <f t="shared" si="174"/>
        <v>26</v>
      </c>
      <c r="I1406" s="6">
        <f t="shared" si="175"/>
        <v>2021</v>
      </c>
      <c r="J1406" t="s">
        <v>4</v>
      </c>
      <c r="K1406" t="s">
        <v>5</v>
      </c>
      <c r="L1406">
        <v>2394</v>
      </c>
      <c r="M1406">
        <f t="shared" si="171"/>
        <v>8310</v>
      </c>
      <c r="N1406">
        <v>8.31</v>
      </c>
      <c r="O1406" s="4">
        <f t="shared" si="170"/>
        <v>5.1635930100000005</v>
      </c>
      <c r="P1406" s="5" t="s">
        <v>847</v>
      </c>
      <c r="Q1406" t="str">
        <f>VLOOKUP(P1406,Key!$A$2:$C$160,2,FALSE)</f>
        <v>Home - MDR</v>
      </c>
      <c r="R1406" t="str">
        <f>VLOOKUP(P1406,Key!$A$2:$C$160,3,FALSE)</f>
        <v>Home - MDR</v>
      </c>
      <c r="S1406" t="str">
        <f>VLOOKUP(P1406,Key!$A$2:$D$160,4,FALSE)</f>
        <v>Home - MDR</v>
      </c>
      <c r="T1406" t="b">
        <v>0</v>
      </c>
      <c r="U1406" s="4">
        <f t="shared" si="169"/>
        <v>8463.1962092862395</v>
      </c>
    </row>
    <row r="1407" spans="1:21" x14ac:dyDescent="0.2">
      <c r="A1407">
        <v>5544795523</v>
      </c>
      <c r="B1407" t="s">
        <v>906</v>
      </c>
      <c r="D1407" s="7">
        <v>44374</v>
      </c>
      <c r="F1407" s="7">
        <f t="shared" si="172"/>
        <v>44374</v>
      </c>
      <c r="G1407" s="6">
        <f t="shared" si="173"/>
        <v>6</v>
      </c>
      <c r="H1407" s="6">
        <f t="shared" si="174"/>
        <v>27</v>
      </c>
      <c r="I1407" s="6">
        <f t="shared" si="175"/>
        <v>2021</v>
      </c>
      <c r="J1407" t="s">
        <v>6</v>
      </c>
      <c r="K1407" t="s">
        <v>5</v>
      </c>
      <c r="L1407">
        <v>1504</v>
      </c>
      <c r="M1407">
        <f t="shared" si="171"/>
        <v>5270</v>
      </c>
      <c r="N1407">
        <v>5.27</v>
      </c>
      <c r="O1407" s="4">
        <f t="shared" si="170"/>
        <v>3.2746251700000002</v>
      </c>
      <c r="P1407" s="5" t="s">
        <v>847</v>
      </c>
      <c r="Q1407" t="str">
        <f>VLOOKUP(P1407,Key!$A$2:$C$160,2,FALSE)</f>
        <v>Home - MDR</v>
      </c>
      <c r="R1407" t="str">
        <f>VLOOKUP(P1407,Key!$A$2:$C$160,3,FALSE)</f>
        <v>Home - MDR</v>
      </c>
      <c r="S1407" t="str">
        <f>VLOOKUP(P1407,Key!$A$2:$D$160,4,FALSE)</f>
        <v>Home - MDR</v>
      </c>
      <c r="T1407" t="b">
        <v>0</v>
      </c>
      <c r="U1407" s="4">
        <f t="shared" si="169"/>
        <v>8466.4708344562387</v>
      </c>
    </row>
    <row r="1408" spans="1:21" x14ac:dyDescent="0.2">
      <c r="A1408">
        <v>5548796301</v>
      </c>
      <c r="B1408" t="s">
        <v>907</v>
      </c>
      <c r="D1408" s="7">
        <v>44375</v>
      </c>
      <c r="F1408" s="7">
        <f t="shared" si="172"/>
        <v>44375</v>
      </c>
      <c r="G1408" s="6">
        <f t="shared" si="173"/>
        <v>6</v>
      </c>
      <c r="H1408" s="6">
        <f t="shared" si="174"/>
        <v>28</v>
      </c>
      <c r="I1408" s="6">
        <f t="shared" si="175"/>
        <v>2021</v>
      </c>
      <c r="J1408" t="s">
        <v>4</v>
      </c>
      <c r="K1408" t="s">
        <v>5</v>
      </c>
      <c r="L1408">
        <v>3011</v>
      </c>
      <c r="M1408">
        <f t="shared" si="171"/>
        <v>10860</v>
      </c>
      <c r="N1408">
        <v>10.86</v>
      </c>
      <c r="O1408" s="4">
        <f t="shared" si="170"/>
        <v>6.7480890599999999</v>
      </c>
      <c r="P1408" s="5" t="s">
        <v>847</v>
      </c>
      <c r="Q1408" t="str">
        <f>VLOOKUP(P1408,Key!$A$2:$C$160,2,FALSE)</f>
        <v>Home - MDR</v>
      </c>
      <c r="R1408" t="str">
        <f>VLOOKUP(P1408,Key!$A$2:$C$160,3,FALSE)</f>
        <v>Home - MDR</v>
      </c>
      <c r="S1408" t="str">
        <f>VLOOKUP(P1408,Key!$A$2:$D$160,4,FALSE)</f>
        <v>Home - MDR</v>
      </c>
      <c r="T1408" t="b">
        <v>0</v>
      </c>
      <c r="U1408" s="4">
        <f t="shared" si="169"/>
        <v>8473.2189235162386</v>
      </c>
    </row>
    <row r="1409" spans="1:21" x14ac:dyDescent="0.2">
      <c r="A1409">
        <v>5553523579</v>
      </c>
      <c r="B1409" t="s">
        <v>908</v>
      </c>
      <c r="D1409" s="7">
        <v>44377</v>
      </c>
      <c r="F1409" s="7">
        <f t="shared" si="172"/>
        <v>44377</v>
      </c>
      <c r="G1409" s="6">
        <f t="shared" si="173"/>
        <v>6</v>
      </c>
      <c r="H1409" s="6">
        <f t="shared" si="174"/>
        <v>30</v>
      </c>
      <c r="I1409" s="6">
        <f t="shared" si="175"/>
        <v>2021</v>
      </c>
      <c r="J1409" t="s">
        <v>4</v>
      </c>
      <c r="K1409" t="s">
        <v>5</v>
      </c>
      <c r="L1409">
        <v>2886</v>
      </c>
      <c r="M1409">
        <f t="shared" si="171"/>
        <v>10110</v>
      </c>
      <c r="N1409">
        <v>10.11</v>
      </c>
      <c r="O1409" s="4">
        <f t="shared" si="170"/>
        <v>6.2820608099999999</v>
      </c>
      <c r="P1409" s="5" t="s">
        <v>847</v>
      </c>
      <c r="Q1409" t="str">
        <f>VLOOKUP(P1409,Key!$A$2:$C$160,2,FALSE)</f>
        <v>Home - MDR</v>
      </c>
      <c r="R1409" t="str">
        <f>VLOOKUP(P1409,Key!$A$2:$C$160,3,FALSE)</f>
        <v>Home - MDR</v>
      </c>
      <c r="S1409" t="str">
        <f>VLOOKUP(P1409,Key!$A$2:$D$160,4,FALSE)</f>
        <v>Home - MDR</v>
      </c>
      <c r="T1409" t="b">
        <v>0</v>
      </c>
      <c r="U1409" s="4">
        <f t="shared" si="169"/>
        <v>8479.5009843262378</v>
      </c>
    </row>
    <row r="1410" spans="1:21" x14ac:dyDescent="0.2">
      <c r="A1410">
        <v>5559001054</v>
      </c>
      <c r="B1410" t="s">
        <v>909</v>
      </c>
      <c r="D1410" s="7">
        <v>44378</v>
      </c>
      <c r="F1410" s="7">
        <f t="shared" si="172"/>
        <v>44378</v>
      </c>
      <c r="G1410" s="6">
        <f t="shared" si="173"/>
        <v>7</v>
      </c>
      <c r="H1410" s="6">
        <f t="shared" si="174"/>
        <v>1</v>
      </c>
      <c r="I1410" s="6">
        <f t="shared" si="175"/>
        <v>2021</v>
      </c>
      <c r="J1410" t="s">
        <v>4</v>
      </c>
      <c r="K1410" t="s">
        <v>5</v>
      </c>
      <c r="L1410">
        <v>2875</v>
      </c>
      <c r="M1410">
        <f t="shared" si="171"/>
        <v>10100</v>
      </c>
      <c r="N1410">
        <v>10.1</v>
      </c>
      <c r="O1410" s="4">
        <f t="shared" si="170"/>
        <v>6.2758471</v>
      </c>
      <c r="P1410" s="5" t="s">
        <v>847</v>
      </c>
      <c r="Q1410" t="str">
        <f>VLOOKUP(P1410,Key!$A$2:$C$160,2,FALSE)</f>
        <v>Home - MDR</v>
      </c>
      <c r="R1410" t="str">
        <f>VLOOKUP(P1410,Key!$A$2:$C$160,3,FALSE)</f>
        <v>Home - MDR</v>
      </c>
      <c r="S1410" t="str">
        <f>VLOOKUP(P1410,Key!$A$2:$D$160,4,FALSE)</f>
        <v>Home - MDR</v>
      </c>
      <c r="T1410" t="b">
        <v>0</v>
      </c>
      <c r="U1410" s="4">
        <f t="shared" si="169"/>
        <v>8485.7768314262375</v>
      </c>
    </row>
    <row r="1411" spans="1:21" x14ac:dyDescent="0.2">
      <c r="A1411">
        <v>5564025288</v>
      </c>
      <c r="B1411" t="s">
        <v>910</v>
      </c>
      <c r="D1411" s="7">
        <v>44379</v>
      </c>
      <c r="F1411" s="7">
        <f t="shared" si="172"/>
        <v>44379</v>
      </c>
      <c r="G1411" s="6">
        <f t="shared" si="173"/>
        <v>7</v>
      </c>
      <c r="H1411" s="6">
        <f t="shared" si="174"/>
        <v>2</v>
      </c>
      <c r="I1411" s="6">
        <f t="shared" si="175"/>
        <v>2021</v>
      </c>
      <c r="J1411" t="s">
        <v>4</v>
      </c>
      <c r="K1411" t="s">
        <v>5</v>
      </c>
      <c r="L1411">
        <v>2897</v>
      </c>
      <c r="M1411">
        <f t="shared" si="171"/>
        <v>10310</v>
      </c>
      <c r="N1411">
        <v>10.31</v>
      </c>
      <c r="O1411" s="4">
        <f t="shared" si="170"/>
        <v>6.4063350100000003</v>
      </c>
      <c r="P1411" s="5" t="s">
        <v>847</v>
      </c>
      <c r="Q1411" t="str">
        <f>VLOOKUP(P1411,Key!$A$2:$C$160,2,FALSE)</f>
        <v>Home - MDR</v>
      </c>
      <c r="R1411" t="str">
        <f>VLOOKUP(P1411,Key!$A$2:$C$160,3,FALSE)</f>
        <v>Home - MDR</v>
      </c>
      <c r="S1411" t="str">
        <f>VLOOKUP(P1411,Key!$A$2:$D$160,4,FALSE)</f>
        <v>Home - MDR</v>
      </c>
      <c r="T1411" t="b">
        <v>0</v>
      </c>
      <c r="U1411" s="4">
        <f t="shared" si="169"/>
        <v>8492.183166436238</v>
      </c>
    </row>
    <row r="1412" spans="1:21" x14ac:dyDescent="0.2">
      <c r="A1412">
        <v>5569282218</v>
      </c>
      <c r="B1412" t="s">
        <v>911</v>
      </c>
      <c r="D1412" s="7">
        <v>44380</v>
      </c>
      <c r="F1412" s="7">
        <f t="shared" si="172"/>
        <v>44380</v>
      </c>
      <c r="G1412" s="6">
        <f t="shared" si="173"/>
        <v>7</v>
      </c>
      <c r="H1412" s="6">
        <f t="shared" si="174"/>
        <v>3</v>
      </c>
      <c r="I1412" s="6">
        <f t="shared" si="175"/>
        <v>2021</v>
      </c>
      <c r="J1412" t="s">
        <v>4</v>
      </c>
      <c r="K1412" t="s">
        <v>5</v>
      </c>
      <c r="L1412">
        <v>2868</v>
      </c>
      <c r="M1412">
        <f t="shared" si="171"/>
        <v>10140</v>
      </c>
      <c r="N1412">
        <v>10.14</v>
      </c>
      <c r="O1412" s="4">
        <f t="shared" si="170"/>
        <v>6.3007019399999997</v>
      </c>
      <c r="P1412" s="5" t="s">
        <v>847</v>
      </c>
      <c r="Q1412" t="str">
        <f>VLOOKUP(P1412,Key!$A$2:$C$160,2,FALSE)</f>
        <v>Home - MDR</v>
      </c>
      <c r="R1412" t="str">
        <f>VLOOKUP(P1412,Key!$A$2:$C$160,3,FALSE)</f>
        <v>Home - MDR</v>
      </c>
      <c r="S1412" t="str">
        <f>VLOOKUP(P1412,Key!$A$2:$D$160,4,FALSE)</f>
        <v>Home - MDR</v>
      </c>
      <c r="T1412" t="b">
        <v>0</v>
      </c>
      <c r="U1412" s="4">
        <f t="shared" si="169"/>
        <v>8498.4838683762373</v>
      </c>
    </row>
    <row r="1413" spans="1:21" x14ac:dyDescent="0.2">
      <c r="A1413">
        <v>5616492067</v>
      </c>
      <c r="B1413" t="s">
        <v>912</v>
      </c>
      <c r="D1413" s="7">
        <v>44389</v>
      </c>
      <c r="F1413" s="7">
        <f t="shared" si="172"/>
        <v>44389</v>
      </c>
      <c r="G1413" s="6">
        <f t="shared" si="173"/>
        <v>7</v>
      </c>
      <c r="H1413" s="6">
        <f t="shared" si="174"/>
        <v>12</v>
      </c>
      <c r="I1413" s="6">
        <f t="shared" si="175"/>
        <v>2021</v>
      </c>
      <c r="J1413" t="s">
        <v>19</v>
      </c>
      <c r="K1413" t="s">
        <v>20</v>
      </c>
      <c r="L1413">
        <v>3273</v>
      </c>
      <c r="M1413">
        <f t="shared" si="171"/>
        <v>25750</v>
      </c>
      <c r="N1413">
        <v>25.75</v>
      </c>
      <c r="O1413" s="4">
        <f t="shared" si="170"/>
        <v>16.000303250000002</v>
      </c>
      <c r="P1413" s="5" t="s">
        <v>847</v>
      </c>
      <c r="Q1413" t="str">
        <f>VLOOKUP(P1413,Key!$A$2:$C$160,2,FALSE)</f>
        <v>Home - MDR</v>
      </c>
      <c r="R1413" t="str">
        <f>VLOOKUP(P1413,Key!$A$2:$C$160,3,FALSE)</f>
        <v>Home - MDR</v>
      </c>
      <c r="S1413" t="str">
        <f>VLOOKUP(P1413,Key!$A$2:$D$160,4,FALSE)</f>
        <v>Home - MDR</v>
      </c>
      <c r="T1413" t="b">
        <v>1</v>
      </c>
      <c r="U1413" s="4">
        <f t="shared" si="169"/>
        <v>8498.4838683762373</v>
      </c>
    </row>
    <row r="1414" spans="1:21" x14ac:dyDescent="0.2">
      <c r="A1414">
        <v>5621756028</v>
      </c>
      <c r="B1414" t="s">
        <v>913</v>
      </c>
      <c r="D1414" s="7">
        <v>44390</v>
      </c>
      <c r="F1414" s="7">
        <f t="shared" si="172"/>
        <v>44390</v>
      </c>
      <c r="G1414" s="6">
        <f t="shared" si="173"/>
        <v>7</v>
      </c>
      <c r="H1414" s="6">
        <f t="shared" si="174"/>
        <v>13</v>
      </c>
      <c r="I1414" s="6">
        <f t="shared" si="175"/>
        <v>2021</v>
      </c>
      <c r="J1414" t="s">
        <v>19</v>
      </c>
      <c r="K1414" t="s">
        <v>20</v>
      </c>
      <c r="L1414">
        <v>3600</v>
      </c>
      <c r="M1414">
        <f t="shared" si="171"/>
        <v>28000</v>
      </c>
      <c r="N1414">
        <v>28</v>
      </c>
      <c r="O1414" s="4">
        <f t="shared" si="170"/>
        <v>17.398388000000001</v>
      </c>
      <c r="P1414" s="5" t="s">
        <v>847</v>
      </c>
      <c r="Q1414" t="str">
        <f>VLOOKUP(P1414,Key!$A$2:$C$160,2,FALSE)</f>
        <v>Home - MDR</v>
      </c>
      <c r="R1414" t="str">
        <f>VLOOKUP(P1414,Key!$A$2:$C$160,3,FALSE)</f>
        <v>Home - MDR</v>
      </c>
      <c r="S1414" t="str">
        <f>VLOOKUP(P1414,Key!$A$2:$D$160,4,FALSE)</f>
        <v>Home - MDR</v>
      </c>
      <c r="T1414" t="b">
        <v>1</v>
      </c>
      <c r="U1414" s="4">
        <f t="shared" si="169"/>
        <v>8498.4838683762373</v>
      </c>
    </row>
    <row r="1415" spans="1:21" x14ac:dyDescent="0.2">
      <c r="A1415">
        <v>5627131058</v>
      </c>
      <c r="B1415" t="s">
        <v>914</v>
      </c>
      <c r="D1415" s="7">
        <v>44391</v>
      </c>
      <c r="F1415" s="7">
        <f t="shared" si="172"/>
        <v>44391</v>
      </c>
      <c r="G1415" s="6">
        <f t="shared" si="173"/>
        <v>7</v>
      </c>
      <c r="H1415" s="6">
        <f t="shared" si="174"/>
        <v>14</v>
      </c>
      <c r="I1415" s="6">
        <f t="shared" si="175"/>
        <v>2021</v>
      </c>
      <c r="J1415" t="s">
        <v>19</v>
      </c>
      <c r="K1415" t="s">
        <v>20</v>
      </c>
      <c r="L1415">
        <v>3600</v>
      </c>
      <c r="M1415">
        <f t="shared" si="171"/>
        <v>29290</v>
      </c>
      <c r="N1415">
        <v>29.29</v>
      </c>
      <c r="O1415" s="4">
        <f t="shared" si="170"/>
        <v>18.199956589999999</v>
      </c>
      <c r="P1415" s="5" t="s">
        <v>847</v>
      </c>
      <c r="Q1415" t="str">
        <f>VLOOKUP(P1415,Key!$A$2:$C$160,2,FALSE)</f>
        <v>Home - MDR</v>
      </c>
      <c r="R1415" t="str">
        <f>VLOOKUP(P1415,Key!$A$2:$C$160,3,FALSE)</f>
        <v>Home - MDR</v>
      </c>
      <c r="S1415" t="str">
        <f>VLOOKUP(P1415,Key!$A$2:$D$160,4,FALSE)</f>
        <v>Home - MDR</v>
      </c>
      <c r="T1415" t="b">
        <v>1</v>
      </c>
      <c r="U1415" s="4">
        <f t="shared" si="169"/>
        <v>8498.4838683762373</v>
      </c>
    </row>
    <row r="1416" spans="1:21" x14ac:dyDescent="0.2">
      <c r="A1416">
        <v>5632339356</v>
      </c>
      <c r="B1416" t="s">
        <v>915</v>
      </c>
      <c r="D1416" s="7">
        <v>44392</v>
      </c>
      <c r="F1416" s="7">
        <f t="shared" si="172"/>
        <v>44392</v>
      </c>
      <c r="G1416" s="6">
        <f t="shared" si="173"/>
        <v>7</v>
      </c>
      <c r="H1416" s="6">
        <f t="shared" si="174"/>
        <v>15</v>
      </c>
      <c r="I1416" s="6">
        <f t="shared" si="175"/>
        <v>2021</v>
      </c>
      <c r="J1416" t="s">
        <v>19</v>
      </c>
      <c r="K1416" t="s">
        <v>20</v>
      </c>
      <c r="L1416">
        <v>3600</v>
      </c>
      <c r="M1416">
        <f t="shared" si="171"/>
        <v>28320</v>
      </c>
      <c r="N1416">
        <v>28.32</v>
      </c>
      <c r="O1416" s="4">
        <f t="shared" si="170"/>
        <v>17.597226720000002</v>
      </c>
      <c r="P1416" s="5" t="s">
        <v>847</v>
      </c>
      <c r="Q1416" t="str">
        <f>VLOOKUP(P1416,Key!$A$2:$C$160,2,FALSE)</f>
        <v>Home - MDR</v>
      </c>
      <c r="R1416" t="str">
        <f>VLOOKUP(P1416,Key!$A$2:$C$160,3,FALSE)</f>
        <v>Home - MDR</v>
      </c>
      <c r="S1416" t="str">
        <f>VLOOKUP(P1416,Key!$A$2:$D$160,4,FALSE)</f>
        <v>Home - MDR</v>
      </c>
      <c r="T1416" t="b">
        <v>1</v>
      </c>
      <c r="U1416" s="4">
        <f t="shared" ref="U1416:U1479" si="176">IF(K1416="Run",O1416,0)+U1415</f>
        <v>8498.4838683762373</v>
      </c>
    </row>
    <row r="1417" spans="1:21" x14ac:dyDescent="0.2">
      <c r="A1417">
        <v>5637428260</v>
      </c>
      <c r="B1417" t="s">
        <v>916</v>
      </c>
      <c r="D1417" s="7">
        <v>44393</v>
      </c>
      <c r="F1417" s="7">
        <f t="shared" si="172"/>
        <v>44393</v>
      </c>
      <c r="G1417" s="6">
        <f t="shared" si="173"/>
        <v>7</v>
      </c>
      <c r="H1417" s="6">
        <f t="shared" si="174"/>
        <v>16</v>
      </c>
      <c r="I1417" s="6">
        <f t="shared" si="175"/>
        <v>2021</v>
      </c>
      <c r="J1417" t="s">
        <v>19</v>
      </c>
      <c r="K1417" t="s">
        <v>20</v>
      </c>
      <c r="L1417">
        <v>3000</v>
      </c>
      <c r="M1417">
        <f t="shared" si="171"/>
        <v>24270</v>
      </c>
      <c r="N1417">
        <v>24.27</v>
      </c>
      <c r="O1417" s="4">
        <f t="shared" si="170"/>
        <v>15.08067417</v>
      </c>
      <c r="P1417" s="5" t="s">
        <v>847</v>
      </c>
      <c r="Q1417" t="str">
        <f>VLOOKUP(P1417,Key!$A$2:$C$160,2,FALSE)</f>
        <v>Home - MDR</v>
      </c>
      <c r="R1417" t="str">
        <f>VLOOKUP(P1417,Key!$A$2:$C$160,3,FALSE)</f>
        <v>Home - MDR</v>
      </c>
      <c r="S1417" t="str">
        <f>VLOOKUP(P1417,Key!$A$2:$D$160,4,FALSE)</f>
        <v>Home - MDR</v>
      </c>
      <c r="T1417" t="b">
        <v>1</v>
      </c>
      <c r="U1417" s="4">
        <f t="shared" si="176"/>
        <v>8498.4838683762373</v>
      </c>
    </row>
    <row r="1418" spans="1:21" x14ac:dyDescent="0.2">
      <c r="A1418">
        <v>5642785024</v>
      </c>
      <c r="B1418" t="s">
        <v>917</v>
      </c>
      <c r="D1418" s="7">
        <v>44394</v>
      </c>
      <c r="F1418" s="7">
        <f t="shared" si="172"/>
        <v>44394</v>
      </c>
      <c r="G1418" s="6">
        <f t="shared" si="173"/>
        <v>7</v>
      </c>
      <c r="H1418" s="6">
        <f t="shared" si="174"/>
        <v>17</v>
      </c>
      <c r="I1418" s="6">
        <f t="shared" si="175"/>
        <v>2021</v>
      </c>
      <c r="J1418" t="s">
        <v>19</v>
      </c>
      <c r="K1418" t="s">
        <v>20</v>
      </c>
      <c r="L1418">
        <v>3600</v>
      </c>
      <c r="M1418">
        <f t="shared" si="171"/>
        <v>28480</v>
      </c>
      <c r="N1418">
        <v>28.48</v>
      </c>
      <c r="O1418" s="4">
        <f t="shared" si="170"/>
        <v>17.696646080000001</v>
      </c>
      <c r="P1418" s="5" t="s">
        <v>847</v>
      </c>
      <c r="Q1418" t="str">
        <f>VLOOKUP(P1418,Key!$A$2:$C$160,2,FALSE)</f>
        <v>Home - MDR</v>
      </c>
      <c r="R1418" t="str">
        <f>VLOOKUP(P1418,Key!$A$2:$C$160,3,FALSE)</f>
        <v>Home - MDR</v>
      </c>
      <c r="S1418" t="str">
        <f>VLOOKUP(P1418,Key!$A$2:$D$160,4,FALSE)</f>
        <v>Home - MDR</v>
      </c>
      <c r="T1418" t="b">
        <v>1</v>
      </c>
      <c r="U1418" s="4">
        <f t="shared" si="176"/>
        <v>8498.4838683762373</v>
      </c>
    </row>
    <row r="1419" spans="1:21" x14ac:dyDescent="0.2">
      <c r="A1419">
        <v>5648585287</v>
      </c>
      <c r="B1419" t="s">
        <v>918</v>
      </c>
      <c r="D1419" s="7">
        <v>44395</v>
      </c>
      <c r="E1419" t="s">
        <v>920</v>
      </c>
      <c r="F1419" s="7">
        <f t="shared" si="172"/>
        <v>44395</v>
      </c>
      <c r="G1419" s="6">
        <f t="shared" si="173"/>
        <v>7</v>
      </c>
      <c r="H1419" s="6">
        <f t="shared" si="174"/>
        <v>18</v>
      </c>
      <c r="I1419" s="6">
        <f t="shared" si="175"/>
        <v>2021</v>
      </c>
      <c r="J1419" t="s">
        <v>919</v>
      </c>
      <c r="K1419" t="s">
        <v>5</v>
      </c>
      <c r="L1419">
        <v>2464</v>
      </c>
      <c r="M1419">
        <f t="shared" si="171"/>
        <v>8420</v>
      </c>
      <c r="N1419">
        <v>8.42</v>
      </c>
      <c r="O1419" s="4">
        <f t="shared" si="170"/>
        <v>5.2319438199999997</v>
      </c>
      <c r="P1419" s="5" t="s">
        <v>847</v>
      </c>
      <c r="Q1419" t="str">
        <f>VLOOKUP(P1419,Key!$A$2:$C$160,2,FALSE)</f>
        <v>Home - MDR</v>
      </c>
      <c r="R1419" t="str">
        <f>VLOOKUP(P1419,Key!$A$2:$C$160,3,FALSE)</f>
        <v>Home - MDR</v>
      </c>
      <c r="S1419" t="str">
        <f>VLOOKUP(P1419,Key!$A$2:$D$160,4,FALSE)</f>
        <v>Home - MDR</v>
      </c>
      <c r="T1419" t="b">
        <v>0</v>
      </c>
      <c r="U1419" s="4">
        <f t="shared" si="176"/>
        <v>8503.7158121962366</v>
      </c>
    </row>
    <row r="1420" spans="1:21" x14ac:dyDescent="0.2">
      <c r="A1420">
        <v>5652543630</v>
      </c>
      <c r="B1420" t="s">
        <v>921</v>
      </c>
      <c r="D1420" s="7">
        <v>44396</v>
      </c>
      <c r="F1420" s="7">
        <f t="shared" si="172"/>
        <v>44396</v>
      </c>
      <c r="G1420" s="6">
        <f t="shared" si="173"/>
        <v>7</v>
      </c>
      <c r="H1420" s="6">
        <f t="shared" si="174"/>
        <v>19</v>
      </c>
      <c r="I1420" s="6">
        <f t="shared" si="175"/>
        <v>2021</v>
      </c>
      <c r="J1420" t="s">
        <v>4</v>
      </c>
      <c r="K1420" t="s">
        <v>5</v>
      </c>
      <c r="L1420">
        <v>2211</v>
      </c>
      <c r="M1420">
        <f t="shared" si="171"/>
        <v>7290</v>
      </c>
      <c r="N1420">
        <v>7.29</v>
      </c>
      <c r="O1420" s="4">
        <f t="shared" si="170"/>
        <v>4.5297945899999998</v>
      </c>
      <c r="P1420" s="5" t="s">
        <v>847</v>
      </c>
      <c r="Q1420" t="str">
        <f>VLOOKUP(P1420,Key!$A$2:$C$160,2,FALSE)</f>
        <v>Home - MDR</v>
      </c>
      <c r="R1420" t="str">
        <f>VLOOKUP(P1420,Key!$A$2:$C$160,3,FALSE)</f>
        <v>Home - MDR</v>
      </c>
      <c r="S1420" t="str">
        <f>VLOOKUP(P1420,Key!$A$2:$D$160,4,FALSE)</f>
        <v>Home - MDR</v>
      </c>
      <c r="T1420" t="b">
        <v>0</v>
      </c>
      <c r="U1420" s="4">
        <f t="shared" si="176"/>
        <v>8508.2456067862367</v>
      </c>
    </row>
    <row r="1421" spans="1:21" x14ac:dyDescent="0.2">
      <c r="A1421">
        <v>5668986558</v>
      </c>
      <c r="B1421" t="s">
        <v>922</v>
      </c>
      <c r="D1421" s="7">
        <v>44399</v>
      </c>
      <c r="F1421" s="7">
        <f t="shared" si="172"/>
        <v>44399</v>
      </c>
      <c r="G1421" s="6">
        <f t="shared" si="173"/>
        <v>7</v>
      </c>
      <c r="H1421" s="6">
        <f t="shared" si="174"/>
        <v>22</v>
      </c>
      <c r="I1421" s="6">
        <f t="shared" si="175"/>
        <v>2021</v>
      </c>
      <c r="J1421" t="s">
        <v>4</v>
      </c>
      <c r="K1421" t="s">
        <v>5</v>
      </c>
      <c r="L1421">
        <v>2150</v>
      </c>
      <c r="M1421">
        <f t="shared" si="171"/>
        <v>6930</v>
      </c>
      <c r="N1421">
        <v>6.93</v>
      </c>
      <c r="O1421" s="4">
        <f t="shared" si="170"/>
        <v>4.3061010299999998</v>
      </c>
      <c r="P1421" t="s">
        <v>957</v>
      </c>
      <c r="Q1421" t="str">
        <f>VLOOKUP(P1421,Key!$A$2:$C$160,2,FALSE)</f>
        <v>Utah</v>
      </c>
      <c r="R1421" t="str">
        <f>VLOOKUP(P1421,Key!$A$2:$C$160,3,FALSE)</f>
        <v>USA</v>
      </c>
      <c r="S1421" t="str">
        <f>VLOOKUP(P1421,Key!$A$2:$D$160,4,FALSE)</f>
        <v>DOM</v>
      </c>
      <c r="T1421" t="b">
        <v>0</v>
      </c>
      <c r="U1421" s="4">
        <f t="shared" si="176"/>
        <v>8512.5517078162375</v>
      </c>
    </row>
    <row r="1422" spans="1:21" x14ac:dyDescent="0.2">
      <c r="A1422">
        <v>5674278932</v>
      </c>
      <c r="B1422" t="s">
        <v>923</v>
      </c>
      <c r="D1422" s="7">
        <v>44400</v>
      </c>
      <c r="F1422" s="7">
        <f t="shared" si="172"/>
        <v>44400</v>
      </c>
      <c r="G1422" s="6">
        <f t="shared" si="173"/>
        <v>7</v>
      </c>
      <c r="H1422" s="6">
        <f t="shared" si="174"/>
        <v>23</v>
      </c>
      <c r="I1422" s="6">
        <f t="shared" si="175"/>
        <v>2021</v>
      </c>
      <c r="J1422" t="s">
        <v>4</v>
      </c>
      <c r="K1422" t="s">
        <v>5</v>
      </c>
      <c r="L1422">
        <v>2523</v>
      </c>
      <c r="M1422">
        <f t="shared" si="171"/>
        <v>8410</v>
      </c>
      <c r="N1422">
        <v>8.41</v>
      </c>
      <c r="O1422" s="4">
        <f t="shared" si="170"/>
        <v>5.2257301099999998</v>
      </c>
      <c r="P1422" s="5" t="s">
        <v>43</v>
      </c>
      <c r="Q1422" t="str">
        <f>VLOOKUP(P1422,Key!$A$2:$C$160,2,FALSE)</f>
        <v>Missouri</v>
      </c>
      <c r="R1422" t="str">
        <f>VLOOKUP(P1422,Key!$A$2:$C$160,3,FALSE)</f>
        <v>USA</v>
      </c>
      <c r="S1422" t="str">
        <f>VLOOKUP(P1422,Key!$A$2:$D$160,4,FALSE)</f>
        <v>DOM</v>
      </c>
      <c r="T1422" t="b">
        <v>0</v>
      </c>
      <c r="U1422" s="4">
        <f t="shared" si="176"/>
        <v>8517.7774379262373</v>
      </c>
    </row>
    <row r="1423" spans="1:21" x14ac:dyDescent="0.2">
      <c r="A1423">
        <v>5679597479</v>
      </c>
      <c r="B1423" t="s">
        <v>924</v>
      </c>
      <c r="D1423" s="7">
        <v>44401</v>
      </c>
      <c r="F1423" s="7">
        <f t="shared" si="172"/>
        <v>44401</v>
      </c>
      <c r="G1423" s="6">
        <f t="shared" si="173"/>
        <v>7</v>
      </c>
      <c r="H1423" s="6">
        <f t="shared" si="174"/>
        <v>24</v>
      </c>
      <c r="I1423" s="6">
        <f t="shared" si="175"/>
        <v>2021</v>
      </c>
      <c r="J1423" t="s">
        <v>4</v>
      </c>
      <c r="K1423" t="s">
        <v>5</v>
      </c>
      <c r="L1423">
        <v>2577</v>
      </c>
      <c r="M1423">
        <f t="shared" si="171"/>
        <v>8400</v>
      </c>
      <c r="N1423">
        <v>8.4</v>
      </c>
      <c r="O1423" s="4">
        <f t="shared" si="170"/>
        <v>5.2195163999999998</v>
      </c>
      <c r="P1423" s="5" t="s">
        <v>43</v>
      </c>
      <c r="Q1423" t="str">
        <f>VLOOKUP(P1423,Key!$A$2:$C$160,2,FALSE)</f>
        <v>Missouri</v>
      </c>
      <c r="R1423" t="str">
        <f>VLOOKUP(P1423,Key!$A$2:$C$160,3,FALSE)</f>
        <v>USA</v>
      </c>
      <c r="S1423" t="str">
        <f>VLOOKUP(P1423,Key!$A$2:$D$160,4,FALSE)</f>
        <v>DOM</v>
      </c>
      <c r="T1423" t="b">
        <v>0</v>
      </c>
      <c r="U1423" s="4">
        <f t="shared" si="176"/>
        <v>8522.9969543262378</v>
      </c>
    </row>
    <row r="1424" spans="1:21" x14ac:dyDescent="0.2">
      <c r="A1424">
        <v>5684423262</v>
      </c>
      <c r="B1424" t="s">
        <v>925</v>
      </c>
      <c r="D1424" s="7">
        <v>44402</v>
      </c>
      <c r="F1424" s="7">
        <f t="shared" si="172"/>
        <v>44402</v>
      </c>
      <c r="G1424" s="6">
        <f t="shared" si="173"/>
        <v>7</v>
      </c>
      <c r="H1424" s="6">
        <f t="shared" si="174"/>
        <v>25</v>
      </c>
      <c r="I1424" s="6">
        <f t="shared" si="175"/>
        <v>2021</v>
      </c>
      <c r="J1424" t="s">
        <v>926</v>
      </c>
      <c r="K1424" t="s">
        <v>5</v>
      </c>
      <c r="L1424">
        <v>2400</v>
      </c>
      <c r="M1424">
        <f t="shared" si="171"/>
        <v>7560</v>
      </c>
      <c r="N1424">
        <v>7.56</v>
      </c>
      <c r="O1424" s="4">
        <f t="shared" si="170"/>
        <v>4.6975647599999997</v>
      </c>
      <c r="P1424" s="5" t="s">
        <v>43</v>
      </c>
      <c r="Q1424" t="str">
        <f>VLOOKUP(P1424,Key!$A$2:$C$160,2,FALSE)</f>
        <v>Missouri</v>
      </c>
      <c r="R1424" t="str">
        <f>VLOOKUP(P1424,Key!$A$2:$C$160,3,FALSE)</f>
        <v>USA</v>
      </c>
      <c r="S1424" t="str">
        <f>VLOOKUP(P1424,Key!$A$2:$D$160,4,FALSE)</f>
        <v>DOM</v>
      </c>
      <c r="T1424" t="b">
        <v>1</v>
      </c>
      <c r="U1424" s="4">
        <f t="shared" si="176"/>
        <v>8527.6945190862371</v>
      </c>
    </row>
    <row r="1425" spans="1:21" x14ac:dyDescent="0.2">
      <c r="A1425">
        <v>5690705074</v>
      </c>
      <c r="B1425" t="s">
        <v>927</v>
      </c>
      <c r="D1425" s="7">
        <v>44403</v>
      </c>
      <c r="F1425" s="7">
        <f t="shared" si="172"/>
        <v>44403</v>
      </c>
      <c r="G1425" s="6">
        <f t="shared" si="173"/>
        <v>7</v>
      </c>
      <c r="H1425" s="6">
        <f t="shared" si="174"/>
        <v>26</v>
      </c>
      <c r="I1425" s="6">
        <f t="shared" si="175"/>
        <v>2021</v>
      </c>
      <c r="J1425" t="s">
        <v>4</v>
      </c>
      <c r="K1425" t="s">
        <v>5</v>
      </c>
      <c r="L1425">
        <v>2948</v>
      </c>
      <c r="M1425">
        <f t="shared" si="171"/>
        <v>10190</v>
      </c>
      <c r="N1425">
        <v>10.19</v>
      </c>
      <c r="O1425" s="4">
        <f t="shared" si="170"/>
        <v>6.3317704900000003</v>
      </c>
      <c r="P1425" s="5" t="s">
        <v>847</v>
      </c>
      <c r="Q1425" t="str">
        <f>VLOOKUP(P1425,Key!$A$2:$C$160,2,FALSE)</f>
        <v>Home - MDR</v>
      </c>
      <c r="R1425" t="str">
        <f>VLOOKUP(P1425,Key!$A$2:$C$160,3,FALSE)</f>
        <v>Home - MDR</v>
      </c>
      <c r="S1425" t="str">
        <f>VLOOKUP(P1425,Key!$A$2:$D$160,4,FALSE)</f>
        <v>Home - MDR</v>
      </c>
      <c r="T1425" t="b">
        <v>0</v>
      </c>
      <c r="U1425" s="4">
        <f t="shared" si="176"/>
        <v>8534.0262895762371</v>
      </c>
    </row>
    <row r="1426" spans="1:21" x14ac:dyDescent="0.2">
      <c r="A1426">
        <v>5695875357</v>
      </c>
      <c r="B1426" t="s">
        <v>928</v>
      </c>
      <c r="D1426" s="7">
        <v>44404</v>
      </c>
      <c r="F1426" s="7">
        <f t="shared" si="172"/>
        <v>44404</v>
      </c>
      <c r="G1426" s="6">
        <f t="shared" si="173"/>
        <v>7</v>
      </c>
      <c r="H1426" s="6">
        <f t="shared" si="174"/>
        <v>27</v>
      </c>
      <c r="I1426" s="6">
        <f t="shared" si="175"/>
        <v>2021</v>
      </c>
      <c r="J1426" t="s">
        <v>4</v>
      </c>
      <c r="K1426" t="s">
        <v>5</v>
      </c>
      <c r="L1426">
        <v>2886</v>
      </c>
      <c r="M1426">
        <f t="shared" si="171"/>
        <v>10120</v>
      </c>
      <c r="N1426">
        <v>10.119999999999999</v>
      </c>
      <c r="O1426" s="4">
        <f t="shared" si="170"/>
        <v>6.2882745199999999</v>
      </c>
      <c r="P1426" s="5" t="s">
        <v>847</v>
      </c>
      <c r="Q1426" t="str">
        <f>VLOOKUP(P1426,Key!$A$2:$C$160,2,FALSE)</f>
        <v>Home - MDR</v>
      </c>
      <c r="R1426" t="str">
        <f>VLOOKUP(P1426,Key!$A$2:$C$160,3,FALSE)</f>
        <v>Home - MDR</v>
      </c>
      <c r="S1426" t="str">
        <f>VLOOKUP(P1426,Key!$A$2:$D$160,4,FALSE)</f>
        <v>Home - MDR</v>
      </c>
      <c r="T1426" t="b">
        <v>0</v>
      </c>
      <c r="U1426" s="4">
        <f t="shared" si="176"/>
        <v>8540.3145640962375</v>
      </c>
    </row>
    <row r="1427" spans="1:21" x14ac:dyDescent="0.2">
      <c r="A1427">
        <v>5701605576</v>
      </c>
      <c r="B1427" t="s">
        <v>929</v>
      </c>
      <c r="D1427" s="7">
        <v>44405</v>
      </c>
      <c r="F1427" s="7">
        <f t="shared" si="172"/>
        <v>44405</v>
      </c>
      <c r="G1427" s="6">
        <f t="shared" si="173"/>
        <v>7</v>
      </c>
      <c r="H1427" s="6">
        <f t="shared" si="174"/>
        <v>28</v>
      </c>
      <c r="I1427" s="6">
        <f t="shared" si="175"/>
        <v>2021</v>
      </c>
      <c r="J1427" t="s">
        <v>4</v>
      </c>
      <c r="K1427" t="s">
        <v>5</v>
      </c>
      <c r="L1427">
        <v>2889</v>
      </c>
      <c r="M1427">
        <f t="shared" si="171"/>
        <v>10000</v>
      </c>
      <c r="N1427">
        <v>10</v>
      </c>
      <c r="O1427" s="4">
        <f t="shared" si="170"/>
        <v>6.2137099999999998</v>
      </c>
      <c r="P1427" s="5" t="s">
        <v>847</v>
      </c>
      <c r="Q1427" t="str">
        <f>VLOOKUP(P1427,Key!$A$2:$C$160,2,FALSE)</f>
        <v>Home - MDR</v>
      </c>
      <c r="R1427" t="str">
        <f>VLOOKUP(P1427,Key!$A$2:$C$160,3,FALSE)</f>
        <v>Home - MDR</v>
      </c>
      <c r="S1427" t="str">
        <f>VLOOKUP(P1427,Key!$A$2:$D$160,4,FALSE)</f>
        <v>Home - MDR</v>
      </c>
      <c r="T1427" t="b">
        <v>0</v>
      </c>
      <c r="U1427" s="4">
        <f t="shared" si="176"/>
        <v>8546.5282740962375</v>
      </c>
    </row>
    <row r="1428" spans="1:21" x14ac:dyDescent="0.2">
      <c r="A1428">
        <v>5706404633</v>
      </c>
      <c r="B1428" t="s">
        <v>930</v>
      </c>
      <c r="D1428" s="7">
        <v>44406</v>
      </c>
      <c r="F1428" s="7">
        <f t="shared" si="172"/>
        <v>44406</v>
      </c>
      <c r="G1428" s="6">
        <f t="shared" si="173"/>
        <v>7</v>
      </c>
      <c r="H1428" s="6">
        <f t="shared" si="174"/>
        <v>29</v>
      </c>
      <c r="I1428" s="6">
        <f t="shared" si="175"/>
        <v>2021</v>
      </c>
      <c r="J1428" t="s">
        <v>4</v>
      </c>
      <c r="K1428" t="s">
        <v>5</v>
      </c>
      <c r="L1428">
        <v>3036</v>
      </c>
      <c r="M1428">
        <f t="shared" si="171"/>
        <v>10070</v>
      </c>
      <c r="N1428">
        <v>10.07</v>
      </c>
      <c r="O1428" s="4">
        <f t="shared" si="170"/>
        <v>6.2572059700000002</v>
      </c>
      <c r="P1428" s="5" t="s">
        <v>847</v>
      </c>
      <c r="Q1428" t="str">
        <f>VLOOKUP(P1428,Key!$A$2:$C$160,2,FALSE)</f>
        <v>Home - MDR</v>
      </c>
      <c r="R1428" t="str">
        <f>VLOOKUP(P1428,Key!$A$2:$C$160,3,FALSE)</f>
        <v>Home - MDR</v>
      </c>
      <c r="S1428" t="str">
        <f>VLOOKUP(P1428,Key!$A$2:$D$160,4,FALSE)</f>
        <v>Home - MDR</v>
      </c>
      <c r="T1428" t="b">
        <v>0</v>
      </c>
      <c r="U1428" s="4">
        <f t="shared" si="176"/>
        <v>8552.7854800662371</v>
      </c>
    </row>
    <row r="1429" spans="1:21" x14ac:dyDescent="0.2">
      <c r="A1429">
        <v>5711776379</v>
      </c>
      <c r="B1429" t="s">
        <v>931</v>
      </c>
      <c r="D1429" s="7">
        <v>44407</v>
      </c>
      <c r="F1429" s="7">
        <f t="shared" si="172"/>
        <v>44407</v>
      </c>
      <c r="G1429" s="6">
        <f t="shared" si="173"/>
        <v>7</v>
      </c>
      <c r="H1429" s="6">
        <f t="shared" si="174"/>
        <v>30</v>
      </c>
      <c r="I1429" s="6">
        <f t="shared" si="175"/>
        <v>2021</v>
      </c>
      <c r="J1429" t="s">
        <v>4</v>
      </c>
      <c r="K1429" t="s">
        <v>5</v>
      </c>
      <c r="L1429">
        <v>2958</v>
      </c>
      <c r="M1429">
        <f t="shared" si="171"/>
        <v>10170</v>
      </c>
      <c r="N1429">
        <v>10.17</v>
      </c>
      <c r="O1429" s="4">
        <f t="shared" si="170"/>
        <v>6.3193430700000004</v>
      </c>
      <c r="P1429" s="5" t="s">
        <v>847</v>
      </c>
      <c r="Q1429" t="str">
        <f>VLOOKUP(P1429,Key!$A$2:$C$160,2,FALSE)</f>
        <v>Home - MDR</v>
      </c>
      <c r="R1429" t="str">
        <f>VLOOKUP(P1429,Key!$A$2:$C$160,3,FALSE)</f>
        <v>Home - MDR</v>
      </c>
      <c r="S1429" t="str">
        <f>VLOOKUP(P1429,Key!$A$2:$D$160,4,FALSE)</f>
        <v>Home - MDR</v>
      </c>
      <c r="T1429" t="b">
        <v>0</v>
      </c>
      <c r="U1429" s="4">
        <f t="shared" si="176"/>
        <v>8559.1048231362365</v>
      </c>
    </row>
    <row r="1430" spans="1:21" x14ac:dyDescent="0.2">
      <c r="A1430">
        <v>5717123168</v>
      </c>
      <c r="B1430" t="s">
        <v>932</v>
      </c>
      <c r="D1430" s="7">
        <v>44408</v>
      </c>
      <c r="F1430" s="7">
        <f t="shared" si="172"/>
        <v>44408</v>
      </c>
      <c r="G1430" s="6">
        <f t="shared" si="173"/>
        <v>7</v>
      </c>
      <c r="H1430" s="6">
        <f t="shared" si="174"/>
        <v>31</v>
      </c>
      <c r="I1430" s="6">
        <f t="shared" si="175"/>
        <v>2021</v>
      </c>
      <c r="J1430" t="s">
        <v>4</v>
      </c>
      <c r="K1430" t="s">
        <v>5</v>
      </c>
      <c r="L1430">
        <v>2916</v>
      </c>
      <c r="M1430">
        <f t="shared" si="171"/>
        <v>10070</v>
      </c>
      <c r="N1430">
        <v>10.07</v>
      </c>
      <c r="O1430" s="4">
        <f t="shared" si="170"/>
        <v>6.2572059700000002</v>
      </c>
      <c r="P1430" s="5" t="s">
        <v>847</v>
      </c>
      <c r="Q1430" t="str">
        <f>VLOOKUP(P1430,Key!$A$2:$C$160,2,FALSE)</f>
        <v>Home - MDR</v>
      </c>
      <c r="R1430" t="str">
        <f>VLOOKUP(P1430,Key!$A$2:$C$160,3,FALSE)</f>
        <v>Home - MDR</v>
      </c>
      <c r="S1430" t="str">
        <f>VLOOKUP(P1430,Key!$A$2:$D$160,4,FALSE)</f>
        <v>Home - MDR</v>
      </c>
      <c r="T1430" t="b">
        <v>0</v>
      </c>
      <c r="U1430" s="4">
        <f t="shared" si="176"/>
        <v>8565.3620291062362</v>
      </c>
    </row>
    <row r="1431" spans="1:21" x14ac:dyDescent="0.2">
      <c r="A1431">
        <v>5722391674</v>
      </c>
      <c r="B1431" t="s">
        <v>933</v>
      </c>
      <c r="D1431" s="7">
        <v>44409</v>
      </c>
      <c r="F1431" s="7">
        <f t="shared" si="172"/>
        <v>44409</v>
      </c>
      <c r="G1431" s="6">
        <f t="shared" si="173"/>
        <v>8</v>
      </c>
      <c r="H1431" s="6">
        <f t="shared" si="174"/>
        <v>1</v>
      </c>
      <c r="I1431" s="6">
        <f t="shared" si="175"/>
        <v>2021</v>
      </c>
      <c r="J1431" t="s">
        <v>4</v>
      </c>
      <c r="K1431" t="s">
        <v>5</v>
      </c>
      <c r="L1431">
        <v>2403</v>
      </c>
      <c r="M1431">
        <f t="shared" si="171"/>
        <v>8360</v>
      </c>
      <c r="N1431">
        <v>8.36</v>
      </c>
      <c r="O1431" s="4">
        <f t="shared" ref="O1431:O1493" si="177">M1431*$J$2</f>
        <v>5.1946615600000001</v>
      </c>
      <c r="P1431" s="5" t="s">
        <v>847</v>
      </c>
      <c r="Q1431" t="str">
        <f>VLOOKUP(P1431,Key!$A$2:$C$160,2,FALSE)</f>
        <v>Home - MDR</v>
      </c>
      <c r="R1431" t="str">
        <f>VLOOKUP(P1431,Key!$A$2:$C$160,3,FALSE)</f>
        <v>Home - MDR</v>
      </c>
      <c r="S1431" t="str">
        <f>VLOOKUP(P1431,Key!$A$2:$D$160,4,FALSE)</f>
        <v>Home - MDR</v>
      </c>
      <c r="T1431" t="b">
        <v>0</v>
      </c>
      <c r="U1431" s="4">
        <f t="shared" si="176"/>
        <v>8570.556690666237</v>
      </c>
    </row>
    <row r="1432" spans="1:21" x14ac:dyDescent="0.2">
      <c r="A1432">
        <v>5727308645</v>
      </c>
      <c r="B1432" t="s">
        <v>934</v>
      </c>
      <c r="D1432" s="7">
        <v>44410</v>
      </c>
      <c r="F1432" s="7">
        <f t="shared" si="172"/>
        <v>44410</v>
      </c>
      <c r="G1432" s="6">
        <f t="shared" si="173"/>
        <v>8</v>
      </c>
      <c r="H1432" s="6">
        <f t="shared" si="174"/>
        <v>2</v>
      </c>
      <c r="I1432" s="6">
        <f t="shared" si="175"/>
        <v>2021</v>
      </c>
      <c r="J1432" t="s">
        <v>4</v>
      </c>
      <c r="K1432" t="s">
        <v>5</v>
      </c>
      <c r="L1432">
        <v>2887</v>
      </c>
      <c r="M1432">
        <f t="shared" si="171"/>
        <v>10170</v>
      </c>
      <c r="N1432">
        <v>10.17</v>
      </c>
      <c r="O1432" s="4">
        <f t="shared" si="177"/>
        <v>6.3193430700000004</v>
      </c>
      <c r="P1432" s="5" t="s">
        <v>847</v>
      </c>
      <c r="Q1432" t="str">
        <f>VLOOKUP(P1432,Key!$A$2:$C$160,2,FALSE)</f>
        <v>Home - MDR</v>
      </c>
      <c r="R1432" t="str">
        <f>VLOOKUP(P1432,Key!$A$2:$C$160,3,FALSE)</f>
        <v>Home - MDR</v>
      </c>
      <c r="S1432" t="str">
        <f>VLOOKUP(P1432,Key!$A$2:$D$160,4,FALSE)</f>
        <v>Home - MDR</v>
      </c>
      <c r="T1432" t="b">
        <v>0</v>
      </c>
      <c r="U1432" s="4">
        <f t="shared" si="176"/>
        <v>8576.8760337362364</v>
      </c>
    </row>
    <row r="1433" spans="1:21" x14ac:dyDescent="0.2">
      <c r="A1433">
        <v>5732993234</v>
      </c>
      <c r="B1433" t="s">
        <v>935</v>
      </c>
      <c r="D1433" s="7">
        <v>44411</v>
      </c>
      <c r="F1433" s="7">
        <f t="shared" si="172"/>
        <v>44411</v>
      </c>
      <c r="G1433" s="6">
        <f t="shared" si="173"/>
        <v>8</v>
      </c>
      <c r="H1433" s="6">
        <f t="shared" si="174"/>
        <v>3</v>
      </c>
      <c r="I1433" s="6">
        <f t="shared" si="175"/>
        <v>2021</v>
      </c>
      <c r="J1433" t="s">
        <v>4</v>
      </c>
      <c r="K1433" t="s">
        <v>5</v>
      </c>
      <c r="L1433">
        <v>2943</v>
      </c>
      <c r="M1433">
        <f t="shared" si="171"/>
        <v>10420</v>
      </c>
      <c r="N1433">
        <v>10.42</v>
      </c>
      <c r="O1433" s="4">
        <f t="shared" si="177"/>
        <v>6.4746858200000004</v>
      </c>
      <c r="P1433" s="5" t="s">
        <v>847</v>
      </c>
      <c r="Q1433" t="str">
        <f>VLOOKUP(P1433,Key!$A$2:$C$160,2,FALSE)</f>
        <v>Home - MDR</v>
      </c>
      <c r="R1433" t="str">
        <f>VLOOKUP(P1433,Key!$A$2:$C$160,3,FALSE)</f>
        <v>Home - MDR</v>
      </c>
      <c r="S1433" t="str">
        <f>VLOOKUP(P1433,Key!$A$2:$D$160,4,FALSE)</f>
        <v>Home - MDR</v>
      </c>
      <c r="T1433" t="b">
        <v>0</v>
      </c>
      <c r="U1433" s="4">
        <f t="shared" si="176"/>
        <v>8583.3507195562361</v>
      </c>
    </row>
    <row r="1434" spans="1:21" x14ac:dyDescent="0.2">
      <c r="A1434">
        <v>5738919824</v>
      </c>
      <c r="B1434" t="s">
        <v>936</v>
      </c>
      <c r="D1434" s="7">
        <v>44412</v>
      </c>
      <c r="F1434" s="7">
        <f t="shared" si="172"/>
        <v>44412</v>
      </c>
      <c r="G1434" s="6">
        <f t="shared" si="173"/>
        <v>8</v>
      </c>
      <c r="H1434" s="6">
        <f t="shared" si="174"/>
        <v>4</v>
      </c>
      <c r="I1434" s="6">
        <f t="shared" si="175"/>
        <v>2021</v>
      </c>
      <c r="J1434" t="s">
        <v>4</v>
      </c>
      <c r="K1434" t="s">
        <v>5</v>
      </c>
      <c r="L1434">
        <v>2828</v>
      </c>
      <c r="M1434">
        <f t="shared" si="171"/>
        <v>10020</v>
      </c>
      <c r="N1434">
        <v>10.02</v>
      </c>
      <c r="O1434" s="4">
        <f t="shared" si="177"/>
        <v>6.2261374199999997</v>
      </c>
      <c r="P1434" s="5" t="s">
        <v>847</v>
      </c>
      <c r="Q1434" t="str">
        <f>VLOOKUP(P1434,Key!$A$2:$C$160,2,FALSE)</f>
        <v>Home - MDR</v>
      </c>
      <c r="R1434" t="str">
        <f>VLOOKUP(P1434,Key!$A$2:$C$160,3,FALSE)</f>
        <v>Home - MDR</v>
      </c>
      <c r="S1434" t="str">
        <f>VLOOKUP(P1434,Key!$A$2:$D$160,4,FALSE)</f>
        <v>Home - MDR</v>
      </c>
      <c r="T1434" t="b">
        <v>0</v>
      </c>
      <c r="U1434" s="4">
        <f t="shared" si="176"/>
        <v>8589.5768569762367</v>
      </c>
    </row>
    <row r="1435" spans="1:21" x14ac:dyDescent="0.2">
      <c r="A1435">
        <v>5743958120</v>
      </c>
      <c r="B1435" t="s">
        <v>937</v>
      </c>
      <c r="D1435" s="7">
        <v>44413</v>
      </c>
      <c r="F1435" s="7">
        <f t="shared" si="172"/>
        <v>44413</v>
      </c>
      <c r="G1435" s="6">
        <f t="shared" si="173"/>
        <v>8</v>
      </c>
      <c r="H1435" s="6">
        <f t="shared" si="174"/>
        <v>5</v>
      </c>
      <c r="I1435" s="6">
        <f t="shared" si="175"/>
        <v>2021</v>
      </c>
      <c r="J1435" t="s">
        <v>4</v>
      </c>
      <c r="K1435" t="s">
        <v>5</v>
      </c>
      <c r="L1435">
        <v>2339</v>
      </c>
      <c r="M1435">
        <f t="shared" si="171"/>
        <v>8440</v>
      </c>
      <c r="N1435">
        <v>8.44</v>
      </c>
      <c r="O1435" s="4">
        <f t="shared" si="177"/>
        <v>5.2443712400000004</v>
      </c>
      <c r="P1435" s="5" t="s">
        <v>847</v>
      </c>
      <c r="Q1435" t="str">
        <f>VLOOKUP(P1435,Key!$A$2:$C$160,2,FALSE)</f>
        <v>Home - MDR</v>
      </c>
      <c r="R1435" t="str">
        <f>VLOOKUP(P1435,Key!$A$2:$C$160,3,FALSE)</f>
        <v>Home - MDR</v>
      </c>
      <c r="S1435" t="str">
        <f>VLOOKUP(P1435,Key!$A$2:$D$160,4,FALSE)</f>
        <v>Home - MDR</v>
      </c>
      <c r="T1435" t="b">
        <v>0</v>
      </c>
      <c r="U1435" s="4">
        <f t="shared" si="176"/>
        <v>8594.8212282162367</v>
      </c>
    </row>
    <row r="1436" spans="1:21" x14ac:dyDescent="0.2">
      <c r="A1436">
        <v>5748599812</v>
      </c>
      <c r="B1436" t="s">
        <v>938</v>
      </c>
      <c r="D1436" s="7">
        <v>44414</v>
      </c>
      <c r="F1436" s="7">
        <f t="shared" si="172"/>
        <v>44414</v>
      </c>
      <c r="G1436" s="6">
        <f t="shared" si="173"/>
        <v>8</v>
      </c>
      <c r="H1436" s="6">
        <f t="shared" si="174"/>
        <v>6</v>
      </c>
      <c r="I1436" s="6">
        <f t="shared" si="175"/>
        <v>2021</v>
      </c>
      <c r="J1436" t="s">
        <v>4</v>
      </c>
      <c r="K1436" t="s">
        <v>5</v>
      </c>
      <c r="L1436">
        <v>2480</v>
      </c>
      <c r="M1436">
        <f t="shared" si="171"/>
        <v>8630</v>
      </c>
      <c r="N1436">
        <v>8.6300000000000008</v>
      </c>
      <c r="O1436" s="4">
        <f t="shared" si="177"/>
        <v>5.36243173</v>
      </c>
      <c r="P1436" s="5" t="s">
        <v>847</v>
      </c>
      <c r="Q1436" t="str">
        <f>VLOOKUP(P1436,Key!$A$2:$C$160,2,FALSE)</f>
        <v>Home - MDR</v>
      </c>
      <c r="R1436" t="str">
        <f>VLOOKUP(P1436,Key!$A$2:$C$160,3,FALSE)</f>
        <v>Home - MDR</v>
      </c>
      <c r="S1436" t="str">
        <f>VLOOKUP(P1436,Key!$A$2:$D$160,4,FALSE)</f>
        <v>Home - MDR</v>
      </c>
      <c r="T1436" t="b">
        <v>0</v>
      </c>
      <c r="U1436" s="4">
        <f t="shared" si="176"/>
        <v>8600.1836599462367</v>
      </c>
    </row>
    <row r="1437" spans="1:21" x14ac:dyDescent="0.2">
      <c r="A1437">
        <v>5754280047</v>
      </c>
      <c r="B1437" t="s">
        <v>939</v>
      </c>
      <c r="D1437" s="7">
        <v>44415</v>
      </c>
      <c r="F1437" s="7">
        <f t="shared" si="172"/>
        <v>44415</v>
      </c>
      <c r="G1437" s="6">
        <f t="shared" si="173"/>
        <v>8</v>
      </c>
      <c r="H1437" s="6">
        <f t="shared" si="174"/>
        <v>7</v>
      </c>
      <c r="I1437" s="6">
        <f t="shared" si="175"/>
        <v>2021</v>
      </c>
      <c r="J1437" t="s">
        <v>4</v>
      </c>
      <c r="K1437" t="s">
        <v>5</v>
      </c>
      <c r="L1437">
        <v>1542</v>
      </c>
      <c r="M1437">
        <f t="shared" si="171"/>
        <v>5260</v>
      </c>
      <c r="N1437">
        <v>5.26</v>
      </c>
      <c r="O1437" s="4">
        <f t="shared" si="177"/>
        <v>3.2684114600000003</v>
      </c>
      <c r="P1437" s="5" t="s">
        <v>847</v>
      </c>
      <c r="Q1437" t="str">
        <f>VLOOKUP(P1437,Key!$A$2:$C$160,2,FALSE)</f>
        <v>Home - MDR</v>
      </c>
      <c r="R1437" t="str">
        <f>VLOOKUP(P1437,Key!$A$2:$C$160,3,FALSE)</f>
        <v>Home - MDR</v>
      </c>
      <c r="S1437" t="str">
        <f>VLOOKUP(P1437,Key!$A$2:$D$160,4,FALSE)</f>
        <v>Home - MDR</v>
      </c>
      <c r="T1437" t="b">
        <v>0</v>
      </c>
      <c r="U1437" s="4">
        <f t="shared" si="176"/>
        <v>8603.4520714062364</v>
      </c>
    </row>
    <row r="1438" spans="1:21" x14ac:dyDescent="0.2">
      <c r="A1438">
        <v>5759750131</v>
      </c>
      <c r="B1438" t="s">
        <v>940</v>
      </c>
      <c r="D1438" s="7">
        <v>44416</v>
      </c>
      <c r="F1438" s="7">
        <f t="shared" si="172"/>
        <v>44416</v>
      </c>
      <c r="G1438" s="6">
        <f t="shared" si="173"/>
        <v>8</v>
      </c>
      <c r="H1438" s="6">
        <f t="shared" si="174"/>
        <v>8</v>
      </c>
      <c r="I1438" s="6">
        <f t="shared" si="175"/>
        <v>2021</v>
      </c>
      <c r="J1438" t="s">
        <v>4</v>
      </c>
      <c r="K1438" t="s">
        <v>5</v>
      </c>
      <c r="L1438">
        <v>2511</v>
      </c>
      <c r="M1438">
        <f t="shared" si="171"/>
        <v>8690</v>
      </c>
      <c r="N1438">
        <v>8.69</v>
      </c>
      <c r="O1438" s="4">
        <f t="shared" si="177"/>
        <v>5.3997139900000004</v>
      </c>
      <c r="P1438" s="5" t="s">
        <v>847</v>
      </c>
      <c r="Q1438" t="str">
        <f>VLOOKUP(P1438,Key!$A$2:$C$160,2,FALSE)</f>
        <v>Home - MDR</v>
      </c>
      <c r="R1438" t="str">
        <f>VLOOKUP(P1438,Key!$A$2:$C$160,3,FALSE)</f>
        <v>Home - MDR</v>
      </c>
      <c r="S1438" t="str">
        <f>VLOOKUP(P1438,Key!$A$2:$D$160,4,FALSE)</f>
        <v>Home - MDR</v>
      </c>
      <c r="T1438" t="b">
        <v>0</v>
      </c>
      <c r="U1438" s="4">
        <f t="shared" si="176"/>
        <v>8608.8517853962367</v>
      </c>
    </row>
    <row r="1439" spans="1:21" x14ac:dyDescent="0.2">
      <c r="A1439">
        <v>5764698918</v>
      </c>
      <c r="B1439" t="s">
        <v>941</v>
      </c>
      <c r="D1439" s="7">
        <v>44417</v>
      </c>
      <c r="F1439" s="7">
        <f t="shared" si="172"/>
        <v>44417</v>
      </c>
      <c r="G1439" s="6">
        <f t="shared" si="173"/>
        <v>8</v>
      </c>
      <c r="H1439" s="6">
        <f t="shared" si="174"/>
        <v>9</v>
      </c>
      <c r="I1439" s="6">
        <f t="shared" si="175"/>
        <v>2021</v>
      </c>
      <c r="J1439" t="s">
        <v>4</v>
      </c>
      <c r="K1439" t="s">
        <v>5</v>
      </c>
      <c r="L1439">
        <v>2961</v>
      </c>
      <c r="M1439">
        <f t="shared" si="171"/>
        <v>10310</v>
      </c>
      <c r="N1439">
        <v>10.31</v>
      </c>
      <c r="O1439" s="4">
        <f t="shared" si="177"/>
        <v>6.4063350100000003</v>
      </c>
      <c r="P1439" s="5" t="s">
        <v>847</v>
      </c>
      <c r="Q1439" t="str">
        <f>VLOOKUP(P1439,Key!$A$2:$C$160,2,FALSE)</f>
        <v>Home - MDR</v>
      </c>
      <c r="R1439" t="str">
        <f>VLOOKUP(P1439,Key!$A$2:$C$160,3,FALSE)</f>
        <v>Home - MDR</v>
      </c>
      <c r="S1439" t="str">
        <f>VLOOKUP(P1439,Key!$A$2:$D$160,4,FALSE)</f>
        <v>Home - MDR</v>
      </c>
      <c r="T1439" t="b">
        <v>0</v>
      </c>
      <c r="U1439" s="4">
        <f t="shared" si="176"/>
        <v>8615.2581204062371</v>
      </c>
    </row>
    <row r="1440" spans="1:21" x14ac:dyDescent="0.2">
      <c r="A1440">
        <v>5770388721</v>
      </c>
      <c r="B1440" t="s">
        <v>942</v>
      </c>
      <c r="D1440" s="7">
        <v>44418</v>
      </c>
      <c r="F1440" s="7">
        <f t="shared" si="172"/>
        <v>44418</v>
      </c>
      <c r="G1440" s="6">
        <f t="shared" si="173"/>
        <v>8</v>
      </c>
      <c r="H1440" s="6">
        <f t="shared" si="174"/>
        <v>10</v>
      </c>
      <c r="I1440" s="6">
        <f t="shared" si="175"/>
        <v>2021</v>
      </c>
      <c r="J1440" t="s">
        <v>4</v>
      </c>
      <c r="K1440" t="s">
        <v>5</v>
      </c>
      <c r="L1440">
        <v>2937</v>
      </c>
      <c r="M1440">
        <f t="shared" si="171"/>
        <v>10250</v>
      </c>
      <c r="N1440">
        <v>10.25</v>
      </c>
      <c r="O1440" s="4">
        <f t="shared" si="177"/>
        <v>6.3690527499999998</v>
      </c>
      <c r="P1440" s="5" t="s">
        <v>847</v>
      </c>
      <c r="Q1440" t="str">
        <f>VLOOKUP(P1440,Key!$A$2:$C$160,2,FALSE)</f>
        <v>Home - MDR</v>
      </c>
      <c r="R1440" t="str">
        <f>VLOOKUP(P1440,Key!$A$2:$C$160,3,FALSE)</f>
        <v>Home - MDR</v>
      </c>
      <c r="S1440" t="str">
        <f>VLOOKUP(P1440,Key!$A$2:$D$160,4,FALSE)</f>
        <v>Home - MDR</v>
      </c>
      <c r="T1440" t="b">
        <v>0</v>
      </c>
      <c r="U1440" s="4">
        <f t="shared" si="176"/>
        <v>8621.6271731562374</v>
      </c>
    </row>
    <row r="1441" spans="1:21" x14ac:dyDescent="0.2">
      <c r="A1441">
        <v>5776100224</v>
      </c>
      <c r="B1441" t="s">
        <v>943</v>
      </c>
      <c r="D1441" s="7">
        <v>44419</v>
      </c>
      <c r="F1441" s="7">
        <f t="shared" si="172"/>
        <v>44419</v>
      </c>
      <c r="G1441" s="6">
        <f t="shared" si="173"/>
        <v>8</v>
      </c>
      <c r="H1441" s="6">
        <f t="shared" si="174"/>
        <v>11</v>
      </c>
      <c r="I1441" s="6">
        <f t="shared" si="175"/>
        <v>2021</v>
      </c>
      <c r="J1441" t="s">
        <v>4</v>
      </c>
      <c r="K1441" t="s">
        <v>5</v>
      </c>
      <c r="L1441">
        <v>2917</v>
      </c>
      <c r="M1441">
        <f t="shared" ref="M1441:M1451" si="178">N1441*1000</f>
        <v>10170</v>
      </c>
      <c r="N1441">
        <v>10.17</v>
      </c>
      <c r="O1441" s="4">
        <f t="shared" si="177"/>
        <v>6.3193430700000004</v>
      </c>
      <c r="P1441" s="5" t="s">
        <v>847</v>
      </c>
      <c r="Q1441" t="str">
        <f>VLOOKUP(P1441,Key!$A$2:$C$160,2,FALSE)</f>
        <v>Home - MDR</v>
      </c>
      <c r="R1441" t="str">
        <f>VLOOKUP(P1441,Key!$A$2:$C$160,3,FALSE)</f>
        <v>Home - MDR</v>
      </c>
      <c r="S1441" t="str">
        <f>VLOOKUP(P1441,Key!$A$2:$D$160,4,FALSE)</f>
        <v>Home - MDR</v>
      </c>
      <c r="T1441" t="b">
        <v>0</v>
      </c>
      <c r="U1441" s="4">
        <f t="shared" si="176"/>
        <v>8627.9465162262368</v>
      </c>
    </row>
    <row r="1442" spans="1:21" x14ac:dyDescent="0.2">
      <c r="A1442">
        <v>5780609513</v>
      </c>
      <c r="B1442" t="s">
        <v>944</v>
      </c>
      <c r="D1442" s="7">
        <v>44420</v>
      </c>
      <c r="F1442" s="7">
        <f t="shared" si="172"/>
        <v>44420</v>
      </c>
      <c r="G1442" s="6">
        <f t="shared" si="173"/>
        <v>8</v>
      </c>
      <c r="H1442" s="6">
        <f t="shared" si="174"/>
        <v>12</v>
      </c>
      <c r="I1442" s="6">
        <f t="shared" si="175"/>
        <v>2021</v>
      </c>
      <c r="J1442" t="s">
        <v>945</v>
      </c>
      <c r="K1442" t="s">
        <v>5</v>
      </c>
      <c r="L1442">
        <v>2912</v>
      </c>
      <c r="M1442">
        <f t="shared" si="178"/>
        <v>10290</v>
      </c>
      <c r="N1442">
        <v>10.29</v>
      </c>
      <c r="O1442" s="4">
        <f t="shared" si="177"/>
        <v>6.3939075900000004</v>
      </c>
      <c r="P1442" s="5" t="s">
        <v>510</v>
      </c>
      <c r="Q1442" t="str">
        <f>VLOOKUP(P1442,Key!$A$2:$C$160,2,FALSE)</f>
        <v>Home - Manhattan</v>
      </c>
      <c r="R1442" t="str">
        <f>VLOOKUP(P1442,Key!$A$2:$C$160,3,FALSE)</f>
        <v>Home - Manhattan</v>
      </c>
      <c r="S1442" t="str">
        <f>VLOOKUP(P1442,Key!$A$2:$D$160,4,FALSE)</f>
        <v>Home - Manhattan</v>
      </c>
      <c r="T1442" t="b">
        <v>0</v>
      </c>
      <c r="U1442" s="4">
        <f t="shared" si="176"/>
        <v>8634.3404238162366</v>
      </c>
    </row>
    <row r="1443" spans="1:21" x14ac:dyDescent="0.2">
      <c r="A1443">
        <v>5805356471</v>
      </c>
      <c r="B1443" t="s">
        <v>946</v>
      </c>
      <c r="D1443" s="7">
        <v>44425</v>
      </c>
      <c r="F1443" s="7">
        <f t="shared" si="172"/>
        <v>44425</v>
      </c>
      <c r="G1443" s="6">
        <f t="shared" si="173"/>
        <v>8</v>
      </c>
      <c r="H1443" s="6">
        <f t="shared" si="174"/>
        <v>17</v>
      </c>
      <c r="I1443" s="6">
        <f t="shared" si="175"/>
        <v>2021</v>
      </c>
      <c r="J1443" t="s">
        <v>947</v>
      </c>
      <c r="K1443" t="s">
        <v>5</v>
      </c>
      <c r="L1443">
        <v>2938</v>
      </c>
      <c r="M1443">
        <f t="shared" si="178"/>
        <v>10200</v>
      </c>
      <c r="N1443">
        <v>10.199999999999999</v>
      </c>
      <c r="O1443" s="4">
        <f t="shared" si="177"/>
        <v>6.3379842000000002</v>
      </c>
      <c r="P1443" s="5" t="s">
        <v>958</v>
      </c>
      <c r="Q1443" t="str">
        <f>VLOOKUP(P1443,Key!$A$2:$C$160,2,FALSE)</f>
        <v>Moscow</v>
      </c>
      <c r="R1443" t="str">
        <f>VLOOKUP(P1443,Key!$A$2:$C$160,3,FALSE)</f>
        <v>Russia</v>
      </c>
      <c r="S1443" t="str">
        <f>VLOOKUP(P1443,Key!$A$2:$D$160,4,FALSE)</f>
        <v>INT</v>
      </c>
      <c r="T1443" t="b">
        <v>0</v>
      </c>
      <c r="U1443" s="4">
        <f t="shared" si="176"/>
        <v>8640.6784080162361</v>
      </c>
    </row>
    <row r="1444" spans="1:21" x14ac:dyDescent="0.2">
      <c r="A1444">
        <v>5810886284</v>
      </c>
      <c r="B1444" t="s">
        <v>948</v>
      </c>
      <c r="D1444" s="7">
        <v>44426</v>
      </c>
      <c r="F1444" s="7">
        <f t="shared" si="172"/>
        <v>44426</v>
      </c>
      <c r="G1444" s="6">
        <f t="shared" si="173"/>
        <v>8</v>
      </c>
      <c r="H1444" s="6">
        <f t="shared" si="174"/>
        <v>18</v>
      </c>
      <c r="I1444" s="6">
        <f t="shared" si="175"/>
        <v>2021</v>
      </c>
      <c r="J1444" t="s">
        <v>4</v>
      </c>
      <c r="K1444" t="s">
        <v>5</v>
      </c>
      <c r="L1444">
        <v>2441</v>
      </c>
      <c r="M1444">
        <f t="shared" si="178"/>
        <v>9050</v>
      </c>
      <c r="N1444">
        <v>9.0500000000000007</v>
      </c>
      <c r="O1444" s="4">
        <f t="shared" si="177"/>
        <v>5.6234075500000005</v>
      </c>
      <c r="P1444" s="5" t="s">
        <v>958</v>
      </c>
      <c r="Q1444" t="str">
        <f>VLOOKUP(P1444,Key!$A$2:$C$160,2,FALSE)</f>
        <v>Moscow</v>
      </c>
      <c r="R1444" t="str">
        <f>VLOOKUP(P1444,Key!$A$2:$C$160,3,FALSE)</f>
        <v>Russia</v>
      </c>
      <c r="S1444" t="str">
        <f>VLOOKUP(P1444,Key!$A$2:$D$160,4,FALSE)</f>
        <v>INT</v>
      </c>
      <c r="T1444" t="b">
        <v>0</v>
      </c>
      <c r="U1444" s="4">
        <f t="shared" si="176"/>
        <v>8646.3018155662357</v>
      </c>
    </row>
    <row r="1445" spans="1:21" x14ac:dyDescent="0.2">
      <c r="A1445">
        <v>5816375325</v>
      </c>
      <c r="B1445" t="s">
        <v>949</v>
      </c>
      <c r="D1445" s="7">
        <v>44427</v>
      </c>
      <c r="F1445" s="7">
        <f t="shared" si="172"/>
        <v>44427</v>
      </c>
      <c r="G1445" s="6">
        <f t="shared" si="173"/>
        <v>8</v>
      </c>
      <c r="H1445" s="6">
        <f t="shared" si="174"/>
        <v>19</v>
      </c>
      <c r="I1445" s="6">
        <f t="shared" si="175"/>
        <v>2021</v>
      </c>
      <c r="J1445" t="s">
        <v>4</v>
      </c>
      <c r="K1445" t="s">
        <v>5</v>
      </c>
      <c r="L1445">
        <v>1432</v>
      </c>
      <c r="M1445">
        <f t="shared" si="178"/>
        <v>5380</v>
      </c>
      <c r="N1445">
        <v>5.38</v>
      </c>
      <c r="O1445" s="4">
        <f t="shared" si="177"/>
        <v>3.3429759799999998</v>
      </c>
      <c r="P1445" s="5" t="s">
        <v>958</v>
      </c>
      <c r="Q1445" t="str">
        <f>VLOOKUP(P1445,Key!$A$2:$C$160,2,FALSE)</f>
        <v>Moscow</v>
      </c>
      <c r="R1445" t="str">
        <f>VLOOKUP(P1445,Key!$A$2:$C$160,3,FALSE)</f>
        <v>Russia</v>
      </c>
      <c r="S1445" t="str">
        <f>VLOOKUP(P1445,Key!$A$2:$D$160,4,FALSE)</f>
        <v>INT</v>
      </c>
      <c r="T1445" t="b">
        <v>0</v>
      </c>
      <c r="U1445" s="4">
        <f t="shared" si="176"/>
        <v>8649.6447915462359</v>
      </c>
    </row>
    <row r="1446" spans="1:21" x14ac:dyDescent="0.2">
      <c r="A1446">
        <v>5821781654</v>
      </c>
      <c r="B1446" t="s">
        <v>950</v>
      </c>
      <c r="D1446" s="7">
        <v>44428</v>
      </c>
      <c r="F1446" s="7">
        <f t="shared" si="172"/>
        <v>44428</v>
      </c>
      <c r="G1446" s="6">
        <f t="shared" si="173"/>
        <v>8</v>
      </c>
      <c r="H1446" s="6">
        <f t="shared" si="174"/>
        <v>20</v>
      </c>
      <c r="I1446" s="6">
        <f t="shared" si="175"/>
        <v>2021</v>
      </c>
      <c r="J1446" t="s">
        <v>4</v>
      </c>
      <c r="K1446" t="s">
        <v>5</v>
      </c>
      <c r="L1446">
        <v>2589</v>
      </c>
      <c r="M1446">
        <f t="shared" si="178"/>
        <v>9190</v>
      </c>
      <c r="N1446">
        <v>9.19</v>
      </c>
      <c r="O1446" s="4">
        <f t="shared" si="177"/>
        <v>5.7103994900000004</v>
      </c>
      <c r="P1446" s="5" t="s">
        <v>958</v>
      </c>
      <c r="Q1446" t="str">
        <f>VLOOKUP(P1446,Key!$A$2:$C$160,2,FALSE)</f>
        <v>Moscow</v>
      </c>
      <c r="R1446" t="str">
        <f>VLOOKUP(P1446,Key!$A$2:$C$160,3,FALSE)</f>
        <v>Russia</v>
      </c>
      <c r="S1446" t="str">
        <f>VLOOKUP(P1446,Key!$A$2:$D$160,4,FALSE)</f>
        <v>INT</v>
      </c>
      <c r="T1446" t="b">
        <v>0</v>
      </c>
      <c r="U1446" s="4">
        <f t="shared" si="176"/>
        <v>8655.3551910362366</v>
      </c>
    </row>
    <row r="1447" spans="1:21" x14ac:dyDescent="0.2">
      <c r="A1447">
        <v>5832140355</v>
      </c>
      <c r="B1447" t="s">
        <v>951</v>
      </c>
      <c r="D1447" s="7">
        <v>44430</v>
      </c>
      <c r="F1447" s="7">
        <f t="shared" si="172"/>
        <v>44430</v>
      </c>
      <c r="G1447" s="6">
        <f t="shared" si="173"/>
        <v>8</v>
      </c>
      <c r="H1447" s="6">
        <f t="shared" si="174"/>
        <v>22</v>
      </c>
      <c r="I1447" s="6">
        <f t="shared" si="175"/>
        <v>2021</v>
      </c>
      <c r="J1447" t="s">
        <v>4</v>
      </c>
      <c r="K1447" t="s">
        <v>5</v>
      </c>
      <c r="L1447">
        <v>1940</v>
      </c>
      <c r="M1447">
        <f t="shared" si="178"/>
        <v>7190</v>
      </c>
      <c r="N1447">
        <v>7.19</v>
      </c>
      <c r="O1447" s="4">
        <f t="shared" si="177"/>
        <v>4.4676574899999997</v>
      </c>
      <c r="P1447" s="5" t="s">
        <v>959</v>
      </c>
      <c r="Q1447" t="str">
        <f>VLOOKUP(P1447,Key!$A$2:$C$160,2,FALSE)</f>
        <v>St Petersburg</v>
      </c>
      <c r="R1447" t="str">
        <f>VLOOKUP(P1447,Key!$A$2:$C$160,3,FALSE)</f>
        <v>Russia</v>
      </c>
      <c r="S1447" t="str">
        <f>VLOOKUP(P1447,Key!$A$2:$D$160,4,FALSE)</f>
        <v>INT</v>
      </c>
      <c r="T1447" t="b">
        <v>0</v>
      </c>
      <c r="U1447" s="4">
        <f t="shared" si="176"/>
        <v>8659.8228485262371</v>
      </c>
    </row>
    <row r="1448" spans="1:21" x14ac:dyDescent="0.2">
      <c r="A1448">
        <v>5837937415</v>
      </c>
      <c r="B1448" t="s">
        <v>952</v>
      </c>
      <c r="D1448" s="7">
        <v>44431</v>
      </c>
      <c r="F1448" s="7">
        <f t="shared" si="172"/>
        <v>44431</v>
      </c>
      <c r="G1448" s="6">
        <f t="shared" si="173"/>
        <v>8</v>
      </c>
      <c r="H1448" s="6">
        <f t="shared" si="174"/>
        <v>23</v>
      </c>
      <c r="I1448" s="6">
        <f t="shared" si="175"/>
        <v>2021</v>
      </c>
      <c r="J1448" t="s">
        <v>4</v>
      </c>
      <c r="K1448" t="s">
        <v>5</v>
      </c>
      <c r="L1448">
        <v>2349</v>
      </c>
      <c r="M1448">
        <f t="shared" si="178"/>
        <v>8380</v>
      </c>
      <c r="N1448">
        <v>8.3800000000000008</v>
      </c>
      <c r="O1448" s="4">
        <f t="shared" si="177"/>
        <v>5.20708898</v>
      </c>
      <c r="P1448" s="5" t="s">
        <v>959</v>
      </c>
      <c r="Q1448" t="str">
        <f>VLOOKUP(P1448,Key!$A$2:$C$160,2,FALSE)</f>
        <v>St Petersburg</v>
      </c>
      <c r="R1448" t="str">
        <f>VLOOKUP(P1448,Key!$A$2:$C$160,3,FALSE)</f>
        <v>Russia</v>
      </c>
      <c r="S1448" t="str">
        <f>VLOOKUP(P1448,Key!$A$2:$D$160,4,FALSE)</f>
        <v>INT</v>
      </c>
      <c r="T1448" t="b">
        <v>0</v>
      </c>
      <c r="U1448" s="4">
        <f t="shared" si="176"/>
        <v>8665.0299375062368</v>
      </c>
    </row>
    <row r="1449" spans="1:21" x14ac:dyDescent="0.2">
      <c r="A1449">
        <v>5848926653</v>
      </c>
      <c r="B1449" t="s">
        <v>953</v>
      </c>
      <c r="D1449" s="7">
        <v>44433</v>
      </c>
      <c r="F1449" s="7">
        <f t="shared" si="172"/>
        <v>44433</v>
      </c>
      <c r="G1449" s="6">
        <f t="shared" si="173"/>
        <v>8</v>
      </c>
      <c r="H1449" s="6">
        <f t="shared" si="174"/>
        <v>25</v>
      </c>
      <c r="I1449" s="6">
        <f t="shared" si="175"/>
        <v>2021</v>
      </c>
      <c r="J1449" t="s">
        <v>4</v>
      </c>
      <c r="K1449" t="s">
        <v>5</v>
      </c>
      <c r="L1449">
        <v>1562</v>
      </c>
      <c r="M1449">
        <f t="shared" si="178"/>
        <v>5870</v>
      </c>
      <c r="N1449">
        <v>5.87</v>
      </c>
      <c r="O1449" s="4">
        <f t="shared" si="177"/>
        <v>3.6474477699999999</v>
      </c>
      <c r="P1449" s="5" t="s">
        <v>959</v>
      </c>
      <c r="Q1449" t="str">
        <f>VLOOKUP(P1449,Key!$A$2:$C$160,2,FALSE)</f>
        <v>St Petersburg</v>
      </c>
      <c r="R1449" t="str">
        <f>VLOOKUP(P1449,Key!$A$2:$C$160,3,FALSE)</f>
        <v>Russia</v>
      </c>
      <c r="S1449" t="str">
        <f>VLOOKUP(P1449,Key!$A$2:$D$160,4,FALSE)</f>
        <v>INT</v>
      </c>
      <c r="T1449" t="b">
        <v>0</v>
      </c>
      <c r="U1449" s="4">
        <f t="shared" si="176"/>
        <v>8668.6773852762362</v>
      </c>
    </row>
    <row r="1450" spans="1:21" x14ac:dyDescent="0.2">
      <c r="A1450">
        <v>5854605801</v>
      </c>
      <c r="B1450" t="s">
        <v>954</v>
      </c>
      <c r="D1450" s="7">
        <v>44434</v>
      </c>
      <c r="F1450" s="7">
        <f t="shared" si="172"/>
        <v>44434</v>
      </c>
      <c r="G1450" s="6">
        <f t="shared" si="173"/>
        <v>8</v>
      </c>
      <c r="H1450" s="6">
        <f t="shared" si="174"/>
        <v>26</v>
      </c>
      <c r="I1450" s="6">
        <f t="shared" si="175"/>
        <v>2021</v>
      </c>
      <c r="J1450" t="s">
        <v>4</v>
      </c>
      <c r="K1450" t="s">
        <v>5</v>
      </c>
      <c r="L1450">
        <v>2908</v>
      </c>
      <c r="M1450">
        <f t="shared" si="178"/>
        <v>10260</v>
      </c>
      <c r="N1450">
        <v>10.26</v>
      </c>
      <c r="O1450" s="4">
        <f t="shared" si="177"/>
        <v>6.3752664599999997</v>
      </c>
      <c r="P1450" s="5" t="s">
        <v>958</v>
      </c>
      <c r="Q1450" t="str">
        <f>VLOOKUP(P1450,Key!$A$2:$C$160,2,FALSE)</f>
        <v>Moscow</v>
      </c>
      <c r="R1450" t="str">
        <f>VLOOKUP(P1450,Key!$A$2:$C$160,3,FALSE)</f>
        <v>Russia</v>
      </c>
      <c r="S1450" t="str">
        <f>VLOOKUP(P1450,Key!$A$2:$D$160,4,FALSE)</f>
        <v>INT</v>
      </c>
      <c r="T1450" t="b">
        <v>0</v>
      </c>
      <c r="U1450" s="4">
        <f t="shared" si="176"/>
        <v>8675.0526517362359</v>
      </c>
    </row>
    <row r="1451" spans="1:21" x14ac:dyDescent="0.2">
      <c r="A1451">
        <v>5859875488</v>
      </c>
      <c r="B1451" t="s">
        <v>955</v>
      </c>
      <c r="D1451" s="7">
        <v>44435</v>
      </c>
      <c r="F1451" s="7">
        <f t="shared" si="172"/>
        <v>44435</v>
      </c>
      <c r="G1451" s="6">
        <f t="shared" si="173"/>
        <v>8</v>
      </c>
      <c r="H1451" s="6">
        <f t="shared" si="174"/>
        <v>27</v>
      </c>
      <c r="I1451" s="6">
        <f t="shared" si="175"/>
        <v>2021</v>
      </c>
      <c r="J1451" t="s">
        <v>4</v>
      </c>
      <c r="K1451" t="s">
        <v>5</v>
      </c>
      <c r="L1451">
        <v>2402</v>
      </c>
      <c r="M1451">
        <f t="shared" si="178"/>
        <v>8450</v>
      </c>
      <c r="N1451">
        <v>8.4499999999999993</v>
      </c>
      <c r="O1451" s="4">
        <f t="shared" si="177"/>
        <v>5.2505849500000004</v>
      </c>
      <c r="P1451" s="5" t="s">
        <v>958</v>
      </c>
      <c r="Q1451" t="str">
        <f>VLOOKUP(P1451,Key!$A$2:$C$160,2,FALSE)</f>
        <v>Moscow</v>
      </c>
      <c r="R1451" t="str">
        <f>VLOOKUP(P1451,Key!$A$2:$C$160,3,FALSE)</f>
        <v>Russia</v>
      </c>
      <c r="S1451" t="str">
        <f>VLOOKUP(P1451,Key!$A$2:$D$160,4,FALSE)</f>
        <v>INT</v>
      </c>
      <c r="T1451" t="b">
        <v>0</v>
      </c>
      <c r="U1451" s="4">
        <f t="shared" si="176"/>
        <v>8680.3032366862353</v>
      </c>
    </row>
    <row r="1452" spans="1:21" x14ac:dyDescent="0.2">
      <c r="A1452">
        <v>5865983751</v>
      </c>
      <c r="B1452" t="s">
        <v>956</v>
      </c>
      <c r="D1452" s="7">
        <v>44436</v>
      </c>
      <c r="F1452" s="7">
        <f t="shared" ref="F1452:F1454" si="179">DATE(I1452,G1452,H1452)</f>
        <v>44436</v>
      </c>
      <c r="G1452" s="6">
        <f t="shared" ref="G1452" si="180">MONTH(D1452)</f>
        <v>8</v>
      </c>
      <c r="H1452" s="6">
        <f t="shared" ref="H1452" si="181">DAY(D1452)</f>
        <v>28</v>
      </c>
      <c r="I1452" s="6">
        <f t="shared" ref="I1452" si="182">YEAR(D1452)</f>
        <v>2021</v>
      </c>
      <c r="J1452" t="s">
        <v>6</v>
      </c>
      <c r="K1452" t="s">
        <v>5</v>
      </c>
      <c r="L1452">
        <v>1959</v>
      </c>
      <c r="M1452">
        <f>N1452*1000</f>
        <v>7050</v>
      </c>
      <c r="N1452">
        <v>7.05</v>
      </c>
      <c r="O1452" s="4">
        <f t="shared" si="177"/>
        <v>4.3806655499999998</v>
      </c>
      <c r="P1452" s="5" t="s">
        <v>958</v>
      </c>
      <c r="Q1452" t="str">
        <f>VLOOKUP(P1452,Key!$A$2:$C$160,2,FALSE)</f>
        <v>Moscow</v>
      </c>
      <c r="R1452" t="str">
        <f>VLOOKUP(P1452,Key!$A$2:$C$160,3,FALSE)</f>
        <v>Russia</v>
      </c>
      <c r="S1452" t="str">
        <f>VLOOKUP(P1452,Key!$A$2:$D$160,4,FALSE)</f>
        <v>INT</v>
      </c>
      <c r="T1452" t="b">
        <v>0</v>
      </c>
      <c r="U1452" s="4">
        <f t="shared" si="176"/>
        <v>8684.6839022362346</v>
      </c>
    </row>
    <row r="1453" spans="1:21" x14ac:dyDescent="0.2">
      <c r="A1453">
        <v>5873621804</v>
      </c>
      <c r="B1453" t="s">
        <v>961</v>
      </c>
      <c r="D1453" s="7">
        <v>44437</v>
      </c>
      <c r="F1453" s="7">
        <f t="shared" si="179"/>
        <v>44437</v>
      </c>
      <c r="G1453" s="6">
        <f t="shared" ref="G1453:G1454" si="183">MONTH(D1453)</f>
        <v>8</v>
      </c>
      <c r="H1453" s="6">
        <f t="shared" ref="H1453:H1454" si="184">DAY(D1453)</f>
        <v>29</v>
      </c>
      <c r="I1453" s="6">
        <f t="shared" ref="I1453:I1454" si="185">YEAR(D1453)</f>
        <v>2021</v>
      </c>
      <c r="J1453" t="s">
        <v>4</v>
      </c>
      <c r="K1453" t="s">
        <v>5</v>
      </c>
      <c r="L1453">
        <v>2366</v>
      </c>
      <c r="M1453">
        <v>8489.7998046875</v>
      </c>
      <c r="N1453">
        <f>M1453/1000</f>
        <v>8.4897998046875003</v>
      </c>
      <c r="O1453" s="4">
        <f t="shared" si="177"/>
        <v>5.2753153944384765</v>
      </c>
      <c r="P1453" s="5" t="s">
        <v>847</v>
      </c>
      <c r="Q1453" t="str">
        <f>VLOOKUP(P1453,Key!$A$2:$C$160,2,FALSE)</f>
        <v>Home - MDR</v>
      </c>
      <c r="R1453" t="str">
        <f>VLOOKUP(P1453,Key!$A$2:$C$160,3,FALSE)</f>
        <v>Home - MDR</v>
      </c>
      <c r="S1453" t="str">
        <f>VLOOKUP(P1453,Key!$A$2:$D$160,4,FALSE)</f>
        <v>Home - MDR</v>
      </c>
      <c r="T1453" t="b">
        <v>0</v>
      </c>
      <c r="U1453" s="4">
        <f t="shared" si="176"/>
        <v>8689.9592176306724</v>
      </c>
    </row>
    <row r="1454" spans="1:21" x14ac:dyDescent="0.2">
      <c r="A1454">
        <v>5877957970</v>
      </c>
      <c r="B1454" t="s">
        <v>962</v>
      </c>
      <c r="D1454" s="7">
        <v>44438</v>
      </c>
      <c r="F1454" s="7">
        <f t="shared" si="179"/>
        <v>44438</v>
      </c>
      <c r="G1454" s="6">
        <f t="shared" si="183"/>
        <v>8</v>
      </c>
      <c r="H1454" s="6">
        <f t="shared" si="184"/>
        <v>30</v>
      </c>
      <c r="I1454" s="6">
        <f t="shared" si="185"/>
        <v>2021</v>
      </c>
      <c r="J1454" t="s">
        <v>4</v>
      </c>
      <c r="K1454" t="s">
        <v>5</v>
      </c>
      <c r="L1454">
        <v>2996</v>
      </c>
      <c r="M1454">
        <v>10553.599609375</v>
      </c>
      <c r="N1454">
        <f t="shared" ref="N1454:N1517" si="186">M1454/1000</f>
        <v>10.553599609375</v>
      </c>
      <c r="O1454" s="4">
        <f t="shared" si="177"/>
        <v>6.5577007428769534</v>
      </c>
      <c r="P1454" s="5" t="s">
        <v>847</v>
      </c>
      <c r="Q1454" t="str">
        <f>VLOOKUP(P1454,Key!$A$2:$C$160,2,FALSE)</f>
        <v>Home - MDR</v>
      </c>
      <c r="R1454" t="str">
        <f>VLOOKUP(P1454,Key!$A$2:$C$160,3,FALSE)</f>
        <v>Home - MDR</v>
      </c>
      <c r="S1454" t="str">
        <f>VLOOKUP(P1454,Key!$A$2:$D$160,4,FALSE)</f>
        <v>Home - MDR</v>
      </c>
      <c r="T1454" t="b">
        <v>0</v>
      </c>
      <c r="U1454" s="4">
        <f t="shared" si="176"/>
        <v>8696.5169183735488</v>
      </c>
    </row>
    <row r="1455" spans="1:21" x14ac:dyDescent="0.2">
      <c r="A1455">
        <v>5882814091</v>
      </c>
      <c r="B1455" t="s">
        <v>963</v>
      </c>
      <c r="D1455" s="7">
        <v>44439</v>
      </c>
      <c r="F1455" s="7">
        <f t="shared" ref="F1455:F1518" si="187">DATE(I1455,G1455,H1455)</f>
        <v>44439</v>
      </c>
      <c r="G1455" s="6">
        <f t="shared" ref="G1455:G1518" si="188">MONTH(D1455)</f>
        <v>8</v>
      </c>
      <c r="H1455" s="6">
        <f t="shared" ref="H1455:H1518" si="189">DAY(D1455)</f>
        <v>31</v>
      </c>
      <c r="I1455" s="6">
        <f t="shared" ref="I1455:I1518" si="190">YEAR(D1455)</f>
        <v>2021</v>
      </c>
      <c r="J1455" t="s">
        <v>4</v>
      </c>
      <c r="K1455" t="s">
        <v>5</v>
      </c>
      <c r="L1455">
        <v>3046</v>
      </c>
      <c r="M1455">
        <v>10839.7998046875</v>
      </c>
      <c r="N1455">
        <f t="shared" si="186"/>
        <v>10.8397998046875</v>
      </c>
      <c r="O1455" s="4">
        <f t="shared" si="177"/>
        <v>6.7355372444384765</v>
      </c>
      <c r="P1455" s="5" t="s">
        <v>847</v>
      </c>
      <c r="Q1455" t="str">
        <f>VLOOKUP(P1455,Key!$A$2:$C$160,2,FALSE)</f>
        <v>Home - MDR</v>
      </c>
      <c r="R1455" t="str">
        <f>VLOOKUP(P1455,Key!$A$2:$C$160,3,FALSE)</f>
        <v>Home - MDR</v>
      </c>
      <c r="S1455" t="str">
        <f>VLOOKUP(P1455,Key!$A$2:$D$160,4,FALSE)</f>
        <v>Home - MDR</v>
      </c>
      <c r="T1455" t="b">
        <v>0</v>
      </c>
      <c r="U1455" s="4">
        <f t="shared" si="176"/>
        <v>8703.2524556179869</v>
      </c>
    </row>
    <row r="1456" spans="1:21" x14ac:dyDescent="0.2">
      <c r="A1456">
        <v>5888443488</v>
      </c>
      <c r="B1456" t="s">
        <v>964</v>
      </c>
      <c r="D1456" s="7">
        <v>44440</v>
      </c>
      <c r="F1456" s="7">
        <f t="shared" si="187"/>
        <v>44440</v>
      </c>
      <c r="G1456" s="6">
        <f t="shared" si="188"/>
        <v>9</v>
      </c>
      <c r="H1456" s="6">
        <f t="shared" si="189"/>
        <v>1</v>
      </c>
      <c r="I1456" s="6">
        <f t="shared" si="190"/>
        <v>2021</v>
      </c>
      <c r="J1456" t="s">
        <v>4</v>
      </c>
      <c r="K1456" t="s">
        <v>5</v>
      </c>
      <c r="L1456">
        <v>3187</v>
      </c>
      <c r="M1456">
        <v>11439.2001953125</v>
      </c>
      <c r="N1456">
        <f t="shared" si="186"/>
        <v>11.4392001953125</v>
      </c>
      <c r="O1456" s="4">
        <f t="shared" si="177"/>
        <v>7.1079872645615234</v>
      </c>
      <c r="P1456" s="5" t="s">
        <v>847</v>
      </c>
      <c r="Q1456" t="str">
        <f>VLOOKUP(P1456,Key!$A$2:$C$160,2,FALSE)</f>
        <v>Home - MDR</v>
      </c>
      <c r="R1456" t="str">
        <f>VLOOKUP(P1456,Key!$A$2:$C$160,3,FALSE)</f>
        <v>Home - MDR</v>
      </c>
      <c r="S1456" t="str">
        <f>VLOOKUP(P1456,Key!$A$2:$D$160,4,FALSE)</f>
        <v>Home - MDR</v>
      </c>
      <c r="T1456" t="b">
        <v>0</v>
      </c>
      <c r="U1456" s="4">
        <f t="shared" si="176"/>
        <v>8710.3604428825493</v>
      </c>
    </row>
    <row r="1457" spans="1:21" x14ac:dyDescent="0.2">
      <c r="A1457">
        <v>5894293947</v>
      </c>
      <c r="B1457" t="s">
        <v>965</v>
      </c>
      <c r="D1457" s="7">
        <v>44441</v>
      </c>
      <c r="F1457" s="7">
        <f t="shared" si="187"/>
        <v>44441</v>
      </c>
      <c r="G1457" s="6">
        <f t="shared" si="188"/>
        <v>9</v>
      </c>
      <c r="H1457" s="6">
        <f t="shared" si="189"/>
        <v>2</v>
      </c>
      <c r="I1457" s="6">
        <f t="shared" si="190"/>
        <v>2021</v>
      </c>
      <c r="J1457" t="s">
        <v>4</v>
      </c>
      <c r="K1457" t="s">
        <v>5</v>
      </c>
      <c r="L1457">
        <v>2931</v>
      </c>
      <c r="M1457">
        <v>10614.099609375</v>
      </c>
      <c r="N1457">
        <f t="shared" si="186"/>
        <v>10.614099609375</v>
      </c>
      <c r="O1457" s="4">
        <f t="shared" si="177"/>
        <v>6.5952936883769535</v>
      </c>
      <c r="P1457" s="5" t="s">
        <v>847</v>
      </c>
      <c r="Q1457" t="str">
        <f>VLOOKUP(P1457,Key!$A$2:$C$160,2,FALSE)</f>
        <v>Home - MDR</v>
      </c>
      <c r="R1457" t="str">
        <f>VLOOKUP(P1457,Key!$A$2:$C$160,3,FALSE)</f>
        <v>Home - MDR</v>
      </c>
      <c r="S1457" t="str">
        <f>VLOOKUP(P1457,Key!$A$2:$D$160,4,FALSE)</f>
        <v>Home - MDR</v>
      </c>
      <c r="T1457" t="b">
        <v>0</v>
      </c>
      <c r="U1457" s="4">
        <f t="shared" si="176"/>
        <v>8716.9557365709261</v>
      </c>
    </row>
    <row r="1458" spans="1:21" x14ac:dyDescent="0.2">
      <c r="A1458">
        <v>5899512055</v>
      </c>
      <c r="B1458" t="s">
        <v>966</v>
      </c>
      <c r="D1458" s="7">
        <v>44442</v>
      </c>
      <c r="F1458" s="7">
        <f t="shared" si="187"/>
        <v>44442</v>
      </c>
      <c r="G1458" s="6">
        <f t="shared" si="188"/>
        <v>9</v>
      </c>
      <c r="H1458" s="6">
        <f t="shared" si="189"/>
        <v>3</v>
      </c>
      <c r="I1458" s="6">
        <f t="shared" si="190"/>
        <v>2021</v>
      </c>
      <c r="J1458" t="s">
        <v>4</v>
      </c>
      <c r="K1458" t="s">
        <v>5</v>
      </c>
      <c r="L1458">
        <v>2936</v>
      </c>
      <c r="M1458">
        <v>10462.099609375</v>
      </c>
      <c r="N1458">
        <f t="shared" si="186"/>
        <v>10.462099609375</v>
      </c>
      <c r="O1458" s="4">
        <f t="shared" si="177"/>
        <v>6.5008452963769532</v>
      </c>
      <c r="P1458" s="5" t="s">
        <v>847</v>
      </c>
      <c r="Q1458" t="str">
        <f>VLOOKUP(P1458,Key!$A$2:$C$160,2,FALSE)</f>
        <v>Home - MDR</v>
      </c>
      <c r="R1458" t="str">
        <f>VLOOKUP(P1458,Key!$A$2:$C$160,3,FALSE)</f>
        <v>Home - MDR</v>
      </c>
      <c r="S1458" t="str">
        <f>VLOOKUP(P1458,Key!$A$2:$D$160,4,FALSE)</f>
        <v>Home - MDR</v>
      </c>
      <c r="T1458" t="b">
        <v>0</v>
      </c>
      <c r="U1458" s="4">
        <f t="shared" si="176"/>
        <v>8723.4565818673036</v>
      </c>
    </row>
    <row r="1459" spans="1:21" x14ac:dyDescent="0.2">
      <c r="A1459">
        <v>5905269206</v>
      </c>
      <c r="B1459" t="s">
        <v>967</v>
      </c>
      <c r="D1459" s="7">
        <v>44443</v>
      </c>
      <c r="F1459" s="7">
        <f t="shared" si="187"/>
        <v>44443</v>
      </c>
      <c r="G1459" s="6">
        <f t="shared" si="188"/>
        <v>9</v>
      </c>
      <c r="H1459" s="6">
        <f t="shared" si="189"/>
        <v>4</v>
      </c>
      <c r="I1459" s="6">
        <f t="shared" si="190"/>
        <v>2021</v>
      </c>
      <c r="J1459" t="s">
        <v>4</v>
      </c>
      <c r="K1459" t="s">
        <v>5</v>
      </c>
      <c r="L1459">
        <v>2832</v>
      </c>
      <c r="M1459">
        <v>10169.2001953125</v>
      </c>
      <c r="N1459">
        <f t="shared" si="186"/>
        <v>10.1692001953125</v>
      </c>
      <c r="O1459" s="4">
        <f t="shared" si="177"/>
        <v>6.3188460945615237</v>
      </c>
      <c r="P1459" s="5" t="s">
        <v>847</v>
      </c>
      <c r="Q1459" t="str">
        <f>VLOOKUP(P1459,Key!$A$2:$C$160,2,FALSE)</f>
        <v>Home - MDR</v>
      </c>
      <c r="R1459" t="str">
        <f>VLOOKUP(P1459,Key!$A$2:$C$160,3,FALSE)</f>
        <v>Home - MDR</v>
      </c>
      <c r="S1459" t="str">
        <f>VLOOKUP(P1459,Key!$A$2:$D$160,4,FALSE)</f>
        <v>Home - MDR</v>
      </c>
      <c r="T1459" t="b">
        <v>0</v>
      </c>
      <c r="U1459" s="4">
        <f t="shared" si="176"/>
        <v>8729.7754279618657</v>
      </c>
    </row>
    <row r="1460" spans="1:21" x14ac:dyDescent="0.2">
      <c r="A1460">
        <v>5910953649</v>
      </c>
      <c r="B1460" t="s">
        <v>968</v>
      </c>
      <c r="D1460" s="7">
        <v>44444</v>
      </c>
      <c r="F1460" s="7">
        <f t="shared" si="187"/>
        <v>44444</v>
      </c>
      <c r="G1460" s="6">
        <f t="shared" si="188"/>
        <v>9</v>
      </c>
      <c r="H1460" s="6">
        <f t="shared" si="189"/>
        <v>5</v>
      </c>
      <c r="I1460" s="6">
        <f t="shared" si="190"/>
        <v>2021</v>
      </c>
      <c r="J1460" t="s">
        <v>4</v>
      </c>
      <c r="K1460" t="s">
        <v>5</v>
      </c>
      <c r="L1460">
        <v>2122</v>
      </c>
      <c r="M1460">
        <v>7472.2001953125</v>
      </c>
      <c r="N1460">
        <f t="shared" si="186"/>
        <v>7.4722001953125003</v>
      </c>
      <c r="O1460" s="4">
        <f t="shared" si="177"/>
        <v>4.6430085075615235</v>
      </c>
      <c r="P1460" s="5" t="s">
        <v>1079</v>
      </c>
      <c r="Q1460" t="str">
        <f>VLOOKUP(P1460,Key!$A$2:$C$160,2,FALSE)</f>
        <v>California</v>
      </c>
      <c r="R1460" t="str">
        <f>VLOOKUP(P1460,Key!$A$2:$C$160,3,FALSE)</f>
        <v>USA</v>
      </c>
      <c r="S1460" t="str">
        <f>VLOOKUP(P1460,Key!$A$2:$D$160,4,FALSE)</f>
        <v>DOM</v>
      </c>
      <c r="T1460" t="b">
        <v>0</v>
      </c>
      <c r="U1460" s="4">
        <f t="shared" si="176"/>
        <v>8734.4184364694265</v>
      </c>
    </row>
    <row r="1461" spans="1:21" x14ac:dyDescent="0.2">
      <c r="A1461">
        <v>5918349134</v>
      </c>
      <c r="B1461" t="s">
        <v>969</v>
      </c>
      <c r="D1461" s="7">
        <v>44445</v>
      </c>
      <c r="F1461" s="7">
        <f t="shared" si="187"/>
        <v>44445</v>
      </c>
      <c r="G1461" s="6">
        <f t="shared" si="188"/>
        <v>9</v>
      </c>
      <c r="H1461" s="6">
        <f t="shared" si="189"/>
        <v>6</v>
      </c>
      <c r="I1461" s="6">
        <f t="shared" si="190"/>
        <v>2021</v>
      </c>
      <c r="J1461" t="s">
        <v>6</v>
      </c>
      <c r="K1461" t="s">
        <v>5</v>
      </c>
      <c r="L1461">
        <v>1694</v>
      </c>
      <c r="M1461">
        <v>5930.60009765625</v>
      </c>
      <c r="N1461">
        <f t="shared" si="186"/>
        <v>5.9306000976562503</v>
      </c>
      <c r="O1461" s="4">
        <f t="shared" si="177"/>
        <v>3.6851029132807618</v>
      </c>
      <c r="P1461" s="5" t="s">
        <v>847</v>
      </c>
      <c r="Q1461" t="str">
        <f>VLOOKUP(P1461,Key!$A$2:$C$160,2,FALSE)</f>
        <v>Home - MDR</v>
      </c>
      <c r="R1461" t="str">
        <f>VLOOKUP(P1461,Key!$A$2:$C$160,3,FALSE)</f>
        <v>Home - MDR</v>
      </c>
      <c r="S1461" t="str">
        <f>VLOOKUP(P1461,Key!$A$2:$D$160,4,FALSE)</f>
        <v>Home - MDR</v>
      </c>
      <c r="T1461" t="b">
        <v>0</v>
      </c>
      <c r="U1461" s="4">
        <f t="shared" si="176"/>
        <v>8738.1035393827078</v>
      </c>
    </row>
    <row r="1462" spans="1:21" x14ac:dyDescent="0.2">
      <c r="A1462">
        <v>5921876520</v>
      </c>
      <c r="B1462" t="s">
        <v>970</v>
      </c>
      <c r="D1462" s="7">
        <v>44446</v>
      </c>
      <c r="F1462" s="7">
        <f t="shared" si="187"/>
        <v>44446</v>
      </c>
      <c r="G1462" s="6">
        <f t="shared" si="188"/>
        <v>9</v>
      </c>
      <c r="H1462" s="6">
        <f t="shared" si="189"/>
        <v>7</v>
      </c>
      <c r="I1462" s="6">
        <f t="shared" si="190"/>
        <v>2021</v>
      </c>
      <c r="J1462" t="s">
        <v>4</v>
      </c>
      <c r="K1462" t="s">
        <v>5</v>
      </c>
      <c r="L1462">
        <v>3040</v>
      </c>
      <c r="M1462">
        <v>11126.2998046875</v>
      </c>
      <c r="N1462">
        <f t="shared" si="186"/>
        <v>11.1262998046875</v>
      </c>
      <c r="O1462" s="4">
        <f t="shared" si="177"/>
        <v>6.9135600359384766</v>
      </c>
      <c r="P1462" s="5" t="s">
        <v>847</v>
      </c>
      <c r="Q1462" t="str">
        <f>VLOOKUP(P1462,Key!$A$2:$C$160,2,FALSE)</f>
        <v>Home - MDR</v>
      </c>
      <c r="R1462" t="str">
        <f>VLOOKUP(P1462,Key!$A$2:$C$160,3,FALSE)</f>
        <v>Home - MDR</v>
      </c>
      <c r="S1462" t="str">
        <f>VLOOKUP(P1462,Key!$A$2:$D$160,4,FALSE)</f>
        <v>Home - MDR</v>
      </c>
      <c r="T1462" t="b">
        <v>0</v>
      </c>
      <c r="U1462" s="4">
        <f t="shared" si="176"/>
        <v>8745.0170994186465</v>
      </c>
    </row>
    <row r="1463" spans="1:21" x14ac:dyDescent="0.2">
      <c r="A1463">
        <v>5927586964</v>
      </c>
      <c r="B1463" t="s">
        <v>971</v>
      </c>
      <c r="D1463" s="7">
        <v>44447</v>
      </c>
      <c r="F1463" s="7">
        <f t="shared" si="187"/>
        <v>44447</v>
      </c>
      <c r="G1463" s="6">
        <f t="shared" si="188"/>
        <v>9</v>
      </c>
      <c r="H1463" s="6">
        <f t="shared" si="189"/>
        <v>8</v>
      </c>
      <c r="I1463" s="6">
        <f t="shared" si="190"/>
        <v>2021</v>
      </c>
      <c r="J1463" t="s">
        <v>4</v>
      </c>
      <c r="K1463" t="s">
        <v>5</v>
      </c>
      <c r="L1463">
        <v>3211</v>
      </c>
      <c r="M1463">
        <v>11789.7001953125</v>
      </c>
      <c r="N1463">
        <f t="shared" si="186"/>
        <v>11.7897001953125</v>
      </c>
      <c r="O1463" s="4">
        <f t="shared" si="177"/>
        <v>7.3257778000615232</v>
      </c>
      <c r="P1463" s="5" t="s">
        <v>847</v>
      </c>
      <c r="Q1463" t="str">
        <f>VLOOKUP(P1463,Key!$A$2:$C$160,2,FALSE)</f>
        <v>Home - MDR</v>
      </c>
      <c r="R1463" t="str">
        <f>VLOOKUP(P1463,Key!$A$2:$C$160,3,FALSE)</f>
        <v>Home - MDR</v>
      </c>
      <c r="S1463" t="str">
        <f>VLOOKUP(P1463,Key!$A$2:$D$160,4,FALSE)</f>
        <v>Home - MDR</v>
      </c>
      <c r="T1463" t="b">
        <v>0</v>
      </c>
      <c r="U1463" s="4">
        <f t="shared" si="176"/>
        <v>8752.3428772187071</v>
      </c>
    </row>
    <row r="1464" spans="1:21" x14ac:dyDescent="0.2">
      <c r="A1464">
        <v>5932955806</v>
      </c>
      <c r="B1464" t="s">
        <v>972</v>
      </c>
      <c r="D1464" s="7">
        <v>44448</v>
      </c>
      <c r="F1464" s="7">
        <f t="shared" si="187"/>
        <v>44448</v>
      </c>
      <c r="G1464" s="6">
        <f t="shared" si="188"/>
        <v>9</v>
      </c>
      <c r="H1464" s="6">
        <f t="shared" si="189"/>
        <v>9</v>
      </c>
      <c r="I1464" s="6">
        <f t="shared" si="190"/>
        <v>2021</v>
      </c>
      <c r="J1464" t="s">
        <v>4</v>
      </c>
      <c r="K1464" t="s">
        <v>5</v>
      </c>
      <c r="L1464">
        <v>2918</v>
      </c>
      <c r="M1464">
        <v>10553.5</v>
      </c>
      <c r="N1464">
        <f t="shared" si="186"/>
        <v>10.5535</v>
      </c>
      <c r="O1464" s="4">
        <f t="shared" si="177"/>
        <v>6.5576388484999999</v>
      </c>
      <c r="P1464" s="5" t="s">
        <v>847</v>
      </c>
      <c r="Q1464" t="str">
        <f>VLOOKUP(P1464,Key!$A$2:$C$160,2,FALSE)</f>
        <v>Home - MDR</v>
      </c>
      <c r="R1464" t="str">
        <f>VLOOKUP(P1464,Key!$A$2:$C$160,3,FALSE)</f>
        <v>Home - MDR</v>
      </c>
      <c r="S1464" t="str">
        <f>VLOOKUP(P1464,Key!$A$2:$D$160,4,FALSE)</f>
        <v>Home - MDR</v>
      </c>
      <c r="T1464" t="b">
        <v>0</v>
      </c>
      <c r="U1464" s="4">
        <f t="shared" si="176"/>
        <v>8758.9005160672077</v>
      </c>
    </row>
    <row r="1465" spans="1:21" x14ac:dyDescent="0.2">
      <c r="A1465">
        <v>5938080489</v>
      </c>
      <c r="B1465" t="s">
        <v>973</v>
      </c>
      <c r="D1465" s="7">
        <v>44449</v>
      </c>
      <c r="F1465" s="7">
        <f t="shared" si="187"/>
        <v>44449</v>
      </c>
      <c r="G1465" s="6">
        <f t="shared" si="188"/>
        <v>9</v>
      </c>
      <c r="H1465" s="6">
        <f t="shared" si="189"/>
        <v>10</v>
      </c>
      <c r="I1465" s="6">
        <f t="shared" si="190"/>
        <v>2021</v>
      </c>
      <c r="J1465" t="s">
        <v>4</v>
      </c>
      <c r="K1465" t="s">
        <v>5</v>
      </c>
      <c r="L1465">
        <v>2963</v>
      </c>
      <c r="M1465">
        <v>10733.2001953125</v>
      </c>
      <c r="N1465">
        <f t="shared" si="186"/>
        <v>10.7332001953125</v>
      </c>
      <c r="O1465" s="4">
        <f t="shared" si="177"/>
        <v>6.6692993385615233</v>
      </c>
      <c r="P1465" s="5" t="s">
        <v>847</v>
      </c>
      <c r="Q1465" t="str">
        <f>VLOOKUP(P1465,Key!$A$2:$C$160,2,FALSE)</f>
        <v>Home - MDR</v>
      </c>
      <c r="R1465" t="str">
        <f>VLOOKUP(P1465,Key!$A$2:$C$160,3,FALSE)</f>
        <v>Home - MDR</v>
      </c>
      <c r="S1465" t="str">
        <f>VLOOKUP(P1465,Key!$A$2:$D$160,4,FALSE)</f>
        <v>Home - MDR</v>
      </c>
      <c r="T1465" t="b">
        <v>0</v>
      </c>
      <c r="U1465" s="4">
        <f t="shared" si="176"/>
        <v>8765.56981540577</v>
      </c>
    </row>
    <row r="1466" spans="1:21" x14ac:dyDescent="0.2">
      <c r="A1466">
        <v>5943747266</v>
      </c>
      <c r="B1466" t="s">
        <v>974</v>
      </c>
      <c r="D1466" s="7">
        <v>44450</v>
      </c>
      <c r="F1466" s="7">
        <f t="shared" si="187"/>
        <v>44450</v>
      </c>
      <c r="G1466" s="6">
        <f t="shared" si="188"/>
        <v>9</v>
      </c>
      <c r="H1466" s="6">
        <f t="shared" si="189"/>
        <v>11</v>
      </c>
      <c r="I1466" s="6">
        <f t="shared" si="190"/>
        <v>2021</v>
      </c>
      <c r="J1466" t="s">
        <v>4</v>
      </c>
      <c r="K1466" t="s">
        <v>5</v>
      </c>
      <c r="L1466">
        <v>3002</v>
      </c>
      <c r="M1466">
        <v>10755.900390625</v>
      </c>
      <c r="N1466">
        <f t="shared" si="186"/>
        <v>10.755900390624999</v>
      </c>
      <c r="O1466" s="4">
        <f t="shared" si="177"/>
        <v>6.683404581623047</v>
      </c>
      <c r="P1466" s="5" t="s">
        <v>847</v>
      </c>
      <c r="Q1466" t="str">
        <f>VLOOKUP(P1466,Key!$A$2:$C$160,2,FALSE)</f>
        <v>Home - MDR</v>
      </c>
      <c r="R1466" t="str">
        <f>VLOOKUP(P1466,Key!$A$2:$C$160,3,FALSE)</f>
        <v>Home - MDR</v>
      </c>
      <c r="S1466" t="str">
        <f>VLOOKUP(P1466,Key!$A$2:$D$160,4,FALSE)</f>
        <v>Home - MDR</v>
      </c>
      <c r="T1466" t="b">
        <v>0</v>
      </c>
      <c r="U1466" s="4">
        <f t="shared" si="176"/>
        <v>8772.2532199873931</v>
      </c>
    </row>
    <row r="1467" spans="1:21" x14ac:dyDescent="0.2">
      <c r="A1467">
        <v>5949870526</v>
      </c>
      <c r="B1467" t="s">
        <v>975</v>
      </c>
      <c r="D1467" s="7">
        <v>44451</v>
      </c>
      <c r="F1467" s="7">
        <f t="shared" si="187"/>
        <v>44451</v>
      </c>
      <c r="G1467" s="6">
        <f t="shared" si="188"/>
        <v>9</v>
      </c>
      <c r="H1467" s="6">
        <f t="shared" si="189"/>
        <v>12</v>
      </c>
      <c r="I1467" s="6">
        <f t="shared" si="190"/>
        <v>2021</v>
      </c>
      <c r="J1467" t="s">
        <v>4</v>
      </c>
      <c r="K1467" t="s">
        <v>5</v>
      </c>
      <c r="L1467">
        <v>2261</v>
      </c>
      <c r="M1467">
        <v>7585.10009765625</v>
      </c>
      <c r="N1467">
        <f t="shared" si="186"/>
        <v>7.5851000976562499</v>
      </c>
      <c r="O1467" s="4">
        <f t="shared" si="177"/>
        <v>4.7131612327807622</v>
      </c>
      <c r="P1467" s="5" t="s">
        <v>847</v>
      </c>
      <c r="Q1467" t="str">
        <f>VLOOKUP(P1467,Key!$A$2:$C$160,2,FALSE)</f>
        <v>Home - MDR</v>
      </c>
      <c r="R1467" t="str">
        <f>VLOOKUP(P1467,Key!$A$2:$C$160,3,FALSE)</f>
        <v>Home - MDR</v>
      </c>
      <c r="S1467" t="str">
        <f>VLOOKUP(P1467,Key!$A$2:$D$160,4,FALSE)</f>
        <v>Home - MDR</v>
      </c>
      <c r="T1467" t="b">
        <v>0</v>
      </c>
      <c r="U1467" s="4">
        <f t="shared" si="176"/>
        <v>8776.9663812201743</v>
      </c>
    </row>
    <row r="1468" spans="1:21" x14ac:dyDescent="0.2">
      <c r="A1468">
        <v>5954400006</v>
      </c>
      <c r="B1468" t="s">
        <v>976</v>
      </c>
      <c r="D1468" s="7">
        <v>44452</v>
      </c>
      <c r="F1468" s="7">
        <f t="shared" si="187"/>
        <v>44452</v>
      </c>
      <c r="G1468" s="6">
        <f t="shared" si="188"/>
        <v>9</v>
      </c>
      <c r="H1468" s="6">
        <f t="shared" si="189"/>
        <v>13</v>
      </c>
      <c r="I1468" s="6">
        <f t="shared" si="190"/>
        <v>2021</v>
      </c>
      <c r="J1468" t="s">
        <v>4</v>
      </c>
      <c r="K1468" t="s">
        <v>5</v>
      </c>
      <c r="L1468">
        <v>3213</v>
      </c>
      <c r="M1468">
        <v>11643.400390625</v>
      </c>
      <c r="N1468">
        <f t="shared" si="186"/>
        <v>11.643400390625001</v>
      </c>
      <c r="O1468" s="4">
        <f t="shared" si="177"/>
        <v>7.2348713441230474</v>
      </c>
      <c r="P1468" s="5" t="s">
        <v>847</v>
      </c>
      <c r="Q1468" t="str">
        <f>VLOOKUP(P1468,Key!$A$2:$C$160,2,FALSE)</f>
        <v>Home - MDR</v>
      </c>
      <c r="R1468" t="str">
        <f>VLOOKUP(P1468,Key!$A$2:$C$160,3,FALSE)</f>
        <v>Home - MDR</v>
      </c>
      <c r="S1468" t="str">
        <f>VLOOKUP(P1468,Key!$A$2:$D$160,4,FALSE)</f>
        <v>Home - MDR</v>
      </c>
      <c r="T1468" t="b">
        <v>0</v>
      </c>
      <c r="U1468" s="4">
        <f t="shared" si="176"/>
        <v>8784.2012525642967</v>
      </c>
    </row>
    <row r="1469" spans="1:21" x14ac:dyDescent="0.2">
      <c r="A1469">
        <v>5959605970</v>
      </c>
      <c r="B1469" t="s">
        <v>977</v>
      </c>
      <c r="D1469" s="7">
        <v>44453</v>
      </c>
      <c r="F1469" s="7">
        <f t="shared" si="187"/>
        <v>44453</v>
      </c>
      <c r="G1469" s="6">
        <f t="shared" si="188"/>
        <v>9</v>
      </c>
      <c r="H1469" s="6">
        <f t="shared" si="189"/>
        <v>14</v>
      </c>
      <c r="I1469" s="6">
        <f t="shared" si="190"/>
        <v>2021</v>
      </c>
      <c r="J1469" t="s">
        <v>4</v>
      </c>
      <c r="K1469" t="s">
        <v>5</v>
      </c>
      <c r="L1469">
        <v>3084</v>
      </c>
      <c r="M1469">
        <v>11037.400390625</v>
      </c>
      <c r="N1469">
        <f t="shared" si="186"/>
        <v>11.037400390625001</v>
      </c>
      <c r="O1469" s="4">
        <f t="shared" si="177"/>
        <v>6.8583205181230467</v>
      </c>
      <c r="P1469" s="5" t="s">
        <v>847</v>
      </c>
      <c r="Q1469" t="str">
        <f>VLOOKUP(P1469,Key!$A$2:$C$160,2,FALSE)</f>
        <v>Home - MDR</v>
      </c>
      <c r="R1469" t="str">
        <f>VLOOKUP(P1469,Key!$A$2:$C$160,3,FALSE)</f>
        <v>Home - MDR</v>
      </c>
      <c r="S1469" t="str">
        <f>VLOOKUP(P1469,Key!$A$2:$D$160,4,FALSE)</f>
        <v>Home - MDR</v>
      </c>
      <c r="T1469" t="b">
        <v>0</v>
      </c>
      <c r="U1469" s="4">
        <f t="shared" si="176"/>
        <v>8791.0595730824207</v>
      </c>
    </row>
    <row r="1470" spans="1:21" x14ac:dyDescent="0.2">
      <c r="A1470">
        <v>5965410298</v>
      </c>
      <c r="B1470" t="s">
        <v>978</v>
      </c>
      <c r="D1470" s="7">
        <v>44454</v>
      </c>
      <c r="F1470" s="7">
        <f t="shared" si="187"/>
        <v>44454</v>
      </c>
      <c r="G1470" s="6">
        <f t="shared" si="188"/>
        <v>9</v>
      </c>
      <c r="H1470" s="6">
        <f t="shared" si="189"/>
        <v>15</v>
      </c>
      <c r="I1470" s="6">
        <f t="shared" si="190"/>
        <v>2021</v>
      </c>
      <c r="J1470" t="s">
        <v>4</v>
      </c>
      <c r="K1470" t="s">
        <v>5</v>
      </c>
      <c r="L1470">
        <v>3105</v>
      </c>
      <c r="M1470">
        <v>11383.7001953125</v>
      </c>
      <c r="N1470">
        <f t="shared" si="186"/>
        <v>11.3837001953125</v>
      </c>
      <c r="O1470" s="4">
        <f t="shared" si="177"/>
        <v>7.0735011740615237</v>
      </c>
      <c r="P1470" s="5" t="s">
        <v>847</v>
      </c>
      <c r="Q1470" t="str">
        <f>VLOOKUP(P1470,Key!$A$2:$C$160,2,FALSE)</f>
        <v>Home - MDR</v>
      </c>
      <c r="R1470" t="str">
        <f>VLOOKUP(P1470,Key!$A$2:$C$160,3,FALSE)</f>
        <v>Home - MDR</v>
      </c>
      <c r="S1470" t="str">
        <f>VLOOKUP(P1470,Key!$A$2:$D$160,4,FALSE)</f>
        <v>Home - MDR</v>
      </c>
      <c r="T1470" t="b">
        <v>0</v>
      </c>
      <c r="U1470" s="4">
        <f t="shared" si="176"/>
        <v>8798.1330742564824</v>
      </c>
    </row>
    <row r="1471" spans="1:21" x14ac:dyDescent="0.2">
      <c r="A1471">
        <v>5970501939</v>
      </c>
      <c r="B1471" t="s">
        <v>979</v>
      </c>
      <c r="D1471" s="7">
        <v>44455</v>
      </c>
      <c r="F1471" s="7">
        <f t="shared" si="187"/>
        <v>44455</v>
      </c>
      <c r="G1471" s="6">
        <f t="shared" si="188"/>
        <v>9</v>
      </c>
      <c r="H1471" s="6">
        <f t="shared" si="189"/>
        <v>16</v>
      </c>
      <c r="I1471" s="6">
        <f t="shared" si="190"/>
        <v>2021</v>
      </c>
      <c r="J1471" t="s">
        <v>4</v>
      </c>
      <c r="K1471" t="s">
        <v>5</v>
      </c>
      <c r="L1471">
        <v>3266</v>
      </c>
      <c r="M1471">
        <v>11942.900390625</v>
      </c>
      <c r="N1471">
        <f t="shared" si="186"/>
        <v>11.942900390625001</v>
      </c>
      <c r="O1471" s="4">
        <f t="shared" si="177"/>
        <v>7.4209719586230474</v>
      </c>
      <c r="P1471" s="5" t="s">
        <v>847</v>
      </c>
      <c r="Q1471" t="str">
        <f>VLOOKUP(P1471,Key!$A$2:$C$160,2,FALSE)</f>
        <v>Home - MDR</v>
      </c>
      <c r="R1471" t="str">
        <f>VLOOKUP(P1471,Key!$A$2:$C$160,3,FALSE)</f>
        <v>Home - MDR</v>
      </c>
      <c r="S1471" t="str">
        <f>VLOOKUP(P1471,Key!$A$2:$D$160,4,FALSE)</f>
        <v>Home - MDR</v>
      </c>
      <c r="T1471" t="b">
        <v>0</v>
      </c>
      <c r="U1471" s="4">
        <f t="shared" si="176"/>
        <v>8805.5540462151057</v>
      </c>
    </row>
    <row r="1472" spans="1:21" x14ac:dyDescent="0.2">
      <c r="A1472">
        <v>5975613630</v>
      </c>
      <c r="B1472" t="s">
        <v>980</v>
      </c>
      <c r="D1472" s="7">
        <v>44456</v>
      </c>
      <c r="F1472" s="7">
        <f t="shared" si="187"/>
        <v>44456</v>
      </c>
      <c r="G1472" s="6">
        <f t="shared" si="188"/>
        <v>9</v>
      </c>
      <c r="H1472" s="6">
        <f t="shared" si="189"/>
        <v>17</v>
      </c>
      <c r="I1472" s="6">
        <f t="shared" si="190"/>
        <v>2021</v>
      </c>
      <c r="J1472" t="s">
        <v>4</v>
      </c>
      <c r="K1472" t="s">
        <v>5</v>
      </c>
      <c r="L1472">
        <v>2939</v>
      </c>
      <c r="M1472">
        <v>10458.599609375</v>
      </c>
      <c r="N1472">
        <f t="shared" si="186"/>
        <v>10.458599609375</v>
      </c>
      <c r="O1472" s="4">
        <f t="shared" si="177"/>
        <v>6.4986704978769536</v>
      </c>
      <c r="P1472" s="5" t="s">
        <v>847</v>
      </c>
      <c r="Q1472" t="str">
        <f>VLOOKUP(P1472,Key!$A$2:$C$160,2,FALSE)</f>
        <v>Home - MDR</v>
      </c>
      <c r="R1472" t="str">
        <f>VLOOKUP(P1472,Key!$A$2:$C$160,3,FALSE)</f>
        <v>Home - MDR</v>
      </c>
      <c r="S1472" t="str">
        <f>VLOOKUP(P1472,Key!$A$2:$D$160,4,FALSE)</f>
        <v>Home - MDR</v>
      </c>
      <c r="T1472" t="b">
        <v>0</v>
      </c>
      <c r="U1472" s="4">
        <f t="shared" si="176"/>
        <v>8812.0527167129821</v>
      </c>
    </row>
    <row r="1473" spans="1:21" x14ac:dyDescent="0.2">
      <c r="A1473">
        <v>5981119313</v>
      </c>
      <c r="B1473" t="s">
        <v>981</v>
      </c>
      <c r="D1473" s="7">
        <v>44457</v>
      </c>
      <c r="F1473" s="7">
        <f t="shared" si="187"/>
        <v>44457</v>
      </c>
      <c r="G1473" s="6">
        <f t="shared" si="188"/>
        <v>9</v>
      </c>
      <c r="H1473" s="6">
        <f t="shared" si="189"/>
        <v>18</v>
      </c>
      <c r="I1473" s="6">
        <f t="shared" si="190"/>
        <v>2021</v>
      </c>
      <c r="J1473" t="s">
        <v>4</v>
      </c>
      <c r="K1473" t="s">
        <v>5</v>
      </c>
      <c r="L1473">
        <v>2846</v>
      </c>
      <c r="M1473">
        <v>10310.2998046875</v>
      </c>
      <c r="N1473">
        <f t="shared" si="186"/>
        <v>10.310299804687499</v>
      </c>
      <c r="O1473" s="4">
        <f t="shared" si="177"/>
        <v>6.4065212999384764</v>
      </c>
      <c r="P1473" s="5" t="s">
        <v>847</v>
      </c>
      <c r="Q1473" t="str">
        <f>VLOOKUP(P1473,Key!$A$2:$C$160,2,FALSE)</f>
        <v>Home - MDR</v>
      </c>
      <c r="R1473" t="str">
        <f>VLOOKUP(P1473,Key!$A$2:$C$160,3,FALSE)</f>
        <v>Home - MDR</v>
      </c>
      <c r="S1473" t="str">
        <f>VLOOKUP(P1473,Key!$A$2:$D$160,4,FALSE)</f>
        <v>Home - MDR</v>
      </c>
      <c r="T1473" t="b">
        <v>0</v>
      </c>
      <c r="U1473" s="4">
        <f t="shared" si="176"/>
        <v>8818.4592380129197</v>
      </c>
    </row>
    <row r="1474" spans="1:21" x14ac:dyDescent="0.2">
      <c r="A1474">
        <v>5986885209</v>
      </c>
      <c r="B1474" t="s">
        <v>982</v>
      </c>
      <c r="D1474" s="7">
        <v>44458</v>
      </c>
      <c r="F1474" s="7">
        <f t="shared" si="187"/>
        <v>44458</v>
      </c>
      <c r="G1474" s="6">
        <f t="shared" si="188"/>
        <v>9</v>
      </c>
      <c r="H1474" s="6">
        <f t="shared" si="189"/>
        <v>19</v>
      </c>
      <c r="I1474" s="6">
        <f t="shared" si="190"/>
        <v>2021</v>
      </c>
      <c r="J1474" t="s">
        <v>4</v>
      </c>
      <c r="K1474" t="s">
        <v>5</v>
      </c>
      <c r="L1474">
        <v>2079</v>
      </c>
      <c r="M1474">
        <v>7671.7001953125</v>
      </c>
      <c r="N1474">
        <f t="shared" si="186"/>
        <v>7.6717001953124999</v>
      </c>
      <c r="O1474" s="4">
        <f t="shared" si="177"/>
        <v>4.7669720220615233</v>
      </c>
      <c r="P1474" s="5" t="s">
        <v>847</v>
      </c>
      <c r="Q1474" t="str">
        <f>VLOOKUP(P1474,Key!$A$2:$C$160,2,FALSE)</f>
        <v>Home - MDR</v>
      </c>
      <c r="R1474" t="str">
        <f>VLOOKUP(P1474,Key!$A$2:$C$160,3,FALSE)</f>
        <v>Home - MDR</v>
      </c>
      <c r="S1474" t="str">
        <f>VLOOKUP(P1474,Key!$A$2:$D$160,4,FALSE)</f>
        <v>Home - MDR</v>
      </c>
      <c r="T1474" t="b">
        <v>0</v>
      </c>
      <c r="U1474" s="4">
        <f t="shared" si="176"/>
        <v>8823.2262100349817</v>
      </c>
    </row>
    <row r="1475" spans="1:21" x14ac:dyDescent="0.2">
      <c r="A1475">
        <v>5991348904</v>
      </c>
      <c r="B1475" t="s">
        <v>983</v>
      </c>
      <c r="D1475" s="7">
        <v>44459</v>
      </c>
      <c r="F1475" s="7">
        <f t="shared" si="187"/>
        <v>44459</v>
      </c>
      <c r="G1475" s="6">
        <f t="shared" si="188"/>
        <v>9</v>
      </c>
      <c r="H1475" s="6">
        <f t="shared" si="189"/>
        <v>20</v>
      </c>
      <c r="I1475" s="6">
        <f t="shared" si="190"/>
        <v>2021</v>
      </c>
      <c r="J1475" t="s">
        <v>4</v>
      </c>
      <c r="K1475" t="s">
        <v>5</v>
      </c>
      <c r="L1475">
        <v>3124</v>
      </c>
      <c r="M1475">
        <v>11295</v>
      </c>
      <c r="N1475">
        <f t="shared" si="186"/>
        <v>11.295</v>
      </c>
      <c r="O1475" s="4">
        <f t="shared" si="177"/>
        <v>7.0183854449999998</v>
      </c>
      <c r="P1475" s="5" t="s">
        <v>847</v>
      </c>
      <c r="Q1475" t="str">
        <f>VLOOKUP(P1475,Key!$A$2:$C$160,2,FALSE)</f>
        <v>Home - MDR</v>
      </c>
      <c r="R1475" t="str">
        <f>VLOOKUP(P1475,Key!$A$2:$C$160,3,FALSE)</f>
        <v>Home - MDR</v>
      </c>
      <c r="S1475" t="str">
        <f>VLOOKUP(P1475,Key!$A$2:$D$160,4,FALSE)</f>
        <v>Home - MDR</v>
      </c>
      <c r="T1475" t="b">
        <v>0</v>
      </c>
      <c r="U1475" s="4">
        <f t="shared" si="176"/>
        <v>8830.2445954799823</v>
      </c>
    </row>
    <row r="1476" spans="1:21" x14ac:dyDescent="0.2">
      <c r="A1476">
        <v>5996993561</v>
      </c>
      <c r="B1476" t="s">
        <v>984</v>
      </c>
      <c r="D1476" s="7">
        <v>44460</v>
      </c>
      <c r="F1476" s="7">
        <f t="shared" si="187"/>
        <v>44460</v>
      </c>
      <c r="G1476" s="6">
        <f t="shared" si="188"/>
        <v>9</v>
      </c>
      <c r="H1476" s="6">
        <f t="shared" si="189"/>
        <v>21</v>
      </c>
      <c r="I1476" s="6">
        <f t="shared" si="190"/>
        <v>2021</v>
      </c>
      <c r="J1476" t="s">
        <v>4</v>
      </c>
      <c r="K1476" t="s">
        <v>5</v>
      </c>
      <c r="L1476">
        <v>2855</v>
      </c>
      <c r="M1476">
        <v>10422</v>
      </c>
      <c r="N1476">
        <f t="shared" si="186"/>
        <v>10.422000000000001</v>
      </c>
      <c r="O1476" s="4">
        <f t="shared" si="177"/>
        <v>6.475928562</v>
      </c>
      <c r="P1476" s="5" t="s">
        <v>847</v>
      </c>
      <c r="Q1476" t="str">
        <f>VLOOKUP(P1476,Key!$A$2:$C$160,2,FALSE)</f>
        <v>Home - MDR</v>
      </c>
      <c r="R1476" t="str">
        <f>VLOOKUP(P1476,Key!$A$2:$C$160,3,FALSE)</f>
        <v>Home - MDR</v>
      </c>
      <c r="S1476" t="str">
        <f>VLOOKUP(P1476,Key!$A$2:$D$160,4,FALSE)</f>
        <v>Home - MDR</v>
      </c>
      <c r="T1476" t="b">
        <v>0</v>
      </c>
      <c r="U1476" s="4">
        <f t="shared" si="176"/>
        <v>8836.7205240419826</v>
      </c>
    </row>
    <row r="1477" spans="1:21" x14ac:dyDescent="0.2">
      <c r="A1477">
        <v>6002195643</v>
      </c>
      <c r="B1477" t="s">
        <v>985</v>
      </c>
      <c r="D1477" s="7">
        <v>44461</v>
      </c>
      <c r="F1477" s="7">
        <f t="shared" si="187"/>
        <v>44461</v>
      </c>
      <c r="G1477" s="6">
        <f t="shared" si="188"/>
        <v>9</v>
      </c>
      <c r="H1477" s="6">
        <f t="shared" si="189"/>
        <v>22</v>
      </c>
      <c r="I1477" s="6">
        <f t="shared" si="190"/>
        <v>2021</v>
      </c>
      <c r="J1477" t="s">
        <v>4</v>
      </c>
      <c r="K1477" t="s">
        <v>5</v>
      </c>
      <c r="L1477">
        <v>2867</v>
      </c>
      <c r="M1477">
        <v>10311.2998046875</v>
      </c>
      <c r="N1477">
        <f t="shared" si="186"/>
        <v>10.311299804687501</v>
      </c>
      <c r="O1477" s="4">
        <f t="shared" si="177"/>
        <v>6.4071426709384767</v>
      </c>
      <c r="P1477" s="5" t="s">
        <v>847</v>
      </c>
      <c r="Q1477" t="str">
        <f>VLOOKUP(P1477,Key!$A$2:$C$160,2,FALSE)</f>
        <v>Home - MDR</v>
      </c>
      <c r="R1477" t="str">
        <f>VLOOKUP(P1477,Key!$A$2:$C$160,3,FALSE)</f>
        <v>Home - MDR</v>
      </c>
      <c r="S1477" t="str">
        <f>VLOOKUP(P1477,Key!$A$2:$D$160,4,FALSE)</f>
        <v>Home - MDR</v>
      </c>
      <c r="T1477" t="b">
        <v>0</v>
      </c>
      <c r="U1477" s="4">
        <f t="shared" si="176"/>
        <v>8843.1276667129205</v>
      </c>
    </row>
    <row r="1478" spans="1:21" x14ac:dyDescent="0.2">
      <c r="A1478">
        <v>6007574425</v>
      </c>
      <c r="B1478" t="s">
        <v>986</v>
      </c>
      <c r="D1478" s="7">
        <v>44462</v>
      </c>
      <c r="F1478" s="7">
        <f t="shared" si="187"/>
        <v>44462</v>
      </c>
      <c r="G1478" s="6">
        <f t="shared" si="188"/>
        <v>9</v>
      </c>
      <c r="H1478" s="6">
        <f t="shared" si="189"/>
        <v>23</v>
      </c>
      <c r="I1478" s="6">
        <f t="shared" si="190"/>
        <v>2021</v>
      </c>
      <c r="J1478" t="s">
        <v>4</v>
      </c>
      <c r="K1478" t="s">
        <v>5</v>
      </c>
      <c r="L1478">
        <v>2980</v>
      </c>
      <c r="M1478">
        <v>11078.2998046875</v>
      </c>
      <c r="N1478">
        <f t="shared" si="186"/>
        <v>11.0782998046875</v>
      </c>
      <c r="O1478" s="4">
        <f t="shared" si="177"/>
        <v>6.8837342279384766</v>
      </c>
      <c r="P1478" s="5" t="s">
        <v>847</v>
      </c>
      <c r="Q1478" t="str">
        <f>VLOOKUP(P1478,Key!$A$2:$C$160,2,FALSE)</f>
        <v>Home - MDR</v>
      </c>
      <c r="R1478" t="str">
        <f>VLOOKUP(P1478,Key!$A$2:$C$160,3,FALSE)</f>
        <v>Home - MDR</v>
      </c>
      <c r="S1478" t="str">
        <f>VLOOKUP(P1478,Key!$A$2:$D$160,4,FALSE)</f>
        <v>Home - MDR</v>
      </c>
      <c r="T1478" t="b">
        <v>0</v>
      </c>
      <c r="U1478" s="4">
        <f t="shared" si="176"/>
        <v>8850.0114009408589</v>
      </c>
    </row>
    <row r="1479" spans="1:21" x14ac:dyDescent="0.2">
      <c r="A1479">
        <v>6012330987</v>
      </c>
      <c r="B1479" t="s">
        <v>987</v>
      </c>
      <c r="D1479" s="7">
        <v>44463</v>
      </c>
      <c r="F1479" s="7">
        <f t="shared" si="187"/>
        <v>44463</v>
      </c>
      <c r="G1479" s="6">
        <f t="shared" si="188"/>
        <v>9</v>
      </c>
      <c r="H1479" s="6">
        <f t="shared" si="189"/>
        <v>24</v>
      </c>
      <c r="I1479" s="6">
        <f t="shared" si="190"/>
        <v>2021</v>
      </c>
      <c r="J1479" t="s">
        <v>4</v>
      </c>
      <c r="K1479" t="s">
        <v>5</v>
      </c>
      <c r="L1479">
        <v>3247</v>
      </c>
      <c r="M1479">
        <v>11862.2001953125</v>
      </c>
      <c r="N1479">
        <f t="shared" si="186"/>
        <v>11.8622001953125</v>
      </c>
      <c r="O1479" s="4">
        <f t="shared" si="177"/>
        <v>7.3708271975615238</v>
      </c>
      <c r="P1479" s="5" t="s">
        <v>847</v>
      </c>
      <c r="Q1479" t="str">
        <f>VLOOKUP(P1479,Key!$A$2:$C$160,2,FALSE)</f>
        <v>Home - MDR</v>
      </c>
      <c r="R1479" t="str">
        <f>VLOOKUP(P1479,Key!$A$2:$C$160,3,FALSE)</f>
        <v>Home - MDR</v>
      </c>
      <c r="S1479" t="str">
        <f>VLOOKUP(P1479,Key!$A$2:$D$160,4,FALSE)</f>
        <v>Home - MDR</v>
      </c>
      <c r="T1479" t="b">
        <v>0</v>
      </c>
      <c r="U1479" s="4">
        <f t="shared" si="176"/>
        <v>8857.38222813842</v>
      </c>
    </row>
    <row r="1480" spans="1:21" x14ac:dyDescent="0.2">
      <c r="A1480">
        <v>6017944811</v>
      </c>
      <c r="B1480" t="s">
        <v>988</v>
      </c>
      <c r="D1480" s="7">
        <v>44464</v>
      </c>
      <c r="F1480" s="7">
        <f t="shared" si="187"/>
        <v>44464</v>
      </c>
      <c r="G1480" s="6">
        <f t="shared" si="188"/>
        <v>9</v>
      </c>
      <c r="H1480" s="6">
        <f t="shared" si="189"/>
        <v>25</v>
      </c>
      <c r="I1480" s="6">
        <f t="shared" si="190"/>
        <v>2021</v>
      </c>
      <c r="J1480" t="s">
        <v>4</v>
      </c>
      <c r="K1480" t="s">
        <v>5</v>
      </c>
      <c r="L1480">
        <v>3070</v>
      </c>
      <c r="M1480">
        <v>10824.400390625</v>
      </c>
      <c r="N1480">
        <f t="shared" si="186"/>
        <v>10.824400390625</v>
      </c>
      <c r="O1480" s="4">
        <f t="shared" si="177"/>
        <v>6.7259684951230474</v>
      </c>
      <c r="P1480" s="5" t="s">
        <v>847</v>
      </c>
      <c r="Q1480" t="str">
        <f>VLOOKUP(P1480,Key!$A$2:$C$160,2,FALSE)</f>
        <v>Home - MDR</v>
      </c>
      <c r="R1480" t="str">
        <f>VLOOKUP(P1480,Key!$A$2:$C$160,3,FALSE)</f>
        <v>Home - MDR</v>
      </c>
      <c r="S1480" t="str">
        <f>VLOOKUP(P1480,Key!$A$2:$D$160,4,FALSE)</f>
        <v>Home - MDR</v>
      </c>
      <c r="T1480" t="b">
        <v>0</v>
      </c>
      <c r="U1480" s="4">
        <f t="shared" ref="U1480:U1543" si="191">IF(K1480="Run",O1480,0)+U1479</f>
        <v>8864.1081966335423</v>
      </c>
    </row>
    <row r="1481" spans="1:21" x14ac:dyDescent="0.2">
      <c r="A1481">
        <v>6023844376</v>
      </c>
      <c r="B1481" t="s">
        <v>989</v>
      </c>
      <c r="D1481" s="7">
        <v>44465</v>
      </c>
      <c r="F1481" s="7">
        <f t="shared" si="187"/>
        <v>44465</v>
      </c>
      <c r="G1481" s="6">
        <f t="shared" si="188"/>
        <v>9</v>
      </c>
      <c r="H1481" s="6">
        <f t="shared" si="189"/>
        <v>26</v>
      </c>
      <c r="I1481" s="6">
        <f t="shared" si="190"/>
        <v>2021</v>
      </c>
      <c r="J1481" t="s">
        <v>4</v>
      </c>
      <c r="K1481" t="s">
        <v>5</v>
      </c>
      <c r="L1481">
        <v>1990</v>
      </c>
      <c r="M1481">
        <v>6978</v>
      </c>
      <c r="N1481">
        <f t="shared" si="186"/>
        <v>6.9779999999999998</v>
      </c>
      <c r="O1481" s="4">
        <f t="shared" si="177"/>
        <v>4.3359268379999998</v>
      </c>
      <c r="P1481" s="5" t="s">
        <v>847</v>
      </c>
      <c r="Q1481" t="str">
        <f>VLOOKUP(P1481,Key!$A$2:$C$160,2,FALSE)</f>
        <v>Home - MDR</v>
      </c>
      <c r="R1481" t="str">
        <f>VLOOKUP(P1481,Key!$A$2:$C$160,3,FALSE)</f>
        <v>Home - MDR</v>
      </c>
      <c r="S1481" t="str">
        <f>VLOOKUP(P1481,Key!$A$2:$D$160,4,FALSE)</f>
        <v>Home - MDR</v>
      </c>
      <c r="T1481" t="b">
        <v>0</v>
      </c>
      <c r="U1481" s="4">
        <f t="shared" si="191"/>
        <v>8868.4441234715432</v>
      </c>
    </row>
    <row r="1482" spans="1:21" x14ac:dyDescent="0.2">
      <c r="A1482">
        <v>6028274411</v>
      </c>
      <c r="B1482" t="s">
        <v>990</v>
      </c>
      <c r="D1482" s="7">
        <v>44466</v>
      </c>
      <c r="F1482" s="7">
        <f t="shared" si="187"/>
        <v>44466</v>
      </c>
      <c r="G1482" s="6">
        <f t="shared" si="188"/>
        <v>9</v>
      </c>
      <c r="H1482" s="6">
        <f t="shared" si="189"/>
        <v>27</v>
      </c>
      <c r="I1482" s="6">
        <f t="shared" si="190"/>
        <v>2021</v>
      </c>
      <c r="J1482" t="s">
        <v>4</v>
      </c>
      <c r="K1482" t="s">
        <v>5</v>
      </c>
      <c r="L1482">
        <v>3220</v>
      </c>
      <c r="M1482">
        <v>11541.900390625</v>
      </c>
      <c r="N1482">
        <f t="shared" si="186"/>
        <v>11.541900390625001</v>
      </c>
      <c r="O1482" s="4">
        <f t="shared" si="177"/>
        <v>7.1718021876230473</v>
      </c>
      <c r="P1482" s="5" t="s">
        <v>847</v>
      </c>
      <c r="Q1482" t="str">
        <f>VLOOKUP(P1482,Key!$A$2:$C$160,2,FALSE)</f>
        <v>Home - MDR</v>
      </c>
      <c r="R1482" t="str">
        <f>VLOOKUP(P1482,Key!$A$2:$C$160,3,FALSE)</f>
        <v>Home - MDR</v>
      </c>
      <c r="S1482" t="str">
        <f>VLOOKUP(P1482,Key!$A$2:$D$160,4,FALSE)</f>
        <v>Home - MDR</v>
      </c>
      <c r="T1482" t="b">
        <v>0</v>
      </c>
      <c r="U1482" s="4">
        <f t="shared" si="191"/>
        <v>8875.6159256591654</v>
      </c>
    </row>
    <row r="1483" spans="1:21" x14ac:dyDescent="0.2">
      <c r="A1483">
        <v>6033403845</v>
      </c>
      <c r="B1483" t="s">
        <v>991</v>
      </c>
      <c r="D1483" s="7">
        <v>44467</v>
      </c>
      <c r="F1483" s="7">
        <f t="shared" si="187"/>
        <v>44467</v>
      </c>
      <c r="G1483" s="6">
        <f t="shared" si="188"/>
        <v>9</v>
      </c>
      <c r="H1483" s="6">
        <f t="shared" si="189"/>
        <v>28</v>
      </c>
      <c r="I1483" s="6">
        <f t="shared" si="190"/>
        <v>2021</v>
      </c>
      <c r="J1483" t="s">
        <v>4</v>
      </c>
      <c r="K1483" t="s">
        <v>5</v>
      </c>
      <c r="L1483">
        <v>2945</v>
      </c>
      <c r="M1483">
        <v>10807.5</v>
      </c>
      <c r="N1483">
        <f t="shared" si="186"/>
        <v>10.807499999999999</v>
      </c>
      <c r="O1483" s="4">
        <f t="shared" si="177"/>
        <v>6.7154670825</v>
      </c>
      <c r="P1483" s="5" t="s">
        <v>847</v>
      </c>
      <c r="Q1483" t="str">
        <f>VLOOKUP(P1483,Key!$A$2:$C$160,2,FALSE)</f>
        <v>Home - MDR</v>
      </c>
      <c r="R1483" t="str">
        <f>VLOOKUP(P1483,Key!$A$2:$C$160,3,FALSE)</f>
        <v>Home - MDR</v>
      </c>
      <c r="S1483" t="str">
        <f>VLOOKUP(P1483,Key!$A$2:$D$160,4,FALSE)</f>
        <v>Home - MDR</v>
      </c>
      <c r="T1483" t="b">
        <v>0</v>
      </c>
      <c r="U1483" s="4">
        <f t="shared" si="191"/>
        <v>8882.3313927416657</v>
      </c>
    </row>
    <row r="1484" spans="1:21" x14ac:dyDescent="0.2">
      <c r="A1484">
        <v>6038867253</v>
      </c>
      <c r="B1484" t="s">
        <v>992</v>
      </c>
      <c r="D1484" s="7">
        <v>44468</v>
      </c>
      <c r="F1484" s="7">
        <f t="shared" si="187"/>
        <v>44468</v>
      </c>
      <c r="G1484" s="6">
        <f t="shared" si="188"/>
        <v>9</v>
      </c>
      <c r="H1484" s="6">
        <f t="shared" si="189"/>
        <v>29</v>
      </c>
      <c r="I1484" s="6">
        <f t="shared" si="190"/>
        <v>2021</v>
      </c>
      <c r="J1484" t="s">
        <v>4</v>
      </c>
      <c r="K1484" t="s">
        <v>5</v>
      </c>
      <c r="L1484">
        <v>3464</v>
      </c>
      <c r="M1484">
        <v>12345.400390625</v>
      </c>
      <c r="N1484">
        <f t="shared" si="186"/>
        <v>12.345400390625</v>
      </c>
      <c r="O1484" s="4">
        <f t="shared" si="177"/>
        <v>7.6710737861230474</v>
      </c>
      <c r="P1484" s="5" t="s">
        <v>847</v>
      </c>
      <c r="Q1484" t="str">
        <f>VLOOKUP(P1484,Key!$A$2:$C$160,2,FALSE)</f>
        <v>Home - MDR</v>
      </c>
      <c r="R1484" t="str">
        <f>VLOOKUP(P1484,Key!$A$2:$C$160,3,FALSE)</f>
        <v>Home - MDR</v>
      </c>
      <c r="S1484" t="str">
        <f>VLOOKUP(P1484,Key!$A$2:$D$160,4,FALSE)</f>
        <v>Home - MDR</v>
      </c>
      <c r="T1484" t="b">
        <v>0</v>
      </c>
      <c r="U1484" s="4">
        <f t="shared" si="191"/>
        <v>8890.0024665277888</v>
      </c>
    </row>
    <row r="1485" spans="1:21" x14ac:dyDescent="0.2">
      <c r="A1485">
        <v>6043463182</v>
      </c>
      <c r="B1485" t="s">
        <v>993</v>
      </c>
      <c r="D1485" s="7">
        <v>44469</v>
      </c>
      <c r="F1485" s="7">
        <f t="shared" si="187"/>
        <v>44469</v>
      </c>
      <c r="G1485" s="6">
        <f t="shared" si="188"/>
        <v>9</v>
      </c>
      <c r="H1485" s="6">
        <f t="shared" si="189"/>
        <v>30</v>
      </c>
      <c r="I1485" s="6">
        <f t="shared" si="190"/>
        <v>2021</v>
      </c>
      <c r="J1485" t="s">
        <v>4</v>
      </c>
      <c r="K1485" t="s">
        <v>5</v>
      </c>
      <c r="L1485">
        <v>2941</v>
      </c>
      <c r="M1485">
        <v>10091.599609375</v>
      </c>
      <c r="N1485">
        <f t="shared" si="186"/>
        <v>10.091599609375001</v>
      </c>
      <c r="O1485" s="4">
        <f t="shared" si="177"/>
        <v>6.2706273408769535</v>
      </c>
      <c r="P1485" s="5" t="s">
        <v>847</v>
      </c>
      <c r="Q1485" t="str">
        <f>VLOOKUP(P1485,Key!$A$2:$C$160,2,FALSE)</f>
        <v>Home - MDR</v>
      </c>
      <c r="R1485" t="str">
        <f>VLOOKUP(P1485,Key!$A$2:$C$160,3,FALSE)</f>
        <v>Home - MDR</v>
      </c>
      <c r="S1485" t="str">
        <f>VLOOKUP(P1485,Key!$A$2:$D$160,4,FALSE)</f>
        <v>Home - MDR</v>
      </c>
      <c r="T1485" t="b">
        <v>0</v>
      </c>
      <c r="U1485" s="4">
        <f t="shared" si="191"/>
        <v>8896.2730938686655</v>
      </c>
    </row>
    <row r="1486" spans="1:21" x14ac:dyDescent="0.2">
      <c r="A1486">
        <v>6048186214</v>
      </c>
      <c r="B1486" t="s">
        <v>994</v>
      </c>
      <c r="D1486" s="7">
        <v>44470</v>
      </c>
      <c r="F1486" s="7">
        <f t="shared" si="187"/>
        <v>44470</v>
      </c>
      <c r="G1486" s="6">
        <f t="shared" si="188"/>
        <v>10</v>
      </c>
      <c r="H1486" s="6">
        <f t="shared" si="189"/>
        <v>1</v>
      </c>
      <c r="I1486" s="6">
        <f t="shared" si="190"/>
        <v>2021</v>
      </c>
      <c r="J1486" t="s">
        <v>4</v>
      </c>
      <c r="K1486" t="s">
        <v>5</v>
      </c>
      <c r="L1486">
        <v>2867</v>
      </c>
      <c r="M1486">
        <v>10176.2001953125</v>
      </c>
      <c r="N1486">
        <f t="shared" si="186"/>
        <v>10.1762001953125</v>
      </c>
      <c r="O1486" s="4">
        <f t="shared" si="177"/>
        <v>6.3231956915615237</v>
      </c>
      <c r="P1486" s="5" t="s">
        <v>847</v>
      </c>
      <c r="Q1486" t="str">
        <f>VLOOKUP(P1486,Key!$A$2:$C$160,2,FALSE)</f>
        <v>Home - MDR</v>
      </c>
      <c r="R1486" t="str">
        <f>VLOOKUP(P1486,Key!$A$2:$C$160,3,FALSE)</f>
        <v>Home - MDR</v>
      </c>
      <c r="S1486" t="str">
        <f>VLOOKUP(P1486,Key!$A$2:$D$160,4,FALSE)</f>
        <v>Home - MDR</v>
      </c>
      <c r="T1486" t="b">
        <v>0</v>
      </c>
      <c r="U1486" s="4">
        <f t="shared" si="191"/>
        <v>8902.5962895602279</v>
      </c>
    </row>
    <row r="1487" spans="1:21" x14ac:dyDescent="0.2">
      <c r="A1487">
        <v>6054798751</v>
      </c>
      <c r="B1487" t="s">
        <v>995</v>
      </c>
      <c r="D1487" s="7">
        <v>44471</v>
      </c>
      <c r="F1487" s="7">
        <f t="shared" si="187"/>
        <v>44471</v>
      </c>
      <c r="G1487" s="6">
        <f t="shared" si="188"/>
        <v>10</v>
      </c>
      <c r="H1487" s="6">
        <f t="shared" si="189"/>
        <v>2</v>
      </c>
      <c r="I1487" s="6">
        <f t="shared" si="190"/>
        <v>2021</v>
      </c>
      <c r="J1487" t="s">
        <v>6</v>
      </c>
      <c r="K1487" t="s">
        <v>5</v>
      </c>
      <c r="L1487">
        <v>1465</v>
      </c>
      <c r="M1487">
        <v>5108.2998046875</v>
      </c>
      <c r="N1487">
        <f t="shared" si="186"/>
        <v>5.1082998046875003</v>
      </c>
      <c r="O1487" s="4">
        <f t="shared" si="177"/>
        <v>3.1741493579384765</v>
      </c>
      <c r="P1487" s="5" t="s">
        <v>847</v>
      </c>
      <c r="Q1487" t="str">
        <f>VLOOKUP(P1487,Key!$A$2:$C$160,2,FALSE)</f>
        <v>Home - MDR</v>
      </c>
      <c r="R1487" t="str">
        <f>VLOOKUP(P1487,Key!$A$2:$C$160,3,FALSE)</f>
        <v>Home - MDR</v>
      </c>
      <c r="S1487" t="str">
        <f>VLOOKUP(P1487,Key!$A$2:$D$160,4,FALSE)</f>
        <v>Home - MDR</v>
      </c>
      <c r="T1487" t="b">
        <v>0</v>
      </c>
      <c r="U1487" s="4">
        <f t="shared" si="191"/>
        <v>8905.7704389181672</v>
      </c>
    </row>
    <row r="1488" spans="1:21" x14ac:dyDescent="0.2">
      <c r="A1488">
        <v>6058785608</v>
      </c>
      <c r="B1488" t="s">
        <v>996</v>
      </c>
      <c r="D1488" s="7">
        <v>44472</v>
      </c>
      <c r="F1488" s="7">
        <f t="shared" si="187"/>
        <v>44472</v>
      </c>
      <c r="G1488" s="6">
        <f t="shared" si="188"/>
        <v>10</v>
      </c>
      <c r="H1488" s="6">
        <f t="shared" si="189"/>
        <v>3</v>
      </c>
      <c r="I1488" s="6">
        <f t="shared" si="190"/>
        <v>2021</v>
      </c>
      <c r="J1488" t="s">
        <v>4</v>
      </c>
      <c r="K1488" t="s">
        <v>5</v>
      </c>
      <c r="L1488">
        <v>2336</v>
      </c>
      <c r="M1488">
        <v>8636.2998046875</v>
      </c>
      <c r="N1488">
        <f t="shared" si="186"/>
        <v>8.6362998046874999</v>
      </c>
      <c r="O1488" s="4">
        <f t="shared" si="177"/>
        <v>5.3663462459384768</v>
      </c>
      <c r="P1488" s="5" t="s">
        <v>847</v>
      </c>
      <c r="Q1488" t="str">
        <f>VLOOKUP(P1488,Key!$A$2:$C$160,2,FALSE)</f>
        <v>Home - MDR</v>
      </c>
      <c r="R1488" t="str">
        <f>VLOOKUP(P1488,Key!$A$2:$C$160,3,FALSE)</f>
        <v>Home - MDR</v>
      </c>
      <c r="S1488" t="str">
        <f>VLOOKUP(P1488,Key!$A$2:$D$160,4,FALSE)</f>
        <v>Home - MDR</v>
      </c>
      <c r="T1488" t="b">
        <v>0</v>
      </c>
      <c r="U1488" s="4">
        <f t="shared" si="191"/>
        <v>8911.1367851641062</v>
      </c>
    </row>
    <row r="1489" spans="1:21" x14ac:dyDescent="0.2">
      <c r="A1489">
        <v>6063049904</v>
      </c>
      <c r="B1489" t="s">
        <v>997</v>
      </c>
      <c r="D1489" s="7">
        <v>44473</v>
      </c>
      <c r="F1489" s="7">
        <f t="shared" si="187"/>
        <v>44473</v>
      </c>
      <c r="G1489" s="6">
        <f t="shared" si="188"/>
        <v>10</v>
      </c>
      <c r="H1489" s="6">
        <f t="shared" si="189"/>
        <v>4</v>
      </c>
      <c r="I1489" s="6">
        <f t="shared" si="190"/>
        <v>2021</v>
      </c>
      <c r="J1489" t="s">
        <v>4</v>
      </c>
      <c r="K1489" t="s">
        <v>5</v>
      </c>
      <c r="L1489">
        <v>3057</v>
      </c>
      <c r="M1489">
        <v>10858</v>
      </c>
      <c r="N1489">
        <f t="shared" si="186"/>
        <v>10.858000000000001</v>
      </c>
      <c r="O1489" s="4">
        <f t="shared" si="177"/>
        <v>6.7468463180000002</v>
      </c>
      <c r="P1489" s="5" t="s">
        <v>847</v>
      </c>
      <c r="Q1489" t="str">
        <f>VLOOKUP(P1489,Key!$A$2:$C$160,2,FALSE)</f>
        <v>Home - MDR</v>
      </c>
      <c r="R1489" t="str">
        <f>VLOOKUP(P1489,Key!$A$2:$C$160,3,FALSE)</f>
        <v>Home - MDR</v>
      </c>
      <c r="S1489" t="str">
        <f>VLOOKUP(P1489,Key!$A$2:$D$160,4,FALSE)</f>
        <v>Home - MDR</v>
      </c>
      <c r="T1489" t="b">
        <v>0</v>
      </c>
      <c r="U1489" s="4">
        <f t="shared" si="191"/>
        <v>8917.8836314821056</v>
      </c>
    </row>
    <row r="1490" spans="1:21" x14ac:dyDescent="0.2">
      <c r="A1490">
        <v>6067991172</v>
      </c>
      <c r="B1490" t="s">
        <v>998</v>
      </c>
      <c r="D1490" s="7">
        <v>44474</v>
      </c>
      <c r="F1490" s="7">
        <f t="shared" si="187"/>
        <v>44474</v>
      </c>
      <c r="G1490" s="6">
        <f t="shared" si="188"/>
        <v>10</v>
      </c>
      <c r="H1490" s="6">
        <f t="shared" si="189"/>
        <v>5</v>
      </c>
      <c r="I1490" s="6">
        <f t="shared" si="190"/>
        <v>2021</v>
      </c>
      <c r="J1490" t="s">
        <v>4</v>
      </c>
      <c r="K1490" t="s">
        <v>5</v>
      </c>
      <c r="L1490">
        <v>3011</v>
      </c>
      <c r="M1490">
        <v>10826.599609375</v>
      </c>
      <c r="N1490">
        <f t="shared" si="186"/>
        <v>10.826599609375</v>
      </c>
      <c r="O1490" s="4">
        <f t="shared" si="177"/>
        <v>6.7273350258769531</v>
      </c>
      <c r="P1490" s="5" t="s">
        <v>847</v>
      </c>
      <c r="Q1490" t="str">
        <f>VLOOKUP(P1490,Key!$A$2:$C$160,2,FALSE)</f>
        <v>Home - MDR</v>
      </c>
      <c r="R1490" t="str">
        <f>VLOOKUP(P1490,Key!$A$2:$C$160,3,FALSE)</f>
        <v>Home - MDR</v>
      </c>
      <c r="S1490" t="str">
        <f>VLOOKUP(P1490,Key!$A$2:$D$160,4,FALSE)</f>
        <v>Home - MDR</v>
      </c>
      <c r="T1490" t="b">
        <v>0</v>
      </c>
      <c r="U1490" s="4">
        <f t="shared" si="191"/>
        <v>8924.6109665079821</v>
      </c>
    </row>
    <row r="1491" spans="1:21" x14ac:dyDescent="0.2">
      <c r="A1491">
        <v>6073178280</v>
      </c>
      <c r="B1491" t="s">
        <v>999</v>
      </c>
      <c r="D1491" s="7">
        <v>44475</v>
      </c>
      <c r="F1491" s="7">
        <f t="shared" si="187"/>
        <v>44475</v>
      </c>
      <c r="G1491" s="6">
        <f t="shared" si="188"/>
        <v>10</v>
      </c>
      <c r="H1491" s="6">
        <f t="shared" si="189"/>
        <v>6</v>
      </c>
      <c r="I1491" s="6">
        <f t="shared" si="190"/>
        <v>2021</v>
      </c>
      <c r="J1491" t="s">
        <v>4</v>
      </c>
      <c r="K1491" t="s">
        <v>5</v>
      </c>
      <c r="L1491">
        <v>3094</v>
      </c>
      <c r="M1491">
        <v>10853.400390625</v>
      </c>
      <c r="N1491">
        <f t="shared" si="186"/>
        <v>10.853400390625</v>
      </c>
      <c r="O1491" s="4">
        <f t="shared" si="177"/>
        <v>6.7439882541230469</v>
      </c>
      <c r="P1491" s="5" t="s">
        <v>847</v>
      </c>
      <c r="Q1491" t="str">
        <f>VLOOKUP(P1491,Key!$A$2:$C$160,2,FALSE)</f>
        <v>Home - MDR</v>
      </c>
      <c r="R1491" t="str">
        <f>VLOOKUP(P1491,Key!$A$2:$C$160,3,FALSE)</f>
        <v>Home - MDR</v>
      </c>
      <c r="S1491" t="str">
        <f>VLOOKUP(P1491,Key!$A$2:$D$160,4,FALSE)</f>
        <v>Home - MDR</v>
      </c>
      <c r="T1491" t="b">
        <v>0</v>
      </c>
      <c r="U1491" s="4">
        <f t="shared" si="191"/>
        <v>8931.354954762106</v>
      </c>
    </row>
    <row r="1492" spans="1:21" x14ac:dyDescent="0.2">
      <c r="A1492">
        <v>6077998049</v>
      </c>
      <c r="B1492" t="s">
        <v>1000</v>
      </c>
      <c r="D1492" s="7">
        <v>44476</v>
      </c>
      <c r="F1492" s="7">
        <f t="shared" si="187"/>
        <v>44476</v>
      </c>
      <c r="G1492" s="6">
        <f t="shared" si="188"/>
        <v>10</v>
      </c>
      <c r="H1492" s="6">
        <f t="shared" si="189"/>
        <v>7</v>
      </c>
      <c r="I1492" s="6">
        <f t="shared" si="190"/>
        <v>2021</v>
      </c>
      <c r="J1492" t="s">
        <v>4</v>
      </c>
      <c r="K1492" t="s">
        <v>5</v>
      </c>
      <c r="L1492">
        <v>3022</v>
      </c>
      <c r="M1492">
        <v>10750.599609375</v>
      </c>
      <c r="N1492">
        <f t="shared" si="186"/>
        <v>10.750599609375</v>
      </c>
      <c r="O1492" s="4">
        <f t="shared" si="177"/>
        <v>6.6801108298769529</v>
      </c>
      <c r="P1492" s="5" t="s">
        <v>847</v>
      </c>
      <c r="Q1492" t="str">
        <f>VLOOKUP(P1492,Key!$A$2:$C$160,2,FALSE)</f>
        <v>Home - MDR</v>
      </c>
      <c r="R1492" t="str">
        <f>VLOOKUP(P1492,Key!$A$2:$C$160,3,FALSE)</f>
        <v>Home - MDR</v>
      </c>
      <c r="S1492" t="str">
        <f>VLOOKUP(P1492,Key!$A$2:$D$160,4,FALSE)</f>
        <v>Home - MDR</v>
      </c>
      <c r="T1492" t="b">
        <v>0</v>
      </c>
      <c r="U1492" s="4">
        <f t="shared" si="191"/>
        <v>8938.0350655919829</v>
      </c>
    </row>
    <row r="1493" spans="1:21" x14ac:dyDescent="0.2">
      <c r="A1493">
        <v>6082975979</v>
      </c>
      <c r="B1493" t="s">
        <v>1001</v>
      </c>
      <c r="D1493" s="7">
        <v>44477</v>
      </c>
      <c r="F1493" s="7">
        <f t="shared" si="187"/>
        <v>44477</v>
      </c>
      <c r="G1493" s="6">
        <f t="shared" si="188"/>
        <v>10</v>
      </c>
      <c r="H1493" s="6">
        <f t="shared" si="189"/>
        <v>8</v>
      </c>
      <c r="I1493" s="6">
        <f t="shared" si="190"/>
        <v>2021</v>
      </c>
      <c r="J1493" t="s">
        <v>4</v>
      </c>
      <c r="K1493" t="s">
        <v>5</v>
      </c>
      <c r="L1493">
        <v>3147</v>
      </c>
      <c r="M1493">
        <v>11497.099609375</v>
      </c>
      <c r="N1493">
        <f t="shared" si="186"/>
        <v>11.497099609375001</v>
      </c>
      <c r="O1493" s="4">
        <f t="shared" si="177"/>
        <v>7.1439642813769533</v>
      </c>
      <c r="P1493" s="5" t="s">
        <v>847</v>
      </c>
      <c r="Q1493" t="str">
        <f>VLOOKUP(P1493,Key!$A$2:$C$160,2,FALSE)</f>
        <v>Home - MDR</v>
      </c>
      <c r="R1493" t="str">
        <f>VLOOKUP(P1493,Key!$A$2:$C$160,3,FALSE)</f>
        <v>Home - MDR</v>
      </c>
      <c r="S1493" t="str">
        <f>VLOOKUP(P1493,Key!$A$2:$D$160,4,FALSE)</f>
        <v>Home - MDR</v>
      </c>
      <c r="T1493" t="b">
        <v>0</v>
      </c>
      <c r="U1493" s="4">
        <f t="shared" si="191"/>
        <v>8945.1790298733595</v>
      </c>
    </row>
    <row r="1494" spans="1:21" x14ac:dyDescent="0.2">
      <c r="A1494">
        <v>6088095708</v>
      </c>
      <c r="B1494" t="s">
        <v>1002</v>
      </c>
      <c r="D1494" s="7">
        <v>44478</v>
      </c>
      <c r="F1494" s="7">
        <f t="shared" si="187"/>
        <v>44478</v>
      </c>
      <c r="G1494" s="6">
        <f t="shared" si="188"/>
        <v>10</v>
      </c>
      <c r="H1494" s="6">
        <f t="shared" si="189"/>
        <v>9</v>
      </c>
      <c r="I1494" s="6">
        <f t="shared" si="190"/>
        <v>2021</v>
      </c>
      <c r="J1494" t="s">
        <v>4</v>
      </c>
      <c r="K1494" t="s">
        <v>5</v>
      </c>
      <c r="L1494">
        <v>2947</v>
      </c>
      <c r="M1494">
        <v>10517.7998046875</v>
      </c>
      <c r="N1494">
        <f t="shared" si="186"/>
        <v>10.517799804687501</v>
      </c>
      <c r="O1494" s="4">
        <f t="shared" ref="O1494:O1557" si="192">M1494*$J$2</f>
        <v>6.5354557824384765</v>
      </c>
      <c r="P1494" s="5" t="s">
        <v>847</v>
      </c>
      <c r="Q1494" t="str">
        <f>VLOOKUP(P1494,Key!$A$2:$C$160,2,FALSE)</f>
        <v>Home - MDR</v>
      </c>
      <c r="R1494" t="str">
        <f>VLOOKUP(P1494,Key!$A$2:$C$160,3,FALSE)</f>
        <v>Home - MDR</v>
      </c>
      <c r="S1494" t="str">
        <f>VLOOKUP(P1494,Key!$A$2:$D$160,4,FALSE)</f>
        <v>Home - MDR</v>
      </c>
      <c r="T1494" t="b">
        <v>0</v>
      </c>
      <c r="U1494" s="4">
        <f t="shared" si="191"/>
        <v>8951.7144856557989</v>
      </c>
    </row>
    <row r="1495" spans="1:21" x14ac:dyDescent="0.2">
      <c r="A1495">
        <v>6093609969</v>
      </c>
      <c r="B1495" t="s">
        <v>1003</v>
      </c>
      <c r="D1495" s="7">
        <v>44479</v>
      </c>
      <c r="F1495" s="7">
        <f t="shared" si="187"/>
        <v>44479</v>
      </c>
      <c r="G1495" s="6">
        <f t="shared" si="188"/>
        <v>10</v>
      </c>
      <c r="H1495" s="6">
        <f t="shared" si="189"/>
        <v>10</v>
      </c>
      <c r="I1495" s="6">
        <f t="shared" si="190"/>
        <v>2021</v>
      </c>
      <c r="J1495" t="s">
        <v>4</v>
      </c>
      <c r="K1495" t="s">
        <v>5</v>
      </c>
      <c r="L1495">
        <v>1888</v>
      </c>
      <c r="M1495">
        <v>6745</v>
      </c>
      <c r="N1495">
        <f t="shared" si="186"/>
        <v>6.7450000000000001</v>
      </c>
      <c r="O1495" s="4">
        <f t="shared" si="192"/>
        <v>4.1911473949999998</v>
      </c>
      <c r="P1495" s="5" t="s">
        <v>847</v>
      </c>
      <c r="Q1495" t="str">
        <f>VLOOKUP(P1495,Key!$A$2:$C$160,2,FALSE)</f>
        <v>Home - MDR</v>
      </c>
      <c r="R1495" t="str">
        <f>VLOOKUP(P1495,Key!$A$2:$C$160,3,FALSE)</f>
        <v>Home - MDR</v>
      </c>
      <c r="S1495" t="str">
        <f>VLOOKUP(P1495,Key!$A$2:$D$160,4,FALSE)</f>
        <v>Home - MDR</v>
      </c>
      <c r="T1495" t="b">
        <v>0</v>
      </c>
      <c r="U1495" s="4">
        <f t="shared" si="191"/>
        <v>8955.9056330507992</v>
      </c>
    </row>
    <row r="1496" spans="1:21" x14ac:dyDescent="0.2">
      <c r="A1496">
        <v>6098029643</v>
      </c>
      <c r="B1496" t="s">
        <v>1004</v>
      </c>
      <c r="D1496" s="7">
        <v>44480</v>
      </c>
      <c r="F1496" s="7">
        <f t="shared" si="187"/>
        <v>44480</v>
      </c>
      <c r="G1496" s="6">
        <f t="shared" si="188"/>
        <v>10</v>
      </c>
      <c r="H1496" s="6">
        <f t="shared" si="189"/>
        <v>11</v>
      </c>
      <c r="I1496" s="6">
        <f t="shared" si="190"/>
        <v>2021</v>
      </c>
      <c r="J1496" t="s">
        <v>4</v>
      </c>
      <c r="K1496" t="s">
        <v>5</v>
      </c>
      <c r="L1496">
        <v>3281</v>
      </c>
      <c r="M1496">
        <v>11534.599609375</v>
      </c>
      <c r="N1496">
        <f t="shared" si="186"/>
        <v>11.534599609375</v>
      </c>
      <c r="O1496" s="4">
        <f t="shared" si="192"/>
        <v>7.1672656938769537</v>
      </c>
      <c r="P1496" s="5" t="s">
        <v>847</v>
      </c>
      <c r="Q1496" t="str">
        <f>VLOOKUP(P1496,Key!$A$2:$C$160,2,FALSE)</f>
        <v>Home - MDR</v>
      </c>
      <c r="R1496" t="str">
        <f>VLOOKUP(P1496,Key!$A$2:$C$160,3,FALSE)</f>
        <v>Home - MDR</v>
      </c>
      <c r="S1496" t="str">
        <f>VLOOKUP(P1496,Key!$A$2:$D$160,4,FALSE)</f>
        <v>Home - MDR</v>
      </c>
      <c r="T1496" t="b">
        <v>0</v>
      </c>
      <c r="U1496" s="4">
        <f t="shared" si="191"/>
        <v>8963.0728987446764</v>
      </c>
    </row>
    <row r="1497" spans="1:21" x14ac:dyDescent="0.2">
      <c r="A1497">
        <v>6103430685</v>
      </c>
      <c r="B1497" t="s">
        <v>1005</v>
      </c>
      <c r="D1497" s="7">
        <v>44481</v>
      </c>
      <c r="F1497" s="7">
        <f t="shared" si="187"/>
        <v>44481</v>
      </c>
      <c r="G1497" s="6">
        <f t="shared" si="188"/>
        <v>10</v>
      </c>
      <c r="H1497" s="6">
        <f t="shared" si="189"/>
        <v>12</v>
      </c>
      <c r="I1497" s="6">
        <f t="shared" si="190"/>
        <v>2021</v>
      </c>
      <c r="J1497" t="s">
        <v>4</v>
      </c>
      <c r="K1497" t="s">
        <v>5</v>
      </c>
      <c r="L1497">
        <v>2824</v>
      </c>
      <c r="M1497">
        <v>10184.7001953125</v>
      </c>
      <c r="N1497">
        <f t="shared" si="186"/>
        <v>10.1847001953125</v>
      </c>
      <c r="O1497" s="4">
        <f t="shared" si="192"/>
        <v>6.3284773450615237</v>
      </c>
      <c r="P1497" s="5" t="s">
        <v>847</v>
      </c>
      <c r="Q1497" t="str">
        <f>VLOOKUP(P1497,Key!$A$2:$C$160,2,FALSE)</f>
        <v>Home - MDR</v>
      </c>
      <c r="R1497" t="str">
        <f>VLOOKUP(P1497,Key!$A$2:$C$160,3,FALSE)</f>
        <v>Home - MDR</v>
      </c>
      <c r="S1497" t="str">
        <f>VLOOKUP(P1497,Key!$A$2:$D$160,4,FALSE)</f>
        <v>Home - MDR</v>
      </c>
      <c r="T1497" t="b">
        <v>0</v>
      </c>
      <c r="U1497" s="4">
        <f t="shared" si="191"/>
        <v>8969.4013760897378</v>
      </c>
    </row>
    <row r="1498" spans="1:21" x14ac:dyDescent="0.2">
      <c r="A1498">
        <v>6107919529</v>
      </c>
      <c r="B1498" t="s">
        <v>1006</v>
      </c>
      <c r="D1498" s="7">
        <v>44482</v>
      </c>
      <c r="F1498" s="7">
        <f t="shared" si="187"/>
        <v>44482</v>
      </c>
      <c r="G1498" s="6">
        <f t="shared" si="188"/>
        <v>10</v>
      </c>
      <c r="H1498" s="6">
        <f t="shared" si="189"/>
        <v>13</v>
      </c>
      <c r="I1498" s="6">
        <f t="shared" si="190"/>
        <v>2021</v>
      </c>
      <c r="J1498" t="s">
        <v>4</v>
      </c>
      <c r="K1498" t="s">
        <v>5</v>
      </c>
      <c r="L1498">
        <v>3276</v>
      </c>
      <c r="M1498">
        <v>11848.2001953125</v>
      </c>
      <c r="N1498">
        <f t="shared" si="186"/>
        <v>11.848200195312501</v>
      </c>
      <c r="O1498" s="4">
        <f t="shared" si="192"/>
        <v>7.3621280035615237</v>
      </c>
      <c r="P1498" s="5" t="s">
        <v>847</v>
      </c>
      <c r="Q1498" t="str">
        <f>VLOOKUP(P1498,Key!$A$2:$C$160,2,FALSE)</f>
        <v>Home - MDR</v>
      </c>
      <c r="R1498" t="str">
        <f>VLOOKUP(P1498,Key!$A$2:$C$160,3,FALSE)</f>
        <v>Home - MDR</v>
      </c>
      <c r="S1498" t="str">
        <f>VLOOKUP(P1498,Key!$A$2:$D$160,4,FALSE)</f>
        <v>Home - MDR</v>
      </c>
      <c r="T1498" t="b">
        <v>0</v>
      </c>
      <c r="U1498" s="4">
        <f t="shared" si="191"/>
        <v>8976.7635040933001</v>
      </c>
    </row>
    <row r="1499" spans="1:21" x14ac:dyDescent="0.2">
      <c r="A1499">
        <v>6112703665</v>
      </c>
      <c r="B1499" t="s">
        <v>1007</v>
      </c>
      <c r="D1499" s="7">
        <v>44483</v>
      </c>
      <c r="F1499" s="7">
        <f t="shared" si="187"/>
        <v>44483</v>
      </c>
      <c r="G1499" s="6">
        <f t="shared" si="188"/>
        <v>10</v>
      </c>
      <c r="H1499" s="6">
        <f t="shared" si="189"/>
        <v>14</v>
      </c>
      <c r="I1499" s="6">
        <f t="shared" si="190"/>
        <v>2021</v>
      </c>
      <c r="J1499" t="s">
        <v>4</v>
      </c>
      <c r="K1499" t="s">
        <v>5</v>
      </c>
      <c r="L1499">
        <v>2866</v>
      </c>
      <c r="M1499">
        <v>10139.7998046875</v>
      </c>
      <c r="N1499">
        <f t="shared" si="186"/>
        <v>10.139799804687501</v>
      </c>
      <c r="O1499" s="4">
        <f t="shared" si="192"/>
        <v>6.3005775444384771</v>
      </c>
      <c r="P1499" s="5" t="s">
        <v>847</v>
      </c>
      <c r="Q1499" t="str">
        <f>VLOOKUP(P1499,Key!$A$2:$C$160,2,FALSE)</f>
        <v>Home - MDR</v>
      </c>
      <c r="R1499" t="str">
        <f>VLOOKUP(P1499,Key!$A$2:$C$160,3,FALSE)</f>
        <v>Home - MDR</v>
      </c>
      <c r="S1499" t="str">
        <f>VLOOKUP(P1499,Key!$A$2:$D$160,4,FALSE)</f>
        <v>Home - MDR</v>
      </c>
      <c r="T1499" t="b">
        <v>0</v>
      </c>
      <c r="U1499" s="4">
        <f t="shared" si="191"/>
        <v>8983.0640816377381</v>
      </c>
    </row>
    <row r="1500" spans="1:21" x14ac:dyDescent="0.2">
      <c r="A1500">
        <v>6117315518</v>
      </c>
      <c r="B1500" t="s">
        <v>1008</v>
      </c>
      <c r="D1500" s="7">
        <v>44484</v>
      </c>
      <c r="F1500" s="7">
        <f t="shared" si="187"/>
        <v>44484</v>
      </c>
      <c r="G1500" s="6">
        <f t="shared" si="188"/>
        <v>10</v>
      </c>
      <c r="H1500" s="6">
        <f t="shared" si="189"/>
        <v>15</v>
      </c>
      <c r="I1500" s="6">
        <f t="shared" si="190"/>
        <v>2021</v>
      </c>
      <c r="J1500" t="s">
        <v>4</v>
      </c>
      <c r="K1500" t="s">
        <v>5</v>
      </c>
      <c r="L1500">
        <v>2955</v>
      </c>
      <c r="M1500">
        <v>10748.5</v>
      </c>
      <c r="N1500">
        <f t="shared" si="186"/>
        <v>10.7485</v>
      </c>
      <c r="O1500" s="4">
        <f t="shared" si="192"/>
        <v>6.6788061934999998</v>
      </c>
      <c r="P1500" s="5" t="s">
        <v>847</v>
      </c>
      <c r="Q1500" t="str">
        <f>VLOOKUP(P1500,Key!$A$2:$C$160,2,FALSE)</f>
        <v>Home - MDR</v>
      </c>
      <c r="R1500" t="str">
        <f>VLOOKUP(P1500,Key!$A$2:$C$160,3,FALSE)</f>
        <v>Home - MDR</v>
      </c>
      <c r="S1500" t="str">
        <f>VLOOKUP(P1500,Key!$A$2:$D$160,4,FALSE)</f>
        <v>Home - MDR</v>
      </c>
      <c r="T1500" t="b">
        <v>0</v>
      </c>
      <c r="U1500" s="4">
        <f t="shared" si="191"/>
        <v>8989.7428878312385</v>
      </c>
    </row>
    <row r="1501" spans="1:21" x14ac:dyDescent="0.2">
      <c r="A1501">
        <v>6122522256</v>
      </c>
      <c r="B1501" t="s">
        <v>1009</v>
      </c>
      <c r="D1501" s="7">
        <v>44485</v>
      </c>
      <c r="F1501" s="7">
        <f t="shared" si="187"/>
        <v>44485</v>
      </c>
      <c r="G1501" s="6">
        <f t="shared" si="188"/>
        <v>10</v>
      </c>
      <c r="H1501" s="6">
        <f t="shared" si="189"/>
        <v>16</v>
      </c>
      <c r="I1501" s="6">
        <f t="shared" si="190"/>
        <v>2021</v>
      </c>
      <c r="J1501" t="s">
        <v>4</v>
      </c>
      <c r="K1501" t="s">
        <v>5</v>
      </c>
      <c r="L1501">
        <v>2958</v>
      </c>
      <c r="M1501">
        <v>10247</v>
      </c>
      <c r="N1501">
        <f t="shared" si="186"/>
        <v>10.247</v>
      </c>
      <c r="O1501" s="4">
        <f t="shared" si="192"/>
        <v>6.3671886369999999</v>
      </c>
      <c r="P1501" s="5" t="s">
        <v>847</v>
      </c>
      <c r="Q1501" t="str">
        <f>VLOOKUP(P1501,Key!$A$2:$C$160,2,FALSE)</f>
        <v>Home - MDR</v>
      </c>
      <c r="R1501" t="str">
        <f>VLOOKUP(P1501,Key!$A$2:$C$160,3,FALSE)</f>
        <v>Home - MDR</v>
      </c>
      <c r="S1501" t="str">
        <f>VLOOKUP(P1501,Key!$A$2:$D$160,4,FALSE)</f>
        <v>Home - MDR</v>
      </c>
      <c r="T1501" t="b">
        <v>0</v>
      </c>
      <c r="U1501" s="4">
        <f t="shared" si="191"/>
        <v>8996.1100764682378</v>
      </c>
    </row>
    <row r="1502" spans="1:21" x14ac:dyDescent="0.2">
      <c r="A1502">
        <v>6127942778</v>
      </c>
      <c r="B1502" t="s">
        <v>1010</v>
      </c>
      <c r="D1502" s="7">
        <v>44486</v>
      </c>
      <c r="F1502" s="7">
        <f t="shared" si="187"/>
        <v>44486</v>
      </c>
      <c r="G1502" s="6">
        <f t="shared" si="188"/>
        <v>10</v>
      </c>
      <c r="H1502" s="6">
        <f t="shared" si="189"/>
        <v>17</v>
      </c>
      <c r="I1502" s="6">
        <f t="shared" si="190"/>
        <v>2021</v>
      </c>
      <c r="J1502" t="s">
        <v>4</v>
      </c>
      <c r="K1502" t="s">
        <v>5</v>
      </c>
      <c r="L1502">
        <v>1792</v>
      </c>
      <c r="M1502">
        <v>6616.7001953125</v>
      </c>
      <c r="N1502">
        <f t="shared" si="186"/>
        <v>6.6167001953125002</v>
      </c>
      <c r="O1502" s="4">
        <f t="shared" si="192"/>
        <v>4.1114256170615233</v>
      </c>
      <c r="P1502" s="5" t="s">
        <v>847</v>
      </c>
      <c r="Q1502" t="str">
        <f>VLOOKUP(P1502,Key!$A$2:$C$160,2,FALSE)</f>
        <v>Home - MDR</v>
      </c>
      <c r="R1502" t="str">
        <f>VLOOKUP(P1502,Key!$A$2:$C$160,3,FALSE)</f>
        <v>Home - MDR</v>
      </c>
      <c r="S1502" t="str">
        <f>VLOOKUP(P1502,Key!$A$2:$D$160,4,FALSE)</f>
        <v>Home - MDR</v>
      </c>
      <c r="T1502" t="b">
        <v>0</v>
      </c>
      <c r="U1502" s="4">
        <f t="shared" si="191"/>
        <v>9000.2215020853</v>
      </c>
    </row>
    <row r="1503" spans="1:21" x14ac:dyDescent="0.2">
      <c r="A1503">
        <v>6132116378</v>
      </c>
      <c r="B1503" t="s">
        <v>1011</v>
      </c>
      <c r="D1503" s="7">
        <v>44487</v>
      </c>
      <c r="F1503" s="7">
        <f t="shared" si="187"/>
        <v>44487</v>
      </c>
      <c r="G1503" s="6">
        <f t="shared" si="188"/>
        <v>10</v>
      </c>
      <c r="H1503" s="6">
        <f t="shared" si="189"/>
        <v>18</v>
      </c>
      <c r="I1503" s="6">
        <f t="shared" si="190"/>
        <v>2021</v>
      </c>
      <c r="J1503" t="s">
        <v>4</v>
      </c>
      <c r="K1503" t="s">
        <v>5</v>
      </c>
      <c r="L1503">
        <v>2996</v>
      </c>
      <c r="M1503">
        <v>10876.900390625</v>
      </c>
      <c r="N1503">
        <f t="shared" si="186"/>
        <v>10.876900390625</v>
      </c>
      <c r="O1503" s="4">
        <f t="shared" si="192"/>
        <v>6.7585904726230472</v>
      </c>
      <c r="P1503" s="5" t="s">
        <v>847</v>
      </c>
      <c r="Q1503" t="str">
        <f>VLOOKUP(P1503,Key!$A$2:$C$160,2,FALSE)</f>
        <v>Home - MDR</v>
      </c>
      <c r="R1503" t="str">
        <f>VLOOKUP(P1503,Key!$A$2:$C$160,3,FALSE)</f>
        <v>Home - MDR</v>
      </c>
      <c r="S1503" t="str">
        <f>VLOOKUP(P1503,Key!$A$2:$D$160,4,FALSE)</f>
        <v>Home - MDR</v>
      </c>
      <c r="T1503" t="b">
        <v>0</v>
      </c>
      <c r="U1503" s="4">
        <f t="shared" si="191"/>
        <v>9006.9800925579239</v>
      </c>
    </row>
    <row r="1504" spans="1:21" x14ac:dyDescent="0.2">
      <c r="A1504">
        <v>6136696094</v>
      </c>
      <c r="B1504" t="s">
        <v>1012</v>
      </c>
      <c r="D1504" s="7">
        <v>44488</v>
      </c>
      <c r="F1504" s="7">
        <f t="shared" si="187"/>
        <v>44488</v>
      </c>
      <c r="G1504" s="6">
        <f t="shared" si="188"/>
        <v>10</v>
      </c>
      <c r="H1504" s="6">
        <f t="shared" si="189"/>
        <v>19</v>
      </c>
      <c r="I1504" s="6">
        <f t="shared" si="190"/>
        <v>2021</v>
      </c>
      <c r="J1504" t="s">
        <v>4</v>
      </c>
      <c r="K1504" t="s">
        <v>5</v>
      </c>
      <c r="L1504">
        <v>3331</v>
      </c>
      <c r="M1504">
        <v>11720.169921875</v>
      </c>
      <c r="N1504">
        <f t="shared" si="186"/>
        <v>11.720169921875</v>
      </c>
      <c r="O1504" s="4">
        <f t="shared" si="192"/>
        <v>7.2825737045253911</v>
      </c>
      <c r="P1504" s="5" t="s">
        <v>847</v>
      </c>
      <c r="Q1504" t="str">
        <f>VLOOKUP(P1504,Key!$A$2:$C$160,2,FALSE)</f>
        <v>Home - MDR</v>
      </c>
      <c r="R1504" t="str">
        <f>VLOOKUP(P1504,Key!$A$2:$C$160,3,FALSE)</f>
        <v>Home - MDR</v>
      </c>
      <c r="S1504" t="str">
        <f>VLOOKUP(P1504,Key!$A$2:$D$160,4,FALSE)</f>
        <v>Home - MDR</v>
      </c>
      <c r="T1504" t="b">
        <v>0</v>
      </c>
      <c r="U1504" s="4">
        <f t="shared" si="191"/>
        <v>9014.2626662624498</v>
      </c>
    </row>
    <row r="1505" spans="1:21" x14ac:dyDescent="0.2">
      <c r="A1505">
        <v>6142243372</v>
      </c>
      <c r="B1505" t="s">
        <v>1013</v>
      </c>
      <c r="D1505" s="7">
        <v>44489</v>
      </c>
      <c r="F1505" s="7">
        <f t="shared" si="187"/>
        <v>44489</v>
      </c>
      <c r="G1505" s="6">
        <f t="shared" si="188"/>
        <v>10</v>
      </c>
      <c r="H1505" s="6">
        <f t="shared" si="189"/>
        <v>20</v>
      </c>
      <c r="I1505" s="6">
        <f t="shared" si="190"/>
        <v>2021</v>
      </c>
      <c r="J1505" t="s">
        <v>4</v>
      </c>
      <c r="K1505" t="s">
        <v>5</v>
      </c>
      <c r="L1505">
        <v>2981</v>
      </c>
      <c r="M1505">
        <v>10883.890625</v>
      </c>
      <c r="N1505">
        <f t="shared" si="186"/>
        <v>10.883890624999999</v>
      </c>
      <c r="O1505" s="4">
        <f t="shared" si="192"/>
        <v>6.7629340015468751</v>
      </c>
      <c r="P1505" s="5" t="s">
        <v>847</v>
      </c>
      <c r="Q1505" t="str">
        <f>VLOOKUP(P1505,Key!$A$2:$C$160,2,FALSE)</f>
        <v>Home - MDR</v>
      </c>
      <c r="R1505" t="str">
        <f>VLOOKUP(P1505,Key!$A$2:$C$160,3,FALSE)</f>
        <v>Home - MDR</v>
      </c>
      <c r="S1505" t="str">
        <f>VLOOKUP(P1505,Key!$A$2:$D$160,4,FALSE)</f>
        <v>Home - MDR</v>
      </c>
      <c r="T1505" t="b">
        <v>0</v>
      </c>
      <c r="U1505" s="4">
        <f t="shared" si="191"/>
        <v>9021.0256002639962</v>
      </c>
    </row>
    <row r="1506" spans="1:21" x14ac:dyDescent="0.2">
      <c r="A1506">
        <v>6146369428</v>
      </c>
      <c r="B1506" t="s">
        <v>1014</v>
      </c>
      <c r="D1506" s="7">
        <v>44490</v>
      </c>
      <c r="F1506" s="7">
        <f t="shared" si="187"/>
        <v>44490</v>
      </c>
      <c r="G1506" s="6">
        <f t="shared" si="188"/>
        <v>10</v>
      </c>
      <c r="H1506" s="6">
        <f t="shared" si="189"/>
        <v>21</v>
      </c>
      <c r="I1506" s="6">
        <f t="shared" si="190"/>
        <v>2021</v>
      </c>
      <c r="J1506" t="s">
        <v>4</v>
      </c>
      <c r="K1506" t="s">
        <v>5</v>
      </c>
      <c r="L1506">
        <v>2937</v>
      </c>
      <c r="M1506">
        <v>10335.26953125</v>
      </c>
      <c r="N1506">
        <f t="shared" si="186"/>
        <v>10.335269531250001</v>
      </c>
      <c r="O1506" s="4">
        <f t="shared" si="192"/>
        <v>6.4220367639023435</v>
      </c>
      <c r="P1506" s="5" t="s">
        <v>847</v>
      </c>
      <c r="Q1506" t="str">
        <f>VLOOKUP(P1506,Key!$A$2:$C$160,2,FALSE)</f>
        <v>Home - MDR</v>
      </c>
      <c r="R1506" t="str">
        <f>VLOOKUP(P1506,Key!$A$2:$C$160,3,FALSE)</f>
        <v>Home - MDR</v>
      </c>
      <c r="S1506" t="str">
        <f>VLOOKUP(P1506,Key!$A$2:$D$160,4,FALSE)</f>
        <v>Home - MDR</v>
      </c>
      <c r="T1506" t="b">
        <v>0</v>
      </c>
      <c r="U1506" s="4">
        <f t="shared" si="191"/>
        <v>9027.447637027899</v>
      </c>
    </row>
    <row r="1507" spans="1:21" x14ac:dyDescent="0.2">
      <c r="A1507">
        <v>6150809460</v>
      </c>
      <c r="B1507" t="s">
        <v>1015</v>
      </c>
      <c r="D1507" s="7">
        <v>44491</v>
      </c>
      <c r="F1507" s="7">
        <f t="shared" si="187"/>
        <v>44491</v>
      </c>
      <c r="G1507" s="6">
        <f t="shared" si="188"/>
        <v>10</v>
      </c>
      <c r="H1507" s="6">
        <f t="shared" si="189"/>
        <v>22</v>
      </c>
      <c r="I1507" s="6">
        <f t="shared" si="190"/>
        <v>2021</v>
      </c>
      <c r="J1507" t="s">
        <v>4</v>
      </c>
      <c r="K1507" t="s">
        <v>5</v>
      </c>
      <c r="L1507">
        <v>3055</v>
      </c>
      <c r="M1507">
        <v>10569.75</v>
      </c>
      <c r="N1507">
        <f t="shared" si="186"/>
        <v>10.569750000000001</v>
      </c>
      <c r="O1507" s="4">
        <f t="shared" si="192"/>
        <v>6.5677361272499999</v>
      </c>
      <c r="P1507" s="5" t="s">
        <v>847</v>
      </c>
      <c r="Q1507" t="str">
        <f>VLOOKUP(P1507,Key!$A$2:$C$160,2,FALSE)</f>
        <v>Home - MDR</v>
      </c>
      <c r="R1507" t="str">
        <f>VLOOKUP(P1507,Key!$A$2:$C$160,3,FALSE)</f>
        <v>Home - MDR</v>
      </c>
      <c r="S1507" t="str">
        <f>VLOOKUP(P1507,Key!$A$2:$D$160,4,FALSE)</f>
        <v>Home - MDR</v>
      </c>
      <c r="T1507" t="b">
        <v>0</v>
      </c>
      <c r="U1507" s="4">
        <f t="shared" si="191"/>
        <v>9034.0153731551491</v>
      </c>
    </row>
    <row r="1508" spans="1:21" x14ac:dyDescent="0.2">
      <c r="A1508">
        <v>6155897451</v>
      </c>
      <c r="B1508" t="s">
        <v>1016</v>
      </c>
      <c r="D1508" s="7">
        <v>44492</v>
      </c>
      <c r="F1508" s="7">
        <f t="shared" si="187"/>
        <v>44492</v>
      </c>
      <c r="G1508" s="6">
        <f t="shared" si="188"/>
        <v>10</v>
      </c>
      <c r="H1508" s="6">
        <f t="shared" si="189"/>
        <v>23</v>
      </c>
      <c r="I1508" s="6">
        <f t="shared" si="190"/>
        <v>2021</v>
      </c>
      <c r="J1508" t="s">
        <v>4</v>
      </c>
      <c r="K1508" t="s">
        <v>5</v>
      </c>
      <c r="L1508">
        <v>2961</v>
      </c>
      <c r="M1508">
        <v>10218.83984375</v>
      </c>
      <c r="N1508">
        <f t="shared" si="186"/>
        <v>10.218839843750001</v>
      </c>
      <c r="O1508" s="4">
        <f t="shared" si="192"/>
        <v>6.3496907325507816</v>
      </c>
      <c r="P1508" s="5" t="s">
        <v>847</v>
      </c>
      <c r="Q1508" t="str">
        <f>VLOOKUP(P1508,Key!$A$2:$C$160,2,FALSE)</f>
        <v>Home - MDR</v>
      </c>
      <c r="R1508" t="str">
        <f>VLOOKUP(P1508,Key!$A$2:$C$160,3,FALSE)</f>
        <v>Home - MDR</v>
      </c>
      <c r="S1508" t="str">
        <f>VLOOKUP(P1508,Key!$A$2:$D$160,4,FALSE)</f>
        <v>Home - MDR</v>
      </c>
      <c r="T1508" t="b">
        <v>0</v>
      </c>
      <c r="U1508" s="4">
        <f t="shared" si="191"/>
        <v>9040.3650638877007</v>
      </c>
    </row>
    <row r="1509" spans="1:21" x14ac:dyDescent="0.2">
      <c r="A1509">
        <v>6161147194</v>
      </c>
      <c r="B1509" t="s">
        <v>1017</v>
      </c>
      <c r="D1509" s="7">
        <v>44493</v>
      </c>
      <c r="F1509" s="7">
        <f t="shared" si="187"/>
        <v>44493</v>
      </c>
      <c r="G1509" s="6">
        <f t="shared" si="188"/>
        <v>10</v>
      </c>
      <c r="H1509" s="6">
        <f t="shared" si="189"/>
        <v>24</v>
      </c>
      <c r="I1509" s="6">
        <f t="shared" si="190"/>
        <v>2021</v>
      </c>
      <c r="J1509" t="s">
        <v>4</v>
      </c>
      <c r="K1509" t="s">
        <v>5</v>
      </c>
      <c r="L1509">
        <v>1948</v>
      </c>
      <c r="M1509">
        <v>6988.41015625</v>
      </c>
      <c r="N1509">
        <f t="shared" si="186"/>
        <v>6.9884101562499996</v>
      </c>
      <c r="O1509" s="4">
        <f t="shared" si="192"/>
        <v>4.342395407199219</v>
      </c>
      <c r="P1509" s="5" t="s">
        <v>847</v>
      </c>
      <c r="Q1509" t="str">
        <f>VLOOKUP(P1509,Key!$A$2:$C$160,2,FALSE)</f>
        <v>Home - MDR</v>
      </c>
      <c r="R1509" t="str">
        <f>VLOOKUP(P1509,Key!$A$2:$C$160,3,FALSE)</f>
        <v>Home - MDR</v>
      </c>
      <c r="S1509" t="str">
        <f>VLOOKUP(P1509,Key!$A$2:$D$160,4,FALSE)</f>
        <v>Home - MDR</v>
      </c>
      <c r="T1509" t="b">
        <v>0</v>
      </c>
      <c r="U1509" s="4">
        <f t="shared" si="191"/>
        <v>9044.7074592948993</v>
      </c>
    </row>
    <row r="1510" spans="1:21" x14ac:dyDescent="0.2">
      <c r="A1510">
        <v>6165001363</v>
      </c>
      <c r="B1510" t="s">
        <v>1018</v>
      </c>
      <c r="D1510" s="7">
        <v>44494</v>
      </c>
      <c r="F1510" s="7">
        <f t="shared" si="187"/>
        <v>44494</v>
      </c>
      <c r="G1510" s="6">
        <f t="shared" si="188"/>
        <v>10</v>
      </c>
      <c r="H1510" s="6">
        <f t="shared" si="189"/>
        <v>25</v>
      </c>
      <c r="I1510" s="6">
        <f t="shared" si="190"/>
        <v>2021</v>
      </c>
      <c r="J1510" t="s">
        <v>4</v>
      </c>
      <c r="K1510" t="s">
        <v>5</v>
      </c>
      <c r="L1510">
        <v>3066</v>
      </c>
      <c r="M1510">
        <v>10877.2802734375</v>
      </c>
      <c r="N1510">
        <f t="shared" si="186"/>
        <v>10.877280273437499</v>
      </c>
      <c r="O1510" s="4">
        <f t="shared" si="192"/>
        <v>6.7588265207861333</v>
      </c>
      <c r="P1510" s="5" t="s">
        <v>847</v>
      </c>
      <c r="Q1510" t="str">
        <f>VLOOKUP(P1510,Key!$A$2:$C$160,2,FALSE)</f>
        <v>Home - MDR</v>
      </c>
      <c r="R1510" t="str">
        <f>VLOOKUP(P1510,Key!$A$2:$C$160,3,FALSE)</f>
        <v>Home - MDR</v>
      </c>
      <c r="S1510" t="str">
        <f>VLOOKUP(P1510,Key!$A$2:$D$160,4,FALSE)</f>
        <v>Home - MDR</v>
      </c>
      <c r="T1510" t="b">
        <v>0</v>
      </c>
      <c r="U1510" s="4">
        <f t="shared" si="191"/>
        <v>9051.4662858156862</v>
      </c>
    </row>
    <row r="1511" spans="1:21" x14ac:dyDescent="0.2">
      <c r="A1511">
        <v>6169887956</v>
      </c>
      <c r="B1511" t="s">
        <v>1019</v>
      </c>
      <c r="D1511" s="7">
        <v>44495</v>
      </c>
      <c r="F1511" s="7">
        <f t="shared" si="187"/>
        <v>44495</v>
      </c>
      <c r="G1511" s="6">
        <f t="shared" si="188"/>
        <v>10</v>
      </c>
      <c r="H1511" s="6">
        <f t="shared" si="189"/>
        <v>26</v>
      </c>
      <c r="I1511" s="6">
        <f t="shared" si="190"/>
        <v>2021</v>
      </c>
      <c r="J1511" t="s">
        <v>4</v>
      </c>
      <c r="K1511" t="s">
        <v>5</v>
      </c>
      <c r="L1511">
        <v>2997</v>
      </c>
      <c r="M1511">
        <v>10704.1396484375</v>
      </c>
      <c r="N1511">
        <f t="shared" si="186"/>
        <v>10.704139648437501</v>
      </c>
      <c r="O1511" s="4">
        <f t="shared" si="192"/>
        <v>6.6512419574892583</v>
      </c>
      <c r="P1511" s="5" t="s">
        <v>847</v>
      </c>
      <c r="Q1511" t="str">
        <f>VLOOKUP(P1511,Key!$A$2:$C$160,2,FALSE)</f>
        <v>Home - MDR</v>
      </c>
      <c r="R1511" t="str">
        <f>VLOOKUP(P1511,Key!$A$2:$C$160,3,FALSE)</f>
        <v>Home - MDR</v>
      </c>
      <c r="S1511" t="str">
        <f>VLOOKUP(P1511,Key!$A$2:$D$160,4,FALSE)</f>
        <v>Home - MDR</v>
      </c>
      <c r="T1511" t="b">
        <v>0</v>
      </c>
      <c r="U1511" s="4">
        <f t="shared" si="191"/>
        <v>9058.1175277731763</v>
      </c>
    </row>
    <row r="1512" spans="1:21" x14ac:dyDescent="0.2">
      <c r="A1512">
        <v>6174910734</v>
      </c>
      <c r="B1512" t="s">
        <v>1020</v>
      </c>
      <c r="D1512" s="7">
        <v>44496</v>
      </c>
      <c r="F1512" s="7">
        <f t="shared" si="187"/>
        <v>44496</v>
      </c>
      <c r="G1512" s="6">
        <f t="shared" si="188"/>
        <v>10</v>
      </c>
      <c r="H1512" s="6">
        <f t="shared" si="189"/>
        <v>27</v>
      </c>
      <c r="I1512" s="6">
        <f t="shared" si="190"/>
        <v>2021</v>
      </c>
      <c r="J1512" t="s">
        <v>4</v>
      </c>
      <c r="K1512" t="s">
        <v>5</v>
      </c>
      <c r="L1512">
        <v>3073</v>
      </c>
      <c r="M1512">
        <v>11140.3798828125</v>
      </c>
      <c r="N1512">
        <f t="shared" si="186"/>
        <v>11.1403798828125</v>
      </c>
      <c r="O1512" s="4">
        <f t="shared" si="192"/>
        <v>6.9223089881630857</v>
      </c>
      <c r="P1512" s="5" t="s">
        <v>847</v>
      </c>
      <c r="Q1512" t="str">
        <f>VLOOKUP(P1512,Key!$A$2:$C$160,2,FALSE)</f>
        <v>Home - MDR</v>
      </c>
      <c r="R1512" t="str">
        <f>VLOOKUP(P1512,Key!$A$2:$C$160,3,FALSE)</f>
        <v>Home - MDR</v>
      </c>
      <c r="S1512" t="str">
        <f>VLOOKUP(P1512,Key!$A$2:$D$160,4,FALSE)</f>
        <v>Home - MDR</v>
      </c>
      <c r="T1512" t="b">
        <v>0</v>
      </c>
      <c r="U1512" s="4">
        <f t="shared" si="191"/>
        <v>9065.0398367613398</v>
      </c>
    </row>
    <row r="1513" spans="1:21" x14ac:dyDescent="0.2">
      <c r="A1513">
        <v>6180085495</v>
      </c>
      <c r="B1513" t="s">
        <v>1021</v>
      </c>
      <c r="D1513" s="7">
        <v>44497</v>
      </c>
      <c r="F1513" s="7">
        <f t="shared" si="187"/>
        <v>44497</v>
      </c>
      <c r="G1513" s="6">
        <f t="shared" si="188"/>
        <v>10</v>
      </c>
      <c r="H1513" s="6">
        <f t="shared" si="189"/>
        <v>28</v>
      </c>
      <c r="I1513" s="6">
        <f t="shared" si="190"/>
        <v>2021</v>
      </c>
      <c r="J1513" t="s">
        <v>4</v>
      </c>
      <c r="K1513" t="s">
        <v>5</v>
      </c>
      <c r="L1513">
        <v>2577</v>
      </c>
      <c r="M1513">
        <v>8604.7802734375</v>
      </c>
      <c r="N1513">
        <f t="shared" si="186"/>
        <v>8.6047802734375001</v>
      </c>
      <c r="O1513" s="4">
        <f t="shared" si="192"/>
        <v>5.3467609232861326</v>
      </c>
      <c r="P1513" s="5" t="s">
        <v>1080</v>
      </c>
      <c r="Q1513" t="str">
        <f>VLOOKUP(P1513,Key!$A$2:$C$160,2,FALSE)</f>
        <v>Hawaii</v>
      </c>
      <c r="R1513" t="str">
        <f>VLOOKUP(P1513,Key!$A$2:$C$160,3,FALSE)</f>
        <v>USA</v>
      </c>
      <c r="S1513" t="str">
        <f>VLOOKUP(P1513,Key!$A$2:$D$160,4,FALSE)</f>
        <v>DOM</v>
      </c>
      <c r="T1513" t="b">
        <v>0</v>
      </c>
      <c r="U1513" s="4">
        <f t="shared" si="191"/>
        <v>9070.3865976846264</v>
      </c>
    </row>
    <row r="1514" spans="1:21" x14ac:dyDescent="0.2">
      <c r="A1514">
        <v>6184144290</v>
      </c>
      <c r="B1514" t="s">
        <v>1022</v>
      </c>
      <c r="D1514" s="7">
        <v>44498</v>
      </c>
      <c r="F1514" s="7">
        <f t="shared" si="187"/>
        <v>44498</v>
      </c>
      <c r="G1514" s="6">
        <f t="shared" si="188"/>
        <v>10</v>
      </c>
      <c r="H1514" s="6">
        <f t="shared" si="189"/>
        <v>29</v>
      </c>
      <c r="I1514" s="6">
        <f t="shared" si="190"/>
        <v>2021</v>
      </c>
      <c r="J1514" t="s">
        <v>4</v>
      </c>
      <c r="K1514" t="s">
        <v>5</v>
      </c>
      <c r="L1514">
        <v>2463</v>
      </c>
      <c r="M1514">
        <v>8566.3798828125</v>
      </c>
      <c r="N1514">
        <f t="shared" si="186"/>
        <v>8.5663798828125</v>
      </c>
      <c r="O1514" s="4">
        <f t="shared" si="192"/>
        <v>5.3229000341630863</v>
      </c>
      <c r="P1514" s="5" t="s">
        <v>1080</v>
      </c>
      <c r="Q1514" t="str">
        <f>VLOOKUP(P1514,Key!$A$2:$C$160,2,FALSE)</f>
        <v>Hawaii</v>
      </c>
      <c r="R1514" t="str">
        <f>VLOOKUP(P1514,Key!$A$2:$C$160,3,FALSE)</f>
        <v>USA</v>
      </c>
      <c r="S1514" t="str">
        <f>VLOOKUP(P1514,Key!$A$2:$D$160,4,FALSE)</f>
        <v>DOM</v>
      </c>
      <c r="T1514" t="b">
        <v>0</v>
      </c>
      <c r="U1514" s="4">
        <f t="shared" si="191"/>
        <v>9075.7094977187899</v>
      </c>
    </row>
    <row r="1515" spans="1:21" x14ac:dyDescent="0.2">
      <c r="A1515">
        <v>6198247622</v>
      </c>
      <c r="B1515" t="s">
        <v>1023</v>
      </c>
      <c r="D1515" s="7">
        <v>44501</v>
      </c>
      <c r="F1515" s="7">
        <f t="shared" si="187"/>
        <v>44501</v>
      </c>
      <c r="G1515" s="6">
        <f t="shared" si="188"/>
        <v>11</v>
      </c>
      <c r="H1515" s="6">
        <f t="shared" si="189"/>
        <v>1</v>
      </c>
      <c r="I1515" s="6">
        <f t="shared" si="190"/>
        <v>2021</v>
      </c>
      <c r="J1515" t="s">
        <v>7</v>
      </c>
      <c r="K1515" t="s">
        <v>5</v>
      </c>
      <c r="L1515">
        <v>2389</v>
      </c>
      <c r="M1515">
        <v>8308.349609375</v>
      </c>
      <c r="N1515">
        <f t="shared" si="186"/>
        <v>8.308349609375</v>
      </c>
      <c r="O1515" s="4">
        <f t="shared" si="192"/>
        <v>5.1625675051269528</v>
      </c>
      <c r="P1515" s="5" t="s">
        <v>847</v>
      </c>
      <c r="Q1515" t="str">
        <f>VLOOKUP(P1515,Key!$A$2:$C$160,2,FALSE)</f>
        <v>Home - MDR</v>
      </c>
      <c r="R1515" t="str">
        <f>VLOOKUP(P1515,Key!$A$2:$C$160,3,FALSE)</f>
        <v>Home - MDR</v>
      </c>
      <c r="S1515" t="str">
        <f>VLOOKUP(P1515,Key!$A$2:$D$160,4,FALSE)</f>
        <v>Home - MDR</v>
      </c>
      <c r="T1515" t="b">
        <v>0</v>
      </c>
      <c r="U1515" s="4">
        <f t="shared" si="191"/>
        <v>9080.8720652239172</v>
      </c>
    </row>
    <row r="1516" spans="1:21" x14ac:dyDescent="0.2">
      <c r="A1516">
        <v>6202285743</v>
      </c>
      <c r="B1516" t="s">
        <v>1024</v>
      </c>
      <c r="D1516" s="7">
        <v>44502</v>
      </c>
      <c r="F1516" s="7">
        <f t="shared" si="187"/>
        <v>44502</v>
      </c>
      <c r="G1516" s="6">
        <f t="shared" si="188"/>
        <v>11</v>
      </c>
      <c r="H1516" s="6">
        <f t="shared" si="189"/>
        <v>2</v>
      </c>
      <c r="I1516" s="6">
        <f t="shared" si="190"/>
        <v>2021</v>
      </c>
      <c r="J1516" t="s">
        <v>4</v>
      </c>
      <c r="K1516" t="s">
        <v>5</v>
      </c>
      <c r="L1516">
        <v>2865</v>
      </c>
      <c r="M1516">
        <v>10103.509765625</v>
      </c>
      <c r="N1516">
        <f t="shared" si="186"/>
        <v>10.103509765625001</v>
      </c>
      <c r="O1516" s="4">
        <f t="shared" si="192"/>
        <v>6.2780279665761718</v>
      </c>
      <c r="P1516" s="5" t="s">
        <v>847</v>
      </c>
      <c r="Q1516" t="str">
        <f>VLOOKUP(P1516,Key!$A$2:$C$160,2,FALSE)</f>
        <v>Home - MDR</v>
      </c>
      <c r="R1516" t="str">
        <f>VLOOKUP(P1516,Key!$A$2:$C$160,3,FALSE)</f>
        <v>Home - MDR</v>
      </c>
      <c r="S1516" t="str">
        <f>VLOOKUP(P1516,Key!$A$2:$D$160,4,FALSE)</f>
        <v>Home - MDR</v>
      </c>
      <c r="T1516" t="b">
        <v>0</v>
      </c>
      <c r="U1516" s="4">
        <f t="shared" si="191"/>
        <v>9087.1500931904939</v>
      </c>
    </row>
    <row r="1517" spans="1:21" x14ac:dyDescent="0.2">
      <c r="A1517">
        <v>6206645632</v>
      </c>
      <c r="B1517" t="s">
        <v>1025</v>
      </c>
      <c r="D1517" s="7">
        <v>44503</v>
      </c>
      <c r="F1517" s="7">
        <f t="shared" si="187"/>
        <v>44503</v>
      </c>
      <c r="G1517" s="6">
        <f t="shared" si="188"/>
        <v>11</v>
      </c>
      <c r="H1517" s="6">
        <f t="shared" si="189"/>
        <v>3</v>
      </c>
      <c r="I1517" s="6">
        <f t="shared" si="190"/>
        <v>2021</v>
      </c>
      <c r="J1517" t="s">
        <v>4</v>
      </c>
      <c r="K1517" t="s">
        <v>5</v>
      </c>
      <c r="L1517">
        <v>2823</v>
      </c>
      <c r="M1517">
        <v>10125.6396484375</v>
      </c>
      <c r="N1517">
        <f t="shared" si="186"/>
        <v>10.125639648437501</v>
      </c>
      <c r="O1517" s="4">
        <f t="shared" si="192"/>
        <v>6.291778833989258</v>
      </c>
      <c r="P1517" s="5" t="s">
        <v>847</v>
      </c>
      <c r="Q1517" t="str">
        <f>VLOOKUP(P1517,Key!$A$2:$C$160,2,FALSE)</f>
        <v>Home - MDR</v>
      </c>
      <c r="R1517" t="str">
        <f>VLOOKUP(P1517,Key!$A$2:$C$160,3,FALSE)</f>
        <v>Home - MDR</v>
      </c>
      <c r="S1517" t="str">
        <f>VLOOKUP(P1517,Key!$A$2:$D$160,4,FALSE)</f>
        <v>Home - MDR</v>
      </c>
      <c r="T1517" t="b">
        <v>0</v>
      </c>
      <c r="U1517" s="4">
        <f t="shared" si="191"/>
        <v>9093.441872024483</v>
      </c>
    </row>
    <row r="1518" spans="1:21" x14ac:dyDescent="0.2">
      <c r="A1518">
        <v>6211488002</v>
      </c>
      <c r="B1518" t="s">
        <v>1026</v>
      </c>
      <c r="D1518" s="7">
        <v>44504</v>
      </c>
      <c r="F1518" s="7">
        <f t="shared" si="187"/>
        <v>44504</v>
      </c>
      <c r="G1518" s="6">
        <f t="shared" si="188"/>
        <v>11</v>
      </c>
      <c r="H1518" s="6">
        <f t="shared" si="189"/>
        <v>4</v>
      </c>
      <c r="I1518" s="6">
        <f t="shared" si="190"/>
        <v>2021</v>
      </c>
      <c r="J1518" t="s">
        <v>4</v>
      </c>
      <c r="K1518" t="s">
        <v>5</v>
      </c>
      <c r="L1518">
        <v>3026</v>
      </c>
      <c r="M1518">
        <v>10430.6103515625</v>
      </c>
      <c r="N1518">
        <f t="shared" ref="N1518:N1564" si="193">M1518/1000</f>
        <v>10.4306103515625</v>
      </c>
      <c r="O1518" s="4">
        <f t="shared" si="192"/>
        <v>6.4812787847607423</v>
      </c>
      <c r="P1518" s="5" t="s">
        <v>847</v>
      </c>
      <c r="Q1518" t="str">
        <f>VLOOKUP(P1518,Key!$A$2:$C$160,2,FALSE)</f>
        <v>Home - MDR</v>
      </c>
      <c r="R1518" t="str">
        <f>VLOOKUP(P1518,Key!$A$2:$C$160,3,FALSE)</f>
        <v>Home - MDR</v>
      </c>
      <c r="S1518" t="str">
        <f>VLOOKUP(P1518,Key!$A$2:$D$160,4,FALSE)</f>
        <v>Home - MDR</v>
      </c>
      <c r="T1518" t="b">
        <v>0</v>
      </c>
      <c r="U1518" s="4">
        <f t="shared" si="191"/>
        <v>9099.9231508092435</v>
      </c>
    </row>
    <row r="1519" spans="1:21" x14ac:dyDescent="0.2">
      <c r="A1519">
        <v>6215771775</v>
      </c>
      <c r="B1519" t="s">
        <v>1027</v>
      </c>
      <c r="D1519" s="7">
        <v>44505</v>
      </c>
      <c r="F1519" s="7">
        <f t="shared" ref="F1519:F1564" si="194">DATE(I1519,G1519,H1519)</f>
        <v>44505</v>
      </c>
      <c r="G1519" s="6">
        <f t="shared" ref="G1519:G1564" si="195">MONTH(D1519)</f>
        <v>11</v>
      </c>
      <c r="H1519" s="6">
        <f t="shared" ref="H1519:H1564" si="196">DAY(D1519)</f>
        <v>5</v>
      </c>
      <c r="I1519" s="6">
        <f t="shared" ref="I1519:I1564" si="197">YEAR(D1519)</f>
        <v>2021</v>
      </c>
      <c r="J1519" t="s">
        <v>4</v>
      </c>
      <c r="K1519" t="s">
        <v>5</v>
      </c>
      <c r="L1519">
        <v>2890</v>
      </c>
      <c r="M1519">
        <v>10310.48046875</v>
      </c>
      <c r="N1519">
        <f t="shared" si="193"/>
        <v>10.310480468750001</v>
      </c>
      <c r="O1519" s="4">
        <f t="shared" si="192"/>
        <v>6.4066335593476564</v>
      </c>
      <c r="P1519" s="5" t="s">
        <v>847</v>
      </c>
      <c r="Q1519" t="str">
        <f>VLOOKUP(P1519,Key!$A$2:$C$160,2,FALSE)</f>
        <v>Home - MDR</v>
      </c>
      <c r="R1519" t="str">
        <f>VLOOKUP(P1519,Key!$A$2:$C$160,3,FALSE)</f>
        <v>Home - MDR</v>
      </c>
      <c r="S1519" t="str">
        <f>VLOOKUP(P1519,Key!$A$2:$D$160,4,FALSE)</f>
        <v>Home - MDR</v>
      </c>
      <c r="T1519" t="b">
        <v>0</v>
      </c>
      <c r="U1519" s="4">
        <f t="shared" si="191"/>
        <v>9106.3297843685905</v>
      </c>
    </row>
    <row r="1520" spans="1:21" x14ac:dyDescent="0.2">
      <c r="A1520">
        <v>6220730890</v>
      </c>
      <c r="B1520" t="s">
        <v>1028</v>
      </c>
      <c r="D1520" s="7">
        <v>44506</v>
      </c>
      <c r="F1520" s="7">
        <f t="shared" si="194"/>
        <v>44506</v>
      </c>
      <c r="G1520" s="6">
        <f t="shared" si="195"/>
        <v>11</v>
      </c>
      <c r="H1520" s="6">
        <f t="shared" si="196"/>
        <v>6</v>
      </c>
      <c r="I1520" s="6">
        <f t="shared" si="197"/>
        <v>2021</v>
      </c>
      <c r="J1520" t="s">
        <v>4</v>
      </c>
      <c r="K1520" t="s">
        <v>5</v>
      </c>
      <c r="L1520">
        <v>2982</v>
      </c>
      <c r="M1520">
        <v>10498.76953125</v>
      </c>
      <c r="N1520">
        <f t="shared" si="193"/>
        <v>10.49876953125</v>
      </c>
      <c r="O1520" s="4">
        <f t="shared" si="192"/>
        <v>6.5236309224023437</v>
      </c>
      <c r="P1520" s="5" t="s">
        <v>847</v>
      </c>
      <c r="Q1520" t="str">
        <f>VLOOKUP(P1520,Key!$A$2:$C$160,2,FALSE)</f>
        <v>Home - MDR</v>
      </c>
      <c r="R1520" t="str">
        <f>VLOOKUP(P1520,Key!$A$2:$C$160,3,FALSE)</f>
        <v>Home - MDR</v>
      </c>
      <c r="S1520" t="str">
        <f>VLOOKUP(P1520,Key!$A$2:$D$160,4,FALSE)</f>
        <v>Home - MDR</v>
      </c>
      <c r="T1520" t="b">
        <v>0</v>
      </c>
      <c r="U1520" s="4">
        <f t="shared" si="191"/>
        <v>9112.8534152909924</v>
      </c>
    </row>
    <row r="1521" spans="1:21" x14ac:dyDescent="0.2">
      <c r="A1521">
        <v>6226103039</v>
      </c>
      <c r="B1521" t="s">
        <v>1029</v>
      </c>
      <c r="D1521" s="7">
        <v>44507</v>
      </c>
      <c r="F1521" s="7">
        <f t="shared" si="194"/>
        <v>44507</v>
      </c>
      <c r="G1521" s="6">
        <f t="shared" si="195"/>
        <v>11</v>
      </c>
      <c r="H1521" s="6">
        <f t="shared" si="196"/>
        <v>7</v>
      </c>
      <c r="I1521" s="6">
        <f t="shared" si="197"/>
        <v>2021</v>
      </c>
      <c r="J1521" t="s">
        <v>4</v>
      </c>
      <c r="K1521" t="s">
        <v>5</v>
      </c>
      <c r="L1521">
        <v>2351</v>
      </c>
      <c r="M1521">
        <v>8405.6396484375</v>
      </c>
      <c r="N1521">
        <f t="shared" si="193"/>
        <v>8.4056396484375</v>
      </c>
      <c r="O1521" s="4">
        <f t="shared" si="192"/>
        <v>5.2230207139892579</v>
      </c>
      <c r="P1521" s="5" t="s">
        <v>847</v>
      </c>
      <c r="Q1521" t="str">
        <f>VLOOKUP(P1521,Key!$A$2:$C$160,2,FALSE)</f>
        <v>Home - MDR</v>
      </c>
      <c r="R1521" t="str">
        <f>VLOOKUP(P1521,Key!$A$2:$C$160,3,FALSE)</f>
        <v>Home - MDR</v>
      </c>
      <c r="S1521" t="str">
        <f>VLOOKUP(P1521,Key!$A$2:$D$160,4,FALSE)</f>
        <v>Home - MDR</v>
      </c>
      <c r="T1521" t="b">
        <v>0</v>
      </c>
      <c r="U1521" s="4">
        <f t="shared" si="191"/>
        <v>9118.0764360049816</v>
      </c>
    </row>
    <row r="1522" spans="1:21" x14ac:dyDescent="0.2">
      <c r="A1522">
        <v>6230116453</v>
      </c>
      <c r="B1522" t="s">
        <v>1030</v>
      </c>
      <c r="D1522" s="7">
        <v>44508</v>
      </c>
      <c r="F1522" s="7">
        <f t="shared" si="194"/>
        <v>44508</v>
      </c>
      <c r="G1522" s="6">
        <f t="shared" si="195"/>
        <v>11</v>
      </c>
      <c r="H1522" s="6">
        <f t="shared" si="196"/>
        <v>8</v>
      </c>
      <c r="I1522" s="6">
        <f t="shared" si="197"/>
        <v>2021</v>
      </c>
      <c r="J1522" t="s">
        <v>4</v>
      </c>
      <c r="K1522" t="s">
        <v>5</v>
      </c>
      <c r="L1522">
        <v>2995</v>
      </c>
      <c r="M1522">
        <v>10612.8701171875</v>
      </c>
      <c r="N1522">
        <f t="shared" si="193"/>
        <v>10.6128701171875</v>
      </c>
      <c r="O1522" s="4">
        <f t="shared" si="192"/>
        <v>6.594529717586914</v>
      </c>
      <c r="P1522" s="5" t="s">
        <v>847</v>
      </c>
      <c r="Q1522" t="str">
        <f>VLOOKUP(P1522,Key!$A$2:$C$160,2,FALSE)</f>
        <v>Home - MDR</v>
      </c>
      <c r="R1522" t="str">
        <f>VLOOKUP(P1522,Key!$A$2:$C$160,3,FALSE)</f>
        <v>Home - MDR</v>
      </c>
      <c r="S1522" t="str">
        <f>VLOOKUP(P1522,Key!$A$2:$D$160,4,FALSE)</f>
        <v>Home - MDR</v>
      </c>
      <c r="T1522" t="b">
        <v>0</v>
      </c>
      <c r="U1522" s="4">
        <f t="shared" si="191"/>
        <v>9124.6709657225692</v>
      </c>
    </row>
    <row r="1523" spans="1:21" x14ac:dyDescent="0.2">
      <c r="A1523">
        <v>6234597030</v>
      </c>
      <c r="B1523" t="s">
        <v>1031</v>
      </c>
      <c r="D1523" s="7">
        <v>44509</v>
      </c>
      <c r="F1523" s="7">
        <f t="shared" si="194"/>
        <v>44509</v>
      </c>
      <c r="G1523" s="6">
        <f t="shared" si="195"/>
        <v>11</v>
      </c>
      <c r="H1523" s="6">
        <f t="shared" si="196"/>
        <v>9</v>
      </c>
      <c r="I1523" s="6">
        <f t="shared" si="197"/>
        <v>2021</v>
      </c>
      <c r="J1523" t="s">
        <v>4</v>
      </c>
      <c r="K1523" t="s">
        <v>5</v>
      </c>
      <c r="L1523">
        <v>2907</v>
      </c>
      <c r="M1523">
        <v>10370.41015625</v>
      </c>
      <c r="N1523">
        <f t="shared" si="193"/>
        <v>10.370410156249999</v>
      </c>
      <c r="O1523" s="4">
        <f t="shared" si="192"/>
        <v>6.4438721291992191</v>
      </c>
      <c r="P1523" s="5" t="s">
        <v>847</v>
      </c>
      <c r="Q1523" t="str">
        <f>VLOOKUP(P1523,Key!$A$2:$C$160,2,FALSE)</f>
        <v>Home - MDR</v>
      </c>
      <c r="R1523" t="str">
        <f>VLOOKUP(P1523,Key!$A$2:$C$160,3,FALSE)</f>
        <v>Home - MDR</v>
      </c>
      <c r="S1523" t="str">
        <f>VLOOKUP(P1523,Key!$A$2:$D$160,4,FALSE)</f>
        <v>Home - MDR</v>
      </c>
      <c r="T1523" t="b">
        <v>0</v>
      </c>
      <c r="U1523" s="4">
        <f t="shared" si="191"/>
        <v>9131.1148378517682</v>
      </c>
    </row>
    <row r="1524" spans="1:21" x14ac:dyDescent="0.2">
      <c r="A1524">
        <v>6239155066</v>
      </c>
      <c r="B1524" t="s">
        <v>1032</v>
      </c>
      <c r="D1524" s="7">
        <v>44510</v>
      </c>
      <c r="F1524" s="7">
        <f t="shared" si="194"/>
        <v>44510</v>
      </c>
      <c r="G1524" s="6">
        <f t="shared" si="195"/>
        <v>11</v>
      </c>
      <c r="H1524" s="6">
        <f t="shared" si="196"/>
        <v>10</v>
      </c>
      <c r="I1524" s="6">
        <f t="shared" si="197"/>
        <v>2021</v>
      </c>
      <c r="J1524" t="s">
        <v>4</v>
      </c>
      <c r="K1524" t="s">
        <v>5</v>
      </c>
      <c r="L1524">
        <v>3019</v>
      </c>
      <c r="M1524">
        <v>10529.400390625</v>
      </c>
      <c r="N1524">
        <f t="shared" si="193"/>
        <v>10.529400390625</v>
      </c>
      <c r="O1524" s="4">
        <f t="shared" si="192"/>
        <v>6.5426640501230473</v>
      </c>
      <c r="P1524" s="5" t="s">
        <v>847</v>
      </c>
      <c r="Q1524" t="str">
        <f>VLOOKUP(P1524,Key!$A$2:$C$160,2,FALSE)</f>
        <v>Home - MDR</v>
      </c>
      <c r="R1524" t="str">
        <f>VLOOKUP(P1524,Key!$A$2:$C$160,3,FALSE)</f>
        <v>Home - MDR</v>
      </c>
      <c r="S1524" t="str">
        <f>VLOOKUP(P1524,Key!$A$2:$D$160,4,FALSE)</f>
        <v>Home - MDR</v>
      </c>
      <c r="T1524" t="b">
        <v>0</v>
      </c>
      <c r="U1524" s="4">
        <f t="shared" si="191"/>
        <v>9137.657501901891</v>
      </c>
    </row>
    <row r="1525" spans="1:21" x14ac:dyDescent="0.2">
      <c r="A1525">
        <v>6244146910</v>
      </c>
      <c r="B1525" t="s">
        <v>1033</v>
      </c>
      <c r="D1525" s="7">
        <v>44511</v>
      </c>
      <c r="F1525" s="7">
        <f t="shared" si="194"/>
        <v>44511</v>
      </c>
      <c r="G1525" s="6">
        <f t="shared" si="195"/>
        <v>11</v>
      </c>
      <c r="H1525" s="6">
        <f t="shared" si="196"/>
        <v>11</v>
      </c>
      <c r="I1525" s="6">
        <f t="shared" si="197"/>
        <v>2021</v>
      </c>
      <c r="J1525" t="s">
        <v>4</v>
      </c>
      <c r="K1525" t="s">
        <v>5</v>
      </c>
      <c r="L1525">
        <v>3118</v>
      </c>
      <c r="M1525">
        <v>10904.6103515625</v>
      </c>
      <c r="N1525">
        <f t="shared" si="193"/>
        <v>10.9046103515625</v>
      </c>
      <c r="O1525" s="4">
        <f t="shared" si="192"/>
        <v>6.7758086387607426</v>
      </c>
      <c r="P1525" s="5" t="s">
        <v>847</v>
      </c>
      <c r="Q1525" t="str">
        <f>VLOOKUP(P1525,Key!$A$2:$C$160,2,FALSE)</f>
        <v>Home - MDR</v>
      </c>
      <c r="R1525" t="str">
        <f>VLOOKUP(P1525,Key!$A$2:$C$160,3,FALSE)</f>
        <v>Home - MDR</v>
      </c>
      <c r="S1525" t="str">
        <f>VLOOKUP(P1525,Key!$A$2:$D$160,4,FALSE)</f>
        <v>Home - MDR</v>
      </c>
      <c r="T1525" t="b">
        <v>0</v>
      </c>
      <c r="U1525" s="4">
        <f t="shared" si="191"/>
        <v>9144.4333105406513</v>
      </c>
    </row>
    <row r="1526" spans="1:21" x14ac:dyDescent="0.2">
      <c r="A1526">
        <v>6248216868</v>
      </c>
      <c r="B1526" t="s">
        <v>1034</v>
      </c>
      <c r="D1526" s="7">
        <v>44512</v>
      </c>
      <c r="F1526" s="7">
        <f t="shared" si="194"/>
        <v>44512</v>
      </c>
      <c r="G1526" s="6">
        <f t="shared" si="195"/>
        <v>11</v>
      </c>
      <c r="H1526" s="6">
        <f t="shared" si="196"/>
        <v>12</v>
      </c>
      <c r="I1526" s="6">
        <f t="shared" si="197"/>
        <v>2021</v>
      </c>
      <c r="J1526" t="s">
        <v>4</v>
      </c>
      <c r="K1526" t="s">
        <v>5</v>
      </c>
      <c r="L1526">
        <v>2906</v>
      </c>
      <c r="M1526">
        <v>10351.259765625</v>
      </c>
      <c r="N1526">
        <f t="shared" si="193"/>
        <v>10.351259765625</v>
      </c>
      <c r="O1526" s="4">
        <f t="shared" si="192"/>
        <v>6.4319726318261718</v>
      </c>
      <c r="P1526" s="5" t="s">
        <v>847</v>
      </c>
      <c r="Q1526" t="str">
        <f>VLOOKUP(P1526,Key!$A$2:$C$160,2,FALSE)</f>
        <v>Home - MDR</v>
      </c>
      <c r="R1526" t="str">
        <f>VLOOKUP(P1526,Key!$A$2:$C$160,3,FALSE)</f>
        <v>Home - MDR</v>
      </c>
      <c r="S1526" t="str">
        <f>VLOOKUP(P1526,Key!$A$2:$D$160,4,FALSE)</f>
        <v>Home - MDR</v>
      </c>
      <c r="T1526" t="b">
        <v>0</v>
      </c>
      <c r="U1526" s="4">
        <f t="shared" si="191"/>
        <v>9150.8652831724776</v>
      </c>
    </row>
    <row r="1527" spans="1:21" x14ac:dyDescent="0.2">
      <c r="A1527">
        <v>6253104466</v>
      </c>
      <c r="B1527" t="s">
        <v>1035</v>
      </c>
      <c r="D1527" s="7">
        <v>44513</v>
      </c>
      <c r="F1527" s="7">
        <f t="shared" si="194"/>
        <v>44513</v>
      </c>
      <c r="G1527" s="6">
        <f t="shared" si="195"/>
        <v>11</v>
      </c>
      <c r="H1527" s="6">
        <f t="shared" si="196"/>
        <v>13</v>
      </c>
      <c r="I1527" s="6">
        <f t="shared" si="197"/>
        <v>2021</v>
      </c>
      <c r="J1527" t="s">
        <v>4</v>
      </c>
      <c r="K1527" t="s">
        <v>5</v>
      </c>
      <c r="L1527">
        <v>3026</v>
      </c>
      <c r="M1527">
        <v>10610</v>
      </c>
      <c r="N1527">
        <f t="shared" si="193"/>
        <v>10.61</v>
      </c>
      <c r="O1527" s="4">
        <f t="shared" si="192"/>
        <v>6.5927463099999999</v>
      </c>
      <c r="P1527" s="5" t="s">
        <v>847</v>
      </c>
      <c r="Q1527" t="str">
        <f>VLOOKUP(P1527,Key!$A$2:$C$160,2,FALSE)</f>
        <v>Home - MDR</v>
      </c>
      <c r="R1527" t="str">
        <f>VLOOKUP(P1527,Key!$A$2:$C$160,3,FALSE)</f>
        <v>Home - MDR</v>
      </c>
      <c r="S1527" t="str">
        <f>VLOOKUP(P1527,Key!$A$2:$D$160,4,FALSE)</f>
        <v>Home - MDR</v>
      </c>
      <c r="T1527" t="b">
        <v>0</v>
      </c>
      <c r="U1527" s="4">
        <f t="shared" si="191"/>
        <v>9157.4580294824773</v>
      </c>
    </row>
    <row r="1528" spans="1:21" x14ac:dyDescent="0.2">
      <c r="A1528">
        <v>6257976889</v>
      </c>
      <c r="B1528" t="s">
        <v>1036</v>
      </c>
      <c r="D1528" s="7">
        <v>44514</v>
      </c>
      <c r="F1528" s="7">
        <f t="shared" si="194"/>
        <v>44514</v>
      </c>
      <c r="G1528" s="6">
        <f t="shared" si="195"/>
        <v>11</v>
      </c>
      <c r="H1528" s="6">
        <f t="shared" si="196"/>
        <v>14</v>
      </c>
      <c r="I1528" s="6">
        <f t="shared" si="197"/>
        <v>2021</v>
      </c>
      <c r="J1528" t="s">
        <v>4</v>
      </c>
      <c r="K1528" t="s">
        <v>5</v>
      </c>
      <c r="L1528">
        <v>1824</v>
      </c>
      <c r="M1528">
        <v>6572.27001953125</v>
      </c>
      <c r="N1528">
        <f t="shared" si="193"/>
        <v>6.57227001953125</v>
      </c>
      <c r="O1528" s="4">
        <f t="shared" si="192"/>
        <v>4.0838179943061528</v>
      </c>
      <c r="P1528" s="5" t="s">
        <v>847</v>
      </c>
      <c r="Q1528" t="str">
        <f>VLOOKUP(P1528,Key!$A$2:$C$160,2,FALSE)</f>
        <v>Home - MDR</v>
      </c>
      <c r="R1528" t="str">
        <f>VLOOKUP(P1528,Key!$A$2:$C$160,3,FALSE)</f>
        <v>Home - MDR</v>
      </c>
      <c r="S1528" t="str">
        <f>VLOOKUP(P1528,Key!$A$2:$D$160,4,FALSE)</f>
        <v>Home - MDR</v>
      </c>
      <c r="T1528" t="b">
        <v>0</v>
      </c>
      <c r="U1528" s="4">
        <f t="shared" si="191"/>
        <v>9161.541847476783</v>
      </c>
    </row>
    <row r="1529" spans="1:21" x14ac:dyDescent="0.2">
      <c r="A1529">
        <v>6262011588</v>
      </c>
      <c r="B1529" t="s">
        <v>1037</v>
      </c>
      <c r="D1529" s="7">
        <v>44515</v>
      </c>
      <c r="F1529" s="7">
        <f t="shared" si="194"/>
        <v>44515</v>
      </c>
      <c r="G1529" s="6">
        <f t="shared" si="195"/>
        <v>11</v>
      </c>
      <c r="H1529" s="6">
        <f t="shared" si="196"/>
        <v>15</v>
      </c>
      <c r="I1529" s="6">
        <f t="shared" si="197"/>
        <v>2021</v>
      </c>
      <c r="J1529" t="s">
        <v>4</v>
      </c>
      <c r="K1529" t="s">
        <v>5</v>
      </c>
      <c r="L1529">
        <v>3176</v>
      </c>
      <c r="M1529">
        <v>11074.9501953125</v>
      </c>
      <c r="N1529">
        <f t="shared" si="193"/>
        <v>11.0749501953125</v>
      </c>
      <c r="O1529" s="4">
        <f t="shared" si="192"/>
        <v>6.8816528778115238</v>
      </c>
      <c r="P1529" s="5" t="s">
        <v>847</v>
      </c>
      <c r="Q1529" t="str">
        <f>VLOOKUP(P1529,Key!$A$2:$C$160,2,FALSE)</f>
        <v>Home - MDR</v>
      </c>
      <c r="R1529" t="str">
        <f>VLOOKUP(P1529,Key!$A$2:$C$160,3,FALSE)</f>
        <v>Home - MDR</v>
      </c>
      <c r="S1529" t="str">
        <f>VLOOKUP(P1529,Key!$A$2:$D$160,4,FALSE)</f>
        <v>Home - MDR</v>
      </c>
      <c r="T1529" t="b">
        <v>0</v>
      </c>
      <c r="U1529" s="4">
        <f t="shared" si="191"/>
        <v>9168.4235003545946</v>
      </c>
    </row>
    <row r="1530" spans="1:21" x14ac:dyDescent="0.2">
      <c r="A1530">
        <v>6266525805</v>
      </c>
      <c r="B1530" t="s">
        <v>1038</v>
      </c>
      <c r="D1530" s="7">
        <v>44516</v>
      </c>
      <c r="F1530" s="7">
        <f t="shared" si="194"/>
        <v>44516</v>
      </c>
      <c r="G1530" s="6">
        <f t="shared" si="195"/>
        <v>11</v>
      </c>
      <c r="H1530" s="6">
        <f t="shared" si="196"/>
        <v>16</v>
      </c>
      <c r="I1530" s="6">
        <f t="shared" si="197"/>
        <v>2021</v>
      </c>
      <c r="J1530" t="s">
        <v>4</v>
      </c>
      <c r="K1530" t="s">
        <v>5</v>
      </c>
      <c r="L1530">
        <v>2989</v>
      </c>
      <c r="M1530">
        <v>10336.58984375</v>
      </c>
      <c r="N1530">
        <f t="shared" si="193"/>
        <v>10.33658984375</v>
      </c>
      <c r="O1530" s="4">
        <f t="shared" si="192"/>
        <v>6.4228571678007818</v>
      </c>
      <c r="P1530" s="5" t="s">
        <v>847</v>
      </c>
      <c r="Q1530" t="str">
        <f>VLOOKUP(P1530,Key!$A$2:$C$160,2,FALSE)</f>
        <v>Home - MDR</v>
      </c>
      <c r="R1530" t="str">
        <f>VLOOKUP(P1530,Key!$A$2:$C$160,3,FALSE)</f>
        <v>Home - MDR</v>
      </c>
      <c r="S1530" t="str">
        <f>VLOOKUP(P1530,Key!$A$2:$D$160,4,FALSE)</f>
        <v>Home - MDR</v>
      </c>
      <c r="T1530" t="b">
        <v>0</v>
      </c>
      <c r="U1530" s="4">
        <f t="shared" si="191"/>
        <v>9174.8463575223959</v>
      </c>
    </row>
    <row r="1531" spans="1:21" x14ac:dyDescent="0.2">
      <c r="A1531">
        <v>6271132701</v>
      </c>
      <c r="B1531" t="s">
        <v>1039</v>
      </c>
      <c r="D1531" s="7">
        <v>44517</v>
      </c>
      <c r="F1531" s="7">
        <f t="shared" si="194"/>
        <v>44517</v>
      </c>
      <c r="G1531" s="6">
        <f t="shared" si="195"/>
        <v>11</v>
      </c>
      <c r="H1531" s="6">
        <f t="shared" si="196"/>
        <v>17</v>
      </c>
      <c r="I1531" s="6">
        <f t="shared" si="197"/>
        <v>2021</v>
      </c>
      <c r="J1531" t="s">
        <v>4</v>
      </c>
      <c r="K1531" t="s">
        <v>5</v>
      </c>
      <c r="L1531">
        <v>3054</v>
      </c>
      <c r="M1531">
        <v>10403.740234375</v>
      </c>
      <c r="N1531">
        <f t="shared" si="193"/>
        <v>10.403740234375</v>
      </c>
      <c r="O1531" s="4">
        <f t="shared" si="192"/>
        <v>6.4645824731738282</v>
      </c>
      <c r="P1531" s="5" t="s">
        <v>847</v>
      </c>
      <c r="Q1531" t="str">
        <f>VLOOKUP(P1531,Key!$A$2:$C$160,2,FALSE)</f>
        <v>Home - MDR</v>
      </c>
      <c r="R1531" t="str">
        <f>VLOOKUP(P1531,Key!$A$2:$C$160,3,FALSE)</f>
        <v>Home - MDR</v>
      </c>
      <c r="S1531" t="str">
        <f>VLOOKUP(P1531,Key!$A$2:$D$160,4,FALSE)</f>
        <v>Home - MDR</v>
      </c>
      <c r="T1531" t="b">
        <v>0</v>
      </c>
      <c r="U1531" s="4">
        <f t="shared" si="191"/>
        <v>9181.3109399955702</v>
      </c>
    </row>
    <row r="1532" spans="1:21" x14ac:dyDescent="0.2">
      <c r="A1532">
        <v>6275345423</v>
      </c>
      <c r="B1532" t="s">
        <v>1040</v>
      </c>
      <c r="D1532" s="7">
        <v>44518</v>
      </c>
      <c r="F1532" s="7">
        <f t="shared" si="194"/>
        <v>44518</v>
      </c>
      <c r="G1532" s="6">
        <f t="shared" si="195"/>
        <v>11</v>
      </c>
      <c r="H1532" s="6">
        <f t="shared" si="196"/>
        <v>18</v>
      </c>
      <c r="I1532" s="6">
        <f t="shared" si="197"/>
        <v>2021</v>
      </c>
      <c r="J1532" t="s">
        <v>4</v>
      </c>
      <c r="K1532" t="s">
        <v>5</v>
      </c>
      <c r="L1532">
        <v>2921</v>
      </c>
      <c r="M1532">
        <v>10300.0595703125</v>
      </c>
      <c r="N1532">
        <f t="shared" si="193"/>
        <v>10.3000595703125</v>
      </c>
      <c r="O1532" s="4">
        <f t="shared" si="192"/>
        <v>6.4001583152646484</v>
      </c>
      <c r="P1532" s="5" t="s">
        <v>847</v>
      </c>
      <c r="Q1532" t="str">
        <f>VLOOKUP(P1532,Key!$A$2:$C$160,2,FALSE)</f>
        <v>Home - MDR</v>
      </c>
      <c r="R1532" t="str">
        <f>VLOOKUP(P1532,Key!$A$2:$C$160,3,FALSE)</f>
        <v>Home - MDR</v>
      </c>
      <c r="S1532" t="str">
        <f>VLOOKUP(P1532,Key!$A$2:$D$160,4,FALSE)</f>
        <v>Home - MDR</v>
      </c>
      <c r="T1532" t="b">
        <v>0</v>
      </c>
      <c r="U1532" s="4">
        <f t="shared" si="191"/>
        <v>9187.7110983108341</v>
      </c>
    </row>
    <row r="1533" spans="1:21" x14ac:dyDescent="0.2">
      <c r="A1533">
        <v>6279702481</v>
      </c>
      <c r="B1533" t="s">
        <v>1041</v>
      </c>
      <c r="D1533" s="7">
        <v>44519</v>
      </c>
      <c r="F1533" s="7">
        <f t="shared" si="194"/>
        <v>44519</v>
      </c>
      <c r="G1533" s="6">
        <f t="shared" si="195"/>
        <v>11</v>
      </c>
      <c r="H1533" s="6">
        <f t="shared" si="196"/>
        <v>19</v>
      </c>
      <c r="I1533" s="6">
        <f t="shared" si="197"/>
        <v>2021</v>
      </c>
      <c r="J1533" t="s">
        <v>4</v>
      </c>
      <c r="K1533" t="s">
        <v>5</v>
      </c>
      <c r="L1533">
        <v>2878</v>
      </c>
      <c r="M1533">
        <v>10259.2001953125</v>
      </c>
      <c r="N1533">
        <f t="shared" si="193"/>
        <v>10.2592001953125</v>
      </c>
      <c r="O1533" s="4">
        <f t="shared" si="192"/>
        <v>6.3747694845615239</v>
      </c>
      <c r="P1533" s="5" t="s">
        <v>847</v>
      </c>
      <c r="Q1533" t="str">
        <f>VLOOKUP(P1533,Key!$A$2:$C$160,2,FALSE)</f>
        <v>Home - MDR</v>
      </c>
      <c r="R1533" t="str">
        <f>VLOOKUP(P1533,Key!$A$2:$C$160,3,FALSE)</f>
        <v>Home - MDR</v>
      </c>
      <c r="S1533" t="str">
        <f>VLOOKUP(P1533,Key!$A$2:$D$160,4,FALSE)</f>
        <v>Home - MDR</v>
      </c>
      <c r="T1533" t="b">
        <v>0</v>
      </c>
      <c r="U1533" s="4">
        <f t="shared" si="191"/>
        <v>9194.0858677953966</v>
      </c>
    </row>
    <row r="1534" spans="1:21" x14ac:dyDescent="0.2">
      <c r="A1534">
        <v>6284381862</v>
      </c>
      <c r="B1534" t="s">
        <v>1042</v>
      </c>
      <c r="D1534" s="7">
        <v>44520</v>
      </c>
      <c r="F1534" s="7">
        <f t="shared" si="194"/>
        <v>44520</v>
      </c>
      <c r="G1534" s="6">
        <f t="shared" si="195"/>
        <v>11</v>
      </c>
      <c r="H1534" s="6">
        <f t="shared" si="196"/>
        <v>20</v>
      </c>
      <c r="I1534" s="6">
        <f t="shared" si="197"/>
        <v>2021</v>
      </c>
      <c r="J1534" t="s">
        <v>4</v>
      </c>
      <c r="K1534" t="s">
        <v>5</v>
      </c>
      <c r="L1534">
        <v>2996</v>
      </c>
      <c r="M1534">
        <v>10321.419921875</v>
      </c>
      <c r="N1534">
        <f t="shared" si="193"/>
        <v>10.321419921875</v>
      </c>
      <c r="O1534" s="4">
        <f t="shared" si="192"/>
        <v>6.4134310182753911</v>
      </c>
      <c r="P1534" s="5" t="s">
        <v>847</v>
      </c>
      <c r="Q1534" t="str">
        <f>VLOOKUP(P1534,Key!$A$2:$C$160,2,FALSE)</f>
        <v>Home - MDR</v>
      </c>
      <c r="R1534" t="str">
        <f>VLOOKUP(P1534,Key!$A$2:$C$160,3,FALSE)</f>
        <v>Home - MDR</v>
      </c>
      <c r="S1534" t="str">
        <f>VLOOKUP(P1534,Key!$A$2:$D$160,4,FALSE)</f>
        <v>Home - MDR</v>
      </c>
      <c r="T1534" t="b">
        <v>0</v>
      </c>
      <c r="U1534" s="4">
        <f t="shared" si="191"/>
        <v>9200.4992988136728</v>
      </c>
    </row>
    <row r="1535" spans="1:21" x14ac:dyDescent="0.2">
      <c r="A1535">
        <v>6290219150</v>
      </c>
      <c r="B1535" t="s">
        <v>1043</v>
      </c>
      <c r="D1535" s="7">
        <v>44521</v>
      </c>
      <c r="F1535" s="7">
        <f t="shared" si="194"/>
        <v>44521</v>
      </c>
      <c r="G1535" s="6">
        <f t="shared" si="195"/>
        <v>11</v>
      </c>
      <c r="H1535" s="6">
        <f t="shared" si="196"/>
        <v>21</v>
      </c>
      <c r="I1535" s="6">
        <f t="shared" si="197"/>
        <v>2021</v>
      </c>
      <c r="J1535" t="s">
        <v>7</v>
      </c>
      <c r="K1535" t="s">
        <v>5</v>
      </c>
      <c r="L1535">
        <v>1509</v>
      </c>
      <c r="M1535">
        <v>5113.43994140625</v>
      </c>
      <c r="N1535">
        <f t="shared" si="193"/>
        <v>5.1134399414062504</v>
      </c>
      <c r="O1535" s="4">
        <f t="shared" si="192"/>
        <v>3.1773432898315432</v>
      </c>
      <c r="P1535" s="5" t="s">
        <v>847</v>
      </c>
      <c r="Q1535" t="str">
        <f>VLOOKUP(P1535,Key!$A$2:$C$160,2,FALSE)</f>
        <v>Home - MDR</v>
      </c>
      <c r="R1535" t="str">
        <f>VLOOKUP(P1535,Key!$A$2:$C$160,3,FALSE)</f>
        <v>Home - MDR</v>
      </c>
      <c r="S1535" t="str">
        <f>VLOOKUP(P1535,Key!$A$2:$D$160,4,FALSE)</f>
        <v>Home - MDR</v>
      </c>
      <c r="T1535" t="b">
        <v>0</v>
      </c>
      <c r="U1535" s="4">
        <f t="shared" si="191"/>
        <v>9203.6766421035045</v>
      </c>
    </row>
    <row r="1536" spans="1:21" x14ac:dyDescent="0.2">
      <c r="A1536">
        <v>6293137362</v>
      </c>
      <c r="B1536" t="s">
        <v>1044</v>
      </c>
      <c r="D1536" s="7">
        <v>44522</v>
      </c>
      <c r="F1536" s="7">
        <f t="shared" si="194"/>
        <v>44522</v>
      </c>
      <c r="G1536" s="6">
        <f t="shared" si="195"/>
        <v>11</v>
      </c>
      <c r="H1536" s="6">
        <f t="shared" si="196"/>
        <v>22</v>
      </c>
      <c r="I1536" s="6">
        <f t="shared" si="197"/>
        <v>2021</v>
      </c>
      <c r="J1536" t="s">
        <v>4</v>
      </c>
      <c r="K1536" t="s">
        <v>5</v>
      </c>
      <c r="L1536">
        <v>2902</v>
      </c>
      <c r="M1536">
        <v>10327.66015625</v>
      </c>
      <c r="N1536">
        <f t="shared" si="193"/>
        <v>10.327660156249999</v>
      </c>
      <c r="O1536" s="4">
        <f t="shared" si="192"/>
        <v>6.4173085189492189</v>
      </c>
      <c r="P1536" s="5" t="s">
        <v>847</v>
      </c>
      <c r="Q1536" t="str">
        <f>VLOOKUP(P1536,Key!$A$2:$C$160,2,FALSE)</f>
        <v>Home - MDR</v>
      </c>
      <c r="R1536" t="str">
        <f>VLOOKUP(P1536,Key!$A$2:$C$160,3,FALSE)</f>
        <v>Home - MDR</v>
      </c>
      <c r="S1536" t="str">
        <f>VLOOKUP(P1536,Key!$A$2:$D$160,4,FALSE)</f>
        <v>Home - MDR</v>
      </c>
      <c r="T1536" t="b">
        <v>0</v>
      </c>
      <c r="U1536" s="4">
        <f t="shared" si="191"/>
        <v>9210.0939506224531</v>
      </c>
    </row>
    <row r="1537" spans="1:21" x14ac:dyDescent="0.2">
      <c r="A1537">
        <v>6297544602</v>
      </c>
      <c r="B1537" t="s">
        <v>1045</v>
      </c>
      <c r="D1537" s="7">
        <v>44523</v>
      </c>
      <c r="F1537" s="7">
        <f t="shared" si="194"/>
        <v>44523</v>
      </c>
      <c r="G1537" s="6">
        <f t="shared" si="195"/>
        <v>11</v>
      </c>
      <c r="H1537" s="6">
        <f t="shared" si="196"/>
        <v>23</v>
      </c>
      <c r="I1537" s="6">
        <f t="shared" si="197"/>
        <v>2021</v>
      </c>
      <c r="J1537" t="s">
        <v>4</v>
      </c>
      <c r="K1537" t="s">
        <v>5</v>
      </c>
      <c r="L1537">
        <v>2868</v>
      </c>
      <c r="M1537">
        <v>10176.669921875</v>
      </c>
      <c r="N1537">
        <f t="shared" si="193"/>
        <v>10.176669921875</v>
      </c>
      <c r="O1537" s="4">
        <f t="shared" si="192"/>
        <v>6.3234875660253911</v>
      </c>
      <c r="P1537" s="5" t="s">
        <v>847</v>
      </c>
      <c r="Q1537" t="str">
        <f>VLOOKUP(P1537,Key!$A$2:$C$160,2,FALSE)</f>
        <v>Home - MDR</v>
      </c>
      <c r="R1537" t="str">
        <f>VLOOKUP(P1537,Key!$A$2:$C$160,3,FALSE)</f>
        <v>Home - MDR</v>
      </c>
      <c r="S1537" t="str">
        <f>VLOOKUP(P1537,Key!$A$2:$D$160,4,FALSE)</f>
        <v>Home - MDR</v>
      </c>
      <c r="T1537" t="b">
        <v>0</v>
      </c>
      <c r="U1537" s="4">
        <f t="shared" si="191"/>
        <v>9216.4174381884786</v>
      </c>
    </row>
    <row r="1538" spans="1:21" x14ac:dyDescent="0.2">
      <c r="A1538">
        <v>6301951703</v>
      </c>
      <c r="B1538" t="s">
        <v>1046</v>
      </c>
      <c r="D1538" s="7">
        <v>44524</v>
      </c>
      <c r="F1538" s="7">
        <f t="shared" si="194"/>
        <v>44524</v>
      </c>
      <c r="G1538" s="6">
        <f t="shared" si="195"/>
        <v>11</v>
      </c>
      <c r="H1538" s="6">
        <f t="shared" si="196"/>
        <v>24</v>
      </c>
      <c r="I1538" s="6">
        <f t="shared" si="197"/>
        <v>2021</v>
      </c>
      <c r="J1538" t="s">
        <v>4</v>
      </c>
      <c r="K1538" t="s">
        <v>5</v>
      </c>
      <c r="L1538">
        <v>2432</v>
      </c>
      <c r="M1538">
        <v>8511.7197265625</v>
      </c>
      <c r="N1538">
        <f t="shared" si="193"/>
        <v>8.5117197265625002</v>
      </c>
      <c r="O1538" s="4">
        <f t="shared" si="192"/>
        <v>5.2889357982138669</v>
      </c>
      <c r="P1538" s="5" t="s">
        <v>1081</v>
      </c>
      <c r="Q1538" t="str">
        <f>VLOOKUP(P1538,Key!$A$2:$C$160,2,FALSE)</f>
        <v>California</v>
      </c>
      <c r="R1538" t="str">
        <f>VLOOKUP(P1538,Key!$A$2:$C$160,3,FALSE)</f>
        <v>USA</v>
      </c>
      <c r="S1538" t="str">
        <f>VLOOKUP(P1538,Key!$A$2:$D$160,4,FALSE)</f>
        <v>DOM</v>
      </c>
      <c r="T1538" t="b">
        <v>0</v>
      </c>
      <c r="U1538" s="4">
        <f t="shared" si="191"/>
        <v>9221.7063739866917</v>
      </c>
    </row>
    <row r="1539" spans="1:21" x14ac:dyDescent="0.2">
      <c r="A1539">
        <v>6306213613</v>
      </c>
      <c r="B1539" t="s">
        <v>1047</v>
      </c>
      <c r="D1539" s="7">
        <v>44525</v>
      </c>
      <c r="F1539" s="7">
        <f t="shared" si="194"/>
        <v>44525</v>
      </c>
      <c r="G1539" s="6">
        <f t="shared" si="195"/>
        <v>11</v>
      </c>
      <c r="H1539" s="6">
        <f t="shared" si="196"/>
        <v>25</v>
      </c>
      <c r="I1539" s="6">
        <f t="shared" si="197"/>
        <v>2021</v>
      </c>
      <c r="J1539" t="s">
        <v>4</v>
      </c>
      <c r="K1539" t="s">
        <v>5</v>
      </c>
      <c r="L1539">
        <v>2050</v>
      </c>
      <c r="M1539">
        <v>7061.1201171875</v>
      </c>
      <c r="N1539">
        <f t="shared" si="193"/>
        <v>7.0611201171875004</v>
      </c>
      <c r="O1539" s="4">
        <f t="shared" si="192"/>
        <v>4.3875752683369145</v>
      </c>
      <c r="P1539" s="5" t="s">
        <v>1082</v>
      </c>
      <c r="Q1539" t="str">
        <f>VLOOKUP(P1539,Key!$A$2:$C$160,2,FALSE)</f>
        <v>California</v>
      </c>
      <c r="R1539" t="str">
        <f>VLOOKUP(P1539,Key!$A$2:$C$160,3,FALSE)</f>
        <v>USA</v>
      </c>
      <c r="S1539" t="str">
        <f>VLOOKUP(P1539,Key!$A$2:$D$160,4,FALSE)</f>
        <v>DOM</v>
      </c>
      <c r="T1539" t="b">
        <v>0</v>
      </c>
      <c r="U1539" s="4">
        <f t="shared" si="191"/>
        <v>9226.0939492550278</v>
      </c>
    </row>
    <row r="1540" spans="1:21" x14ac:dyDescent="0.2">
      <c r="A1540">
        <v>6318689786</v>
      </c>
      <c r="B1540" t="s">
        <v>1048</v>
      </c>
      <c r="D1540" s="7">
        <v>44528</v>
      </c>
      <c r="F1540" s="7">
        <f t="shared" si="194"/>
        <v>44528</v>
      </c>
      <c r="G1540" s="6">
        <f t="shared" si="195"/>
        <v>11</v>
      </c>
      <c r="H1540" s="6">
        <f t="shared" si="196"/>
        <v>28</v>
      </c>
      <c r="I1540" s="6">
        <f t="shared" si="197"/>
        <v>2021</v>
      </c>
      <c r="J1540" t="s">
        <v>4</v>
      </c>
      <c r="K1540" t="s">
        <v>5</v>
      </c>
      <c r="L1540">
        <v>1600</v>
      </c>
      <c r="M1540">
        <v>6024.93994140625</v>
      </c>
      <c r="N1540">
        <f t="shared" si="193"/>
        <v>6.0249399414062497</v>
      </c>
      <c r="O1540" s="4">
        <f t="shared" si="192"/>
        <v>3.7437229563315428</v>
      </c>
      <c r="P1540" s="5" t="s">
        <v>847</v>
      </c>
      <c r="Q1540" t="str">
        <f>VLOOKUP(P1540,Key!$A$2:$C$160,2,FALSE)</f>
        <v>Home - MDR</v>
      </c>
      <c r="R1540" t="str">
        <f>VLOOKUP(P1540,Key!$A$2:$C$160,3,FALSE)</f>
        <v>Home - MDR</v>
      </c>
      <c r="S1540" t="str">
        <f>VLOOKUP(P1540,Key!$A$2:$D$160,4,FALSE)</f>
        <v>Home - MDR</v>
      </c>
      <c r="T1540" t="b">
        <v>0</v>
      </c>
      <c r="U1540" s="4">
        <f t="shared" si="191"/>
        <v>9229.8376722113589</v>
      </c>
    </row>
    <row r="1541" spans="1:21" x14ac:dyDescent="0.2">
      <c r="A1541">
        <v>6322099473</v>
      </c>
      <c r="B1541" t="s">
        <v>1049</v>
      </c>
      <c r="D1541" s="7">
        <v>44529</v>
      </c>
      <c r="F1541" s="7">
        <f t="shared" si="194"/>
        <v>44529</v>
      </c>
      <c r="G1541" s="6">
        <f t="shared" si="195"/>
        <v>11</v>
      </c>
      <c r="H1541" s="6">
        <f t="shared" si="196"/>
        <v>29</v>
      </c>
      <c r="I1541" s="6">
        <f t="shared" si="197"/>
        <v>2021</v>
      </c>
      <c r="J1541" t="s">
        <v>4</v>
      </c>
      <c r="K1541" t="s">
        <v>5</v>
      </c>
      <c r="L1541">
        <v>2992</v>
      </c>
      <c r="M1541">
        <v>10297.6796875</v>
      </c>
      <c r="N1541">
        <f t="shared" si="193"/>
        <v>10.297679687500001</v>
      </c>
      <c r="O1541" s="4">
        <f t="shared" si="192"/>
        <v>6.3986795251015627</v>
      </c>
      <c r="P1541" s="5" t="s">
        <v>847</v>
      </c>
      <c r="Q1541" t="str">
        <f>VLOOKUP(P1541,Key!$A$2:$C$160,2,FALSE)</f>
        <v>Home - MDR</v>
      </c>
      <c r="R1541" t="str">
        <f>VLOOKUP(P1541,Key!$A$2:$C$160,3,FALSE)</f>
        <v>Home - MDR</v>
      </c>
      <c r="S1541" t="str">
        <f>VLOOKUP(P1541,Key!$A$2:$D$160,4,FALSE)</f>
        <v>Home - MDR</v>
      </c>
      <c r="T1541" t="b">
        <v>0</v>
      </c>
      <c r="U1541" s="4">
        <f t="shared" si="191"/>
        <v>9236.2363517364611</v>
      </c>
    </row>
    <row r="1542" spans="1:21" x14ac:dyDescent="0.2">
      <c r="A1542">
        <v>6329758809</v>
      </c>
      <c r="B1542" t="s">
        <v>1050</v>
      </c>
      <c r="D1542" s="7">
        <v>44531</v>
      </c>
      <c r="F1542" s="7">
        <f t="shared" si="194"/>
        <v>44531</v>
      </c>
      <c r="G1542" s="6">
        <f t="shared" si="195"/>
        <v>12</v>
      </c>
      <c r="H1542" s="6">
        <f t="shared" si="196"/>
        <v>1</v>
      </c>
      <c r="I1542" s="6">
        <f t="shared" si="197"/>
        <v>2021</v>
      </c>
      <c r="J1542" t="s">
        <v>6</v>
      </c>
      <c r="K1542" t="s">
        <v>5</v>
      </c>
      <c r="L1542">
        <v>2908</v>
      </c>
      <c r="M1542">
        <v>10452.08984375</v>
      </c>
      <c r="N1542">
        <f t="shared" si="193"/>
        <v>10.45208984375</v>
      </c>
      <c r="O1542" s="4">
        <f t="shared" si="192"/>
        <v>6.4946255183007811</v>
      </c>
      <c r="P1542" s="5" t="s">
        <v>1083</v>
      </c>
      <c r="Q1542" t="str">
        <f>VLOOKUP(P1542,Key!$A$2:$C$160,2,FALSE)</f>
        <v>Brussels</v>
      </c>
      <c r="R1542" t="str">
        <f>VLOOKUP(P1542,Key!$A$2:$C$160,3,FALSE)</f>
        <v>Belgium</v>
      </c>
      <c r="S1542" t="str">
        <f>VLOOKUP(P1542,Key!$A$2:$D$160,4,FALSE)</f>
        <v>INT</v>
      </c>
      <c r="T1542" t="b">
        <v>0</v>
      </c>
      <c r="U1542" s="4">
        <f t="shared" si="191"/>
        <v>9242.7309772547615</v>
      </c>
    </row>
    <row r="1543" spans="1:21" x14ac:dyDescent="0.2">
      <c r="A1543">
        <v>6333422216</v>
      </c>
      <c r="B1543" t="s">
        <v>1051</v>
      </c>
      <c r="D1543" s="7">
        <v>44532</v>
      </c>
      <c r="F1543" s="7">
        <f t="shared" si="194"/>
        <v>44532</v>
      </c>
      <c r="G1543" s="6">
        <f t="shared" si="195"/>
        <v>12</v>
      </c>
      <c r="H1543" s="6">
        <f t="shared" si="196"/>
        <v>2</v>
      </c>
      <c r="I1543" s="6">
        <f t="shared" si="197"/>
        <v>2021</v>
      </c>
      <c r="J1543" t="s">
        <v>1052</v>
      </c>
      <c r="K1543" t="s">
        <v>5</v>
      </c>
      <c r="L1543">
        <v>3210</v>
      </c>
      <c r="M1543">
        <v>10460.7568359375</v>
      </c>
      <c r="N1543">
        <f t="shared" si="193"/>
        <v>10.4607568359375</v>
      </c>
      <c r="O1543" s="4">
        <f t="shared" si="192"/>
        <v>6.5000109359033207</v>
      </c>
      <c r="P1543" s="5" t="s">
        <v>1083</v>
      </c>
      <c r="Q1543" t="str">
        <f>VLOOKUP(P1543,Key!$A$2:$C$160,2,FALSE)</f>
        <v>Brussels</v>
      </c>
      <c r="R1543" t="str">
        <f>VLOOKUP(P1543,Key!$A$2:$C$160,3,FALSE)</f>
        <v>Belgium</v>
      </c>
      <c r="S1543" t="str">
        <f>VLOOKUP(P1543,Key!$A$2:$D$160,4,FALSE)</f>
        <v>INT</v>
      </c>
      <c r="T1543" t="b">
        <v>1</v>
      </c>
      <c r="U1543" s="4">
        <f t="shared" si="191"/>
        <v>9249.230988190664</v>
      </c>
    </row>
    <row r="1544" spans="1:21" x14ac:dyDescent="0.2">
      <c r="A1544">
        <v>6337111258</v>
      </c>
      <c r="B1544" t="s">
        <v>1053</v>
      </c>
      <c r="D1544" s="7">
        <v>44533</v>
      </c>
      <c r="F1544" s="7">
        <f t="shared" si="194"/>
        <v>44533</v>
      </c>
      <c r="G1544" s="6">
        <f t="shared" si="195"/>
        <v>12</v>
      </c>
      <c r="H1544" s="6">
        <f t="shared" si="196"/>
        <v>3</v>
      </c>
      <c r="I1544" s="6">
        <f t="shared" si="197"/>
        <v>2021</v>
      </c>
      <c r="J1544" t="s">
        <v>1054</v>
      </c>
      <c r="K1544" t="s">
        <v>5</v>
      </c>
      <c r="L1544">
        <v>3300</v>
      </c>
      <c r="M1544">
        <v>10621.69140625</v>
      </c>
      <c r="N1544">
        <f t="shared" si="193"/>
        <v>10.621691406249999</v>
      </c>
      <c r="O1544" s="4">
        <f t="shared" si="192"/>
        <v>6.6000110107929686</v>
      </c>
      <c r="P1544" s="5" t="s">
        <v>1083</v>
      </c>
      <c r="Q1544" t="str">
        <f>VLOOKUP(P1544,Key!$A$2:$C$160,2,FALSE)</f>
        <v>Brussels</v>
      </c>
      <c r="R1544" t="str">
        <f>VLOOKUP(P1544,Key!$A$2:$C$160,3,FALSE)</f>
        <v>Belgium</v>
      </c>
      <c r="S1544" t="str">
        <f>VLOOKUP(P1544,Key!$A$2:$D$160,4,FALSE)</f>
        <v>INT</v>
      </c>
      <c r="T1544" t="b">
        <v>1</v>
      </c>
      <c r="U1544" s="4">
        <f t="shared" ref="U1544:U1607" si="198">IF(K1544="Run",O1544,0)+U1543</f>
        <v>9255.8309992014565</v>
      </c>
    </row>
    <row r="1545" spans="1:21" x14ac:dyDescent="0.2">
      <c r="A1545">
        <v>6340696537</v>
      </c>
      <c r="B1545" t="s">
        <v>1055</v>
      </c>
      <c r="D1545" s="7">
        <v>44534</v>
      </c>
      <c r="F1545" s="7">
        <f t="shared" si="194"/>
        <v>44534</v>
      </c>
      <c r="G1545" s="6">
        <f t="shared" si="195"/>
        <v>12</v>
      </c>
      <c r="H1545" s="6">
        <f t="shared" si="196"/>
        <v>4</v>
      </c>
      <c r="I1545" s="6">
        <f t="shared" si="197"/>
        <v>2021</v>
      </c>
      <c r="J1545" t="s">
        <v>1052</v>
      </c>
      <c r="K1545" t="s">
        <v>5</v>
      </c>
      <c r="L1545">
        <v>3180</v>
      </c>
      <c r="M1545">
        <v>10138.8876953125</v>
      </c>
      <c r="N1545">
        <f t="shared" si="193"/>
        <v>10.1388876953125</v>
      </c>
      <c r="O1545" s="4">
        <f t="shared" si="192"/>
        <v>6.300010786124024</v>
      </c>
      <c r="P1545" s="5" t="s">
        <v>1083</v>
      </c>
      <c r="Q1545" t="str">
        <f>VLOOKUP(P1545,Key!$A$2:$C$160,2,FALSE)</f>
        <v>Brussels</v>
      </c>
      <c r="R1545" t="str">
        <f>VLOOKUP(P1545,Key!$A$2:$C$160,3,FALSE)</f>
        <v>Belgium</v>
      </c>
      <c r="S1545" t="str">
        <f>VLOOKUP(P1545,Key!$A$2:$D$160,4,FALSE)</f>
        <v>INT</v>
      </c>
      <c r="T1545" t="b">
        <v>1</v>
      </c>
      <c r="U1545" s="4">
        <f t="shared" si="198"/>
        <v>9262.1310099875809</v>
      </c>
    </row>
    <row r="1546" spans="1:21" x14ac:dyDescent="0.2">
      <c r="A1546">
        <v>6345029942</v>
      </c>
      <c r="B1546" t="s">
        <v>1056</v>
      </c>
      <c r="D1546" s="7">
        <v>44535</v>
      </c>
      <c r="F1546" s="7">
        <f t="shared" si="194"/>
        <v>44535</v>
      </c>
      <c r="G1546" s="6">
        <f t="shared" si="195"/>
        <v>12</v>
      </c>
      <c r="H1546" s="6">
        <f t="shared" si="196"/>
        <v>5</v>
      </c>
      <c r="I1546" s="6">
        <f t="shared" si="197"/>
        <v>2021</v>
      </c>
      <c r="J1546" t="s">
        <v>4</v>
      </c>
      <c r="K1546" t="s">
        <v>5</v>
      </c>
      <c r="L1546">
        <v>3115</v>
      </c>
      <c r="M1546">
        <v>10753.7802734375</v>
      </c>
      <c r="N1546">
        <f t="shared" si="193"/>
        <v>10.753780273437499</v>
      </c>
      <c r="O1546" s="4">
        <f t="shared" si="192"/>
        <v>6.6820872022861328</v>
      </c>
      <c r="P1546" s="5" t="s">
        <v>1085</v>
      </c>
      <c r="Q1546" t="str">
        <f>VLOOKUP(P1546,Key!$A$2:$C$160,2,FALSE)</f>
        <v>Aachen</v>
      </c>
      <c r="R1546" t="str">
        <f>VLOOKUP(P1546,Key!$A$2:$C$160,3,FALSE)</f>
        <v>Germany</v>
      </c>
      <c r="S1546" t="str">
        <f>VLOOKUP(P1546,Key!$A$2:$D$160,4,FALSE)</f>
        <v>INT</v>
      </c>
      <c r="T1546" t="b">
        <v>0</v>
      </c>
      <c r="U1546" s="4">
        <f t="shared" si="198"/>
        <v>9268.8130971898663</v>
      </c>
    </row>
    <row r="1547" spans="1:21" x14ac:dyDescent="0.2">
      <c r="A1547">
        <v>6349927282</v>
      </c>
      <c r="B1547" t="s">
        <v>1057</v>
      </c>
      <c r="D1547" s="7">
        <v>44536</v>
      </c>
      <c r="F1547" s="7">
        <f t="shared" si="194"/>
        <v>44536</v>
      </c>
      <c r="G1547" s="6">
        <f t="shared" si="195"/>
        <v>12</v>
      </c>
      <c r="H1547" s="6">
        <f t="shared" si="196"/>
        <v>6</v>
      </c>
      <c r="I1547" s="6">
        <f t="shared" si="197"/>
        <v>2021</v>
      </c>
      <c r="J1547" t="s">
        <v>1058</v>
      </c>
      <c r="K1547" t="s">
        <v>5</v>
      </c>
      <c r="L1547">
        <v>3270</v>
      </c>
      <c r="M1547">
        <v>10460.7568359375</v>
      </c>
      <c r="N1547">
        <f t="shared" si="193"/>
        <v>10.4607568359375</v>
      </c>
      <c r="O1547" s="4">
        <f t="shared" si="192"/>
        <v>6.5000109359033207</v>
      </c>
      <c r="P1547" s="5" t="s">
        <v>1085</v>
      </c>
      <c r="Q1547" t="str">
        <f>VLOOKUP(P1547,Key!$A$2:$C$160,2,FALSE)</f>
        <v>Aachen</v>
      </c>
      <c r="R1547" t="str">
        <f>VLOOKUP(P1547,Key!$A$2:$C$160,3,FALSE)</f>
        <v>Germany</v>
      </c>
      <c r="S1547" t="str">
        <f>VLOOKUP(P1547,Key!$A$2:$D$160,4,FALSE)</f>
        <v>INT</v>
      </c>
      <c r="T1547" t="b">
        <v>1</v>
      </c>
      <c r="U1547" s="4">
        <f t="shared" si="198"/>
        <v>9275.3131081257688</v>
      </c>
    </row>
    <row r="1548" spans="1:21" x14ac:dyDescent="0.2">
      <c r="A1548">
        <v>6353411485</v>
      </c>
      <c r="B1548" t="s">
        <v>1059</v>
      </c>
      <c r="D1548" s="7">
        <v>44537</v>
      </c>
      <c r="F1548" s="7">
        <f t="shared" si="194"/>
        <v>44537</v>
      </c>
      <c r="G1548" s="6">
        <f t="shared" si="195"/>
        <v>12</v>
      </c>
      <c r="H1548" s="6">
        <f t="shared" si="196"/>
        <v>7</v>
      </c>
      <c r="I1548" s="6">
        <f t="shared" si="197"/>
        <v>2021</v>
      </c>
      <c r="J1548" t="s">
        <v>1060</v>
      </c>
      <c r="K1548" t="s">
        <v>5</v>
      </c>
      <c r="L1548">
        <v>3300</v>
      </c>
      <c r="M1548">
        <v>10299.822265625</v>
      </c>
      <c r="N1548">
        <f t="shared" si="193"/>
        <v>10.299822265625</v>
      </c>
      <c r="O1548" s="4">
        <f t="shared" si="192"/>
        <v>6.4000108610136719</v>
      </c>
      <c r="P1548" s="5" t="s">
        <v>1088</v>
      </c>
      <c r="Q1548" t="str">
        <f>VLOOKUP(P1548,Key!$A$2:$C$160,2,FALSE)</f>
        <v>Germany Cruise Ship</v>
      </c>
      <c r="R1548" t="str">
        <f>VLOOKUP(P1548,Key!$A$2:$C$160,3,FALSE)</f>
        <v>Germany</v>
      </c>
      <c r="S1548" t="str">
        <f>VLOOKUP(P1548,Key!$A$2:$D$160,4,FALSE)</f>
        <v>INT</v>
      </c>
      <c r="T1548" t="b">
        <v>1</v>
      </c>
      <c r="U1548" s="4">
        <f t="shared" si="198"/>
        <v>9281.7131189867832</v>
      </c>
    </row>
    <row r="1549" spans="1:21" x14ac:dyDescent="0.2">
      <c r="A1549">
        <v>6358850740</v>
      </c>
      <c r="B1549" t="s">
        <v>1061</v>
      </c>
      <c r="D1549" s="7">
        <v>44538</v>
      </c>
      <c r="F1549" s="7">
        <f t="shared" si="194"/>
        <v>44538</v>
      </c>
      <c r="G1549" s="6">
        <f t="shared" si="195"/>
        <v>12</v>
      </c>
      <c r="H1549" s="6">
        <f t="shared" si="196"/>
        <v>8</v>
      </c>
      <c r="I1549" s="6">
        <f t="shared" si="197"/>
        <v>2021</v>
      </c>
      <c r="J1549" t="s">
        <v>1060</v>
      </c>
      <c r="K1549" t="s">
        <v>5</v>
      </c>
      <c r="L1549">
        <v>3150</v>
      </c>
      <c r="M1549">
        <v>10138.8876953125</v>
      </c>
      <c r="N1549">
        <f t="shared" si="193"/>
        <v>10.1388876953125</v>
      </c>
      <c r="O1549" s="4">
        <f t="shared" si="192"/>
        <v>6.300010786124024</v>
      </c>
      <c r="P1549" s="5" t="s">
        <v>1088</v>
      </c>
      <c r="Q1549" t="str">
        <f>VLOOKUP(P1549,Key!$A$2:$C$160,2,FALSE)</f>
        <v>Germany Cruise Ship</v>
      </c>
      <c r="R1549" t="str">
        <f>VLOOKUP(P1549,Key!$A$2:$C$160,3,FALSE)</f>
        <v>Germany</v>
      </c>
      <c r="S1549" t="str">
        <f>VLOOKUP(P1549,Key!$A$2:$D$160,4,FALSE)</f>
        <v>INT</v>
      </c>
      <c r="T1549" t="b">
        <v>1</v>
      </c>
      <c r="U1549" s="4">
        <f t="shared" si="198"/>
        <v>9288.0131297729076</v>
      </c>
    </row>
    <row r="1550" spans="1:21" x14ac:dyDescent="0.2">
      <c r="A1550">
        <v>6361631221</v>
      </c>
      <c r="B1550" t="s">
        <v>1062</v>
      </c>
      <c r="D1550" s="7">
        <v>44539</v>
      </c>
      <c r="F1550" s="7">
        <f t="shared" si="194"/>
        <v>44539</v>
      </c>
      <c r="G1550" s="6">
        <f t="shared" si="195"/>
        <v>12</v>
      </c>
      <c r="H1550" s="6">
        <f t="shared" si="196"/>
        <v>9</v>
      </c>
      <c r="I1550" s="6">
        <f t="shared" si="197"/>
        <v>2021</v>
      </c>
      <c r="J1550" t="s">
        <v>1060</v>
      </c>
      <c r="K1550" t="s">
        <v>5</v>
      </c>
      <c r="L1550">
        <v>3240</v>
      </c>
      <c r="M1550">
        <v>10299.822265625</v>
      </c>
      <c r="N1550">
        <f t="shared" si="193"/>
        <v>10.299822265625</v>
      </c>
      <c r="O1550" s="4">
        <f t="shared" si="192"/>
        <v>6.4000108610136719</v>
      </c>
      <c r="P1550" s="5" t="s">
        <v>1088</v>
      </c>
      <c r="Q1550" t="str">
        <f>VLOOKUP(P1550,Key!$A$2:$C$160,2,FALSE)</f>
        <v>Germany Cruise Ship</v>
      </c>
      <c r="R1550" t="str">
        <f>VLOOKUP(P1550,Key!$A$2:$C$160,3,FALSE)</f>
        <v>Germany</v>
      </c>
      <c r="S1550" t="str">
        <f>VLOOKUP(P1550,Key!$A$2:$D$160,4,FALSE)</f>
        <v>INT</v>
      </c>
      <c r="T1550" t="b">
        <v>1</v>
      </c>
      <c r="U1550" s="4">
        <f t="shared" si="198"/>
        <v>9294.413140633922</v>
      </c>
    </row>
    <row r="1551" spans="1:21" x14ac:dyDescent="0.2">
      <c r="A1551">
        <v>6365345036</v>
      </c>
      <c r="B1551" t="s">
        <v>1063</v>
      </c>
      <c r="D1551" s="7">
        <v>44540</v>
      </c>
      <c r="F1551" s="7">
        <f t="shared" si="194"/>
        <v>44540</v>
      </c>
      <c r="G1551" s="6">
        <f t="shared" si="195"/>
        <v>12</v>
      </c>
      <c r="H1551" s="6">
        <f t="shared" si="196"/>
        <v>10</v>
      </c>
      <c r="I1551" s="6">
        <f t="shared" si="197"/>
        <v>2021</v>
      </c>
      <c r="J1551" t="s">
        <v>1060</v>
      </c>
      <c r="K1551" t="s">
        <v>5</v>
      </c>
      <c r="L1551">
        <v>3210</v>
      </c>
      <c r="M1551">
        <v>10138.8876953125</v>
      </c>
      <c r="N1551">
        <f t="shared" si="193"/>
        <v>10.1388876953125</v>
      </c>
      <c r="O1551" s="4">
        <f t="shared" si="192"/>
        <v>6.300010786124024</v>
      </c>
      <c r="P1551" s="5" t="s">
        <v>1088</v>
      </c>
      <c r="Q1551" t="str">
        <f>VLOOKUP(P1551,Key!$A$2:$C$160,2,FALSE)</f>
        <v>Germany Cruise Ship</v>
      </c>
      <c r="R1551" t="str">
        <f>VLOOKUP(P1551,Key!$A$2:$C$160,3,FALSE)</f>
        <v>Germany</v>
      </c>
      <c r="S1551" t="str">
        <f>VLOOKUP(P1551,Key!$A$2:$D$160,4,FALSE)</f>
        <v>INT</v>
      </c>
      <c r="T1551" t="b">
        <v>1</v>
      </c>
      <c r="U1551" s="4">
        <f t="shared" si="198"/>
        <v>9300.7131514200464</v>
      </c>
    </row>
    <row r="1552" spans="1:21" x14ac:dyDescent="0.2">
      <c r="A1552">
        <v>6369047249</v>
      </c>
      <c r="B1552" t="s">
        <v>1064</v>
      </c>
      <c r="D1552" s="7">
        <v>44541</v>
      </c>
      <c r="F1552" s="7">
        <f t="shared" si="194"/>
        <v>44541</v>
      </c>
      <c r="G1552" s="6">
        <f t="shared" si="195"/>
        <v>12</v>
      </c>
      <c r="H1552" s="6">
        <f t="shared" si="196"/>
        <v>11</v>
      </c>
      <c r="I1552" s="6">
        <f t="shared" si="197"/>
        <v>2021</v>
      </c>
      <c r="J1552" t="s">
        <v>4</v>
      </c>
      <c r="K1552" t="s">
        <v>5</v>
      </c>
      <c r="L1552">
        <v>3177</v>
      </c>
      <c r="M1552">
        <v>11880.5595703125</v>
      </c>
      <c r="N1552">
        <f t="shared" si="193"/>
        <v>11.880559570312499</v>
      </c>
      <c r="O1552" s="4">
        <f t="shared" si="192"/>
        <v>7.3822351807646482</v>
      </c>
      <c r="P1552" s="5" t="s">
        <v>1089</v>
      </c>
      <c r="Q1552" t="str">
        <f>VLOOKUP(P1552,Key!$A$2:$C$160,2,FALSE)</f>
        <v>Barcelona</v>
      </c>
      <c r="R1552" t="str">
        <f>VLOOKUP(P1552,Key!$A$2:$C$160,3,FALSE)</f>
        <v>Spain</v>
      </c>
      <c r="S1552" t="str">
        <f>VLOOKUP(P1552,Key!$A$2:$D$160,4,FALSE)</f>
        <v>INT</v>
      </c>
      <c r="T1552" t="b">
        <v>0</v>
      </c>
      <c r="U1552" s="4">
        <f t="shared" si="198"/>
        <v>9308.0953866008113</v>
      </c>
    </row>
    <row r="1553" spans="1:21" x14ac:dyDescent="0.2">
      <c r="A1553">
        <v>6373326083</v>
      </c>
      <c r="B1553" t="s">
        <v>1065</v>
      </c>
      <c r="D1553" s="7">
        <v>44542</v>
      </c>
      <c r="F1553" s="7">
        <f t="shared" si="194"/>
        <v>44542</v>
      </c>
      <c r="G1553" s="6">
        <f t="shared" si="195"/>
        <v>12</v>
      </c>
      <c r="H1553" s="6">
        <f t="shared" si="196"/>
        <v>12</v>
      </c>
      <c r="I1553" s="6">
        <f t="shared" si="197"/>
        <v>2021</v>
      </c>
      <c r="J1553" t="s">
        <v>4</v>
      </c>
      <c r="K1553" t="s">
        <v>5</v>
      </c>
      <c r="L1553">
        <v>3004</v>
      </c>
      <c r="M1553">
        <v>10737.169921875</v>
      </c>
      <c r="N1553">
        <f t="shared" si="193"/>
        <v>10.737169921874999</v>
      </c>
      <c r="O1553" s="4">
        <f t="shared" si="192"/>
        <v>6.6717660115253912</v>
      </c>
      <c r="P1553" s="5" t="s">
        <v>1089</v>
      </c>
      <c r="Q1553" t="str">
        <f>VLOOKUP(P1553,Key!$A$2:$C$160,2,FALSE)</f>
        <v>Barcelona</v>
      </c>
      <c r="R1553" t="str">
        <f>VLOOKUP(P1553,Key!$A$2:$C$160,3,FALSE)</f>
        <v>Spain</v>
      </c>
      <c r="S1553" t="str">
        <f>VLOOKUP(P1553,Key!$A$2:$D$160,4,FALSE)</f>
        <v>INT</v>
      </c>
      <c r="T1553" t="b">
        <v>0</v>
      </c>
      <c r="U1553" s="4">
        <f t="shared" si="198"/>
        <v>9314.7671526123358</v>
      </c>
    </row>
    <row r="1554" spans="1:21" x14ac:dyDescent="0.2">
      <c r="A1554">
        <v>6377803604</v>
      </c>
      <c r="B1554" t="s">
        <v>1066</v>
      </c>
      <c r="D1554" s="7">
        <v>44543</v>
      </c>
      <c r="F1554" s="7">
        <f t="shared" si="194"/>
        <v>44543</v>
      </c>
      <c r="G1554" s="6">
        <f t="shared" si="195"/>
        <v>12</v>
      </c>
      <c r="H1554" s="6">
        <f t="shared" si="196"/>
        <v>13</v>
      </c>
      <c r="I1554" s="6">
        <f t="shared" si="197"/>
        <v>2021</v>
      </c>
      <c r="J1554" t="s">
        <v>4</v>
      </c>
      <c r="K1554" t="s">
        <v>5</v>
      </c>
      <c r="L1554">
        <v>1878</v>
      </c>
      <c r="M1554">
        <v>7026.14013671875</v>
      </c>
      <c r="N1554">
        <f t="shared" si="193"/>
        <v>7.0261401367187499</v>
      </c>
      <c r="O1554" s="4">
        <f t="shared" si="192"/>
        <v>4.3658397228930665</v>
      </c>
      <c r="P1554" s="5" t="s">
        <v>1089</v>
      </c>
      <c r="Q1554" t="str">
        <f>VLOOKUP(P1554,Key!$A$2:$C$160,2,FALSE)</f>
        <v>Barcelona</v>
      </c>
      <c r="R1554" t="str">
        <f>VLOOKUP(P1554,Key!$A$2:$C$160,3,FALSE)</f>
        <v>Spain</v>
      </c>
      <c r="S1554" t="str">
        <f>VLOOKUP(P1554,Key!$A$2:$D$160,4,FALSE)</f>
        <v>INT</v>
      </c>
      <c r="T1554" t="b">
        <v>0</v>
      </c>
      <c r="U1554" s="4">
        <f t="shared" si="198"/>
        <v>9319.1329923352296</v>
      </c>
    </row>
    <row r="1555" spans="1:21" x14ac:dyDescent="0.2">
      <c r="A1555">
        <v>6381710484</v>
      </c>
      <c r="B1555" t="s">
        <v>1067</v>
      </c>
      <c r="D1555" s="7">
        <v>44544</v>
      </c>
      <c r="F1555" s="7">
        <f t="shared" si="194"/>
        <v>44544</v>
      </c>
      <c r="G1555" s="6">
        <f t="shared" si="195"/>
        <v>12</v>
      </c>
      <c r="H1555" s="6">
        <f t="shared" si="196"/>
        <v>14</v>
      </c>
      <c r="I1555" s="6">
        <f t="shared" si="197"/>
        <v>2021</v>
      </c>
      <c r="J1555" t="s">
        <v>4</v>
      </c>
      <c r="K1555" t="s">
        <v>5</v>
      </c>
      <c r="L1555">
        <v>1992</v>
      </c>
      <c r="M1555">
        <v>7054.2099609375</v>
      </c>
      <c r="N1555">
        <f t="shared" si="193"/>
        <v>7.0542099609375004</v>
      </c>
      <c r="O1555" s="4">
        <f t="shared" si="192"/>
        <v>4.3832814976376957</v>
      </c>
      <c r="P1555" s="5" t="s">
        <v>1090</v>
      </c>
      <c r="Q1555" t="str">
        <f>VLOOKUP(P1555,Key!$A$2:$C$160,2,FALSE)</f>
        <v>Seville</v>
      </c>
      <c r="R1555" t="str">
        <f>VLOOKUP(P1555,Key!$A$2:$C$160,3,FALSE)</f>
        <v>Spain</v>
      </c>
      <c r="S1555" t="str">
        <f>VLOOKUP(P1555,Key!$A$2:$D$160,4,FALSE)</f>
        <v>INT</v>
      </c>
      <c r="T1555" t="b">
        <v>0</v>
      </c>
      <c r="U1555" s="4">
        <f t="shared" si="198"/>
        <v>9323.5162738328672</v>
      </c>
    </row>
    <row r="1556" spans="1:21" x14ac:dyDescent="0.2">
      <c r="A1556">
        <v>6393643907</v>
      </c>
      <c r="B1556" t="s">
        <v>1068</v>
      </c>
      <c r="D1556" s="7">
        <v>44547</v>
      </c>
      <c r="F1556" s="7">
        <f t="shared" si="194"/>
        <v>44547</v>
      </c>
      <c r="G1556" s="6">
        <f t="shared" si="195"/>
        <v>12</v>
      </c>
      <c r="H1556" s="6">
        <f t="shared" si="196"/>
        <v>17</v>
      </c>
      <c r="I1556" s="6">
        <f t="shared" si="197"/>
        <v>2021</v>
      </c>
      <c r="J1556" t="s">
        <v>4</v>
      </c>
      <c r="K1556" t="s">
        <v>5</v>
      </c>
      <c r="L1556">
        <v>2356</v>
      </c>
      <c r="M1556">
        <v>8359.2900390625</v>
      </c>
      <c r="N1556">
        <f t="shared" si="193"/>
        <v>8.3592900390625005</v>
      </c>
      <c r="O1556" s="4">
        <f t="shared" si="192"/>
        <v>5.1942204108623047</v>
      </c>
      <c r="P1556" s="5" t="s">
        <v>1091</v>
      </c>
      <c r="Q1556" t="str">
        <f>VLOOKUP(P1556,Key!$A$2:$C$160,2,FALSE)</f>
        <v>Madrid</v>
      </c>
      <c r="R1556" t="str">
        <f>VLOOKUP(P1556,Key!$A$2:$C$160,3,FALSE)</f>
        <v>Spain</v>
      </c>
      <c r="S1556" t="str">
        <f>VLOOKUP(P1556,Key!$A$2:$D$160,4,FALSE)</f>
        <v>INT</v>
      </c>
      <c r="T1556" t="b">
        <v>0</v>
      </c>
      <c r="U1556" s="4">
        <f t="shared" si="198"/>
        <v>9328.710494243729</v>
      </c>
    </row>
    <row r="1557" spans="1:21" x14ac:dyDescent="0.2">
      <c r="A1557">
        <v>6405876056</v>
      </c>
      <c r="B1557" t="s">
        <v>1069</v>
      </c>
      <c r="D1557" s="7">
        <v>44550</v>
      </c>
      <c r="F1557" s="7">
        <f t="shared" si="194"/>
        <v>44550</v>
      </c>
      <c r="G1557" s="6">
        <f t="shared" si="195"/>
        <v>12</v>
      </c>
      <c r="H1557" s="6">
        <f t="shared" si="196"/>
        <v>20</v>
      </c>
      <c r="I1557" s="6">
        <f t="shared" si="197"/>
        <v>2021</v>
      </c>
      <c r="J1557" t="s">
        <v>4</v>
      </c>
      <c r="K1557" t="s">
        <v>5</v>
      </c>
      <c r="L1557">
        <v>2605</v>
      </c>
      <c r="M1557">
        <v>8858.9501953125</v>
      </c>
      <c r="N1557">
        <f t="shared" si="193"/>
        <v>8.8589501953125005</v>
      </c>
      <c r="O1557" s="4">
        <f t="shared" si="192"/>
        <v>5.504694741811524</v>
      </c>
      <c r="P1557" s="5" t="s">
        <v>1092</v>
      </c>
      <c r="Q1557" t="str">
        <f>VLOOKUP(P1557,Key!$A$2:$C$160,2,FALSE)</f>
        <v>Zermatt</v>
      </c>
      <c r="R1557" t="str">
        <f>VLOOKUP(P1557,Key!$A$2:$C$160,3,FALSE)</f>
        <v>Switzerland</v>
      </c>
      <c r="S1557" t="str">
        <f>VLOOKUP(P1557,Key!$A$2:$D$160,4,FALSE)</f>
        <v>INT</v>
      </c>
      <c r="T1557" t="b">
        <v>0</v>
      </c>
      <c r="U1557" s="4">
        <f t="shared" si="198"/>
        <v>9334.2151889855413</v>
      </c>
    </row>
    <row r="1558" spans="1:21" x14ac:dyDescent="0.2">
      <c r="A1558">
        <v>6415667986</v>
      </c>
      <c r="B1558" t="s">
        <v>1070</v>
      </c>
      <c r="D1558" s="7">
        <v>44552</v>
      </c>
      <c r="F1558" s="7">
        <f t="shared" si="194"/>
        <v>44552</v>
      </c>
      <c r="G1558" s="6">
        <f t="shared" si="195"/>
        <v>12</v>
      </c>
      <c r="H1558" s="6">
        <f t="shared" si="196"/>
        <v>22</v>
      </c>
      <c r="I1558" s="6">
        <f t="shared" si="197"/>
        <v>2021</v>
      </c>
      <c r="J1558" t="s">
        <v>1071</v>
      </c>
      <c r="K1558" t="s">
        <v>378</v>
      </c>
      <c r="L1558">
        <v>12879</v>
      </c>
      <c r="M1558">
        <v>56596.69140625</v>
      </c>
      <c r="N1558">
        <f t="shared" si="193"/>
        <v>56.596691406250002</v>
      </c>
      <c r="O1558" s="4">
        <f t="shared" ref="O1558:O1563" si="199">M1558*$J$2</f>
        <v>35.167542735792971</v>
      </c>
      <c r="P1558" s="5" t="s">
        <v>1092</v>
      </c>
      <c r="Q1558" t="str">
        <f>VLOOKUP(P1558,Key!$A$2:$C$160,2,FALSE)</f>
        <v>Zermatt</v>
      </c>
      <c r="R1558" t="str">
        <f>VLOOKUP(P1558,Key!$A$2:$C$160,3,FALSE)</f>
        <v>Switzerland</v>
      </c>
      <c r="S1558" t="str">
        <f>VLOOKUP(P1558,Key!$A$2:$D$160,4,FALSE)</f>
        <v>INT</v>
      </c>
      <c r="U1558" s="4">
        <f t="shared" si="198"/>
        <v>9334.2151889855413</v>
      </c>
    </row>
    <row r="1559" spans="1:21" x14ac:dyDescent="0.2">
      <c r="A1559">
        <v>6417629872</v>
      </c>
      <c r="B1559" t="s">
        <v>1072</v>
      </c>
      <c r="D1559" s="7">
        <v>44553</v>
      </c>
      <c r="F1559" s="7">
        <f t="shared" si="194"/>
        <v>44553</v>
      </c>
      <c r="G1559" s="6">
        <f t="shared" si="195"/>
        <v>12</v>
      </c>
      <c r="H1559" s="6">
        <f t="shared" si="196"/>
        <v>23</v>
      </c>
      <c r="I1559" s="6">
        <f t="shared" si="197"/>
        <v>2021</v>
      </c>
      <c r="J1559" t="s">
        <v>4</v>
      </c>
      <c r="K1559" t="s">
        <v>5</v>
      </c>
      <c r="L1559">
        <v>2570</v>
      </c>
      <c r="M1559">
        <v>8705.76953125</v>
      </c>
      <c r="N1559">
        <f t="shared" si="193"/>
        <v>8.7057695312500005</v>
      </c>
      <c r="O1559" s="4">
        <f t="shared" si="199"/>
        <v>5.4095127194023442</v>
      </c>
      <c r="P1559" s="5" t="s">
        <v>1092</v>
      </c>
      <c r="Q1559" t="str">
        <f>VLOOKUP(P1559,Key!$A$2:$C$160,2,FALSE)</f>
        <v>Zermatt</v>
      </c>
      <c r="R1559" t="str">
        <f>VLOOKUP(P1559,Key!$A$2:$C$160,3,FALSE)</f>
        <v>Switzerland</v>
      </c>
      <c r="S1559" t="str">
        <f>VLOOKUP(P1559,Key!$A$2:$D$160,4,FALSE)</f>
        <v>INT</v>
      </c>
      <c r="T1559" t="b">
        <v>0</v>
      </c>
      <c r="U1559" s="4">
        <f t="shared" si="198"/>
        <v>9339.6247017049445</v>
      </c>
    </row>
    <row r="1560" spans="1:21" x14ac:dyDescent="0.2">
      <c r="A1560">
        <v>6422832682</v>
      </c>
      <c r="B1560" t="s">
        <v>1073</v>
      </c>
      <c r="D1560" s="7">
        <v>44554</v>
      </c>
      <c r="F1560" s="7">
        <f t="shared" si="194"/>
        <v>44554</v>
      </c>
      <c r="G1560" s="6">
        <f t="shared" si="195"/>
        <v>12</v>
      </c>
      <c r="H1560" s="6">
        <f t="shared" si="196"/>
        <v>24</v>
      </c>
      <c r="I1560" s="6">
        <f t="shared" si="197"/>
        <v>2021</v>
      </c>
      <c r="J1560" t="s">
        <v>1071</v>
      </c>
      <c r="K1560" t="s">
        <v>378</v>
      </c>
      <c r="L1560">
        <v>13150</v>
      </c>
      <c r="M1560">
        <v>59454.59765625</v>
      </c>
      <c r="N1560">
        <f t="shared" si="193"/>
        <v>59.454597656250002</v>
      </c>
      <c r="O1560" s="4">
        <f t="shared" si="199"/>
        <v>36.943362800261717</v>
      </c>
      <c r="P1560" s="5" t="s">
        <v>1092</v>
      </c>
      <c r="Q1560" t="str">
        <f>VLOOKUP(P1560,Key!$A$2:$C$160,2,FALSE)</f>
        <v>Zermatt</v>
      </c>
      <c r="R1560" t="str">
        <f>VLOOKUP(P1560,Key!$A$2:$C$160,3,FALSE)</f>
        <v>Switzerland</v>
      </c>
      <c r="S1560" t="str">
        <f>VLOOKUP(P1560,Key!$A$2:$D$160,4,FALSE)</f>
        <v>INT</v>
      </c>
      <c r="U1560" s="4">
        <f t="shared" si="198"/>
        <v>9339.6247017049445</v>
      </c>
    </row>
    <row r="1561" spans="1:21" x14ac:dyDescent="0.2">
      <c r="A1561">
        <v>6425674006</v>
      </c>
      <c r="B1561" t="s">
        <v>1074</v>
      </c>
      <c r="D1561" s="7">
        <v>44555</v>
      </c>
      <c r="F1561" s="7">
        <f t="shared" si="194"/>
        <v>44555</v>
      </c>
      <c r="G1561" s="6">
        <f t="shared" si="195"/>
        <v>12</v>
      </c>
      <c r="H1561" s="6">
        <f t="shared" si="196"/>
        <v>25</v>
      </c>
      <c r="I1561" s="6">
        <f t="shared" si="197"/>
        <v>2021</v>
      </c>
      <c r="J1561" t="s">
        <v>6</v>
      </c>
      <c r="K1561" t="s">
        <v>5</v>
      </c>
      <c r="L1561">
        <v>2349</v>
      </c>
      <c r="M1561">
        <v>8304.08984375</v>
      </c>
      <c r="N1561">
        <f t="shared" si="193"/>
        <v>8.3040898437500008</v>
      </c>
      <c r="O1561" s="4">
        <f t="shared" si="199"/>
        <v>5.1599206103007811</v>
      </c>
      <c r="P1561" s="5" t="s">
        <v>1092</v>
      </c>
      <c r="Q1561" t="str">
        <f>VLOOKUP(P1561,Key!$A$2:$C$160,2,FALSE)</f>
        <v>Zermatt</v>
      </c>
      <c r="R1561" t="str">
        <f>VLOOKUP(P1561,Key!$A$2:$C$160,3,FALSE)</f>
        <v>Switzerland</v>
      </c>
      <c r="S1561" t="str">
        <f>VLOOKUP(P1561,Key!$A$2:$D$160,4,FALSE)</f>
        <v>INT</v>
      </c>
      <c r="T1561" t="b">
        <v>0</v>
      </c>
      <c r="U1561" s="4">
        <f t="shared" si="198"/>
        <v>9344.7846223152446</v>
      </c>
    </row>
    <row r="1562" spans="1:21" x14ac:dyDescent="0.2">
      <c r="A1562">
        <v>6429895044</v>
      </c>
      <c r="B1562" t="s">
        <v>1075</v>
      </c>
      <c r="D1562" s="7">
        <v>44556</v>
      </c>
      <c r="F1562" s="7">
        <f t="shared" si="194"/>
        <v>44556</v>
      </c>
      <c r="G1562" s="6">
        <f t="shared" si="195"/>
        <v>12</v>
      </c>
      <c r="H1562" s="6">
        <f t="shared" si="196"/>
        <v>26</v>
      </c>
      <c r="I1562" s="6">
        <f t="shared" si="197"/>
        <v>2021</v>
      </c>
      <c r="J1562" t="s">
        <v>1076</v>
      </c>
      <c r="K1562" t="s">
        <v>5</v>
      </c>
      <c r="L1562">
        <v>3150</v>
      </c>
      <c r="M1562">
        <v>10694.9814453125</v>
      </c>
      <c r="N1562">
        <f t="shared" si="193"/>
        <v>10.6949814453125</v>
      </c>
      <c r="O1562" s="4">
        <f t="shared" si="199"/>
        <v>6.6455513156552737</v>
      </c>
      <c r="P1562" s="5" t="s">
        <v>1092</v>
      </c>
      <c r="Q1562" t="str">
        <f>VLOOKUP(P1562,Key!$A$2:$C$160,2,FALSE)</f>
        <v>Zermatt</v>
      </c>
      <c r="R1562" t="str">
        <f>VLOOKUP(P1562,Key!$A$2:$C$160,3,FALSE)</f>
        <v>Switzerland</v>
      </c>
      <c r="S1562" t="str">
        <f>VLOOKUP(P1562,Key!$A$2:$D$160,4,FALSE)</f>
        <v>INT</v>
      </c>
      <c r="T1562" t="b">
        <v>1</v>
      </c>
      <c r="U1562" s="4">
        <f t="shared" si="198"/>
        <v>9351.4301736309008</v>
      </c>
    </row>
    <row r="1563" spans="1:21" x14ac:dyDescent="0.2">
      <c r="A1563">
        <v>6432335195</v>
      </c>
      <c r="B1563" t="s">
        <v>1077</v>
      </c>
      <c r="D1563" s="7">
        <v>44557</v>
      </c>
      <c r="F1563" s="7">
        <f t="shared" si="194"/>
        <v>44557</v>
      </c>
      <c r="G1563" s="6">
        <f t="shared" si="195"/>
        <v>12</v>
      </c>
      <c r="H1563" s="6">
        <f t="shared" si="196"/>
        <v>27</v>
      </c>
      <c r="I1563" s="6">
        <f t="shared" si="197"/>
        <v>2021</v>
      </c>
      <c r="J1563" t="s">
        <v>1076</v>
      </c>
      <c r="K1563" t="s">
        <v>5</v>
      </c>
      <c r="L1563">
        <v>3000</v>
      </c>
      <c r="M1563">
        <v>10142.8994140625</v>
      </c>
      <c r="N1563">
        <f t="shared" si="193"/>
        <v>10.1428994140625</v>
      </c>
      <c r="O1563" s="4">
        <f t="shared" si="199"/>
        <v>6.3025035518154295</v>
      </c>
      <c r="P1563" s="5" t="s">
        <v>1092</v>
      </c>
      <c r="Q1563" t="str">
        <f>VLOOKUP(P1563,Key!$A$2:$C$160,2,FALSE)</f>
        <v>Zermatt</v>
      </c>
      <c r="R1563" t="str">
        <f>VLOOKUP(P1563,Key!$A$2:$C$160,3,FALSE)</f>
        <v>Switzerland</v>
      </c>
      <c r="S1563" t="str">
        <f>VLOOKUP(P1563,Key!$A$2:$D$160,4,FALSE)</f>
        <v>INT</v>
      </c>
      <c r="T1563" t="b">
        <v>1</v>
      </c>
      <c r="U1563" s="4">
        <f t="shared" si="198"/>
        <v>9357.7326771827156</v>
      </c>
    </row>
    <row r="1564" spans="1:21" x14ac:dyDescent="0.2">
      <c r="A1564">
        <v>6442060524</v>
      </c>
      <c r="B1564" t="s">
        <v>1078</v>
      </c>
      <c r="D1564" s="7">
        <v>44559</v>
      </c>
      <c r="F1564" s="7">
        <f t="shared" si="194"/>
        <v>44559</v>
      </c>
      <c r="G1564" s="6">
        <f t="shared" si="195"/>
        <v>12</v>
      </c>
      <c r="H1564" s="6">
        <f t="shared" si="196"/>
        <v>29</v>
      </c>
      <c r="I1564" s="6">
        <f t="shared" si="197"/>
        <v>2021</v>
      </c>
      <c r="J1564" t="s">
        <v>6</v>
      </c>
      <c r="K1564" t="s">
        <v>5</v>
      </c>
      <c r="L1564">
        <v>1580</v>
      </c>
      <c r="M1564">
        <v>5478.77978515625</v>
      </c>
      <c r="N1564">
        <f t="shared" si="193"/>
        <v>5.4787797851562496</v>
      </c>
      <c r="O1564" s="4">
        <f>M1564*$J$2</f>
        <v>3.4043548738823244</v>
      </c>
      <c r="P1564" s="5" t="s">
        <v>958</v>
      </c>
      <c r="Q1564" t="str">
        <f>VLOOKUP(P1564,Key!$A$2:$C$160,2,FALSE)</f>
        <v>Moscow</v>
      </c>
      <c r="R1564" t="str">
        <f>VLOOKUP(P1564,Key!$A$2:$C$160,3,FALSE)</f>
        <v>Russia</v>
      </c>
      <c r="S1564" t="str">
        <f>VLOOKUP(P1564,Key!$A$2:$D$160,4,FALSE)</f>
        <v>INT</v>
      </c>
      <c r="T1564" t="b">
        <v>0</v>
      </c>
      <c r="U1564" s="4">
        <f t="shared" si="198"/>
        <v>9361.1370320565984</v>
      </c>
    </row>
    <row r="1565" spans="1:21" x14ac:dyDescent="0.2">
      <c r="A1565">
        <v>6450390382</v>
      </c>
      <c r="B1565" t="s">
        <v>1094</v>
      </c>
      <c r="D1565" s="7">
        <v>44561</v>
      </c>
      <c r="F1565" s="7">
        <f t="shared" ref="F1565:F1628" si="200">DATE(I1565,G1565,H1565)</f>
        <v>44561</v>
      </c>
      <c r="G1565" s="6">
        <f t="shared" ref="G1565:G1628" si="201">MONTH(D1565)</f>
        <v>12</v>
      </c>
      <c r="H1565" s="6">
        <f t="shared" ref="H1565:H1628" si="202">DAY(D1565)</f>
        <v>31</v>
      </c>
      <c r="I1565" s="6">
        <f t="shared" ref="I1565:I1628" si="203">YEAR(D1565)</f>
        <v>2021</v>
      </c>
      <c r="J1565" t="s">
        <v>6</v>
      </c>
      <c r="K1565" t="s">
        <v>5</v>
      </c>
      <c r="L1565">
        <v>2081</v>
      </c>
      <c r="M1565">
        <v>7292.39013671875</v>
      </c>
      <c r="N1565">
        <f t="shared" ref="N1565:N1628" si="204">M1565/1000</f>
        <v>7.2923901367187502</v>
      </c>
      <c r="O1565" s="4">
        <f t="shared" ref="O1565:O1628" si="205">M1565*$J$2</f>
        <v>4.5312797516430665</v>
      </c>
      <c r="P1565" s="5" t="s">
        <v>958</v>
      </c>
      <c r="Q1565" t="str">
        <f>VLOOKUP(P1565,Key!$A$2:$C$160,2,FALSE)</f>
        <v>Moscow</v>
      </c>
      <c r="R1565" t="str">
        <f>VLOOKUP(P1565,Key!$A$2:$C$160,3,FALSE)</f>
        <v>Russia</v>
      </c>
      <c r="S1565" t="str">
        <f>VLOOKUP(P1565,Key!$A$2:$D$160,4,FALSE)</f>
        <v>INT</v>
      </c>
      <c r="T1565" t="b">
        <v>0</v>
      </c>
      <c r="U1565" s="4">
        <f t="shared" si="198"/>
        <v>9365.6683118082419</v>
      </c>
    </row>
    <row r="1566" spans="1:21" x14ac:dyDescent="0.2">
      <c r="A1566">
        <v>6455323345</v>
      </c>
      <c r="B1566" t="s">
        <v>1095</v>
      </c>
      <c r="D1566" s="7">
        <v>44562</v>
      </c>
      <c r="F1566" s="7">
        <f t="shared" si="200"/>
        <v>44562</v>
      </c>
      <c r="G1566" s="6">
        <f t="shared" si="201"/>
        <v>1</v>
      </c>
      <c r="H1566" s="6">
        <f t="shared" si="202"/>
        <v>1</v>
      </c>
      <c r="I1566" s="6">
        <f t="shared" si="203"/>
        <v>2022</v>
      </c>
      <c r="J1566" t="s">
        <v>6</v>
      </c>
      <c r="K1566" t="s">
        <v>5</v>
      </c>
      <c r="L1566">
        <v>1736</v>
      </c>
      <c r="M1566">
        <v>5661.76025390625</v>
      </c>
      <c r="N1566">
        <f t="shared" si="204"/>
        <v>5.6617602539062499</v>
      </c>
      <c r="O1566" s="4">
        <f t="shared" si="205"/>
        <v>3.5180536307299803</v>
      </c>
      <c r="P1566" s="5" t="s">
        <v>958</v>
      </c>
      <c r="Q1566" t="str">
        <f>VLOOKUP(P1566,Key!$A$2:$C$160,2,FALSE)</f>
        <v>Moscow</v>
      </c>
      <c r="R1566" t="str">
        <f>VLOOKUP(P1566,Key!$A$2:$C$160,3,FALSE)</f>
        <v>Russia</v>
      </c>
      <c r="S1566" t="str">
        <f>VLOOKUP(P1566,Key!$A$2:$D$160,4,FALSE)</f>
        <v>INT</v>
      </c>
      <c r="T1566" t="b">
        <v>0</v>
      </c>
      <c r="U1566" s="4">
        <f t="shared" si="198"/>
        <v>9369.1863654389726</v>
      </c>
    </row>
    <row r="1567" spans="1:21" x14ac:dyDescent="0.2">
      <c r="A1567">
        <v>6463248786</v>
      </c>
      <c r="B1567" t="s">
        <v>1096</v>
      </c>
      <c r="D1567" s="7">
        <v>44563</v>
      </c>
      <c r="F1567" s="7">
        <f t="shared" si="200"/>
        <v>44563</v>
      </c>
      <c r="G1567" s="6">
        <f t="shared" si="201"/>
        <v>1</v>
      </c>
      <c r="H1567" s="6">
        <f t="shared" si="202"/>
        <v>2</v>
      </c>
      <c r="I1567" s="6">
        <f t="shared" si="203"/>
        <v>2022</v>
      </c>
      <c r="J1567" t="s">
        <v>7</v>
      </c>
      <c r="K1567" t="s">
        <v>5</v>
      </c>
      <c r="L1567">
        <v>2430</v>
      </c>
      <c r="M1567">
        <v>8351.3095703125</v>
      </c>
      <c r="N1567">
        <f t="shared" si="204"/>
        <v>8.3513095703125</v>
      </c>
      <c r="O1567" s="4">
        <f t="shared" si="205"/>
        <v>5.1892615790146488</v>
      </c>
      <c r="P1567" s="5" t="s">
        <v>847</v>
      </c>
      <c r="Q1567" t="str">
        <f>VLOOKUP(P1567,Key!$A$2:$C$160,2,FALSE)</f>
        <v>Home - MDR</v>
      </c>
      <c r="R1567" t="str">
        <f>VLOOKUP(P1567,Key!$A$2:$C$160,3,FALSE)</f>
        <v>Home - MDR</v>
      </c>
      <c r="S1567" t="str">
        <f>VLOOKUP(P1567,Key!$A$2:$D$160,4,FALSE)</f>
        <v>Home - MDR</v>
      </c>
      <c r="T1567" t="b">
        <v>0</v>
      </c>
      <c r="U1567" s="4">
        <f t="shared" si="198"/>
        <v>9374.3756270179874</v>
      </c>
    </row>
    <row r="1568" spans="1:21" x14ac:dyDescent="0.2">
      <c r="A1568">
        <v>6467672508</v>
      </c>
      <c r="B1568" t="s">
        <v>1097</v>
      </c>
      <c r="D1568" s="7">
        <v>44564</v>
      </c>
      <c r="F1568" s="7">
        <f t="shared" si="200"/>
        <v>44564</v>
      </c>
      <c r="G1568" s="6">
        <f t="shared" si="201"/>
        <v>1</v>
      </c>
      <c r="H1568" s="6">
        <f t="shared" si="202"/>
        <v>3</v>
      </c>
      <c r="I1568" s="6">
        <f t="shared" si="203"/>
        <v>2022</v>
      </c>
      <c r="J1568" t="s">
        <v>4</v>
      </c>
      <c r="K1568" t="s">
        <v>5</v>
      </c>
      <c r="L1568">
        <v>2795</v>
      </c>
      <c r="M1568">
        <v>10073.259765625</v>
      </c>
      <c r="N1568">
        <f t="shared" si="204"/>
        <v>10.073259765625</v>
      </c>
      <c r="O1568" s="4">
        <f t="shared" si="205"/>
        <v>6.2592314938261717</v>
      </c>
      <c r="P1568" s="5" t="s">
        <v>847</v>
      </c>
      <c r="Q1568" t="str">
        <f>VLOOKUP(P1568,Key!$A$2:$C$160,2,FALSE)</f>
        <v>Home - MDR</v>
      </c>
      <c r="R1568" t="str">
        <f>VLOOKUP(P1568,Key!$A$2:$C$160,3,FALSE)</f>
        <v>Home - MDR</v>
      </c>
      <c r="S1568" t="str">
        <f>VLOOKUP(P1568,Key!$A$2:$D$160,4,FALSE)</f>
        <v>Home - MDR</v>
      </c>
      <c r="T1568" t="b">
        <v>0</v>
      </c>
      <c r="U1568" s="4">
        <f t="shared" si="198"/>
        <v>9380.6348585118139</v>
      </c>
    </row>
    <row r="1569" spans="1:21" x14ac:dyDescent="0.2">
      <c r="A1569">
        <v>6473432404</v>
      </c>
      <c r="B1569" t="s">
        <v>1098</v>
      </c>
      <c r="D1569" s="7">
        <v>44565</v>
      </c>
      <c r="F1569" s="7">
        <f t="shared" si="200"/>
        <v>44565</v>
      </c>
      <c r="G1569" s="6">
        <f t="shared" si="201"/>
        <v>1</v>
      </c>
      <c r="H1569" s="6">
        <f t="shared" si="202"/>
        <v>4</v>
      </c>
      <c r="I1569" s="6">
        <f t="shared" si="203"/>
        <v>2022</v>
      </c>
      <c r="J1569" t="s">
        <v>7</v>
      </c>
      <c r="K1569" t="s">
        <v>5</v>
      </c>
      <c r="L1569">
        <v>2404</v>
      </c>
      <c r="M1569">
        <v>8528.240234375</v>
      </c>
      <c r="N1569">
        <f t="shared" si="204"/>
        <v>8.5282402343749997</v>
      </c>
      <c r="O1569" s="4">
        <f t="shared" si="205"/>
        <v>5.2992011626738282</v>
      </c>
      <c r="P1569" s="5" t="s">
        <v>847</v>
      </c>
      <c r="Q1569" t="str">
        <f>VLOOKUP(P1569,Key!$A$2:$C$160,2,FALSE)</f>
        <v>Home - MDR</v>
      </c>
      <c r="R1569" t="str">
        <f>VLOOKUP(P1569,Key!$A$2:$C$160,3,FALSE)</f>
        <v>Home - MDR</v>
      </c>
      <c r="S1569" t="str">
        <f>VLOOKUP(P1569,Key!$A$2:$D$160,4,FALSE)</f>
        <v>Home - MDR</v>
      </c>
      <c r="T1569" t="b">
        <v>0</v>
      </c>
      <c r="U1569" s="4">
        <f t="shared" si="198"/>
        <v>9385.9340596744878</v>
      </c>
    </row>
    <row r="1570" spans="1:21" x14ac:dyDescent="0.2">
      <c r="A1570">
        <v>6477229477</v>
      </c>
      <c r="B1570" t="s">
        <v>1099</v>
      </c>
      <c r="D1570" s="7">
        <v>44566</v>
      </c>
      <c r="F1570" s="7">
        <f t="shared" si="200"/>
        <v>44566</v>
      </c>
      <c r="G1570" s="6">
        <f t="shared" si="201"/>
        <v>1</v>
      </c>
      <c r="H1570" s="6">
        <f t="shared" si="202"/>
        <v>5</v>
      </c>
      <c r="I1570" s="6">
        <f t="shared" si="203"/>
        <v>2022</v>
      </c>
      <c r="J1570" t="s">
        <v>4</v>
      </c>
      <c r="K1570" t="s">
        <v>5</v>
      </c>
      <c r="L1570">
        <v>3130</v>
      </c>
      <c r="M1570">
        <v>10503.259765625</v>
      </c>
      <c r="N1570">
        <f t="shared" si="204"/>
        <v>10.503259765625</v>
      </c>
      <c r="O1570" s="4">
        <f t="shared" si="205"/>
        <v>6.5264210238261722</v>
      </c>
      <c r="P1570" s="5" t="s">
        <v>847</v>
      </c>
      <c r="Q1570" t="str">
        <f>VLOOKUP(P1570,Key!$A$2:$C$160,2,FALSE)</f>
        <v>Home - MDR</v>
      </c>
      <c r="R1570" t="str">
        <f>VLOOKUP(P1570,Key!$A$2:$C$160,3,FALSE)</f>
        <v>Home - MDR</v>
      </c>
      <c r="S1570" t="str">
        <f>VLOOKUP(P1570,Key!$A$2:$D$160,4,FALSE)</f>
        <v>Home - MDR</v>
      </c>
      <c r="T1570" t="b">
        <v>0</v>
      </c>
      <c r="U1570" s="4">
        <f t="shared" si="198"/>
        <v>9392.4604806983134</v>
      </c>
    </row>
    <row r="1571" spans="1:21" x14ac:dyDescent="0.2">
      <c r="A1571">
        <v>6482758822</v>
      </c>
      <c r="B1571" t="s">
        <v>1100</v>
      </c>
      <c r="D1571" s="7">
        <v>44567</v>
      </c>
      <c r="F1571" s="7">
        <f t="shared" si="200"/>
        <v>44567</v>
      </c>
      <c r="G1571" s="6">
        <f t="shared" si="201"/>
        <v>1</v>
      </c>
      <c r="H1571" s="6">
        <f t="shared" si="202"/>
        <v>6</v>
      </c>
      <c r="I1571" s="6">
        <f t="shared" si="203"/>
        <v>2022</v>
      </c>
      <c r="J1571" t="s">
        <v>4</v>
      </c>
      <c r="K1571" t="s">
        <v>5</v>
      </c>
      <c r="L1571">
        <v>2877</v>
      </c>
      <c r="M1571">
        <v>10313.2099609375</v>
      </c>
      <c r="N1571">
        <f t="shared" si="204"/>
        <v>10.313209960937501</v>
      </c>
      <c r="O1571" s="4">
        <f t="shared" si="205"/>
        <v>6.408329586637695</v>
      </c>
      <c r="P1571" s="5" t="s">
        <v>847</v>
      </c>
      <c r="Q1571" t="str">
        <f>VLOOKUP(P1571,Key!$A$2:$C$160,2,FALSE)</f>
        <v>Home - MDR</v>
      </c>
      <c r="R1571" t="str">
        <f>VLOOKUP(P1571,Key!$A$2:$C$160,3,FALSE)</f>
        <v>Home - MDR</v>
      </c>
      <c r="S1571" t="str">
        <f>VLOOKUP(P1571,Key!$A$2:$D$160,4,FALSE)</f>
        <v>Home - MDR</v>
      </c>
      <c r="T1571" t="b">
        <v>0</v>
      </c>
      <c r="U1571" s="4">
        <f t="shared" si="198"/>
        <v>9398.8688102849519</v>
      </c>
    </row>
    <row r="1572" spans="1:21" x14ac:dyDescent="0.2">
      <c r="A1572">
        <v>6487252500</v>
      </c>
      <c r="B1572" t="s">
        <v>1101</v>
      </c>
      <c r="D1572" s="7">
        <v>44568</v>
      </c>
      <c r="F1572" s="7">
        <f t="shared" si="200"/>
        <v>44568</v>
      </c>
      <c r="G1572" s="6">
        <f t="shared" si="201"/>
        <v>1</v>
      </c>
      <c r="H1572" s="6">
        <f t="shared" si="202"/>
        <v>7</v>
      </c>
      <c r="I1572" s="6">
        <f t="shared" si="203"/>
        <v>2022</v>
      </c>
      <c r="J1572" t="s">
        <v>4</v>
      </c>
      <c r="K1572" t="s">
        <v>5</v>
      </c>
      <c r="L1572">
        <v>2993</v>
      </c>
      <c r="M1572">
        <v>10382.5107421875</v>
      </c>
      <c r="N1572">
        <f t="shared" si="204"/>
        <v>10.382510742187501</v>
      </c>
      <c r="O1572" s="4">
        <f t="shared" si="205"/>
        <v>6.4513910823837888</v>
      </c>
      <c r="P1572" s="5" t="s">
        <v>847</v>
      </c>
      <c r="Q1572" t="str">
        <f>VLOOKUP(P1572,Key!$A$2:$C$160,2,FALSE)</f>
        <v>Home - MDR</v>
      </c>
      <c r="R1572" t="str">
        <f>VLOOKUP(P1572,Key!$A$2:$C$160,3,FALSE)</f>
        <v>Home - MDR</v>
      </c>
      <c r="S1572" t="str">
        <f>VLOOKUP(P1572,Key!$A$2:$D$160,4,FALSE)</f>
        <v>Home - MDR</v>
      </c>
      <c r="T1572" t="b">
        <v>0</v>
      </c>
      <c r="U1572" s="4">
        <f t="shared" si="198"/>
        <v>9405.3202013673363</v>
      </c>
    </row>
    <row r="1573" spans="1:21" x14ac:dyDescent="0.2">
      <c r="A1573">
        <v>6492455867</v>
      </c>
      <c r="B1573" t="s">
        <v>1102</v>
      </c>
      <c r="D1573" s="7">
        <v>44569</v>
      </c>
      <c r="F1573" s="7">
        <f t="shared" si="200"/>
        <v>44569</v>
      </c>
      <c r="G1573" s="6">
        <f t="shared" si="201"/>
        <v>1</v>
      </c>
      <c r="H1573" s="6">
        <f t="shared" si="202"/>
        <v>8</v>
      </c>
      <c r="I1573" s="6">
        <f t="shared" si="203"/>
        <v>2022</v>
      </c>
      <c r="J1573" t="s">
        <v>4</v>
      </c>
      <c r="K1573" t="s">
        <v>5</v>
      </c>
      <c r="L1573">
        <v>2985</v>
      </c>
      <c r="M1573">
        <v>10227.4599609375</v>
      </c>
      <c r="N1573">
        <f t="shared" si="204"/>
        <v>10.2274599609375</v>
      </c>
      <c r="O1573" s="4">
        <f t="shared" si="205"/>
        <v>6.3550470233876952</v>
      </c>
      <c r="P1573" s="5" t="s">
        <v>847</v>
      </c>
      <c r="Q1573" t="str">
        <f>VLOOKUP(P1573,Key!$A$2:$C$160,2,FALSE)</f>
        <v>Home - MDR</v>
      </c>
      <c r="R1573" t="str">
        <f>VLOOKUP(P1573,Key!$A$2:$C$160,3,FALSE)</f>
        <v>Home - MDR</v>
      </c>
      <c r="S1573" t="str">
        <f>VLOOKUP(P1573,Key!$A$2:$D$160,4,FALSE)</f>
        <v>Home - MDR</v>
      </c>
      <c r="T1573" t="b">
        <v>0</v>
      </c>
      <c r="U1573" s="4">
        <f t="shared" si="198"/>
        <v>9411.6752483907239</v>
      </c>
    </row>
    <row r="1574" spans="1:21" x14ac:dyDescent="0.2">
      <c r="A1574">
        <v>6498149821</v>
      </c>
      <c r="B1574" t="s">
        <v>1103</v>
      </c>
      <c r="D1574" s="7">
        <v>44570</v>
      </c>
      <c r="F1574" s="7">
        <f t="shared" si="200"/>
        <v>44570</v>
      </c>
      <c r="G1574" s="6">
        <f t="shared" si="201"/>
        <v>1</v>
      </c>
      <c r="H1574" s="6">
        <f t="shared" si="202"/>
        <v>9</v>
      </c>
      <c r="I1574" s="6">
        <f t="shared" si="203"/>
        <v>2022</v>
      </c>
      <c r="J1574" t="s">
        <v>4</v>
      </c>
      <c r="K1574" t="s">
        <v>5</v>
      </c>
      <c r="L1574">
        <v>2069</v>
      </c>
      <c r="M1574">
        <v>7302.27978515625</v>
      </c>
      <c r="N1574">
        <f t="shared" si="204"/>
        <v>7.3022797851562498</v>
      </c>
      <c r="O1574" s="4">
        <f t="shared" si="205"/>
        <v>4.5374248923823242</v>
      </c>
      <c r="P1574" s="5" t="s">
        <v>847</v>
      </c>
      <c r="Q1574" t="str">
        <f>VLOOKUP(P1574,Key!$A$2:$C$160,2,FALSE)</f>
        <v>Home - MDR</v>
      </c>
      <c r="R1574" t="str">
        <f>VLOOKUP(P1574,Key!$A$2:$C$160,3,FALSE)</f>
        <v>Home - MDR</v>
      </c>
      <c r="S1574" t="str">
        <f>VLOOKUP(P1574,Key!$A$2:$D$160,4,FALSE)</f>
        <v>Home - MDR</v>
      </c>
      <c r="T1574" t="b">
        <v>0</v>
      </c>
      <c r="U1574" s="4">
        <f t="shared" si="198"/>
        <v>9416.2126732831057</v>
      </c>
    </row>
    <row r="1575" spans="1:21" x14ac:dyDescent="0.2">
      <c r="A1575">
        <v>6502698176</v>
      </c>
      <c r="B1575" t="s">
        <v>1104</v>
      </c>
      <c r="D1575" s="7">
        <v>44571</v>
      </c>
      <c r="F1575" s="7">
        <f t="shared" si="200"/>
        <v>44571</v>
      </c>
      <c r="G1575" s="6">
        <f t="shared" si="201"/>
        <v>1</v>
      </c>
      <c r="H1575" s="6">
        <f t="shared" si="202"/>
        <v>10</v>
      </c>
      <c r="I1575" s="6">
        <f t="shared" si="203"/>
        <v>2022</v>
      </c>
      <c r="J1575" t="s">
        <v>4</v>
      </c>
      <c r="K1575" t="s">
        <v>5</v>
      </c>
      <c r="L1575">
        <v>3064</v>
      </c>
      <c r="M1575">
        <v>10800.509765625</v>
      </c>
      <c r="N1575">
        <f t="shared" si="204"/>
        <v>10.800509765625</v>
      </c>
      <c r="O1575" s="4">
        <f t="shared" si="205"/>
        <v>6.7111235535761722</v>
      </c>
      <c r="P1575" s="5" t="s">
        <v>847</v>
      </c>
      <c r="Q1575" t="str">
        <f>VLOOKUP(P1575,Key!$A$2:$C$160,2,FALSE)</f>
        <v>Home - MDR</v>
      </c>
      <c r="R1575" t="str">
        <f>VLOOKUP(P1575,Key!$A$2:$C$160,3,FALSE)</f>
        <v>Home - MDR</v>
      </c>
      <c r="S1575" t="str">
        <f>VLOOKUP(P1575,Key!$A$2:$D$160,4,FALSE)</f>
        <v>Home - MDR</v>
      </c>
      <c r="T1575" t="b">
        <v>0</v>
      </c>
      <c r="U1575" s="4">
        <f t="shared" si="198"/>
        <v>9422.9237968366815</v>
      </c>
    </row>
    <row r="1576" spans="1:21" x14ac:dyDescent="0.2">
      <c r="A1576">
        <v>6507601210</v>
      </c>
      <c r="B1576" t="s">
        <v>1105</v>
      </c>
      <c r="D1576" s="7">
        <v>44572</v>
      </c>
      <c r="F1576" s="7">
        <f t="shared" si="200"/>
        <v>44572</v>
      </c>
      <c r="G1576" s="6">
        <f t="shared" si="201"/>
        <v>1</v>
      </c>
      <c r="H1576" s="6">
        <f t="shared" si="202"/>
        <v>11</v>
      </c>
      <c r="I1576" s="6">
        <f t="shared" si="203"/>
        <v>2022</v>
      </c>
      <c r="J1576" t="s">
        <v>4</v>
      </c>
      <c r="K1576" t="s">
        <v>5</v>
      </c>
      <c r="L1576">
        <v>3130</v>
      </c>
      <c r="M1576">
        <v>11289.01953125</v>
      </c>
      <c r="N1576">
        <f t="shared" si="204"/>
        <v>11.28901953125</v>
      </c>
      <c r="O1576" s="4">
        <f t="shared" si="205"/>
        <v>7.0146693551523436</v>
      </c>
      <c r="P1576" s="5" t="s">
        <v>847</v>
      </c>
      <c r="Q1576" t="str">
        <f>VLOOKUP(P1576,Key!$A$2:$C$160,2,FALSE)</f>
        <v>Home - MDR</v>
      </c>
      <c r="R1576" t="str">
        <f>VLOOKUP(P1576,Key!$A$2:$C$160,3,FALSE)</f>
        <v>Home - MDR</v>
      </c>
      <c r="S1576" t="str">
        <f>VLOOKUP(P1576,Key!$A$2:$D$160,4,FALSE)</f>
        <v>Home - MDR</v>
      </c>
      <c r="T1576" t="b">
        <v>0</v>
      </c>
      <c r="U1576" s="4">
        <f t="shared" si="198"/>
        <v>9429.9384661918339</v>
      </c>
    </row>
    <row r="1577" spans="1:21" x14ac:dyDescent="0.2">
      <c r="A1577">
        <v>6513021167</v>
      </c>
      <c r="B1577" t="s">
        <v>1106</v>
      </c>
      <c r="D1577" s="7">
        <v>44573</v>
      </c>
      <c r="F1577" s="7">
        <f t="shared" si="200"/>
        <v>44573</v>
      </c>
      <c r="G1577" s="6">
        <f t="shared" si="201"/>
        <v>1</v>
      </c>
      <c r="H1577" s="6">
        <f t="shared" si="202"/>
        <v>12</v>
      </c>
      <c r="I1577" s="6">
        <f t="shared" si="203"/>
        <v>2022</v>
      </c>
      <c r="J1577" t="s">
        <v>4</v>
      </c>
      <c r="K1577" t="s">
        <v>5</v>
      </c>
      <c r="L1577">
        <v>2875</v>
      </c>
      <c r="M1577">
        <v>10360.75</v>
      </c>
      <c r="N1577">
        <f t="shared" si="204"/>
        <v>10.360749999999999</v>
      </c>
      <c r="O1577" s="4">
        <f t="shared" si="205"/>
        <v>6.4378695882499999</v>
      </c>
      <c r="P1577" s="5" t="s">
        <v>847</v>
      </c>
      <c r="Q1577" t="str">
        <f>VLOOKUP(P1577,Key!$A$2:$C$160,2,FALSE)</f>
        <v>Home - MDR</v>
      </c>
      <c r="R1577" t="str">
        <f>VLOOKUP(P1577,Key!$A$2:$C$160,3,FALSE)</f>
        <v>Home - MDR</v>
      </c>
      <c r="S1577" t="str">
        <f>VLOOKUP(P1577,Key!$A$2:$D$160,4,FALSE)</f>
        <v>Home - MDR</v>
      </c>
      <c r="T1577" t="b">
        <v>0</v>
      </c>
      <c r="U1577" s="4">
        <f t="shared" si="198"/>
        <v>9436.3763357800835</v>
      </c>
    </row>
    <row r="1578" spans="1:21" x14ac:dyDescent="0.2">
      <c r="A1578">
        <v>6518454410</v>
      </c>
      <c r="B1578" t="s">
        <v>1107</v>
      </c>
      <c r="D1578" s="7">
        <v>44574</v>
      </c>
      <c r="F1578" s="7">
        <f t="shared" si="200"/>
        <v>44574</v>
      </c>
      <c r="G1578" s="6">
        <f t="shared" si="201"/>
        <v>1</v>
      </c>
      <c r="H1578" s="6">
        <f t="shared" si="202"/>
        <v>13</v>
      </c>
      <c r="I1578" s="6">
        <f t="shared" si="203"/>
        <v>2022</v>
      </c>
      <c r="J1578" t="s">
        <v>4</v>
      </c>
      <c r="K1578" t="s">
        <v>5</v>
      </c>
      <c r="L1578">
        <v>2948</v>
      </c>
      <c r="M1578">
        <v>10488.8203125</v>
      </c>
      <c r="N1578">
        <f t="shared" si="204"/>
        <v>10.4888203125</v>
      </c>
      <c r="O1578" s="4">
        <f t="shared" si="205"/>
        <v>6.517448766398438</v>
      </c>
      <c r="P1578" s="5" t="s">
        <v>847</v>
      </c>
      <c r="Q1578" t="str">
        <f>VLOOKUP(P1578,Key!$A$2:$C$160,2,FALSE)</f>
        <v>Home - MDR</v>
      </c>
      <c r="R1578" t="str">
        <f>VLOOKUP(P1578,Key!$A$2:$C$160,3,FALSE)</f>
        <v>Home - MDR</v>
      </c>
      <c r="S1578" t="str">
        <f>VLOOKUP(P1578,Key!$A$2:$D$160,4,FALSE)</f>
        <v>Home - MDR</v>
      </c>
      <c r="T1578" t="b">
        <v>0</v>
      </c>
      <c r="U1578" s="4">
        <f t="shared" si="198"/>
        <v>9442.8937845464825</v>
      </c>
    </row>
    <row r="1579" spans="1:21" x14ac:dyDescent="0.2">
      <c r="A1579">
        <v>6523103728</v>
      </c>
      <c r="B1579" t="s">
        <v>1108</v>
      </c>
      <c r="D1579" s="7">
        <v>44575</v>
      </c>
      <c r="F1579" s="7">
        <f t="shared" si="200"/>
        <v>44575</v>
      </c>
      <c r="G1579" s="6">
        <f t="shared" si="201"/>
        <v>1</v>
      </c>
      <c r="H1579" s="6">
        <f t="shared" si="202"/>
        <v>14</v>
      </c>
      <c r="I1579" s="6">
        <f t="shared" si="203"/>
        <v>2022</v>
      </c>
      <c r="J1579" t="s">
        <v>4</v>
      </c>
      <c r="K1579" t="s">
        <v>5</v>
      </c>
      <c r="L1579">
        <v>2955</v>
      </c>
      <c r="M1579">
        <v>10488.0703125</v>
      </c>
      <c r="N1579">
        <f t="shared" si="204"/>
        <v>10.4880703125</v>
      </c>
      <c r="O1579" s="4">
        <f t="shared" si="205"/>
        <v>6.516982738148438</v>
      </c>
      <c r="P1579" s="5" t="s">
        <v>847</v>
      </c>
      <c r="Q1579" t="str">
        <f>VLOOKUP(P1579,Key!$A$2:$C$160,2,FALSE)</f>
        <v>Home - MDR</v>
      </c>
      <c r="R1579" t="str">
        <f>VLOOKUP(P1579,Key!$A$2:$C$160,3,FALSE)</f>
        <v>Home - MDR</v>
      </c>
      <c r="S1579" t="str">
        <f>VLOOKUP(P1579,Key!$A$2:$D$160,4,FALSE)</f>
        <v>Home - MDR</v>
      </c>
      <c r="T1579" t="b">
        <v>0</v>
      </c>
      <c r="U1579" s="4">
        <f t="shared" si="198"/>
        <v>9449.4107672846312</v>
      </c>
    </row>
    <row r="1580" spans="1:21" x14ac:dyDescent="0.2">
      <c r="A1580">
        <v>6528559166</v>
      </c>
      <c r="B1580" t="s">
        <v>1109</v>
      </c>
      <c r="D1580" s="7">
        <v>44576</v>
      </c>
      <c r="F1580" s="7">
        <f t="shared" si="200"/>
        <v>44576</v>
      </c>
      <c r="G1580" s="6">
        <f t="shared" si="201"/>
        <v>1</v>
      </c>
      <c r="H1580" s="6">
        <f t="shared" si="202"/>
        <v>15</v>
      </c>
      <c r="I1580" s="6">
        <f t="shared" si="203"/>
        <v>2022</v>
      </c>
      <c r="J1580" t="s">
        <v>4</v>
      </c>
      <c r="K1580" t="s">
        <v>5</v>
      </c>
      <c r="L1580">
        <v>2896</v>
      </c>
      <c r="M1580">
        <v>10342.0302734375</v>
      </c>
      <c r="N1580">
        <f t="shared" si="204"/>
        <v>10.3420302734375</v>
      </c>
      <c r="O1580" s="4">
        <f t="shared" si="205"/>
        <v>6.4262376930361329</v>
      </c>
      <c r="P1580" s="5" t="s">
        <v>847</v>
      </c>
      <c r="Q1580" t="str">
        <f>VLOOKUP(P1580,Key!$A$2:$C$160,2,FALSE)</f>
        <v>Home - MDR</v>
      </c>
      <c r="R1580" t="str">
        <f>VLOOKUP(P1580,Key!$A$2:$C$160,3,FALSE)</f>
        <v>Home - MDR</v>
      </c>
      <c r="S1580" t="str">
        <f>VLOOKUP(P1580,Key!$A$2:$D$160,4,FALSE)</f>
        <v>Home - MDR</v>
      </c>
      <c r="T1580" t="b">
        <v>0</v>
      </c>
      <c r="U1580" s="4">
        <f t="shared" si="198"/>
        <v>9455.8370049776677</v>
      </c>
    </row>
    <row r="1581" spans="1:21" x14ac:dyDescent="0.2">
      <c r="A1581">
        <v>6535133377</v>
      </c>
      <c r="B1581" t="s">
        <v>1110</v>
      </c>
      <c r="D1581" s="7">
        <v>44577</v>
      </c>
      <c r="F1581" s="7">
        <f t="shared" si="200"/>
        <v>44577</v>
      </c>
      <c r="G1581" s="6">
        <f t="shared" si="201"/>
        <v>1</v>
      </c>
      <c r="H1581" s="6">
        <f t="shared" si="202"/>
        <v>16</v>
      </c>
      <c r="I1581" s="6">
        <f t="shared" si="203"/>
        <v>2022</v>
      </c>
      <c r="J1581" t="s">
        <v>7</v>
      </c>
      <c r="K1581" t="s">
        <v>5</v>
      </c>
      <c r="L1581">
        <v>1657</v>
      </c>
      <c r="M1581">
        <v>5913.02978515625</v>
      </c>
      <c r="N1581">
        <f t="shared" si="204"/>
        <v>5.9130297851562501</v>
      </c>
      <c r="O1581" s="4">
        <f t="shared" si="205"/>
        <v>3.6741852306323244</v>
      </c>
      <c r="P1581" s="5" t="s">
        <v>847</v>
      </c>
      <c r="Q1581" t="str">
        <f>VLOOKUP(P1581,Key!$A$2:$C$160,2,FALSE)</f>
        <v>Home - MDR</v>
      </c>
      <c r="R1581" t="str">
        <f>VLOOKUP(P1581,Key!$A$2:$C$160,3,FALSE)</f>
        <v>Home - MDR</v>
      </c>
      <c r="S1581" t="str">
        <f>VLOOKUP(P1581,Key!$A$2:$D$160,4,FALSE)</f>
        <v>Home - MDR</v>
      </c>
      <c r="T1581" t="b">
        <v>0</v>
      </c>
      <c r="U1581" s="4">
        <f t="shared" si="198"/>
        <v>9459.5111902083008</v>
      </c>
    </row>
    <row r="1582" spans="1:21" x14ac:dyDescent="0.2">
      <c r="A1582">
        <v>6538897241</v>
      </c>
      <c r="B1582" t="s">
        <v>1111</v>
      </c>
      <c r="D1582" s="7">
        <v>44578</v>
      </c>
      <c r="F1582" s="7">
        <f t="shared" si="200"/>
        <v>44578</v>
      </c>
      <c r="G1582" s="6">
        <f t="shared" si="201"/>
        <v>1</v>
      </c>
      <c r="H1582" s="6">
        <f t="shared" si="202"/>
        <v>17</v>
      </c>
      <c r="I1582" s="6">
        <f t="shared" si="203"/>
        <v>2022</v>
      </c>
      <c r="J1582" t="s">
        <v>4</v>
      </c>
      <c r="K1582" t="s">
        <v>5</v>
      </c>
      <c r="L1582">
        <v>2918</v>
      </c>
      <c r="M1582">
        <v>10000.419921875</v>
      </c>
      <c r="N1582">
        <f t="shared" si="204"/>
        <v>10.000419921875</v>
      </c>
      <c r="O1582" s="4">
        <f t="shared" si="205"/>
        <v>6.2139709272753905</v>
      </c>
      <c r="P1582" s="5" t="s">
        <v>847</v>
      </c>
      <c r="Q1582" t="str">
        <f>VLOOKUP(P1582,Key!$A$2:$C$160,2,FALSE)</f>
        <v>Home - MDR</v>
      </c>
      <c r="R1582" t="str">
        <f>VLOOKUP(P1582,Key!$A$2:$C$160,3,FALSE)</f>
        <v>Home - MDR</v>
      </c>
      <c r="S1582" t="str">
        <f>VLOOKUP(P1582,Key!$A$2:$D$160,4,FALSE)</f>
        <v>Home - MDR</v>
      </c>
      <c r="T1582" t="b">
        <v>0</v>
      </c>
      <c r="U1582" s="4">
        <f t="shared" si="198"/>
        <v>9465.7251611355769</v>
      </c>
    </row>
    <row r="1583" spans="1:21" x14ac:dyDescent="0.2">
      <c r="A1583">
        <v>6544693341</v>
      </c>
      <c r="B1583" t="s">
        <v>1112</v>
      </c>
      <c r="D1583" s="7">
        <v>44579</v>
      </c>
      <c r="F1583" s="7">
        <f t="shared" si="200"/>
        <v>44579</v>
      </c>
      <c r="G1583" s="6">
        <f t="shared" si="201"/>
        <v>1</v>
      </c>
      <c r="H1583" s="6">
        <f t="shared" si="202"/>
        <v>18</v>
      </c>
      <c r="I1583" s="6">
        <f t="shared" si="203"/>
        <v>2022</v>
      </c>
      <c r="J1583" t="s">
        <v>4</v>
      </c>
      <c r="K1583" t="s">
        <v>5</v>
      </c>
      <c r="L1583">
        <v>3045</v>
      </c>
      <c r="M1583">
        <v>10767.900390625</v>
      </c>
      <c r="N1583">
        <f t="shared" si="204"/>
        <v>10.767900390625</v>
      </c>
      <c r="O1583" s="4">
        <f t="shared" si="205"/>
        <v>6.6908610336230474</v>
      </c>
      <c r="P1583" s="5" t="s">
        <v>847</v>
      </c>
      <c r="Q1583" t="str">
        <f>VLOOKUP(P1583,Key!$A$2:$C$160,2,FALSE)</f>
        <v>Home - MDR</v>
      </c>
      <c r="R1583" t="str">
        <f>VLOOKUP(P1583,Key!$A$2:$C$160,3,FALSE)</f>
        <v>Home - MDR</v>
      </c>
      <c r="S1583" t="str">
        <f>VLOOKUP(P1583,Key!$A$2:$D$160,4,FALSE)</f>
        <v>Home - MDR</v>
      </c>
      <c r="T1583" t="b">
        <v>0</v>
      </c>
      <c r="U1583" s="4">
        <f t="shared" si="198"/>
        <v>9472.4160221692</v>
      </c>
    </row>
    <row r="1584" spans="1:21" x14ac:dyDescent="0.2">
      <c r="A1584">
        <v>6549501966</v>
      </c>
      <c r="B1584" t="s">
        <v>1113</v>
      </c>
      <c r="D1584" s="7">
        <v>44580</v>
      </c>
      <c r="F1584" s="7">
        <f t="shared" si="200"/>
        <v>44580</v>
      </c>
      <c r="G1584" s="6">
        <f t="shared" si="201"/>
        <v>1</v>
      </c>
      <c r="H1584" s="6">
        <f t="shared" si="202"/>
        <v>19</v>
      </c>
      <c r="I1584" s="6">
        <f t="shared" si="203"/>
        <v>2022</v>
      </c>
      <c r="J1584" t="s">
        <v>4</v>
      </c>
      <c r="K1584" t="s">
        <v>5</v>
      </c>
      <c r="L1584">
        <v>3095</v>
      </c>
      <c r="M1584">
        <v>10559.23046875</v>
      </c>
      <c r="N1584">
        <f t="shared" si="204"/>
        <v>10.55923046875</v>
      </c>
      <c r="O1584" s="4">
        <f t="shared" si="205"/>
        <v>6.5611995955976568</v>
      </c>
      <c r="P1584" s="5" t="s">
        <v>847</v>
      </c>
      <c r="Q1584" t="str">
        <f>VLOOKUP(P1584,Key!$A$2:$C$160,2,FALSE)</f>
        <v>Home - MDR</v>
      </c>
      <c r="R1584" t="str">
        <f>VLOOKUP(P1584,Key!$A$2:$C$160,3,FALSE)</f>
        <v>Home - MDR</v>
      </c>
      <c r="S1584" t="str">
        <f>VLOOKUP(P1584,Key!$A$2:$D$160,4,FALSE)</f>
        <v>Home - MDR</v>
      </c>
      <c r="T1584" t="b">
        <v>0</v>
      </c>
      <c r="U1584" s="4">
        <f t="shared" si="198"/>
        <v>9478.9772217647969</v>
      </c>
    </row>
    <row r="1585" spans="1:21" x14ac:dyDescent="0.2">
      <c r="A1585">
        <v>6554443294</v>
      </c>
      <c r="B1585" t="s">
        <v>1114</v>
      </c>
      <c r="D1585" s="7">
        <v>44581</v>
      </c>
      <c r="F1585" s="7">
        <f t="shared" si="200"/>
        <v>44581</v>
      </c>
      <c r="G1585" s="6">
        <f t="shared" si="201"/>
        <v>1</v>
      </c>
      <c r="H1585" s="6">
        <f t="shared" si="202"/>
        <v>20</v>
      </c>
      <c r="I1585" s="6">
        <f t="shared" si="203"/>
        <v>2022</v>
      </c>
      <c r="J1585" t="s">
        <v>4</v>
      </c>
      <c r="K1585" t="s">
        <v>5</v>
      </c>
      <c r="L1585">
        <v>2933</v>
      </c>
      <c r="M1585">
        <v>10568.3203125</v>
      </c>
      <c r="N1585">
        <f t="shared" si="204"/>
        <v>10.568320312499999</v>
      </c>
      <c r="O1585" s="4">
        <f t="shared" si="205"/>
        <v>6.5668477608984377</v>
      </c>
      <c r="P1585" s="5" t="s">
        <v>847</v>
      </c>
      <c r="Q1585" t="str">
        <f>VLOOKUP(P1585,Key!$A$2:$C$160,2,FALSE)</f>
        <v>Home - MDR</v>
      </c>
      <c r="R1585" t="str">
        <f>VLOOKUP(P1585,Key!$A$2:$C$160,3,FALSE)</f>
        <v>Home - MDR</v>
      </c>
      <c r="S1585" t="str">
        <f>VLOOKUP(P1585,Key!$A$2:$D$160,4,FALSE)</f>
        <v>Home - MDR</v>
      </c>
      <c r="T1585" t="b">
        <v>0</v>
      </c>
      <c r="U1585" s="4">
        <f t="shared" si="198"/>
        <v>9485.5440695256948</v>
      </c>
    </row>
    <row r="1586" spans="1:21" x14ac:dyDescent="0.2">
      <c r="A1586">
        <v>6559515741</v>
      </c>
      <c r="B1586" t="s">
        <v>1115</v>
      </c>
      <c r="D1586" s="7">
        <v>44582</v>
      </c>
      <c r="F1586" s="7">
        <f t="shared" si="200"/>
        <v>44582</v>
      </c>
      <c r="G1586" s="6">
        <f t="shared" si="201"/>
        <v>1</v>
      </c>
      <c r="H1586" s="6">
        <f t="shared" si="202"/>
        <v>21</v>
      </c>
      <c r="I1586" s="6">
        <f t="shared" si="203"/>
        <v>2022</v>
      </c>
      <c r="J1586" t="s">
        <v>4</v>
      </c>
      <c r="K1586" t="s">
        <v>5</v>
      </c>
      <c r="L1586">
        <v>2871</v>
      </c>
      <c r="M1586">
        <v>10305.7900390625</v>
      </c>
      <c r="N1586">
        <f t="shared" si="204"/>
        <v>10.305790039062501</v>
      </c>
      <c r="O1586" s="4">
        <f t="shared" si="205"/>
        <v>6.4037190623623044</v>
      </c>
      <c r="P1586" s="5" t="s">
        <v>847</v>
      </c>
      <c r="Q1586" t="str">
        <f>VLOOKUP(P1586,Key!$A$2:$C$160,2,FALSE)</f>
        <v>Home - MDR</v>
      </c>
      <c r="R1586" t="str">
        <f>VLOOKUP(P1586,Key!$A$2:$C$160,3,FALSE)</f>
        <v>Home - MDR</v>
      </c>
      <c r="S1586" t="str">
        <f>VLOOKUP(P1586,Key!$A$2:$D$160,4,FALSE)</f>
        <v>Home - MDR</v>
      </c>
      <c r="T1586" t="b">
        <v>0</v>
      </c>
      <c r="U1586" s="4">
        <f t="shared" si="198"/>
        <v>9491.9477885880569</v>
      </c>
    </row>
    <row r="1587" spans="1:21" x14ac:dyDescent="0.2">
      <c r="A1587">
        <v>6564748224</v>
      </c>
      <c r="B1587" t="s">
        <v>1116</v>
      </c>
      <c r="D1587" s="7">
        <v>44583</v>
      </c>
      <c r="F1587" s="7">
        <f t="shared" si="200"/>
        <v>44583</v>
      </c>
      <c r="G1587" s="6">
        <f t="shared" si="201"/>
        <v>1</v>
      </c>
      <c r="H1587" s="6">
        <f t="shared" si="202"/>
        <v>22</v>
      </c>
      <c r="I1587" s="6">
        <f t="shared" si="203"/>
        <v>2022</v>
      </c>
      <c r="J1587" t="s">
        <v>1117</v>
      </c>
      <c r="K1587" t="s">
        <v>5</v>
      </c>
      <c r="L1587">
        <v>3624</v>
      </c>
      <c r="M1587">
        <v>11426.365234375</v>
      </c>
      <c r="N1587">
        <f t="shared" si="204"/>
        <v>11.426365234375</v>
      </c>
      <c r="O1587" s="4">
        <f t="shared" si="205"/>
        <v>7.1000119920488283</v>
      </c>
      <c r="P1587" s="5" t="s">
        <v>847</v>
      </c>
      <c r="Q1587" t="str">
        <f>VLOOKUP(P1587,Key!$A$2:$C$160,2,FALSE)</f>
        <v>Home - MDR</v>
      </c>
      <c r="R1587" t="str">
        <f>VLOOKUP(P1587,Key!$A$2:$C$160,3,FALSE)</f>
        <v>Home - MDR</v>
      </c>
      <c r="S1587" t="str">
        <f>VLOOKUP(P1587,Key!$A$2:$D$160,4,FALSE)</f>
        <v>Home - MDR</v>
      </c>
      <c r="T1587" t="b">
        <v>1</v>
      </c>
      <c r="U1587" s="4">
        <f t="shared" si="198"/>
        <v>9499.0478005801051</v>
      </c>
    </row>
    <row r="1588" spans="1:21" x14ac:dyDescent="0.2">
      <c r="A1588">
        <v>6570784539</v>
      </c>
      <c r="B1588" t="s">
        <v>1118</v>
      </c>
      <c r="D1588" s="7">
        <v>44584</v>
      </c>
      <c r="F1588" s="7">
        <f t="shared" si="200"/>
        <v>44584</v>
      </c>
      <c r="G1588" s="6">
        <f t="shared" si="201"/>
        <v>1</v>
      </c>
      <c r="H1588" s="6">
        <f t="shared" si="202"/>
        <v>23</v>
      </c>
      <c r="I1588" s="6">
        <f t="shared" si="203"/>
        <v>2022</v>
      </c>
      <c r="J1588" t="s">
        <v>4</v>
      </c>
      <c r="K1588" t="s">
        <v>5</v>
      </c>
      <c r="L1588">
        <v>2060</v>
      </c>
      <c r="M1588">
        <v>7228.3798828125</v>
      </c>
      <c r="N1588">
        <f t="shared" si="204"/>
        <v>7.2283798828124999</v>
      </c>
      <c r="O1588" s="4">
        <f t="shared" si="205"/>
        <v>4.4915056361630858</v>
      </c>
      <c r="P1588" s="5" t="s">
        <v>847</v>
      </c>
      <c r="Q1588" t="str">
        <f>VLOOKUP(P1588,Key!$A$2:$C$160,2,FALSE)</f>
        <v>Home - MDR</v>
      </c>
      <c r="R1588" t="str">
        <f>VLOOKUP(P1588,Key!$A$2:$C$160,3,FALSE)</f>
        <v>Home - MDR</v>
      </c>
      <c r="S1588" t="str">
        <f>VLOOKUP(P1588,Key!$A$2:$D$160,4,FALSE)</f>
        <v>Home - MDR</v>
      </c>
      <c r="T1588" t="b">
        <v>0</v>
      </c>
      <c r="U1588" s="4">
        <f t="shared" si="198"/>
        <v>9503.5393062162675</v>
      </c>
    </row>
    <row r="1589" spans="1:21" x14ac:dyDescent="0.2">
      <c r="A1589">
        <v>6575711666</v>
      </c>
      <c r="B1589" t="s">
        <v>1119</v>
      </c>
      <c r="D1589" s="7">
        <v>44585</v>
      </c>
      <c r="F1589" s="7">
        <f t="shared" si="200"/>
        <v>44585</v>
      </c>
      <c r="G1589" s="6">
        <f t="shared" si="201"/>
        <v>1</v>
      </c>
      <c r="H1589" s="6">
        <f t="shared" si="202"/>
        <v>24</v>
      </c>
      <c r="I1589" s="6">
        <f t="shared" si="203"/>
        <v>2022</v>
      </c>
      <c r="J1589" t="s">
        <v>4</v>
      </c>
      <c r="K1589" t="s">
        <v>5</v>
      </c>
      <c r="L1589">
        <v>3704</v>
      </c>
      <c r="M1589">
        <v>12933.5</v>
      </c>
      <c r="N1589">
        <f t="shared" si="204"/>
        <v>12.9335</v>
      </c>
      <c r="O1589" s="4">
        <f t="shared" si="205"/>
        <v>8.0365018285000005</v>
      </c>
      <c r="P1589" s="5" t="s">
        <v>847</v>
      </c>
      <c r="Q1589" t="str">
        <f>VLOOKUP(P1589,Key!$A$2:$C$160,2,FALSE)</f>
        <v>Home - MDR</v>
      </c>
      <c r="R1589" t="str">
        <f>VLOOKUP(P1589,Key!$A$2:$C$160,3,FALSE)</f>
        <v>Home - MDR</v>
      </c>
      <c r="S1589" t="str">
        <f>VLOOKUP(P1589,Key!$A$2:$D$160,4,FALSE)</f>
        <v>Home - MDR</v>
      </c>
      <c r="T1589" t="b">
        <v>0</v>
      </c>
      <c r="U1589" s="4">
        <f t="shared" si="198"/>
        <v>9511.5758080447667</v>
      </c>
    </row>
    <row r="1590" spans="1:21" x14ac:dyDescent="0.2">
      <c r="A1590">
        <v>6580333202</v>
      </c>
      <c r="B1590" t="s">
        <v>1120</v>
      </c>
      <c r="D1590" s="7">
        <v>44586</v>
      </c>
      <c r="F1590" s="7">
        <f t="shared" si="200"/>
        <v>44586</v>
      </c>
      <c r="G1590" s="6">
        <f t="shared" si="201"/>
        <v>1</v>
      </c>
      <c r="H1590" s="6">
        <f t="shared" si="202"/>
        <v>25</v>
      </c>
      <c r="I1590" s="6">
        <f t="shared" si="203"/>
        <v>2022</v>
      </c>
      <c r="J1590" t="s">
        <v>4</v>
      </c>
      <c r="K1590" t="s">
        <v>5</v>
      </c>
      <c r="L1590">
        <v>3344</v>
      </c>
      <c r="M1590">
        <v>11693.1904296875</v>
      </c>
      <c r="N1590">
        <f t="shared" si="204"/>
        <v>11.693190429687499</v>
      </c>
      <c r="O1590" s="4">
        <f t="shared" si="205"/>
        <v>7.2658094304853513</v>
      </c>
      <c r="P1590" s="5" t="s">
        <v>847</v>
      </c>
      <c r="Q1590" t="str">
        <f>VLOOKUP(P1590,Key!$A$2:$C$160,2,FALSE)</f>
        <v>Home - MDR</v>
      </c>
      <c r="R1590" t="str">
        <f>VLOOKUP(P1590,Key!$A$2:$C$160,3,FALSE)</f>
        <v>Home - MDR</v>
      </c>
      <c r="S1590" t="str">
        <f>VLOOKUP(P1590,Key!$A$2:$D$160,4,FALSE)</f>
        <v>Home - MDR</v>
      </c>
      <c r="T1590" t="b">
        <v>0</v>
      </c>
      <c r="U1590" s="4">
        <f t="shared" si="198"/>
        <v>9518.8416174752529</v>
      </c>
    </row>
    <row r="1591" spans="1:21" x14ac:dyDescent="0.2">
      <c r="A1591">
        <v>6585891294</v>
      </c>
      <c r="B1591" t="s">
        <v>1121</v>
      </c>
      <c r="D1591" s="7">
        <v>44587</v>
      </c>
      <c r="F1591" s="7">
        <f t="shared" si="200"/>
        <v>44587</v>
      </c>
      <c r="G1591" s="6">
        <f t="shared" si="201"/>
        <v>1</v>
      </c>
      <c r="H1591" s="6">
        <f t="shared" si="202"/>
        <v>26</v>
      </c>
      <c r="I1591" s="6">
        <f t="shared" si="203"/>
        <v>2022</v>
      </c>
      <c r="J1591" t="s">
        <v>4</v>
      </c>
      <c r="K1591" t="s">
        <v>5</v>
      </c>
      <c r="L1591">
        <v>2963</v>
      </c>
      <c r="M1591">
        <v>10494.66015625</v>
      </c>
      <c r="N1591">
        <f t="shared" si="204"/>
        <v>10.494660156249999</v>
      </c>
      <c r="O1591" s="4">
        <f t="shared" si="205"/>
        <v>6.5210774759492187</v>
      </c>
      <c r="P1591" s="5" t="s">
        <v>847</v>
      </c>
      <c r="Q1591" t="str">
        <f>VLOOKUP(P1591,Key!$A$2:$C$160,2,FALSE)</f>
        <v>Home - MDR</v>
      </c>
      <c r="R1591" t="str">
        <f>VLOOKUP(P1591,Key!$A$2:$C$160,3,FALSE)</f>
        <v>Home - MDR</v>
      </c>
      <c r="S1591" t="str">
        <f>VLOOKUP(P1591,Key!$A$2:$D$160,4,FALSE)</f>
        <v>Home - MDR</v>
      </c>
      <c r="T1591" t="b">
        <v>0</v>
      </c>
      <c r="U1591" s="4">
        <f t="shared" si="198"/>
        <v>9525.3626949512018</v>
      </c>
    </row>
    <row r="1592" spans="1:21" x14ac:dyDescent="0.2">
      <c r="A1592">
        <v>6590445606</v>
      </c>
      <c r="B1592" t="s">
        <v>1122</v>
      </c>
      <c r="D1592" s="7">
        <v>44588</v>
      </c>
      <c r="F1592" s="7">
        <f t="shared" si="200"/>
        <v>44588</v>
      </c>
      <c r="G1592" s="6">
        <f t="shared" si="201"/>
        <v>1</v>
      </c>
      <c r="H1592" s="6">
        <f t="shared" si="202"/>
        <v>27</v>
      </c>
      <c r="I1592" s="6">
        <f t="shared" si="203"/>
        <v>2022</v>
      </c>
      <c r="J1592" t="s">
        <v>4</v>
      </c>
      <c r="K1592" t="s">
        <v>5</v>
      </c>
      <c r="L1592">
        <v>3221</v>
      </c>
      <c r="M1592">
        <v>10976.75</v>
      </c>
      <c r="N1592">
        <f t="shared" si="204"/>
        <v>10.976749999999999</v>
      </c>
      <c r="O1592" s="4">
        <f t="shared" si="205"/>
        <v>6.8206341242499997</v>
      </c>
      <c r="P1592" s="5" t="s">
        <v>847</v>
      </c>
      <c r="Q1592" t="str">
        <f>VLOOKUP(P1592,Key!$A$2:$C$160,2,FALSE)</f>
        <v>Home - MDR</v>
      </c>
      <c r="R1592" t="str">
        <f>VLOOKUP(P1592,Key!$A$2:$C$160,3,FALSE)</f>
        <v>Home - MDR</v>
      </c>
      <c r="S1592" t="str">
        <f>VLOOKUP(P1592,Key!$A$2:$D$160,4,FALSE)</f>
        <v>Home - MDR</v>
      </c>
      <c r="T1592" t="b">
        <v>0</v>
      </c>
      <c r="U1592" s="4">
        <f t="shared" si="198"/>
        <v>9532.1833290754512</v>
      </c>
    </row>
    <row r="1593" spans="1:21" x14ac:dyDescent="0.2">
      <c r="A1593">
        <v>6595236325</v>
      </c>
      <c r="B1593" t="s">
        <v>1123</v>
      </c>
      <c r="D1593" s="7">
        <v>44589</v>
      </c>
      <c r="F1593" s="7">
        <f t="shared" si="200"/>
        <v>44589</v>
      </c>
      <c r="G1593" s="6">
        <f t="shared" si="201"/>
        <v>1</v>
      </c>
      <c r="H1593" s="6">
        <f t="shared" si="202"/>
        <v>28</v>
      </c>
      <c r="I1593" s="6">
        <f t="shared" si="203"/>
        <v>2022</v>
      </c>
      <c r="J1593" t="s">
        <v>4</v>
      </c>
      <c r="K1593" t="s">
        <v>5</v>
      </c>
      <c r="L1593">
        <v>3081</v>
      </c>
      <c r="M1593">
        <v>10705.5498046875</v>
      </c>
      <c r="N1593">
        <f t="shared" si="204"/>
        <v>10.7055498046875</v>
      </c>
      <c r="O1593" s="4">
        <f t="shared" si="205"/>
        <v>6.652118187688477</v>
      </c>
      <c r="P1593" s="5" t="s">
        <v>847</v>
      </c>
      <c r="Q1593" t="str">
        <f>VLOOKUP(P1593,Key!$A$2:$C$160,2,FALSE)</f>
        <v>Home - MDR</v>
      </c>
      <c r="R1593" t="str">
        <f>VLOOKUP(P1593,Key!$A$2:$C$160,3,FALSE)</f>
        <v>Home - MDR</v>
      </c>
      <c r="S1593" t="str">
        <f>VLOOKUP(P1593,Key!$A$2:$D$160,4,FALSE)</f>
        <v>Home - MDR</v>
      </c>
      <c r="T1593" t="b">
        <v>0</v>
      </c>
      <c r="U1593" s="4">
        <f t="shared" si="198"/>
        <v>9538.8354472631399</v>
      </c>
    </row>
    <row r="1594" spans="1:21" x14ac:dyDescent="0.2">
      <c r="A1594">
        <v>6600870085</v>
      </c>
      <c r="B1594" t="s">
        <v>1124</v>
      </c>
      <c r="D1594" s="7">
        <v>44590</v>
      </c>
      <c r="F1594" s="7">
        <f t="shared" si="200"/>
        <v>44590</v>
      </c>
      <c r="G1594" s="6">
        <f t="shared" si="201"/>
        <v>1</v>
      </c>
      <c r="H1594" s="6">
        <f t="shared" si="202"/>
        <v>29</v>
      </c>
      <c r="I1594" s="6">
        <f t="shared" si="203"/>
        <v>2022</v>
      </c>
      <c r="J1594" t="s">
        <v>4</v>
      </c>
      <c r="K1594" t="s">
        <v>5</v>
      </c>
      <c r="L1594">
        <v>3087</v>
      </c>
      <c r="M1594">
        <v>10358.8095703125</v>
      </c>
      <c r="N1594">
        <f t="shared" si="204"/>
        <v>10.3588095703125</v>
      </c>
      <c r="O1594" s="4">
        <f t="shared" si="205"/>
        <v>6.4366638615146483</v>
      </c>
      <c r="P1594" s="5" t="s">
        <v>847</v>
      </c>
      <c r="Q1594" t="str">
        <f>VLOOKUP(P1594,Key!$A$2:$C$160,2,FALSE)</f>
        <v>Home - MDR</v>
      </c>
      <c r="R1594" t="str">
        <f>VLOOKUP(P1594,Key!$A$2:$C$160,3,FALSE)</f>
        <v>Home - MDR</v>
      </c>
      <c r="S1594" t="str">
        <f>VLOOKUP(P1594,Key!$A$2:$D$160,4,FALSE)</f>
        <v>Home - MDR</v>
      </c>
      <c r="T1594" t="b">
        <v>0</v>
      </c>
      <c r="U1594" s="4">
        <f t="shared" si="198"/>
        <v>9545.2721111246537</v>
      </c>
    </row>
    <row r="1595" spans="1:21" x14ac:dyDescent="0.2">
      <c r="A1595">
        <v>6606602731</v>
      </c>
      <c r="B1595" t="s">
        <v>1125</v>
      </c>
      <c r="D1595" s="7">
        <v>44591</v>
      </c>
      <c r="F1595" s="7">
        <f t="shared" si="200"/>
        <v>44591</v>
      </c>
      <c r="G1595" s="6">
        <f t="shared" si="201"/>
        <v>1</v>
      </c>
      <c r="H1595" s="6">
        <f t="shared" si="202"/>
        <v>30</v>
      </c>
      <c r="I1595" s="6">
        <f t="shared" si="203"/>
        <v>2022</v>
      </c>
      <c r="J1595" t="s">
        <v>4</v>
      </c>
      <c r="K1595" t="s">
        <v>5</v>
      </c>
      <c r="L1595">
        <v>2190</v>
      </c>
      <c r="M1595">
        <v>7662.490234375</v>
      </c>
      <c r="N1595">
        <f t="shared" si="204"/>
        <v>7.6624902343750003</v>
      </c>
      <c r="O1595" s="4">
        <f t="shared" si="205"/>
        <v>4.7612492194238278</v>
      </c>
      <c r="P1595" s="5" t="s">
        <v>847</v>
      </c>
      <c r="Q1595" t="str">
        <f>VLOOKUP(P1595,Key!$A$2:$C$160,2,FALSE)</f>
        <v>Home - MDR</v>
      </c>
      <c r="R1595" t="str">
        <f>VLOOKUP(P1595,Key!$A$2:$C$160,3,FALSE)</f>
        <v>Home - MDR</v>
      </c>
      <c r="S1595" t="str">
        <f>VLOOKUP(P1595,Key!$A$2:$D$160,4,FALSE)</f>
        <v>Home - MDR</v>
      </c>
      <c r="T1595" t="b">
        <v>0</v>
      </c>
      <c r="U1595" s="4">
        <f t="shared" si="198"/>
        <v>9550.0333603440777</v>
      </c>
    </row>
    <row r="1596" spans="1:21" x14ac:dyDescent="0.2">
      <c r="A1596">
        <v>6610743781</v>
      </c>
      <c r="B1596" t="s">
        <v>1126</v>
      </c>
      <c r="D1596" s="7">
        <v>44592</v>
      </c>
      <c r="F1596" s="7">
        <f t="shared" si="200"/>
        <v>44592</v>
      </c>
      <c r="G1596" s="6">
        <f t="shared" si="201"/>
        <v>1</v>
      </c>
      <c r="H1596" s="6">
        <f t="shared" si="202"/>
        <v>31</v>
      </c>
      <c r="I1596" s="6">
        <f t="shared" si="203"/>
        <v>2022</v>
      </c>
      <c r="J1596" t="s">
        <v>4</v>
      </c>
      <c r="K1596" t="s">
        <v>5</v>
      </c>
      <c r="L1596">
        <v>3362</v>
      </c>
      <c r="M1596">
        <v>11615.98046875</v>
      </c>
      <c r="N1596">
        <f t="shared" si="204"/>
        <v>11.615980468749999</v>
      </c>
      <c r="O1596" s="4">
        <f t="shared" si="205"/>
        <v>7.217833399847656</v>
      </c>
      <c r="P1596" s="5" t="s">
        <v>847</v>
      </c>
      <c r="Q1596" t="str">
        <f>VLOOKUP(P1596,Key!$A$2:$C$160,2,FALSE)</f>
        <v>Home - MDR</v>
      </c>
      <c r="R1596" t="str">
        <f>VLOOKUP(P1596,Key!$A$2:$C$160,3,FALSE)</f>
        <v>Home - MDR</v>
      </c>
      <c r="S1596" t="str">
        <f>VLOOKUP(P1596,Key!$A$2:$D$160,4,FALSE)</f>
        <v>Home - MDR</v>
      </c>
      <c r="T1596" t="b">
        <v>0</v>
      </c>
      <c r="U1596" s="4">
        <f t="shared" si="198"/>
        <v>9557.2511937439249</v>
      </c>
    </row>
    <row r="1597" spans="1:21" x14ac:dyDescent="0.2">
      <c r="A1597">
        <v>6615825255</v>
      </c>
      <c r="B1597" t="s">
        <v>1127</v>
      </c>
      <c r="D1597" s="7">
        <v>44593</v>
      </c>
      <c r="F1597" s="7">
        <f t="shared" si="200"/>
        <v>44593</v>
      </c>
      <c r="G1597" s="6">
        <f t="shared" si="201"/>
        <v>2</v>
      </c>
      <c r="H1597" s="6">
        <f t="shared" si="202"/>
        <v>1</v>
      </c>
      <c r="I1597" s="6">
        <f t="shared" si="203"/>
        <v>2022</v>
      </c>
      <c r="J1597" t="s">
        <v>4</v>
      </c>
      <c r="K1597" t="s">
        <v>5</v>
      </c>
      <c r="L1597">
        <v>3080</v>
      </c>
      <c r="M1597">
        <v>10380.8095703125</v>
      </c>
      <c r="N1597">
        <f t="shared" si="204"/>
        <v>10.380809570312501</v>
      </c>
      <c r="O1597" s="4">
        <f t="shared" si="205"/>
        <v>6.4503340235146487</v>
      </c>
      <c r="P1597" s="5" t="s">
        <v>847</v>
      </c>
      <c r="Q1597" t="str">
        <f>VLOOKUP(P1597,Key!$A$2:$C$160,2,FALSE)</f>
        <v>Home - MDR</v>
      </c>
      <c r="R1597" t="str">
        <f>VLOOKUP(P1597,Key!$A$2:$C$160,3,FALSE)</f>
        <v>Home - MDR</v>
      </c>
      <c r="S1597" t="str">
        <f>VLOOKUP(P1597,Key!$A$2:$D$160,4,FALSE)</f>
        <v>Home - MDR</v>
      </c>
      <c r="T1597" t="b">
        <v>0</v>
      </c>
      <c r="U1597" s="4">
        <f t="shared" si="198"/>
        <v>9563.70152776744</v>
      </c>
    </row>
    <row r="1598" spans="1:21" x14ac:dyDescent="0.2">
      <c r="A1598">
        <v>6620757689</v>
      </c>
      <c r="B1598" t="s">
        <v>1128</v>
      </c>
      <c r="D1598" s="7">
        <v>44594</v>
      </c>
      <c r="F1598" s="7">
        <f t="shared" si="200"/>
        <v>44594</v>
      </c>
      <c r="G1598" s="6">
        <f t="shared" si="201"/>
        <v>2</v>
      </c>
      <c r="H1598" s="6">
        <f t="shared" si="202"/>
        <v>2</v>
      </c>
      <c r="I1598" s="6">
        <f t="shared" si="203"/>
        <v>2022</v>
      </c>
      <c r="J1598" t="s">
        <v>4</v>
      </c>
      <c r="K1598" t="s">
        <v>5</v>
      </c>
      <c r="L1598">
        <v>2910</v>
      </c>
      <c r="M1598">
        <v>10159.279296875</v>
      </c>
      <c r="N1598">
        <f t="shared" si="204"/>
        <v>10.159279296875001</v>
      </c>
      <c r="O1598" s="4">
        <f t="shared" si="205"/>
        <v>6.3126815359785153</v>
      </c>
      <c r="P1598" s="5" t="s">
        <v>847</v>
      </c>
      <c r="Q1598" t="str">
        <f>VLOOKUP(P1598,Key!$A$2:$C$160,2,FALSE)</f>
        <v>Home - MDR</v>
      </c>
      <c r="R1598" t="str">
        <f>VLOOKUP(P1598,Key!$A$2:$C$160,3,FALSE)</f>
        <v>Home - MDR</v>
      </c>
      <c r="S1598" t="str">
        <f>VLOOKUP(P1598,Key!$A$2:$D$160,4,FALSE)</f>
        <v>Home - MDR</v>
      </c>
      <c r="T1598" t="b">
        <v>0</v>
      </c>
      <c r="U1598" s="4">
        <f t="shared" si="198"/>
        <v>9570.0142093034192</v>
      </c>
    </row>
    <row r="1599" spans="1:21" x14ac:dyDescent="0.2">
      <c r="A1599">
        <v>6627697017</v>
      </c>
      <c r="B1599" t="s">
        <v>1129</v>
      </c>
      <c r="D1599" s="7">
        <v>44595</v>
      </c>
      <c r="F1599" s="7">
        <f t="shared" si="200"/>
        <v>44595</v>
      </c>
      <c r="G1599" s="6">
        <f t="shared" si="201"/>
        <v>2</v>
      </c>
      <c r="H1599" s="6">
        <f t="shared" si="202"/>
        <v>3</v>
      </c>
      <c r="I1599" s="6">
        <f t="shared" si="203"/>
        <v>2022</v>
      </c>
      <c r="J1599" t="s">
        <v>1130</v>
      </c>
      <c r="K1599" t="s">
        <v>5</v>
      </c>
      <c r="L1599">
        <v>3300</v>
      </c>
      <c r="M1599">
        <v>10460.7568359375</v>
      </c>
      <c r="N1599">
        <f t="shared" si="204"/>
        <v>10.4607568359375</v>
      </c>
      <c r="O1599" s="4">
        <f t="shared" si="205"/>
        <v>6.5000109359033207</v>
      </c>
      <c r="P1599" s="5" t="s">
        <v>1183</v>
      </c>
      <c r="Q1599" t="str">
        <f>VLOOKUP(P1599,Key!$A$2:$C$160,2,FALSE)</f>
        <v>Saint Lucia</v>
      </c>
      <c r="R1599" t="str">
        <f>VLOOKUP(P1599,Key!$A$2:$C$160,3,FALSE)</f>
        <v>Saint Lucia</v>
      </c>
      <c r="S1599" t="str">
        <f>VLOOKUP(P1599,Key!$A$2:$D$160,4,FALSE)</f>
        <v>INT</v>
      </c>
      <c r="T1599" t="b">
        <v>1</v>
      </c>
      <c r="U1599" s="4">
        <f t="shared" si="198"/>
        <v>9576.5142202393217</v>
      </c>
    </row>
    <row r="1600" spans="1:21" x14ac:dyDescent="0.2">
      <c r="A1600">
        <v>6642601938</v>
      </c>
      <c r="B1600" t="s">
        <v>1131</v>
      </c>
      <c r="D1600" s="7">
        <v>44598</v>
      </c>
      <c r="F1600" s="7">
        <f t="shared" si="200"/>
        <v>44598</v>
      </c>
      <c r="G1600" s="6">
        <f t="shared" si="201"/>
        <v>2</v>
      </c>
      <c r="H1600" s="6">
        <f t="shared" si="202"/>
        <v>6</v>
      </c>
      <c r="I1600" s="6">
        <f t="shared" si="203"/>
        <v>2022</v>
      </c>
      <c r="J1600" t="s">
        <v>1130</v>
      </c>
      <c r="K1600" t="s">
        <v>5</v>
      </c>
      <c r="L1600">
        <v>2372</v>
      </c>
      <c r="M1600">
        <v>7242.0625</v>
      </c>
      <c r="N1600">
        <f t="shared" si="204"/>
        <v>7.2420625000000003</v>
      </c>
      <c r="O1600" s="4">
        <f t="shared" si="205"/>
        <v>4.5000076176875003</v>
      </c>
      <c r="P1600" s="5" t="s">
        <v>1183</v>
      </c>
      <c r="Q1600" t="str">
        <f>VLOOKUP(P1600,Key!$A$2:$C$160,2,FALSE)</f>
        <v>Saint Lucia</v>
      </c>
      <c r="R1600" t="str">
        <f>VLOOKUP(P1600,Key!$A$2:$C$160,3,FALSE)</f>
        <v>Saint Lucia</v>
      </c>
      <c r="S1600" t="str">
        <f>VLOOKUP(P1600,Key!$A$2:$D$160,4,FALSE)</f>
        <v>INT</v>
      </c>
      <c r="T1600" t="b">
        <v>1</v>
      </c>
      <c r="U1600" s="4">
        <f t="shared" si="198"/>
        <v>9581.0142278570092</v>
      </c>
    </row>
    <row r="1601" spans="1:21" x14ac:dyDescent="0.2">
      <c r="A1601">
        <v>6644898247</v>
      </c>
      <c r="B1601" t="s">
        <v>1132</v>
      </c>
      <c r="D1601" s="7">
        <v>44599</v>
      </c>
      <c r="F1601" s="7">
        <f t="shared" si="200"/>
        <v>44599</v>
      </c>
      <c r="G1601" s="6">
        <f t="shared" si="201"/>
        <v>2</v>
      </c>
      <c r="H1601" s="6">
        <f t="shared" si="202"/>
        <v>7</v>
      </c>
      <c r="I1601" s="6">
        <f t="shared" si="203"/>
        <v>2022</v>
      </c>
      <c r="J1601" t="s">
        <v>1130</v>
      </c>
      <c r="K1601" t="s">
        <v>5</v>
      </c>
      <c r="L1601">
        <v>3180</v>
      </c>
      <c r="M1601">
        <v>10138.8876953125</v>
      </c>
      <c r="N1601">
        <f t="shared" si="204"/>
        <v>10.1388876953125</v>
      </c>
      <c r="O1601" s="4">
        <f t="shared" si="205"/>
        <v>6.300010786124024</v>
      </c>
      <c r="P1601" s="5" t="s">
        <v>1183</v>
      </c>
      <c r="Q1601" t="str">
        <f>VLOOKUP(P1601,Key!$A$2:$C$160,2,FALSE)</f>
        <v>Saint Lucia</v>
      </c>
      <c r="R1601" t="str">
        <f>VLOOKUP(P1601,Key!$A$2:$C$160,3,FALSE)</f>
        <v>Saint Lucia</v>
      </c>
      <c r="S1601" t="str">
        <f>VLOOKUP(P1601,Key!$A$2:$D$160,4,FALSE)</f>
        <v>INT</v>
      </c>
      <c r="T1601" t="b">
        <v>1</v>
      </c>
      <c r="U1601" s="4">
        <f t="shared" si="198"/>
        <v>9587.3142386431336</v>
      </c>
    </row>
    <row r="1602" spans="1:21" x14ac:dyDescent="0.2">
      <c r="A1602">
        <v>6651994096</v>
      </c>
      <c r="B1602" t="s">
        <v>1133</v>
      </c>
      <c r="D1602" s="7">
        <v>44600</v>
      </c>
      <c r="F1602" s="7">
        <f t="shared" si="200"/>
        <v>44600</v>
      </c>
      <c r="G1602" s="6">
        <f t="shared" si="201"/>
        <v>2</v>
      </c>
      <c r="H1602" s="6">
        <f t="shared" si="202"/>
        <v>8</v>
      </c>
      <c r="I1602" s="6">
        <f t="shared" si="203"/>
        <v>2022</v>
      </c>
      <c r="J1602" t="s">
        <v>1130</v>
      </c>
      <c r="K1602" t="s">
        <v>5</v>
      </c>
      <c r="L1602">
        <v>2580</v>
      </c>
      <c r="M1602">
        <v>8207.6708984375</v>
      </c>
      <c r="N1602">
        <f t="shared" si="204"/>
        <v>8.2076708984375006</v>
      </c>
      <c r="O1602" s="4">
        <f t="shared" si="205"/>
        <v>5.1000086738330079</v>
      </c>
      <c r="P1602" s="5" t="s">
        <v>1183</v>
      </c>
      <c r="Q1602" t="str">
        <f>VLOOKUP(P1602,Key!$A$2:$C$160,2,FALSE)</f>
        <v>Saint Lucia</v>
      </c>
      <c r="R1602" t="str">
        <f>VLOOKUP(P1602,Key!$A$2:$C$160,3,FALSE)</f>
        <v>Saint Lucia</v>
      </c>
      <c r="S1602" t="str">
        <f>VLOOKUP(P1602,Key!$A$2:$D$160,4,FALSE)</f>
        <v>INT</v>
      </c>
      <c r="T1602" t="b">
        <v>1</v>
      </c>
      <c r="U1602" s="4">
        <f t="shared" si="198"/>
        <v>9592.4142473169668</v>
      </c>
    </row>
    <row r="1603" spans="1:21" x14ac:dyDescent="0.2">
      <c r="A1603">
        <v>6655756997</v>
      </c>
      <c r="B1603" t="s">
        <v>1134</v>
      </c>
      <c r="D1603" s="7">
        <v>44601</v>
      </c>
      <c r="F1603" s="7">
        <f t="shared" si="200"/>
        <v>44601</v>
      </c>
      <c r="G1603" s="6">
        <f t="shared" si="201"/>
        <v>2</v>
      </c>
      <c r="H1603" s="6">
        <f t="shared" si="202"/>
        <v>9</v>
      </c>
      <c r="I1603" s="6">
        <f t="shared" si="203"/>
        <v>2022</v>
      </c>
      <c r="J1603" t="s">
        <v>1130</v>
      </c>
      <c r="K1603" t="s">
        <v>5</v>
      </c>
      <c r="L1603">
        <v>2719</v>
      </c>
      <c r="M1603">
        <v>8529.5400390625</v>
      </c>
      <c r="N1603">
        <f t="shared" si="204"/>
        <v>8.5295400390624998</v>
      </c>
      <c r="O1603" s="4">
        <f t="shared" si="205"/>
        <v>5.3000088236123046</v>
      </c>
      <c r="P1603" s="5" t="s">
        <v>1183</v>
      </c>
      <c r="Q1603" t="str">
        <f>VLOOKUP(P1603,Key!$A$2:$C$160,2,FALSE)</f>
        <v>Saint Lucia</v>
      </c>
      <c r="R1603" t="str">
        <f>VLOOKUP(P1603,Key!$A$2:$C$160,3,FALSE)</f>
        <v>Saint Lucia</v>
      </c>
      <c r="S1603" t="str">
        <f>VLOOKUP(P1603,Key!$A$2:$D$160,4,FALSE)</f>
        <v>INT</v>
      </c>
      <c r="T1603" t="b">
        <v>1</v>
      </c>
      <c r="U1603" s="4">
        <f t="shared" si="198"/>
        <v>9597.7142561405799</v>
      </c>
    </row>
    <row r="1604" spans="1:21" x14ac:dyDescent="0.2">
      <c r="A1604">
        <v>6661162640</v>
      </c>
      <c r="B1604" t="s">
        <v>1135</v>
      </c>
      <c r="D1604" s="7">
        <v>44602</v>
      </c>
      <c r="F1604" s="7">
        <f t="shared" si="200"/>
        <v>44602</v>
      </c>
      <c r="G1604" s="6">
        <f t="shared" si="201"/>
        <v>2</v>
      </c>
      <c r="H1604" s="6">
        <f t="shared" si="202"/>
        <v>10</v>
      </c>
      <c r="I1604" s="6">
        <f t="shared" si="203"/>
        <v>2022</v>
      </c>
      <c r="J1604" t="s">
        <v>1130</v>
      </c>
      <c r="K1604" t="s">
        <v>5</v>
      </c>
      <c r="L1604">
        <v>3240</v>
      </c>
      <c r="M1604">
        <v>10299.822265625</v>
      </c>
      <c r="N1604">
        <f t="shared" si="204"/>
        <v>10.299822265625</v>
      </c>
      <c r="O1604" s="4">
        <f t="shared" si="205"/>
        <v>6.4000108610136719</v>
      </c>
      <c r="P1604" s="5" t="s">
        <v>1183</v>
      </c>
      <c r="Q1604" t="str">
        <f>VLOOKUP(P1604,Key!$A$2:$C$160,2,FALSE)</f>
        <v>Saint Lucia</v>
      </c>
      <c r="R1604" t="str">
        <f>VLOOKUP(P1604,Key!$A$2:$C$160,3,FALSE)</f>
        <v>Saint Lucia</v>
      </c>
      <c r="S1604" t="str">
        <f>VLOOKUP(P1604,Key!$A$2:$D$160,4,FALSE)</f>
        <v>INT</v>
      </c>
      <c r="T1604" t="b">
        <v>1</v>
      </c>
      <c r="U1604" s="4">
        <f t="shared" si="198"/>
        <v>9604.1142670015943</v>
      </c>
    </row>
    <row r="1605" spans="1:21" x14ac:dyDescent="0.2">
      <c r="A1605">
        <v>6667899502</v>
      </c>
      <c r="B1605" t="s">
        <v>1136</v>
      </c>
      <c r="D1605" s="7">
        <v>44603</v>
      </c>
      <c r="F1605" s="7">
        <f t="shared" si="200"/>
        <v>44603</v>
      </c>
      <c r="G1605" s="6">
        <f t="shared" si="201"/>
        <v>2</v>
      </c>
      <c r="H1605" s="6">
        <f t="shared" si="202"/>
        <v>11</v>
      </c>
      <c r="I1605" s="6">
        <f t="shared" si="203"/>
        <v>2022</v>
      </c>
      <c r="J1605" t="s">
        <v>7</v>
      </c>
      <c r="K1605" t="s">
        <v>5</v>
      </c>
      <c r="L1605">
        <v>3085</v>
      </c>
      <c r="M1605">
        <v>10543.3798828125</v>
      </c>
      <c r="N1605">
        <f t="shared" si="204"/>
        <v>10.5433798828125</v>
      </c>
      <c r="O1605" s="4">
        <f t="shared" si="205"/>
        <v>6.5513505011630864</v>
      </c>
      <c r="P1605" s="5" t="s">
        <v>847</v>
      </c>
      <c r="Q1605" t="str">
        <f>VLOOKUP(P1605,Key!$A$2:$C$160,2,FALSE)</f>
        <v>Home - MDR</v>
      </c>
      <c r="R1605" t="str">
        <f>VLOOKUP(P1605,Key!$A$2:$C$160,3,FALSE)</f>
        <v>Home - MDR</v>
      </c>
      <c r="S1605" t="str">
        <f>VLOOKUP(P1605,Key!$A$2:$D$160,4,FALSE)</f>
        <v>Home - MDR</v>
      </c>
      <c r="T1605" t="b">
        <v>0</v>
      </c>
      <c r="U1605" s="4">
        <f t="shared" si="198"/>
        <v>9610.6656175027565</v>
      </c>
    </row>
    <row r="1606" spans="1:21" x14ac:dyDescent="0.2">
      <c r="A1606">
        <v>6672693140</v>
      </c>
      <c r="B1606" t="s">
        <v>1137</v>
      </c>
      <c r="D1606" s="7">
        <v>44604</v>
      </c>
      <c r="F1606" s="7">
        <f t="shared" si="200"/>
        <v>44604</v>
      </c>
      <c r="G1606" s="6">
        <f t="shared" si="201"/>
        <v>2</v>
      </c>
      <c r="H1606" s="6">
        <f t="shared" si="202"/>
        <v>12</v>
      </c>
      <c r="I1606" s="6">
        <f t="shared" si="203"/>
        <v>2022</v>
      </c>
      <c r="J1606" t="s">
        <v>4</v>
      </c>
      <c r="K1606" t="s">
        <v>5</v>
      </c>
      <c r="L1606">
        <v>3073</v>
      </c>
      <c r="M1606">
        <v>10603.83984375</v>
      </c>
      <c r="N1606">
        <f t="shared" si="204"/>
        <v>10.60383984375</v>
      </c>
      <c r="O1606" s="4">
        <f t="shared" si="205"/>
        <v>6.5889185675507811</v>
      </c>
      <c r="P1606" s="5" t="s">
        <v>1184</v>
      </c>
      <c r="Q1606" t="str">
        <f>VLOOKUP(P1606,Key!$A$2:$C$160,2,FALSE)</f>
        <v>California</v>
      </c>
      <c r="R1606" t="str">
        <f>VLOOKUP(P1606,Key!$A$2:$C$160,3,FALSE)</f>
        <v>USA</v>
      </c>
      <c r="S1606" t="str">
        <f>VLOOKUP(P1606,Key!$A$2:$D$160,4,FALSE)</f>
        <v>DOM</v>
      </c>
      <c r="T1606" t="b">
        <v>0</v>
      </c>
      <c r="U1606" s="4">
        <f t="shared" si="198"/>
        <v>9617.2545360703079</v>
      </c>
    </row>
    <row r="1607" spans="1:21" x14ac:dyDescent="0.2">
      <c r="A1607">
        <v>6678417929</v>
      </c>
      <c r="B1607" t="s">
        <v>1138</v>
      </c>
      <c r="D1607" s="7">
        <v>44605</v>
      </c>
      <c r="F1607" s="7">
        <f t="shared" si="200"/>
        <v>44605</v>
      </c>
      <c r="G1607" s="6">
        <f t="shared" si="201"/>
        <v>2</v>
      </c>
      <c r="H1607" s="6">
        <f t="shared" si="202"/>
        <v>13</v>
      </c>
      <c r="I1607" s="6">
        <f t="shared" si="203"/>
        <v>2022</v>
      </c>
      <c r="J1607" t="s">
        <v>4</v>
      </c>
      <c r="K1607" t="s">
        <v>5</v>
      </c>
      <c r="L1607">
        <v>2139</v>
      </c>
      <c r="M1607">
        <v>7163.14990234375</v>
      </c>
      <c r="N1607">
        <f t="shared" si="204"/>
        <v>7.1631499023437497</v>
      </c>
      <c r="O1607" s="4">
        <f t="shared" si="205"/>
        <v>4.4509736179692387</v>
      </c>
      <c r="P1607" s="5" t="s">
        <v>1184</v>
      </c>
      <c r="Q1607" t="str">
        <f>VLOOKUP(P1607,Key!$A$2:$C$160,2,FALSE)</f>
        <v>California</v>
      </c>
      <c r="R1607" t="str">
        <f>VLOOKUP(P1607,Key!$A$2:$C$160,3,FALSE)</f>
        <v>USA</v>
      </c>
      <c r="S1607" t="str">
        <f>VLOOKUP(P1607,Key!$A$2:$D$160,4,FALSE)</f>
        <v>DOM</v>
      </c>
      <c r="T1607" t="b">
        <v>0</v>
      </c>
      <c r="U1607" s="4">
        <f t="shared" si="198"/>
        <v>9621.7055096882777</v>
      </c>
    </row>
    <row r="1608" spans="1:21" x14ac:dyDescent="0.2">
      <c r="A1608">
        <v>6682621685</v>
      </c>
      <c r="B1608" t="s">
        <v>1139</v>
      </c>
      <c r="D1608" s="7">
        <v>44606</v>
      </c>
      <c r="F1608" s="7">
        <f t="shared" si="200"/>
        <v>44606</v>
      </c>
      <c r="G1608" s="6">
        <f t="shared" si="201"/>
        <v>2</v>
      </c>
      <c r="H1608" s="6">
        <f t="shared" si="202"/>
        <v>14</v>
      </c>
      <c r="I1608" s="6">
        <f t="shared" si="203"/>
        <v>2022</v>
      </c>
      <c r="J1608" t="s">
        <v>4</v>
      </c>
      <c r="K1608" t="s">
        <v>5</v>
      </c>
      <c r="L1608">
        <v>3001</v>
      </c>
      <c r="M1608">
        <v>10451.76953125</v>
      </c>
      <c r="N1608">
        <f t="shared" si="204"/>
        <v>10.451769531249999</v>
      </c>
      <c r="O1608" s="4">
        <f t="shared" si="205"/>
        <v>6.4944264854023439</v>
      </c>
      <c r="P1608" s="5" t="s">
        <v>1184</v>
      </c>
      <c r="Q1608" t="str">
        <f>VLOOKUP(P1608,Key!$A$2:$C$160,2,FALSE)</f>
        <v>California</v>
      </c>
      <c r="R1608" t="str">
        <f>VLOOKUP(P1608,Key!$A$2:$C$160,3,FALSE)</f>
        <v>USA</v>
      </c>
      <c r="S1608" t="str">
        <f>VLOOKUP(P1608,Key!$A$2:$D$160,4,FALSE)</f>
        <v>DOM</v>
      </c>
      <c r="T1608" t="b">
        <v>0</v>
      </c>
      <c r="U1608" s="4">
        <f t="shared" ref="U1608:U1647" si="206">IF(K1608="Run",O1608,0)+U1607</f>
        <v>9628.1999361736798</v>
      </c>
    </row>
    <row r="1609" spans="1:21" x14ac:dyDescent="0.2">
      <c r="A1609">
        <v>6687452375</v>
      </c>
      <c r="B1609" t="s">
        <v>1140</v>
      </c>
      <c r="D1609" s="7">
        <v>44607</v>
      </c>
      <c r="F1609" s="7">
        <f t="shared" si="200"/>
        <v>44607</v>
      </c>
      <c r="G1609" s="6">
        <f t="shared" si="201"/>
        <v>2</v>
      </c>
      <c r="H1609" s="6">
        <f t="shared" si="202"/>
        <v>15</v>
      </c>
      <c r="I1609" s="6">
        <f t="shared" si="203"/>
        <v>2022</v>
      </c>
      <c r="J1609" t="s">
        <v>4</v>
      </c>
      <c r="K1609" t="s">
        <v>5</v>
      </c>
      <c r="L1609">
        <v>2988</v>
      </c>
      <c r="M1609">
        <v>10108.3203125</v>
      </c>
      <c r="N1609">
        <f t="shared" si="204"/>
        <v>10.1083203125</v>
      </c>
      <c r="O1609" s="4">
        <f t="shared" si="205"/>
        <v>6.2810171008984375</v>
      </c>
      <c r="P1609" s="5" t="s">
        <v>847</v>
      </c>
      <c r="Q1609" t="str">
        <f>VLOOKUP(P1609,Key!$A$2:$C$160,2,FALSE)</f>
        <v>Home - MDR</v>
      </c>
      <c r="R1609" t="str">
        <f>VLOOKUP(P1609,Key!$A$2:$C$160,3,FALSE)</f>
        <v>Home - MDR</v>
      </c>
      <c r="S1609" t="str">
        <f>VLOOKUP(P1609,Key!$A$2:$D$160,4,FALSE)</f>
        <v>Home - MDR</v>
      </c>
      <c r="T1609" t="b">
        <v>0</v>
      </c>
      <c r="U1609" s="4">
        <f t="shared" si="206"/>
        <v>9634.4809532745785</v>
      </c>
    </row>
    <row r="1610" spans="1:21" x14ac:dyDescent="0.2">
      <c r="A1610">
        <v>6692889958</v>
      </c>
      <c r="B1610" t="s">
        <v>1141</v>
      </c>
      <c r="D1610" s="7">
        <v>44608</v>
      </c>
      <c r="F1610" s="7">
        <f t="shared" si="200"/>
        <v>44608</v>
      </c>
      <c r="G1610" s="6">
        <f t="shared" si="201"/>
        <v>2</v>
      </c>
      <c r="H1610" s="6">
        <f t="shared" si="202"/>
        <v>16</v>
      </c>
      <c r="I1610" s="6">
        <f t="shared" si="203"/>
        <v>2022</v>
      </c>
      <c r="J1610" t="s">
        <v>4</v>
      </c>
      <c r="K1610" t="s">
        <v>5</v>
      </c>
      <c r="L1610">
        <v>3230</v>
      </c>
      <c r="M1610">
        <v>10605.4599609375</v>
      </c>
      <c r="N1610">
        <f t="shared" si="204"/>
        <v>10.6054599609375</v>
      </c>
      <c r="O1610" s="4">
        <f t="shared" si="205"/>
        <v>6.5899252613876955</v>
      </c>
      <c r="P1610" s="5" t="s">
        <v>847</v>
      </c>
      <c r="Q1610" t="str">
        <f>VLOOKUP(P1610,Key!$A$2:$C$160,2,FALSE)</f>
        <v>Home - MDR</v>
      </c>
      <c r="R1610" t="str">
        <f>VLOOKUP(P1610,Key!$A$2:$C$160,3,FALSE)</f>
        <v>Home - MDR</v>
      </c>
      <c r="S1610" t="str">
        <f>VLOOKUP(P1610,Key!$A$2:$D$160,4,FALSE)</f>
        <v>Home - MDR</v>
      </c>
      <c r="T1610" t="b">
        <v>0</v>
      </c>
      <c r="U1610" s="4">
        <f t="shared" si="206"/>
        <v>9641.0708785359657</v>
      </c>
    </row>
    <row r="1611" spans="1:21" x14ac:dyDescent="0.2">
      <c r="A1611">
        <v>6697806202</v>
      </c>
      <c r="B1611" t="s">
        <v>1142</v>
      </c>
      <c r="D1611" s="7">
        <v>44609</v>
      </c>
      <c r="F1611" s="7">
        <f t="shared" si="200"/>
        <v>44609</v>
      </c>
      <c r="G1611" s="6">
        <f t="shared" si="201"/>
        <v>2</v>
      </c>
      <c r="H1611" s="6">
        <f t="shared" si="202"/>
        <v>17</v>
      </c>
      <c r="I1611" s="6">
        <f t="shared" si="203"/>
        <v>2022</v>
      </c>
      <c r="J1611" t="s">
        <v>4</v>
      </c>
      <c r="K1611" t="s">
        <v>5</v>
      </c>
      <c r="L1611">
        <v>3151</v>
      </c>
      <c r="M1611">
        <v>10372.609375</v>
      </c>
      <c r="N1611">
        <f t="shared" si="204"/>
        <v>10.372609375</v>
      </c>
      <c r="O1611" s="4">
        <f t="shared" si="205"/>
        <v>6.4452386599531248</v>
      </c>
      <c r="P1611" s="5" t="s">
        <v>847</v>
      </c>
      <c r="Q1611" t="str">
        <f>VLOOKUP(P1611,Key!$A$2:$C$160,2,FALSE)</f>
        <v>Home - MDR</v>
      </c>
      <c r="R1611" t="str">
        <f>VLOOKUP(P1611,Key!$A$2:$C$160,3,FALSE)</f>
        <v>Home - MDR</v>
      </c>
      <c r="S1611" t="str">
        <f>VLOOKUP(P1611,Key!$A$2:$D$160,4,FALSE)</f>
        <v>Home - MDR</v>
      </c>
      <c r="T1611" t="b">
        <v>0</v>
      </c>
      <c r="U1611" s="4">
        <f t="shared" si="206"/>
        <v>9647.5161171959189</v>
      </c>
    </row>
    <row r="1612" spans="1:21" x14ac:dyDescent="0.2">
      <c r="A1612">
        <v>6702255249</v>
      </c>
      <c r="B1612" t="s">
        <v>1143</v>
      </c>
      <c r="D1612" s="7">
        <v>44610</v>
      </c>
      <c r="F1612" s="7">
        <f t="shared" si="200"/>
        <v>44610</v>
      </c>
      <c r="G1612" s="6">
        <f t="shared" si="201"/>
        <v>2</v>
      </c>
      <c r="H1612" s="6">
        <f t="shared" si="202"/>
        <v>18</v>
      </c>
      <c r="I1612" s="6">
        <f t="shared" si="203"/>
        <v>2022</v>
      </c>
      <c r="J1612" t="s">
        <v>4</v>
      </c>
      <c r="K1612" t="s">
        <v>5</v>
      </c>
      <c r="L1612">
        <v>3054</v>
      </c>
      <c r="M1612">
        <v>10441.1904296875</v>
      </c>
      <c r="N1612">
        <f t="shared" si="204"/>
        <v>10.4411904296875</v>
      </c>
      <c r="O1612" s="4">
        <f t="shared" si="205"/>
        <v>6.4878529384853518</v>
      </c>
      <c r="P1612" s="5" t="s">
        <v>847</v>
      </c>
      <c r="Q1612" t="str">
        <f>VLOOKUP(P1612,Key!$A$2:$C$160,2,FALSE)</f>
        <v>Home - MDR</v>
      </c>
      <c r="R1612" t="str">
        <f>VLOOKUP(P1612,Key!$A$2:$C$160,3,FALSE)</f>
        <v>Home - MDR</v>
      </c>
      <c r="S1612" t="str">
        <f>VLOOKUP(P1612,Key!$A$2:$D$160,4,FALSE)</f>
        <v>Home - MDR</v>
      </c>
      <c r="T1612" t="b">
        <v>0</v>
      </c>
      <c r="U1612" s="4">
        <f t="shared" si="206"/>
        <v>9654.0039701344049</v>
      </c>
    </row>
    <row r="1613" spans="1:21" x14ac:dyDescent="0.2">
      <c r="A1613">
        <v>6707574899</v>
      </c>
      <c r="B1613" t="s">
        <v>1144</v>
      </c>
      <c r="D1613" s="7">
        <v>44611</v>
      </c>
      <c r="F1613" s="7">
        <f t="shared" si="200"/>
        <v>44611</v>
      </c>
      <c r="G1613" s="6">
        <f t="shared" si="201"/>
        <v>2</v>
      </c>
      <c r="H1613" s="6">
        <f t="shared" si="202"/>
        <v>19</v>
      </c>
      <c r="I1613" s="6">
        <f t="shared" si="203"/>
        <v>2022</v>
      </c>
      <c r="J1613" t="s">
        <v>4</v>
      </c>
      <c r="K1613" t="s">
        <v>5</v>
      </c>
      <c r="L1613">
        <v>2948</v>
      </c>
      <c r="M1613">
        <v>10184.7197265625</v>
      </c>
      <c r="N1613">
        <f t="shared" si="204"/>
        <v>10.1847197265625</v>
      </c>
      <c r="O1613" s="4">
        <f t="shared" si="205"/>
        <v>6.3284894812138672</v>
      </c>
      <c r="P1613" s="5" t="s">
        <v>847</v>
      </c>
      <c r="Q1613" t="str">
        <f>VLOOKUP(P1613,Key!$A$2:$C$160,2,FALSE)</f>
        <v>Home - MDR</v>
      </c>
      <c r="R1613" t="str">
        <f>VLOOKUP(P1613,Key!$A$2:$C$160,3,FALSE)</f>
        <v>Home - MDR</v>
      </c>
      <c r="S1613" t="str">
        <f>VLOOKUP(P1613,Key!$A$2:$D$160,4,FALSE)</f>
        <v>Home - MDR</v>
      </c>
      <c r="T1613" t="b">
        <v>0</v>
      </c>
      <c r="U1613" s="4">
        <f t="shared" si="206"/>
        <v>9660.3324596156181</v>
      </c>
    </row>
    <row r="1614" spans="1:21" x14ac:dyDescent="0.2">
      <c r="A1614">
        <v>6712968492</v>
      </c>
      <c r="B1614" t="s">
        <v>1145</v>
      </c>
      <c r="D1614" s="7">
        <v>44612</v>
      </c>
      <c r="F1614" s="7">
        <f t="shared" si="200"/>
        <v>44612</v>
      </c>
      <c r="G1614" s="6">
        <f t="shared" si="201"/>
        <v>2</v>
      </c>
      <c r="H1614" s="6">
        <f t="shared" si="202"/>
        <v>20</v>
      </c>
      <c r="I1614" s="6">
        <f t="shared" si="203"/>
        <v>2022</v>
      </c>
      <c r="J1614" t="s">
        <v>4</v>
      </c>
      <c r="K1614" t="s">
        <v>5</v>
      </c>
      <c r="L1614">
        <v>1866</v>
      </c>
      <c r="M1614">
        <v>6480.919921875</v>
      </c>
      <c r="N1614">
        <f t="shared" si="204"/>
        <v>6.4809199218750004</v>
      </c>
      <c r="O1614" s="4">
        <f t="shared" si="205"/>
        <v>4.0270556927753907</v>
      </c>
      <c r="P1614" s="5" t="s">
        <v>847</v>
      </c>
      <c r="Q1614" t="str">
        <f>VLOOKUP(P1614,Key!$A$2:$C$160,2,FALSE)</f>
        <v>Home - MDR</v>
      </c>
      <c r="R1614" t="str">
        <f>VLOOKUP(P1614,Key!$A$2:$C$160,3,FALSE)</f>
        <v>Home - MDR</v>
      </c>
      <c r="S1614" t="str">
        <f>VLOOKUP(P1614,Key!$A$2:$D$160,4,FALSE)</f>
        <v>Home - MDR</v>
      </c>
      <c r="T1614" t="b">
        <v>0</v>
      </c>
      <c r="U1614" s="4">
        <f t="shared" si="206"/>
        <v>9664.3595153083934</v>
      </c>
    </row>
    <row r="1615" spans="1:21" x14ac:dyDescent="0.2">
      <c r="A1615">
        <v>6716938500</v>
      </c>
      <c r="B1615" t="s">
        <v>1146</v>
      </c>
      <c r="D1615" s="7">
        <v>44613</v>
      </c>
      <c r="F1615" s="7">
        <f t="shared" si="200"/>
        <v>44613</v>
      </c>
      <c r="G1615" s="6">
        <f t="shared" si="201"/>
        <v>2</v>
      </c>
      <c r="H1615" s="6">
        <f t="shared" si="202"/>
        <v>21</v>
      </c>
      <c r="I1615" s="6">
        <f t="shared" si="203"/>
        <v>2022</v>
      </c>
      <c r="J1615" t="s">
        <v>4</v>
      </c>
      <c r="K1615" t="s">
        <v>5</v>
      </c>
      <c r="L1615">
        <v>3414</v>
      </c>
      <c r="M1615">
        <v>12102.73046875</v>
      </c>
      <c r="N1615">
        <f t="shared" si="204"/>
        <v>12.10273046875</v>
      </c>
      <c r="O1615" s="4">
        <f t="shared" si="205"/>
        <v>7.5202857340976568</v>
      </c>
      <c r="P1615" s="5" t="s">
        <v>847</v>
      </c>
      <c r="Q1615" t="str">
        <f>VLOOKUP(P1615,Key!$A$2:$C$160,2,FALSE)</f>
        <v>Home - MDR</v>
      </c>
      <c r="R1615" t="str">
        <f>VLOOKUP(P1615,Key!$A$2:$C$160,3,FALSE)</f>
        <v>Home - MDR</v>
      </c>
      <c r="S1615" t="str">
        <f>VLOOKUP(P1615,Key!$A$2:$D$160,4,FALSE)</f>
        <v>Home - MDR</v>
      </c>
      <c r="T1615" t="b">
        <v>0</v>
      </c>
      <c r="U1615" s="4">
        <f t="shared" si="206"/>
        <v>9671.8798010424907</v>
      </c>
    </row>
    <row r="1616" spans="1:21" x14ac:dyDescent="0.2">
      <c r="A1616">
        <v>6721933843</v>
      </c>
      <c r="B1616" t="s">
        <v>1147</v>
      </c>
      <c r="D1616" s="7">
        <v>44614</v>
      </c>
      <c r="F1616" s="7">
        <f t="shared" si="200"/>
        <v>44614</v>
      </c>
      <c r="G1616" s="6">
        <f t="shared" si="201"/>
        <v>2</v>
      </c>
      <c r="H1616" s="6">
        <f t="shared" si="202"/>
        <v>22</v>
      </c>
      <c r="I1616" s="6">
        <f t="shared" si="203"/>
        <v>2022</v>
      </c>
      <c r="J1616" t="s">
        <v>4</v>
      </c>
      <c r="K1616" t="s">
        <v>5</v>
      </c>
      <c r="L1616">
        <v>2911</v>
      </c>
      <c r="M1616">
        <v>10219.5400390625</v>
      </c>
      <c r="N1616">
        <f t="shared" si="204"/>
        <v>10.219540039062499</v>
      </c>
      <c r="O1616" s="4">
        <f t="shared" si="205"/>
        <v>6.3501258136123049</v>
      </c>
      <c r="P1616" s="5" t="s">
        <v>847</v>
      </c>
      <c r="Q1616" t="str">
        <f>VLOOKUP(P1616,Key!$A$2:$C$160,2,FALSE)</f>
        <v>Home - MDR</v>
      </c>
      <c r="R1616" t="str">
        <f>VLOOKUP(P1616,Key!$A$2:$C$160,3,FALSE)</f>
        <v>Home - MDR</v>
      </c>
      <c r="S1616" t="str">
        <f>VLOOKUP(P1616,Key!$A$2:$D$160,4,FALSE)</f>
        <v>Home - MDR</v>
      </c>
      <c r="T1616" t="b">
        <v>0</v>
      </c>
      <c r="U1616" s="4">
        <f t="shared" si="206"/>
        <v>9678.2299268561037</v>
      </c>
    </row>
    <row r="1617" spans="1:21" x14ac:dyDescent="0.2">
      <c r="A1617">
        <v>6727363443</v>
      </c>
      <c r="B1617" t="s">
        <v>1148</v>
      </c>
      <c r="D1617" s="7">
        <v>44615</v>
      </c>
      <c r="F1617" s="7">
        <f t="shared" si="200"/>
        <v>44615</v>
      </c>
      <c r="G1617" s="6">
        <f t="shared" si="201"/>
        <v>2</v>
      </c>
      <c r="H1617" s="6">
        <f t="shared" si="202"/>
        <v>23</v>
      </c>
      <c r="I1617" s="6">
        <f t="shared" si="203"/>
        <v>2022</v>
      </c>
      <c r="J1617" t="s">
        <v>4</v>
      </c>
      <c r="K1617" t="s">
        <v>5</v>
      </c>
      <c r="L1617">
        <v>3011</v>
      </c>
      <c r="M1617">
        <v>10610.580078125</v>
      </c>
      <c r="N1617">
        <f t="shared" si="204"/>
        <v>10.610580078125</v>
      </c>
      <c r="O1617" s="4">
        <f t="shared" si="205"/>
        <v>6.5931067537246095</v>
      </c>
      <c r="P1617" s="5" t="s">
        <v>847</v>
      </c>
      <c r="Q1617" t="str">
        <f>VLOOKUP(P1617,Key!$A$2:$C$160,2,FALSE)</f>
        <v>Home - MDR</v>
      </c>
      <c r="R1617" t="str">
        <f>VLOOKUP(P1617,Key!$A$2:$C$160,3,FALSE)</f>
        <v>Home - MDR</v>
      </c>
      <c r="S1617" t="str">
        <f>VLOOKUP(P1617,Key!$A$2:$D$160,4,FALSE)</f>
        <v>Home - MDR</v>
      </c>
      <c r="T1617" t="b">
        <v>0</v>
      </c>
      <c r="U1617" s="4">
        <f t="shared" si="206"/>
        <v>9684.8230336098277</v>
      </c>
    </row>
    <row r="1618" spans="1:21" x14ac:dyDescent="0.2">
      <c r="A1618">
        <v>6732574397</v>
      </c>
      <c r="B1618" t="s">
        <v>1149</v>
      </c>
      <c r="D1618" s="7">
        <v>44616</v>
      </c>
      <c r="F1618" s="7">
        <f t="shared" si="200"/>
        <v>44616</v>
      </c>
      <c r="G1618" s="6">
        <f t="shared" si="201"/>
        <v>2</v>
      </c>
      <c r="H1618" s="6">
        <f t="shared" si="202"/>
        <v>24</v>
      </c>
      <c r="I1618" s="6">
        <f t="shared" si="203"/>
        <v>2022</v>
      </c>
      <c r="J1618" t="s">
        <v>4</v>
      </c>
      <c r="K1618" t="s">
        <v>5</v>
      </c>
      <c r="L1618">
        <v>2911</v>
      </c>
      <c r="M1618">
        <v>10246.6904296875</v>
      </c>
      <c r="N1618">
        <f t="shared" si="204"/>
        <v>10.246690429687501</v>
      </c>
      <c r="O1618" s="4">
        <f t="shared" si="205"/>
        <v>6.3669962789853516</v>
      </c>
      <c r="P1618" s="5" t="s">
        <v>847</v>
      </c>
      <c r="Q1618" t="str">
        <f>VLOOKUP(P1618,Key!$A$2:$C$160,2,FALSE)</f>
        <v>Home - MDR</v>
      </c>
      <c r="R1618" t="str">
        <f>VLOOKUP(P1618,Key!$A$2:$C$160,3,FALSE)</f>
        <v>Home - MDR</v>
      </c>
      <c r="S1618" t="str">
        <f>VLOOKUP(P1618,Key!$A$2:$D$160,4,FALSE)</f>
        <v>Home - MDR</v>
      </c>
      <c r="T1618" t="b">
        <v>0</v>
      </c>
      <c r="U1618" s="4">
        <f t="shared" si="206"/>
        <v>9691.1900298888122</v>
      </c>
    </row>
    <row r="1619" spans="1:21" x14ac:dyDescent="0.2">
      <c r="A1619">
        <v>6736948072</v>
      </c>
      <c r="B1619" t="s">
        <v>1150</v>
      </c>
      <c r="D1619" s="7">
        <v>44617</v>
      </c>
      <c r="F1619" s="7">
        <f t="shared" si="200"/>
        <v>44617</v>
      </c>
      <c r="G1619" s="6">
        <f t="shared" si="201"/>
        <v>2</v>
      </c>
      <c r="H1619" s="6">
        <f t="shared" si="202"/>
        <v>25</v>
      </c>
      <c r="I1619" s="6">
        <f t="shared" si="203"/>
        <v>2022</v>
      </c>
      <c r="J1619" t="s">
        <v>4</v>
      </c>
      <c r="K1619" t="s">
        <v>5</v>
      </c>
      <c r="L1619">
        <v>3012</v>
      </c>
      <c r="M1619">
        <v>10428.900390625</v>
      </c>
      <c r="N1619">
        <f t="shared" si="204"/>
        <v>10.428900390625</v>
      </c>
      <c r="O1619" s="4">
        <f t="shared" si="205"/>
        <v>6.4802162646230466</v>
      </c>
      <c r="P1619" s="5" t="s">
        <v>847</v>
      </c>
      <c r="Q1619" t="str">
        <f>VLOOKUP(P1619,Key!$A$2:$C$160,2,FALSE)</f>
        <v>Home - MDR</v>
      </c>
      <c r="R1619" t="str">
        <f>VLOOKUP(P1619,Key!$A$2:$C$160,3,FALSE)</f>
        <v>Home - MDR</v>
      </c>
      <c r="S1619" t="str">
        <f>VLOOKUP(P1619,Key!$A$2:$D$160,4,FALSE)</f>
        <v>Home - MDR</v>
      </c>
      <c r="T1619" t="b">
        <v>0</v>
      </c>
      <c r="U1619" s="4">
        <f t="shared" si="206"/>
        <v>9697.6702461534351</v>
      </c>
    </row>
    <row r="1620" spans="1:21" x14ac:dyDescent="0.2">
      <c r="A1620">
        <v>6741842811</v>
      </c>
      <c r="B1620" t="s">
        <v>1151</v>
      </c>
      <c r="D1620" s="7">
        <v>44618</v>
      </c>
      <c r="F1620" s="7">
        <f t="shared" si="200"/>
        <v>44618</v>
      </c>
      <c r="G1620" s="6">
        <f t="shared" si="201"/>
        <v>2</v>
      </c>
      <c r="H1620" s="6">
        <f t="shared" si="202"/>
        <v>26</v>
      </c>
      <c r="I1620" s="6">
        <f t="shared" si="203"/>
        <v>2022</v>
      </c>
      <c r="J1620" t="s">
        <v>4</v>
      </c>
      <c r="K1620" t="s">
        <v>5</v>
      </c>
      <c r="L1620">
        <v>2906</v>
      </c>
      <c r="M1620">
        <v>10030.080078125</v>
      </c>
      <c r="N1620">
        <f t="shared" si="204"/>
        <v>10.030080078125</v>
      </c>
      <c r="O1620" s="4">
        <f t="shared" si="205"/>
        <v>6.2324008882246096</v>
      </c>
      <c r="P1620" s="5" t="s">
        <v>847</v>
      </c>
      <c r="Q1620" t="str">
        <f>VLOOKUP(P1620,Key!$A$2:$C$160,2,FALSE)</f>
        <v>Home - MDR</v>
      </c>
      <c r="R1620" t="str">
        <f>VLOOKUP(P1620,Key!$A$2:$C$160,3,FALSE)</f>
        <v>Home - MDR</v>
      </c>
      <c r="S1620" t="str">
        <f>VLOOKUP(P1620,Key!$A$2:$D$160,4,FALSE)</f>
        <v>Home - MDR</v>
      </c>
      <c r="T1620" t="b">
        <v>0</v>
      </c>
      <c r="U1620" s="4">
        <f t="shared" si="206"/>
        <v>9703.9026470416593</v>
      </c>
    </row>
    <row r="1621" spans="1:21" x14ac:dyDescent="0.2">
      <c r="A1621">
        <v>6747181682</v>
      </c>
      <c r="B1621" t="s">
        <v>1152</v>
      </c>
      <c r="D1621" s="7">
        <v>44619</v>
      </c>
      <c r="F1621" s="7">
        <f t="shared" si="200"/>
        <v>44619</v>
      </c>
      <c r="G1621" s="6">
        <f t="shared" si="201"/>
        <v>2</v>
      </c>
      <c r="H1621" s="6">
        <f t="shared" si="202"/>
        <v>27</v>
      </c>
      <c r="I1621" s="6">
        <f t="shared" si="203"/>
        <v>2022</v>
      </c>
      <c r="J1621" t="s">
        <v>4</v>
      </c>
      <c r="K1621" t="s">
        <v>5</v>
      </c>
      <c r="L1621">
        <v>1977</v>
      </c>
      <c r="M1621">
        <v>6711.41015625</v>
      </c>
      <c r="N1621">
        <f t="shared" si="204"/>
        <v>6.7114101562500004</v>
      </c>
      <c r="O1621" s="4">
        <f t="shared" si="205"/>
        <v>4.1702756401992191</v>
      </c>
      <c r="P1621" s="5" t="s">
        <v>847</v>
      </c>
      <c r="Q1621" t="str">
        <f>VLOOKUP(P1621,Key!$A$2:$C$160,2,FALSE)</f>
        <v>Home - MDR</v>
      </c>
      <c r="R1621" t="str">
        <f>VLOOKUP(P1621,Key!$A$2:$C$160,3,FALSE)</f>
        <v>Home - MDR</v>
      </c>
      <c r="S1621" t="str">
        <f>VLOOKUP(P1621,Key!$A$2:$D$160,4,FALSE)</f>
        <v>Home - MDR</v>
      </c>
      <c r="T1621" t="b">
        <v>0</v>
      </c>
      <c r="U1621" s="4">
        <f t="shared" si="206"/>
        <v>9708.0729226818585</v>
      </c>
    </row>
    <row r="1622" spans="1:21" x14ac:dyDescent="0.2">
      <c r="A1622">
        <v>6751569406</v>
      </c>
      <c r="B1622" t="s">
        <v>1153</v>
      </c>
      <c r="D1622" s="7">
        <v>44620</v>
      </c>
      <c r="F1622" s="7">
        <f t="shared" si="200"/>
        <v>44620</v>
      </c>
      <c r="G1622" s="6">
        <f t="shared" si="201"/>
        <v>2</v>
      </c>
      <c r="H1622" s="6">
        <f t="shared" si="202"/>
        <v>28</v>
      </c>
      <c r="I1622" s="6">
        <f t="shared" si="203"/>
        <v>2022</v>
      </c>
      <c r="J1622" t="s">
        <v>4</v>
      </c>
      <c r="K1622" t="s">
        <v>5</v>
      </c>
      <c r="L1622">
        <v>3023</v>
      </c>
      <c r="M1622">
        <v>10954.900390625</v>
      </c>
      <c r="N1622">
        <f t="shared" si="204"/>
        <v>10.954900390624999</v>
      </c>
      <c r="O1622" s="4">
        <f t="shared" si="205"/>
        <v>6.807057410623047</v>
      </c>
      <c r="P1622" s="5" t="s">
        <v>847</v>
      </c>
      <c r="Q1622" t="str">
        <f>VLOOKUP(P1622,Key!$A$2:$C$160,2,FALSE)</f>
        <v>Home - MDR</v>
      </c>
      <c r="R1622" t="str">
        <f>VLOOKUP(P1622,Key!$A$2:$C$160,3,FALSE)</f>
        <v>Home - MDR</v>
      </c>
      <c r="S1622" t="str">
        <f>VLOOKUP(P1622,Key!$A$2:$D$160,4,FALSE)</f>
        <v>Home - MDR</v>
      </c>
      <c r="T1622" t="b">
        <v>0</v>
      </c>
      <c r="U1622" s="4">
        <f t="shared" si="206"/>
        <v>9714.8799800924808</v>
      </c>
    </row>
    <row r="1623" spans="1:21" x14ac:dyDescent="0.2">
      <c r="A1623">
        <v>6756718558</v>
      </c>
      <c r="B1623" t="s">
        <v>1154</v>
      </c>
      <c r="D1623" s="7">
        <v>44621</v>
      </c>
      <c r="F1623" s="7">
        <f t="shared" si="200"/>
        <v>44621</v>
      </c>
      <c r="G1623" s="6">
        <f t="shared" si="201"/>
        <v>3</v>
      </c>
      <c r="H1623" s="6">
        <f t="shared" si="202"/>
        <v>1</v>
      </c>
      <c r="I1623" s="6">
        <f t="shared" si="203"/>
        <v>2022</v>
      </c>
      <c r="J1623" t="s">
        <v>4</v>
      </c>
      <c r="K1623" t="s">
        <v>5</v>
      </c>
      <c r="L1623">
        <v>3221</v>
      </c>
      <c r="M1623">
        <v>11527.33984375</v>
      </c>
      <c r="N1623">
        <f t="shared" si="204"/>
        <v>11.527339843749999</v>
      </c>
      <c r="O1623" s="4">
        <f t="shared" si="205"/>
        <v>7.1627546860507811</v>
      </c>
      <c r="P1623" s="5" t="s">
        <v>847</v>
      </c>
      <c r="Q1623" t="str">
        <f>VLOOKUP(P1623,Key!$A$2:$C$160,2,FALSE)</f>
        <v>Home - MDR</v>
      </c>
      <c r="R1623" t="str">
        <f>VLOOKUP(P1623,Key!$A$2:$C$160,3,FALSE)</f>
        <v>Home - MDR</v>
      </c>
      <c r="S1623" t="str">
        <f>VLOOKUP(P1623,Key!$A$2:$D$160,4,FALSE)</f>
        <v>Home - MDR</v>
      </c>
      <c r="T1623" t="b">
        <v>0</v>
      </c>
      <c r="U1623" s="4">
        <f t="shared" si="206"/>
        <v>9722.0427347785317</v>
      </c>
    </row>
    <row r="1624" spans="1:21" x14ac:dyDescent="0.2">
      <c r="A1624">
        <v>6761906016</v>
      </c>
      <c r="B1624" t="s">
        <v>1155</v>
      </c>
      <c r="D1624" s="7">
        <v>44622</v>
      </c>
      <c r="F1624" s="7">
        <f t="shared" si="200"/>
        <v>44622</v>
      </c>
      <c r="G1624" s="6">
        <f t="shared" si="201"/>
        <v>3</v>
      </c>
      <c r="H1624" s="6">
        <f t="shared" si="202"/>
        <v>2</v>
      </c>
      <c r="I1624" s="6">
        <f t="shared" si="203"/>
        <v>2022</v>
      </c>
      <c r="J1624" t="s">
        <v>4</v>
      </c>
      <c r="K1624" t="s">
        <v>5</v>
      </c>
      <c r="L1624">
        <v>2970</v>
      </c>
      <c r="M1624">
        <v>10552.08984375</v>
      </c>
      <c r="N1624">
        <f t="shared" si="204"/>
        <v>10.55208984375</v>
      </c>
      <c r="O1624" s="4">
        <f t="shared" si="205"/>
        <v>6.5567626183007812</v>
      </c>
      <c r="P1624" s="5" t="s">
        <v>847</v>
      </c>
      <c r="Q1624" t="str">
        <f>VLOOKUP(P1624,Key!$A$2:$C$160,2,FALSE)</f>
        <v>Home - MDR</v>
      </c>
      <c r="R1624" t="str">
        <f>VLOOKUP(P1624,Key!$A$2:$C$160,3,FALSE)</f>
        <v>Home - MDR</v>
      </c>
      <c r="S1624" t="str">
        <f>VLOOKUP(P1624,Key!$A$2:$D$160,4,FALSE)</f>
        <v>Home - MDR</v>
      </c>
      <c r="T1624" t="b">
        <v>0</v>
      </c>
      <c r="U1624" s="4">
        <f t="shared" si="206"/>
        <v>9728.5994973968318</v>
      </c>
    </row>
    <row r="1625" spans="1:21" x14ac:dyDescent="0.2">
      <c r="A1625">
        <v>6768775711</v>
      </c>
      <c r="B1625" t="s">
        <v>1156</v>
      </c>
      <c r="D1625" s="7">
        <v>44623</v>
      </c>
      <c r="F1625" s="7">
        <f t="shared" si="200"/>
        <v>44623</v>
      </c>
      <c r="G1625" s="6">
        <f t="shared" si="201"/>
        <v>3</v>
      </c>
      <c r="H1625" s="6">
        <f t="shared" si="202"/>
        <v>3</v>
      </c>
      <c r="I1625" s="6">
        <f t="shared" si="203"/>
        <v>2022</v>
      </c>
      <c r="J1625" t="s">
        <v>7</v>
      </c>
      <c r="K1625" t="s">
        <v>5</v>
      </c>
      <c r="L1625">
        <v>2895</v>
      </c>
      <c r="M1625">
        <v>10067.5595703125</v>
      </c>
      <c r="N1625">
        <f t="shared" si="204"/>
        <v>10.0675595703125</v>
      </c>
      <c r="O1625" s="4">
        <f t="shared" si="205"/>
        <v>6.255689557764649</v>
      </c>
      <c r="P1625" s="5" t="s">
        <v>847</v>
      </c>
      <c r="Q1625" t="str">
        <f>VLOOKUP(P1625,Key!$A$2:$C$160,2,FALSE)</f>
        <v>Home - MDR</v>
      </c>
      <c r="R1625" t="str">
        <f>VLOOKUP(P1625,Key!$A$2:$C$160,3,FALSE)</f>
        <v>Home - MDR</v>
      </c>
      <c r="S1625" t="str">
        <f>VLOOKUP(P1625,Key!$A$2:$D$160,4,FALSE)</f>
        <v>Home - MDR</v>
      </c>
      <c r="T1625" t="b">
        <v>0</v>
      </c>
      <c r="U1625" s="4">
        <f t="shared" si="206"/>
        <v>9734.8551869545972</v>
      </c>
    </row>
    <row r="1626" spans="1:21" x14ac:dyDescent="0.2">
      <c r="A1626">
        <v>6772543066</v>
      </c>
      <c r="B1626" t="s">
        <v>1157</v>
      </c>
      <c r="D1626" s="7">
        <v>44624</v>
      </c>
      <c r="F1626" s="7">
        <f t="shared" si="200"/>
        <v>44624</v>
      </c>
      <c r="G1626" s="6">
        <f t="shared" si="201"/>
        <v>3</v>
      </c>
      <c r="H1626" s="6">
        <f t="shared" si="202"/>
        <v>4</v>
      </c>
      <c r="I1626" s="6">
        <f t="shared" si="203"/>
        <v>2022</v>
      </c>
      <c r="J1626" t="s">
        <v>4</v>
      </c>
      <c r="K1626" t="s">
        <v>5</v>
      </c>
      <c r="L1626">
        <v>3404</v>
      </c>
      <c r="M1626">
        <v>11775.0302734375</v>
      </c>
      <c r="N1626">
        <f t="shared" si="204"/>
        <v>11.775030273437499</v>
      </c>
      <c r="O1626" s="4">
        <f t="shared" si="205"/>
        <v>7.3166623360361331</v>
      </c>
      <c r="P1626" s="5" t="s">
        <v>847</v>
      </c>
      <c r="Q1626" t="str">
        <f>VLOOKUP(P1626,Key!$A$2:$C$160,2,FALSE)</f>
        <v>Home - MDR</v>
      </c>
      <c r="R1626" t="str">
        <f>VLOOKUP(P1626,Key!$A$2:$C$160,3,FALSE)</f>
        <v>Home - MDR</v>
      </c>
      <c r="S1626" t="str">
        <f>VLOOKUP(P1626,Key!$A$2:$D$160,4,FALSE)</f>
        <v>Home - MDR</v>
      </c>
      <c r="T1626" t="b">
        <v>0</v>
      </c>
      <c r="U1626" s="4">
        <f t="shared" si="206"/>
        <v>9742.171849290633</v>
      </c>
    </row>
    <row r="1627" spans="1:21" x14ac:dyDescent="0.2">
      <c r="A1627">
        <v>6778162039</v>
      </c>
      <c r="B1627" t="s">
        <v>1158</v>
      </c>
      <c r="D1627" s="7">
        <v>44625</v>
      </c>
      <c r="F1627" s="7">
        <f t="shared" si="200"/>
        <v>44625</v>
      </c>
      <c r="G1627" s="6">
        <f t="shared" si="201"/>
        <v>3</v>
      </c>
      <c r="H1627" s="6">
        <f t="shared" si="202"/>
        <v>5</v>
      </c>
      <c r="I1627" s="6">
        <f t="shared" si="203"/>
        <v>2022</v>
      </c>
      <c r="J1627" t="s">
        <v>4</v>
      </c>
      <c r="K1627" t="s">
        <v>5</v>
      </c>
      <c r="L1627">
        <v>2705</v>
      </c>
      <c r="M1627">
        <v>8814.5302734375</v>
      </c>
      <c r="N1627">
        <f t="shared" si="204"/>
        <v>8.8145302734374997</v>
      </c>
      <c r="O1627" s="4">
        <f t="shared" si="205"/>
        <v>5.4770934905361326</v>
      </c>
      <c r="P1627" s="5" t="s">
        <v>847</v>
      </c>
      <c r="Q1627" t="str">
        <f>VLOOKUP(P1627,Key!$A$2:$C$160,2,FALSE)</f>
        <v>Home - MDR</v>
      </c>
      <c r="R1627" t="str">
        <f>VLOOKUP(P1627,Key!$A$2:$C$160,3,FALSE)</f>
        <v>Home - MDR</v>
      </c>
      <c r="S1627" t="str">
        <f>VLOOKUP(P1627,Key!$A$2:$D$160,4,FALSE)</f>
        <v>Home - MDR</v>
      </c>
      <c r="T1627" t="b">
        <v>0</v>
      </c>
      <c r="U1627" s="4">
        <f t="shared" si="206"/>
        <v>9747.6489427811684</v>
      </c>
    </row>
    <row r="1628" spans="1:21" x14ac:dyDescent="0.2">
      <c r="A1628">
        <v>6783732224</v>
      </c>
      <c r="B1628" t="s">
        <v>1159</v>
      </c>
      <c r="D1628" s="7">
        <v>44626</v>
      </c>
      <c r="F1628" s="7">
        <f t="shared" si="200"/>
        <v>44626</v>
      </c>
      <c r="G1628" s="6">
        <f t="shared" si="201"/>
        <v>3</v>
      </c>
      <c r="H1628" s="6">
        <f t="shared" si="202"/>
        <v>6</v>
      </c>
      <c r="I1628" s="6">
        <f t="shared" si="203"/>
        <v>2022</v>
      </c>
      <c r="J1628" t="s">
        <v>4</v>
      </c>
      <c r="K1628" t="s">
        <v>5</v>
      </c>
      <c r="L1628">
        <v>2086</v>
      </c>
      <c r="M1628">
        <v>7366.89013671875</v>
      </c>
      <c r="N1628">
        <f t="shared" si="204"/>
        <v>7.3668901367187498</v>
      </c>
      <c r="O1628" s="4">
        <f t="shared" si="205"/>
        <v>4.5775718911430667</v>
      </c>
      <c r="P1628" s="5" t="s">
        <v>847</v>
      </c>
      <c r="Q1628" t="str">
        <f>VLOOKUP(P1628,Key!$A$2:$C$160,2,FALSE)</f>
        <v>Home - MDR</v>
      </c>
      <c r="R1628" t="str">
        <f>VLOOKUP(P1628,Key!$A$2:$C$160,3,FALSE)</f>
        <v>Home - MDR</v>
      </c>
      <c r="S1628" t="str">
        <f>VLOOKUP(P1628,Key!$A$2:$D$160,4,FALSE)</f>
        <v>Home - MDR</v>
      </c>
      <c r="T1628" t="b">
        <v>0</v>
      </c>
      <c r="U1628" s="4">
        <f t="shared" si="206"/>
        <v>9752.2265146723112</v>
      </c>
    </row>
    <row r="1629" spans="1:21" x14ac:dyDescent="0.2">
      <c r="A1629">
        <v>6788064419</v>
      </c>
      <c r="B1629" t="s">
        <v>1160</v>
      </c>
      <c r="D1629" s="7">
        <v>44627</v>
      </c>
      <c r="F1629" s="7">
        <f t="shared" ref="F1629:F1648" si="207">DATE(I1629,G1629,H1629)</f>
        <v>44627</v>
      </c>
      <c r="G1629" s="6">
        <f t="shared" ref="G1629:G1648" si="208">MONTH(D1629)</f>
        <v>3</v>
      </c>
      <c r="H1629" s="6">
        <f t="shared" ref="H1629:H1648" si="209">DAY(D1629)</f>
        <v>7</v>
      </c>
      <c r="I1629" s="6">
        <f t="shared" ref="I1629:I1648" si="210">YEAR(D1629)</f>
        <v>2022</v>
      </c>
      <c r="J1629" t="s">
        <v>4</v>
      </c>
      <c r="K1629" t="s">
        <v>5</v>
      </c>
      <c r="L1629">
        <v>2981</v>
      </c>
      <c r="M1629">
        <v>10177.990234375</v>
      </c>
      <c r="N1629">
        <f t="shared" ref="N1629:N1647" si="211">M1629/1000</f>
        <v>10.177990234375001</v>
      </c>
      <c r="O1629" s="4">
        <f t="shared" ref="O1629:O1647" si="212">M1629*$J$2</f>
        <v>6.3243079699238285</v>
      </c>
      <c r="P1629" s="5" t="s">
        <v>847</v>
      </c>
      <c r="Q1629" t="str">
        <f>VLOOKUP(P1629,Key!$A$2:$C$160,2,FALSE)</f>
        <v>Home - MDR</v>
      </c>
      <c r="R1629" t="str">
        <f>VLOOKUP(P1629,Key!$A$2:$C$160,3,FALSE)</f>
        <v>Home - MDR</v>
      </c>
      <c r="S1629" t="str">
        <f>VLOOKUP(P1629,Key!$A$2:$D$160,4,FALSE)</f>
        <v>Home - MDR</v>
      </c>
      <c r="T1629" t="b">
        <v>0</v>
      </c>
      <c r="U1629" s="4">
        <f t="shared" si="206"/>
        <v>9758.5508226422353</v>
      </c>
    </row>
    <row r="1630" spans="1:21" x14ac:dyDescent="0.2">
      <c r="A1630">
        <v>6792968428</v>
      </c>
      <c r="B1630" t="s">
        <v>1161</v>
      </c>
      <c r="D1630" s="7">
        <v>44628</v>
      </c>
      <c r="F1630" s="7">
        <f t="shared" si="207"/>
        <v>44628</v>
      </c>
      <c r="G1630" s="6">
        <f t="shared" si="208"/>
        <v>3</v>
      </c>
      <c r="H1630" s="6">
        <f t="shared" si="209"/>
        <v>8</v>
      </c>
      <c r="I1630" s="6">
        <f t="shared" si="210"/>
        <v>2022</v>
      </c>
      <c r="J1630" t="s">
        <v>4</v>
      </c>
      <c r="K1630" t="s">
        <v>5</v>
      </c>
      <c r="L1630">
        <v>2977</v>
      </c>
      <c r="M1630">
        <v>10258.5</v>
      </c>
      <c r="N1630">
        <f t="shared" si="211"/>
        <v>10.2585</v>
      </c>
      <c r="O1630" s="4">
        <f t="shared" si="212"/>
        <v>6.3743344034999998</v>
      </c>
      <c r="P1630" s="5" t="s">
        <v>847</v>
      </c>
      <c r="Q1630" t="str">
        <f>VLOOKUP(P1630,Key!$A$2:$C$160,2,FALSE)</f>
        <v>Home - MDR</v>
      </c>
      <c r="R1630" t="str">
        <f>VLOOKUP(P1630,Key!$A$2:$C$160,3,FALSE)</f>
        <v>Home - MDR</v>
      </c>
      <c r="S1630" t="str">
        <f>VLOOKUP(P1630,Key!$A$2:$D$160,4,FALSE)</f>
        <v>Home - MDR</v>
      </c>
      <c r="T1630" t="b">
        <v>0</v>
      </c>
      <c r="U1630" s="4">
        <f t="shared" si="206"/>
        <v>9764.9251570457345</v>
      </c>
    </row>
    <row r="1631" spans="1:21" x14ac:dyDescent="0.2">
      <c r="A1631">
        <v>6798482283</v>
      </c>
      <c r="B1631" t="s">
        <v>1162</v>
      </c>
      <c r="D1631" s="7">
        <v>44629</v>
      </c>
      <c r="F1631" s="7">
        <f t="shared" si="207"/>
        <v>44629</v>
      </c>
      <c r="G1631" s="6">
        <f t="shared" si="208"/>
        <v>3</v>
      </c>
      <c r="H1631" s="6">
        <f t="shared" si="209"/>
        <v>9</v>
      </c>
      <c r="I1631" s="6">
        <f t="shared" si="210"/>
        <v>2022</v>
      </c>
      <c r="J1631" t="s">
        <v>4</v>
      </c>
      <c r="K1631" t="s">
        <v>5</v>
      </c>
      <c r="L1631">
        <v>2869</v>
      </c>
      <c r="M1631">
        <v>10097.4404296875</v>
      </c>
      <c r="N1631">
        <f t="shared" si="211"/>
        <v>10.0974404296875</v>
      </c>
      <c r="O1631" s="4">
        <f t="shared" si="212"/>
        <v>6.2742566572353518</v>
      </c>
      <c r="P1631" s="5" t="s">
        <v>847</v>
      </c>
      <c r="Q1631" t="str">
        <f>VLOOKUP(P1631,Key!$A$2:$C$160,2,FALSE)</f>
        <v>Home - MDR</v>
      </c>
      <c r="R1631" t="str">
        <f>VLOOKUP(P1631,Key!$A$2:$C$160,3,FALSE)</f>
        <v>Home - MDR</v>
      </c>
      <c r="S1631" t="str">
        <f>VLOOKUP(P1631,Key!$A$2:$D$160,4,FALSE)</f>
        <v>Home - MDR</v>
      </c>
      <c r="T1631" t="b">
        <v>0</v>
      </c>
      <c r="U1631" s="4">
        <f t="shared" si="206"/>
        <v>9771.1994137029706</v>
      </c>
    </row>
    <row r="1632" spans="1:21" x14ac:dyDescent="0.2">
      <c r="A1632">
        <v>6803550422</v>
      </c>
      <c r="B1632" t="s">
        <v>1163</v>
      </c>
      <c r="D1632" s="7">
        <v>44630</v>
      </c>
      <c r="F1632" s="7">
        <f t="shared" si="207"/>
        <v>44630</v>
      </c>
      <c r="G1632" s="6">
        <f t="shared" si="208"/>
        <v>3</v>
      </c>
      <c r="H1632" s="6">
        <f t="shared" si="209"/>
        <v>10</v>
      </c>
      <c r="I1632" s="6">
        <f t="shared" si="210"/>
        <v>2022</v>
      </c>
      <c r="J1632" t="s">
        <v>4</v>
      </c>
      <c r="K1632" t="s">
        <v>5</v>
      </c>
      <c r="L1632">
        <v>2856</v>
      </c>
      <c r="M1632">
        <v>10253.33984375</v>
      </c>
      <c r="N1632">
        <f t="shared" si="211"/>
        <v>10.25333984375</v>
      </c>
      <c r="O1632" s="4">
        <f t="shared" si="212"/>
        <v>6.3711280320507813</v>
      </c>
      <c r="P1632" s="5" t="s">
        <v>847</v>
      </c>
      <c r="Q1632" t="str">
        <f>VLOOKUP(P1632,Key!$A$2:$C$160,2,FALSE)</f>
        <v>Home - MDR</v>
      </c>
      <c r="R1632" t="str">
        <f>VLOOKUP(P1632,Key!$A$2:$C$160,3,FALSE)</f>
        <v>Home - MDR</v>
      </c>
      <c r="S1632" t="str">
        <f>VLOOKUP(P1632,Key!$A$2:$D$160,4,FALSE)</f>
        <v>Home - MDR</v>
      </c>
      <c r="T1632" t="b">
        <v>0</v>
      </c>
      <c r="U1632" s="4">
        <f t="shared" si="206"/>
        <v>9777.5705417350218</v>
      </c>
    </row>
    <row r="1633" spans="1:21" x14ac:dyDescent="0.2">
      <c r="A1633">
        <v>6808269110</v>
      </c>
      <c r="B1633" t="s">
        <v>1164</v>
      </c>
      <c r="D1633" s="7">
        <v>44631</v>
      </c>
      <c r="F1633" s="7">
        <f t="shared" si="207"/>
        <v>44631</v>
      </c>
      <c r="G1633" s="6">
        <f t="shared" si="208"/>
        <v>3</v>
      </c>
      <c r="H1633" s="6">
        <f t="shared" si="209"/>
        <v>11</v>
      </c>
      <c r="I1633" s="6">
        <f t="shared" si="210"/>
        <v>2022</v>
      </c>
      <c r="J1633" t="s">
        <v>4</v>
      </c>
      <c r="K1633" t="s">
        <v>5</v>
      </c>
      <c r="L1633">
        <v>2900</v>
      </c>
      <c r="M1633">
        <v>10504.490234375</v>
      </c>
      <c r="N1633">
        <f t="shared" si="211"/>
        <v>10.504490234375</v>
      </c>
      <c r="O1633" s="4">
        <f t="shared" si="212"/>
        <v>6.5271856014238283</v>
      </c>
      <c r="P1633" s="5" t="s">
        <v>847</v>
      </c>
      <c r="Q1633" t="str">
        <f>VLOOKUP(P1633,Key!$A$2:$C$160,2,FALSE)</f>
        <v>Home - MDR</v>
      </c>
      <c r="R1633" t="str">
        <f>VLOOKUP(P1633,Key!$A$2:$C$160,3,FALSE)</f>
        <v>Home - MDR</v>
      </c>
      <c r="S1633" t="str">
        <f>VLOOKUP(P1633,Key!$A$2:$D$160,4,FALSE)</f>
        <v>Home - MDR</v>
      </c>
      <c r="T1633" t="b">
        <v>0</v>
      </c>
      <c r="U1633" s="4">
        <f t="shared" si="206"/>
        <v>9784.097727336446</v>
      </c>
    </row>
    <row r="1634" spans="1:21" x14ac:dyDescent="0.2">
      <c r="A1634">
        <v>6813421043</v>
      </c>
      <c r="B1634" t="s">
        <v>1165</v>
      </c>
      <c r="D1634" s="7">
        <v>44632</v>
      </c>
      <c r="F1634" s="7">
        <f t="shared" si="207"/>
        <v>44632</v>
      </c>
      <c r="G1634" s="6">
        <f t="shared" si="208"/>
        <v>3</v>
      </c>
      <c r="H1634" s="6">
        <f t="shared" si="209"/>
        <v>12</v>
      </c>
      <c r="I1634" s="6">
        <f t="shared" si="210"/>
        <v>2022</v>
      </c>
      <c r="J1634" t="s">
        <v>1166</v>
      </c>
      <c r="K1634" t="s">
        <v>5</v>
      </c>
      <c r="L1634">
        <v>4134</v>
      </c>
      <c r="M1634">
        <v>14338.470703125</v>
      </c>
      <c r="N1634">
        <f t="shared" si="211"/>
        <v>14.338470703124999</v>
      </c>
      <c r="O1634" s="4">
        <f t="shared" si="212"/>
        <v>8.909509879271484</v>
      </c>
      <c r="P1634" s="5" t="s">
        <v>847</v>
      </c>
      <c r="Q1634" t="str">
        <f>VLOOKUP(P1634,Key!$A$2:$C$160,2,FALSE)</f>
        <v>Home - MDR</v>
      </c>
      <c r="R1634" t="str">
        <f>VLOOKUP(P1634,Key!$A$2:$C$160,3,FALSE)</f>
        <v>Home - MDR</v>
      </c>
      <c r="S1634" t="str">
        <f>VLOOKUP(P1634,Key!$A$2:$D$160,4,FALSE)</f>
        <v>Home - MDR</v>
      </c>
      <c r="T1634" t="b">
        <v>0</v>
      </c>
      <c r="U1634" s="4">
        <f t="shared" si="206"/>
        <v>9793.0072372157174</v>
      </c>
    </row>
    <row r="1635" spans="1:21" x14ac:dyDescent="0.2">
      <c r="A1635">
        <v>6814288594</v>
      </c>
      <c r="B1635" t="s">
        <v>1167</v>
      </c>
      <c r="D1635" s="7">
        <v>44632</v>
      </c>
      <c r="F1635" s="7">
        <f t="shared" si="207"/>
        <v>44632</v>
      </c>
      <c r="G1635" s="6">
        <f t="shared" si="208"/>
        <v>3</v>
      </c>
      <c r="H1635" s="6">
        <f t="shared" si="209"/>
        <v>12</v>
      </c>
      <c r="I1635" s="6">
        <f t="shared" si="210"/>
        <v>2022</v>
      </c>
      <c r="J1635" t="s">
        <v>1168</v>
      </c>
      <c r="K1635" t="s">
        <v>5</v>
      </c>
      <c r="L1635">
        <v>259</v>
      </c>
      <c r="M1635">
        <v>958.11999511718705</v>
      </c>
      <c r="N1635">
        <f t="shared" si="211"/>
        <v>0.95811999511718704</v>
      </c>
      <c r="O1635" s="4">
        <f t="shared" si="212"/>
        <v>0.59534797948596163</v>
      </c>
      <c r="P1635" s="5" t="s">
        <v>847</v>
      </c>
      <c r="Q1635" t="str">
        <f>VLOOKUP(P1635,Key!$A$2:$C$160,2,FALSE)</f>
        <v>Home - MDR</v>
      </c>
      <c r="R1635" t="str">
        <f>VLOOKUP(P1635,Key!$A$2:$C$160,3,FALSE)</f>
        <v>Home - MDR</v>
      </c>
      <c r="S1635" t="str">
        <f>VLOOKUP(P1635,Key!$A$2:$D$160,4,FALSE)</f>
        <v>Home - MDR</v>
      </c>
      <c r="T1635" t="b">
        <v>0</v>
      </c>
      <c r="U1635" s="4">
        <f t="shared" si="206"/>
        <v>9793.6025851952036</v>
      </c>
    </row>
    <row r="1636" spans="1:21" x14ac:dyDescent="0.2">
      <c r="A1636">
        <v>6819006905</v>
      </c>
      <c r="B1636" t="s">
        <v>1169</v>
      </c>
      <c r="D1636" s="7">
        <v>44633</v>
      </c>
      <c r="F1636" s="7">
        <f t="shared" si="207"/>
        <v>44633</v>
      </c>
      <c r="G1636" s="6">
        <f t="shared" si="208"/>
        <v>3</v>
      </c>
      <c r="H1636" s="6">
        <f t="shared" si="209"/>
        <v>13</v>
      </c>
      <c r="I1636" s="6">
        <f t="shared" si="210"/>
        <v>2022</v>
      </c>
      <c r="J1636" t="s">
        <v>4</v>
      </c>
      <c r="K1636" t="s">
        <v>5</v>
      </c>
      <c r="L1636">
        <v>1801</v>
      </c>
      <c r="M1636">
        <v>6489.7001953125</v>
      </c>
      <c r="N1636">
        <f t="shared" si="211"/>
        <v>6.4897001953125004</v>
      </c>
      <c r="O1636" s="4">
        <f t="shared" si="212"/>
        <v>4.0325115000615233</v>
      </c>
      <c r="P1636" s="5" t="s">
        <v>847</v>
      </c>
      <c r="Q1636" t="str">
        <f>VLOOKUP(P1636,Key!$A$2:$C$160,2,FALSE)</f>
        <v>Home - MDR</v>
      </c>
      <c r="R1636" t="str">
        <f>VLOOKUP(P1636,Key!$A$2:$C$160,3,FALSE)</f>
        <v>Home - MDR</v>
      </c>
      <c r="S1636" t="str">
        <f>VLOOKUP(P1636,Key!$A$2:$D$160,4,FALSE)</f>
        <v>Home - MDR</v>
      </c>
      <c r="T1636" t="b">
        <v>0</v>
      </c>
      <c r="U1636" s="4">
        <f t="shared" si="206"/>
        <v>9797.635096695265</v>
      </c>
    </row>
    <row r="1637" spans="1:21" x14ac:dyDescent="0.2">
      <c r="A1637">
        <v>6823347466</v>
      </c>
      <c r="B1637" t="s">
        <v>1170</v>
      </c>
      <c r="D1637" s="7">
        <v>44634</v>
      </c>
      <c r="F1637" s="7">
        <f t="shared" si="207"/>
        <v>44634</v>
      </c>
      <c r="G1637" s="6">
        <f t="shared" si="208"/>
        <v>3</v>
      </c>
      <c r="H1637" s="6">
        <f t="shared" si="209"/>
        <v>14</v>
      </c>
      <c r="I1637" s="6">
        <f t="shared" si="210"/>
        <v>2022</v>
      </c>
      <c r="J1637" t="s">
        <v>4</v>
      </c>
      <c r="K1637" t="s">
        <v>5</v>
      </c>
      <c r="L1637">
        <v>2987</v>
      </c>
      <c r="M1637">
        <v>10222.0302734375</v>
      </c>
      <c r="N1637">
        <f t="shared" si="211"/>
        <v>10.2220302734375</v>
      </c>
      <c r="O1637" s="4">
        <f t="shared" si="212"/>
        <v>6.3516731730361329</v>
      </c>
      <c r="P1637" s="5" t="s">
        <v>847</v>
      </c>
      <c r="Q1637" t="str">
        <f>VLOOKUP(P1637,Key!$A$2:$C$160,2,FALSE)</f>
        <v>Home - MDR</v>
      </c>
      <c r="R1637" t="str">
        <f>VLOOKUP(P1637,Key!$A$2:$C$160,3,FALSE)</f>
        <v>Home - MDR</v>
      </c>
      <c r="S1637" t="str">
        <f>VLOOKUP(P1637,Key!$A$2:$D$160,4,FALSE)</f>
        <v>Home - MDR</v>
      </c>
      <c r="T1637" t="b">
        <v>0</v>
      </c>
      <c r="U1637" s="4">
        <f t="shared" si="206"/>
        <v>9803.9867698683011</v>
      </c>
    </row>
    <row r="1638" spans="1:21" x14ac:dyDescent="0.2">
      <c r="A1638">
        <v>6828643884</v>
      </c>
      <c r="B1638" t="s">
        <v>1171</v>
      </c>
      <c r="D1638" s="7">
        <v>44635</v>
      </c>
      <c r="F1638" s="7">
        <f t="shared" si="207"/>
        <v>44635</v>
      </c>
      <c r="G1638" s="6">
        <f t="shared" si="208"/>
        <v>3</v>
      </c>
      <c r="H1638" s="6">
        <f t="shared" si="209"/>
        <v>15</v>
      </c>
      <c r="I1638" s="6">
        <f t="shared" si="210"/>
        <v>2022</v>
      </c>
      <c r="J1638" t="s">
        <v>4</v>
      </c>
      <c r="K1638" t="s">
        <v>5</v>
      </c>
      <c r="L1638">
        <v>3161</v>
      </c>
      <c r="M1638">
        <v>10806.1201171875</v>
      </c>
      <c r="N1638">
        <f t="shared" si="211"/>
        <v>10.806120117187501</v>
      </c>
      <c r="O1638" s="4">
        <f t="shared" si="212"/>
        <v>6.7146096633369146</v>
      </c>
      <c r="P1638" s="5" t="s">
        <v>847</v>
      </c>
      <c r="Q1638" t="str">
        <f>VLOOKUP(P1638,Key!$A$2:$C$160,2,FALSE)</f>
        <v>Home - MDR</v>
      </c>
      <c r="R1638" t="str">
        <f>VLOOKUP(P1638,Key!$A$2:$C$160,3,FALSE)</f>
        <v>Home - MDR</v>
      </c>
      <c r="S1638" t="str">
        <f>VLOOKUP(P1638,Key!$A$2:$D$160,4,FALSE)</f>
        <v>Home - MDR</v>
      </c>
      <c r="T1638" t="b">
        <v>0</v>
      </c>
      <c r="U1638" s="4">
        <f t="shared" si="206"/>
        <v>9810.7013795316379</v>
      </c>
    </row>
    <row r="1639" spans="1:21" x14ac:dyDescent="0.2">
      <c r="A1639">
        <v>6833947174</v>
      </c>
      <c r="B1639" t="s">
        <v>1172</v>
      </c>
      <c r="D1639" s="7">
        <v>44636</v>
      </c>
      <c r="F1639" s="7">
        <f t="shared" si="207"/>
        <v>44636</v>
      </c>
      <c r="G1639" s="6">
        <f t="shared" si="208"/>
        <v>3</v>
      </c>
      <c r="H1639" s="6">
        <f t="shared" si="209"/>
        <v>16</v>
      </c>
      <c r="I1639" s="6">
        <f t="shared" si="210"/>
        <v>2022</v>
      </c>
      <c r="J1639" t="s">
        <v>4</v>
      </c>
      <c r="K1639" t="s">
        <v>5</v>
      </c>
      <c r="L1639">
        <v>3295</v>
      </c>
      <c r="M1639">
        <v>12284.259765625</v>
      </c>
      <c r="N1639">
        <f t="shared" si="211"/>
        <v>12.284259765625</v>
      </c>
      <c r="O1639" s="4">
        <f t="shared" si="212"/>
        <v>7.633082774826172</v>
      </c>
      <c r="P1639" s="5" t="s">
        <v>847</v>
      </c>
      <c r="Q1639" t="str">
        <f>VLOOKUP(P1639,Key!$A$2:$C$160,2,FALSE)</f>
        <v>Home - MDR</v>
      </c>
      <c r="R1639" t="str">
        <f>VLOOKUP(P1639,Key!$A$2:$C$160,3,FALSE)</f>
        <v>Home - MDR</v>
      </c>
      <c r="S1639" t="str">
        <f>VLOOKUP(P1639,Key!$A$2:$D$160,4,FALSE)</f>
        <v>Home - MDR</v>
      </c>
      <c r="T1639" t="b">
        <v>0</v>
      </c>
      <c r="U1639" s="4">
        <f t="shared" si="206"/>
        <v>9818.334462306464</v>
      </c>
    </row>
    <row r="1640" spans="1:21" x14ac:dyDescent="0.2">
      <c r="A1640">
        <v>6838945216</v>
      </c>
      <c r="B1640" t="s">
        <v>1173</v>
      </c>
      <c r="D1640" s="7">
        <v>44637</v>
      </c>
      <c r="F1640" s="7">
        <f t="shared" si="207"/>
        <v>44637</v>
      </c>
      <c r="G1640" s="6">
        <f t="shared" si="208"/>
        <v>3</v>
      </c>
      <c r="H1640" s="6">
        <f t="shared" si="209"/>
        <v>17</v>
      </c>
      <c r="I1640" s="6">
        <f t="shared" si="210"/>
        <v>2022</v>
      </c>
      <c r="J1640" t="s">
        <v>4</v>
      </c>
      <c r="K1640" t="s">
        <v>5</v>
      </c>
      <c r="L1640">
        <v>3393</v>
      </c>
      <c r="M1640">
        <v>11653.580078125</v>
      </c>
      <c r="N1640">
        <f t="shared" si="211"/>
        <v>11.653580078125</v>
      </c>
      <c r="O1640" s="4">
        <f t="shared" si="212"/>
        <v>7.2411967067246099</v>
      </c>
      <c r="P1640" s="5" t="s">
        <v>847</v>
      </c>
      <c r="Q1640" t="str">
        <f>VLOOKUP(P1640,Key!$A$2:$C$160,2,FALSE)</f>
        <v>Home - MDR</v>
      </c>
      <c r="R1640" t="str">
        <f>VLOOKUP(P1640,Key!$A$2:$C$160,3,FALSE)</f>
        <v>Home - MDR</v>
      </c>
      <c r="S1640" t="str">
        <f>VLOOKUP(P1640,Key!$A$2:$D$160,4,FALSE)</f>
        <v>Home - MDR</v>
      </c>
      <c r="T1640" t="b">
        <v>0</v>
      </c>
      <c r="U1640" s="4">
        <f t="shared" si="206"/>
        <v>9825.5756590131878</v>
      </c>
    </row>
    <row r="1641" spans="1:21" x14ac:dyDescent="0.2">
      <c r="A1641">
        <v>6843801414</v>
      </c>
      <c r="B1641" t="s">
        <v>1174</v>
      </c>
      <c r="D1641" s="7">
        <v>44638</v>
      </c>
      <c r="F1641" s="7">
        <f t="shared" si="207"/>
        <v>44638</v>
      </c>
      <c r="G1641" s="6">
        <f t="shared" si="208"/>
        <v>3</v>
      </c>
      <c r="H1641" s="6">
        <f t="shared" si="209"/>
        <v>18</v>
      </c>
      <c r="I1641" s="6">
        <f t="shared" si="210"/>
        <v>2022</v>
      </c>
      <c r="J1641" t="s">
        <v>4</v>
      </c>
      <c r="K1641" t="s">
        <v>5</v>
      </c>
      <c r="L1641">
        <v>3003</v>
      </c>
      <c r="M1641">
        <v>10108.0703125</v>
      </c>
      <c r="N1641">
        <f t="shared" si="211"/>
        <v>10.108070312500001</v>
      </c>
      <c r="O1641" s="4">
        <f t="shared" si="212"/>
        <v>6.2808617581484372</v>
      </c>
      <c r="P1641" s="5" t="s">
        <v>847</v>
      </c>
      <c r="Q1641" t="str">
        <f>VLOOKUP(P1641,Key!$A$2:$C$160,2,FALSE)</f>
        <v>Home - MDR</v>
      </c>
      <c r="R1641" t="str">
        <f>VLOOKUP(P1641,Key!$A$2:$C$160,3,FALSE)</f>
        <v>Home - MDR</v>
      </c>
      <c r="S1641" t="str">
        <f>VLOOKUP(P1641,Key!$A$2:$D$160,4,FALSE)</f>
        <v>Home - MDR</v>
      </c>
      <c r="T1641" t="b">
        <v>0</v>
      </c>
      <c r="U1641" s="4">
        <f t="shared" si="206"/>
        <v>9831.8565207713364</v>
      </c>
    </row>
    <row r="1642" spans="1:21" x14ac:dyDescent="0.2">
      <c r="A1642">
        <v>6855247305</v>
      </c>
      <c r="B1642" t="s">
        <v>1175</v>
      </c>
      <c r="D1642" s="7">
        <v>44640</v>
      </c>
      <c r="F1642" s="7">
        <f t="shared" si="207"/>
        <v>44640</v>
      </c>
      <c r="G1642" s="6">
        <f t="shared" si="208"/>
        <v>3</v>
      </c>
      <c r="H1642" s="6">
        <f t="shared" si="209"/>
        <v>20</v>
      </c>
      <c r="I1642" s="6">
        <f t="shared" si="210"/>
        <v>2022</v>
      </c>
      <c r="J1642" t="s">
        <v>1176</v>
      </c>
      <c r="K1642" t="s">
        <v>5</v>
      </c>
      <c r="L1642">
        <v>3300</v>
      </c>
      <c r="M1642">
        <v>10460.7568359375</v>
      </c>
      <c r="N1642">
        <f t="shared" si="211"/>
        <v>10.4607568359375</v>
      </c>
      <c r="O1642" s="4">
        <f t="shared" si="212"/>
        <v>6.5000109359033207</v>
      </c>
      <c r="P1642" s="5" t="s">
        <v>1185</v>
      </c>
      <c r="Q1642">
        <f>VLOOKUP(P1642,Key!$A$2:$C$160,2,FALSE)</f>
        <v>0</v>
      </c>
      <c r="R1642" t="str">
        <f>VLOOKUP(P1642,Key!$A$2:$C$160,3,FALSE)</f>
        <v>Mexico</v>
      </c>
      <c r="S1642" t="str">
        <f>VLOOKUP(P1642,Key!$A$2:$D$160,4,FALSE)</f>
        <v>INT</v>
      </c>
      <c r="T1642" t="b">
        <v>0</v>
      </c>
      <c r="U1642" s="4">
        <f t="shared" si="206"/>
        <v>9838.3565317072389</v>
      </c>
    </row>
    <row r="1643" spans="1:21" x14ac:dyDescent="0.2">
      <c r="A1643">
        <v>6859417475</v>
      </c>
      <c r="B1643" t="s">
        <v>1177</v>
      </c>
      <c r="D1643" s="7">
        <v>44641</v>
      </c>
      <c r="F1643" s="7">
        <f t="shared" si="207"/>
        <v>44641</v>
      </c>
      <c r="G1643" s="6">
        <f t="shared" si="208"/>
        <v>3</v>
      </c>
      <c r="H1643" s="6">
        <f t="shared" si="209"/>
        <v>21</v>
      </c>
      <c r="I1643" s="6">
        <f t="shared" si="210"/>
        <v>2022</v>
      </c>
      <c r="J1643" t="s">
        <v>1176</v>
      </c>
      <c r="K1643" t="s">
        <v>5</v>
      </c>
      <c r="L1643">
        <v>1761</v>
      </c>
      <c r="M1643">
        <v>5632.7001953125</v>
      </c>
      <c r="N1643">
        <f t="shared" si="211"/>
        <v>5.6327001953125002</v>
      </c>
      <c r="O1643" s="4">
        <f t="shared" si="212"/>
        <v>3.4999965530615236</v>
      </c>
      <c r="P1643" s="5" t="s">
        <v>1185</v>
      </c>
      <c r="Q1643">
        <f>VLOOKUP(P1643,Key!$A$2:$C$160,2,FALSE)</f>
        <v>0</v>
      </c>
      <c r="R1643" t="str">
        <f>VLOOKUP(P1643,Key!$A$2:$C$160,3,FALSE)</f>
        <v>Mexico</v>
      </c>
      <c r="S1643" t="str">
        <f>VLOOKUP(P1643,Key!$A$2:$D$160,4,FALSE)</f>
        <v>INT</v>
      </c>
      <c r="T1643" t="b">
        <v>1</v>
      </c>
      <c r="U1643" s="4">
        <f t="shared" si="206"/>
        <v>9841.8565282603013</v>
      </c>
    </row>
    <row r="1644" spans="1:21" x14ac:dyDescent="0.2">
      <c r="A1644">
        <v>6865073504</v>
      </c>
      <c r="B1644" t="s">
        <v>1178</v>
      </c>
      <c r="D1644" s="7">
        <v>44642</v>
      </c>
      <c r="F1644" s="7">
        <f t="shared" si="207"/>
        <v>44642</v>
      </c>
      <c r="G1644" s="6">
        <f t="shared" si="208"/>
        <v>3</v>
      </c>
      <c r="H1644" s="6">
        <f t="shared" si="209"/>
        <v>22</v>
      </c>
      <c r="I1644" s="6">
        <f t="shared" si="210"/>
        <v>2022</v>
      </c>
      <c r="J1644" t="s">
        <v>1176</v>
      </c>
      <c r="K1644" t="s">
        <v>5</v>
      </c>
      <c r="L1644">
        <v>3360</v>
      </c>
      <c r="M1644">
        <v>10299.822265625</v>
      </c>
      <c r="N1644">
        <f t="shared" si="211"/>
        <v>10.299822265625</v>
      </c>
      <c r="O1644" s="4">
        <f t="shared" si="212"/>
        <v>6.4000108610136719</v>
      </c>
      <c r="P1644" s="5" t="s">
        <v>1185</v>
      </c>
      <c r="Q1644">
        <f>VLOOKUP(P1644,Key!$A$2:$C$160,2,FALSE)</f>
        <v>0</v>
      </c>
      <c r="R1644" t="str">
        <f>VLOOKUP(P1644,Key!$A$2:$C$160,3,FALSE)</f>
        <v>Mexico</v>
      </c>
      <c r="S1644" t="str">
        <f>VLOOKUP(P1644,Key!$A$2:$D$160,4,FALSE)</f>
        <v>INT</v>
      </c>
      <c r="T1644" t="b">
        <v>1</v>
      </c>
      <c r="U1644" s="4">
        <f t="shared" si="206"/>
        <v>9848.2565391213157</v>
      </c>
    </row>
    <row r="1645" spans="1:21" x14ac:dyDescent="0.2">
      <c r="A1645">
        <v>6870473239</v>
      </c>
      <c r="B1645" t="s">
        <v>1179</v>
      </c>
      <c r="D1645" s="7">
        <v>44643</v>
      </c>
      <c r="F1645" s="7">
        <f t="shared" si="207"/>
        <v>44643</v>
      </c>
      <c r="G1645" s="6">
        <f t="shared" si="208"/>
        <v>3</v>
      </c>
      <c r="H1645" s="6">
        <f t="shared" si="209"/>
        <v>23</v>
      </c>
      <c r="I1645" s="6">
        <f t="shared" si="210"/>
        <v>2022</v>
      </c>
      <c r="J1645" t="s">
        <v>4</v>
      </c>
      <c r="K1645" t="s">
        <v>5</v>
      </c>
      <c r="L1645">
        <v>3042</v>
      </c>
      <c r="M1645">
        <v>10350.9697265625</v>
      </c>
      <c r="N1645">
        <f t="shared" si="211"/>
        <v>10.3509697265625</v>
      </c>
      <c r="O1645" s="4">
        <f t="shared" si="212"/>
        <v>6.431792409963867</v>
      </c>
      <c r="P1645" s="5" t="s">
        <v>847</v>
      </c>
      <c r="Q1645" t="str">
        <f>VLOOKUP(P1645,Key!$A$2:$C$160,2,FALSE)</f>
        <v>Home - MDR</v>
      </c>
      <c r="R1645" t="str">
        <f>VLOOKUP(P1645,Key!$A$2:$C$160,3,FALSE)</f>
        <v>Home - MDR</v>
      </c>
      <c r="S1645" t="str">
        <f>VLOOKUP(P1645,Key!$A$2:$D$160,4,FALSE)</f>
        <v>Home - MDR</v>
      </c>
      <c r="T1645" t="b">
        <v>1</v>
      </c>
      <c r="U1645" s="4">
        <f t="shared" si="206"/>
        <v>9854.6883315312789</v>
      </c>
    </row>
    <row r="1646" spans="1:21" x14ac:dyDescent="0.2">
      <c r="A1646">
        <v>6875775668</v>
      </c>
      <c r="B1646" t="s">
        <v>1180</v>
      </c>
      <c r="D1646" s="7">
        <v>44644</v>
      </c>
      <c r="F1646" s="7">
        <f t="shared" si="207"/>
        <v>44644</v>
      </c>
      <c r="G1646" s="6">
        <f t="shared" si="208"/>
        <v>3</v>
      </c>
      <c r="H1646" s="6">
        <f t="shared" si="209"/>
        <v>24</v>
      </c>
      <c r="I1646" s="6">
        <f t="shared" si="210"/>
        <v>2022</v>
      </c>
      <c r="J1646" t="s">
        <v>1181</v>
      </c>
      <c r="K1646" t="s">
        <v>5</v>
      </c>
      <c r="L1646">
        <v>1610</v>
      </c>
      <c r="M1646">
        <v>5632.71533203125</v>
      </c>
      <c r="N1646">
        <f t="shared" si="211"/>
        <v>5.6327153320312497</v>
      </c>
      <c r="O1646" s="4">
        <f t="shared" si="212"/>
        <v>3.5000059585795897</v>
      </c>
      <c r="P1646" s="5" t="s">
        <v>847</v>
      </c>
      <c r="Q1646" t="str">
        <f>VLOOKUP(P1646,Key!$A$2:$C$160,2,FALSE)</f>
        <v>Home - MDR</v>
      </c>
      <c r="R1646" t="str">
        <f>VLOOKUP(P1646,Key!$A$2:$C$160,3,FALSE)</f>
        <v>Home - MDR</v>
      </c>
      <c r="S1646" t="str">
        <f>VLOOKUP(P1646,Key!$A$2:$D$160,4,FALSE)</f>
        <v>Home - MDR</v>
      </c>
      <c r="T1646" t="b">
        <v>0</v>
      </c>
      <c r="U1646" s="4">
        <f t="shared" si="206"/>
        <v>9858.1883374898589</v>
      </c>
    </row>
    <row r="1647" spans="1:21" x14ac:dyDescent="0.2">
      <c r="A1647">
        <v>6876036543</v>
      </c>
      <c r="B1647" t="s">
        <v>1182</v>
      </c>
      <c r="D1647" s="7">
        <v>44644</v>
      </c>
      <c r="F1647" s="7">
        <f t="shared" si="207"/>
        <v>44644</v>
      </c>
      <c r="G1647" s="6">
        <f t="shared" si="208"/>
        <v>3</v>
      </c>
      <c r="H1647" s="6">
        <f t="shared" si="209"/>
        <v>24</v>
      </c>
      <c r="I1647" s="6">
        <f t="shared" si="210"/>
        <v>2022</v>
      </c>
      <c r="J1647" t="s">
        <v>4</v>
      </c>
      <c r="K1647" t="s">
        <v>5</v>
      </c>
      <c r="L1647">
        <v>1803</v>
      </c>
      <c r="M1647">
        <v>6710.06982421875</v>
      </c>
      <c r="N1647">
        <f t="shared" si="211"/>
        <v>6.71006982421875</v>
      </c>
      <c r="O1647" s="4">
        <f t="shared" si="212"/>
        <v>4.1694427967446286</v>
      </c>
      <c r="P1647" s="5" t="s">
        <v>847</v>
      </c>
      <c r="Q1647" t="str">
        <f>VLOOKUP(P1647,Key!$A$2:$C$160,2,FALSE)</f>
        <v>Home - MDR</v>
      </c>
      <c r="R1647" t="str">
        <f>VLOOKUP(P1647,Key!$A$2:$C$160,3,FALSE)</f>
        <v>Home - MDR</v>
      </c>
      <c r="S1647" t="str">
        <f>VLOOKUP(P1647,Key!$A$2:$D$160,4,FALSE)</f>
        <v>Home - MDR</v>
      </c>
      <c r="T1647" t="b">
        <v>0</v>
      </c>
      <c r="U1647" s="4">
        <f t="shared" si="206"/>
        <v>9862.3577802866039</v>
      </c>
    </row>
    <row r="1648" spans="1:21" x14ac:dyDescent="0.2">
      <c r="A1648">
        <v>6880937237</v>
      </c>
      <c r="B1648" t="s">
        <v>1186</v>
      </c>
      <c r="D1648" s="7">
        <v>44645</v>
      </c>
      <c r="F1648" s="7">
        <f t="shared" si="207"/>
        <v>44645</v>
      </c>
      <c r="G1648" s="6">
        <f t="shared" si="208"/>
        <v>3</v>
      </c>
      <c r="H1648" s="6">
        <f t="shared" si="209"/>
        <v>25</v>
      </c>
      <c r="I1648" s="6">
        <f t="shared" si="210"/>
        <v>2022</v>
      </c>
      <c r="J1648" t="s">
        <v>4</v>
      </c>
      <c r="K1648" t="s">
        <v>5</v>
      </c>
      <c r="L1648">
        <v>2863</v>
      </c>
      <c r="M1648">
        <v>10284.2197265625</v>
      </c>
      <c r="N1648">
        <f t="shared" ref="N1648:N1657" si="213">M1648/1000</f>
        <v>10.284219726562499</v>
      </c>
      <c r="O1648" s="4">
        <f t="shared" ref="O1648:O1657" si="214">M1648*$J$2</f>
        <v>6.3903158957138677</v>
      </c>
      <c r="P1648" s="5" t="s">
        <v>847</v>
      </c>
      <c r="Q1648" t="str">
        <f>VLOOKUP(P1648,Key!$A$2:$C$160,2,FALSE)</f>
        <v>Home - MDR</v>
      </c>
      <c r="R1648" t="str">
        <f>VLOOKUP(P1648,Key!$A$2:$C$160,3,FALSE)</f>
        <v>Home - MDR</v>
      </c>
      <c r="S1648" t="str">
        <f>VLOOKUP(P1648,Key!$A$2:$D$160,4,FALSE)</f>
        <v>Home - MDR</v>
      </c>
      <c r="T1648" t="b">
        <v>0</v>
      </c>
      <c r="U1648" s="4">
        <f t="shared" ref="U1648:U1657" si="215">IF(K1648="Run",O1648,0)+U1647</f>
        <v>9868.7480961823185</v>
      </c>
    </row>
    <row r="1649" spans="1:71" x14ac:dyDescent="0.2">
      <c r="A1649">
        <v>6886841416</v>
      </c>
      <c r="B1649" t="s">
        <v>1187</v>
      </c>
      <c r="D1649" s="7">
        <v>44646</v>
      </c>
      <c r="F1649" s="7">
        <f t="shared" ref="F1649:F1657" si="216">DATE(I1649,G1649,H1649)</f>
        <v>44646</v>
      </c>
      <c r="G1649" s="6">
        <f t="shared" ref="G1649:G1657" si="217">MONTH(D1649)</f>
        <v>3</v>
      </c>
      <c r="H1649" s="6">
        <f t="shared" ref="H1649:H1657" si="218">DAY(D1649)</f>
        <v>26</v>
      </c>
      <c r="I1649" s="6">
        <f t="shared" ref="I1649:I1657" si="219">YEAR(D1649)</f>
        <v>2022</v>
      </c>
      <c r="J1649" t="s">
        <v>4</v>
      </c>
      <c r="K1649" t="s">
        <v>5</v>
      </c>
      <c r="L1649">
        <v>2994</v>
      </c>
      <c r="M1649">
        <v>10124.6796875</v>
      </c>
      <c r="N1649">
        <f t="shared" si="213"/>
        <v>10.1246796875</v>
      </c>
      <c r="O1649" s="4">
        <f t="shared" si="214"/>
        <v>6.2911823421015622</v>
      </c>
      <c r="P1649" s="5" t="s">
        <v>847</v>
      </c>
      <c r="Q1649" t="str">
        <f>VLOOKUP(P1649,Key!$A$2:$C$160,2,FALSE)</f>
        <v>Home - MDR</v>
      </c>
      <c r="R1649" t="str">
        <f>VLOOKUP(P1649,Key!$A$2:$C$160,3,FALSE)</f>
        <v>Home - MDR</v>
      </c>
      <c r="S1649" t="str">
        <f>VLOOKUP(P1649,Key!$A$2:$D$160,4,FALSE)</f>
        <v>Home - MDR</v>
      </c>
      <c r="T1649" t="b">
        <v>0</v>
      </c>
      <c r="U1649" s="4">
        <f t="shared" si="215"/>
        <v>9875.0392785244203</v>
      </c>
    </row>
    <row r="1650" spans="1:71" x14ac:dyDescent="0.2">
      <c r="A1650">
        <v>6892555529</v>
      </c>
      <c r="B1650" t="s">
        <v>1188</v>
      </c>
      <c r="D1650" s="7">
        <v>44647</v>
      </c>
      <c r="F1650" s="7">
        <f t="shared" si="216"/>
        <v>44647</v>
      </c>
      <c r="G1650" s="6">
        <f t="shared" si="217"/>
        <v>3</v>
      </c>
      <c r="H1650" s="6">
        <f t="shared" si="218"/>
        <v>27</v>
      </c>
      <c r="I1650" s="6">
        <f t="shared" si="219"/>
        <v>2022</v>
      </c>
      <c r="J1650" t="s">
        <v>4</v>
      </c>
      <c r="K1650" t="s">
        <v>5</v>
      </c>
      <c r="L1650">
        <v>2029</v>
      </c>
      <c r="M1650">
        <v>7100.2998046875</v>
      </c>
      <c r="N1650">
        <f t="shared" si="213"/>
        <v>7.1002998046875003</v>
      </c>
      <c r="O1650" s="4">
        <f t="shared" si="214"/>
        <v>4.4119203899384765</v>
      </c>
      <c r="P1650" s="5" t="s">
        <v>847</v>
      </c>
      <c r="Q1650" t="str">
        <f>VLOOKUP(P1650,Key!$A$2:$C$160,2,FALSE)</f>
        <v>Home - MDR</v>
      </c>
      <c r="R1650" t="str">
        <f>VLOOKUP(P1650,Key!$A$2:$C$160,3,FALSE)</f>
        <v>Home - MDR</v>
      </c>
      <c r="S1650" t="str">
        <f>VLOOKUP(P1650,Key!$A$2:$D$160,4,FALSE)</f>
        <v>Home - MDR</v>
      </c>
      <c r="T1650" t="b">
        <v>0</v>
      </c>
      <c r="U1650" s="4">
        <f t="shared" si="215"/>
        <v>9879.4511989143593</v>
      </c>
    </row>
    <row r="1651" spans="1:71" x14ac:dyDescent="0.2">
      <c r="A1651">
        <v>6897186079</v>
      </c>
      <c r="B1651" t="s">
        <v>1189</v>
      </c>
      <c r="D1651" s="7">
        <v>44648</v>
      </c>
      <c r="F1651" s="7">
        <f t="shared" si="216"/>
        <v>44648</v>
      </c>
      <c r="G1651" s="6">
        <f t="shared" si="217"/>
        <v>3</v>
      </c>
      <c r="H1651" s="6">
        <f t="shared" si="218"/>
        <v>28</v>
      </c>
      <c r="I1651" s="6">
        <f t="shared" si="219"/>
        <v>2022</v>
      </c>
      <c r="J1651" t="s">
        <v>1190</v>
      </c>
      <c r="K1651" t="s">
        <v>5</v>
      </c>
      <c r="L1651">
        <v>3600</v>
      </c>
      <c r="M1651">
        <v>11426.365234375</v>
      </c>
      <c r="N1651">
        <f t="shared" si="213"/>
        <v>11.426365234375</v>
      </c>
      <c r="O1651" s="4">
        <f t="shared" si="214"/>
        <v>7.1000119920488283</v>
      </c>
      <c r="P1651" s="5" t="s">
        <v>847</v>
      </c>
      <c r="Q1651" t="str">
        <f>VLOOKUP(P1651,Key!$A$2:$C$160,2,FALSE)</f>
        <v>Home - MDR</v>
      </c>
      <c r="R1651" t="str">
        <f>VLOOKUP(P1651,Key!$A$2:$C$160,3,FALSE)</f>
        <v>Home - MDR</v>
      </c>
      <c r="S1651" t="str">
        <f>VLOOKUP(P1651,Key!$A$2:$D$160,4,FALSE)</f>
        <v>Home - MDR</v>
      </c>
      <c r="T1651" t="b">
        <v>1</v>
      </c>
      <c r="U1651" s="4">
        <f t="shared" si="215"/>
        <v>9886.5512109064075</v>
      </c>
    </row>
    <row r="1652" spans="1:71" x14ac:dyDescent="0.2">
      <c r="A1652">
        <v>6902445826</v>
      </c>
      <c r="B1652" t="s">
        <v>1191</v>
      </c>
      <c r="D1652" s="7">
        <v>44649</v>
      </c>
      <c r="F1652" s="7">
        <f t="shared" si="216"/>
        <v>44649</v>
      </c>
      <c r="G1652" s="6">
        <f t="shared" si="217"/>
        <v>3</v>
      </c>
      <c r="H1652" s="6">
        <f t="shared" si="218"/>
        <v>29</v>
      </c>
      <c r="I1652" s="6">
        <f t="shared" si="219"/>
        <v>2022</v>
      </c>
      <c r="J1652" t="s">
        <v>4</v>
      </c>
      <c r="K1652" t="s">
        <v>5</v>
      </c>
      <c r="L1652">
        <v>3780</v>
      </c>
      <c r="M1652">
        <v>13056.9599609375</v>
      </c>
      <c r="N1652">
        <f t="shared" si="213"/>
        <v>13.056959960937499</v>
      </c>
      <c r="O1652" s="4">
        <f t="shared" si="214"/>
        <v>8.1132162678876956</v>
      </c>
      <c r="P1652" s="5" t="s">
        <v>847</v>
      </c>
      <c r="Q1652" t="str">
        <f>VLOOKUP(P1652,Key!$A$2:$C$160,2,FALSE)</f>
        <v>Home - MDR</v>
      </c>
      <c r="R1652" t="str">
        <f>VLOOKUP(P1652,Key!$A$2:$C$160,3,FALSE)</f>
        <v>Home - MDR</v>
      </c>
      <c r="S1652" t="str">
        <f>VLOOKUP(P1652,Key!$A$2:$D$160,4,FALSE)</f>
        <v>Home - MDR</v>
      </c>
      <c r="T1652" t="b">
        <v>0</v>
      </c>
      <c r="U1652" s="4">
        <f t="shared" si="215"/>
        <v>9894.6644271742953</v>
      </c>
    </row>
    <row r="1653" spans="1:71" x14ac:dyDescent="0.2">
      <c r="A1653">
        <v>6907287786</v>
      </c>
      <c r="B1653" t="s">
        <v>1192</v>
      </c>
      <c r="D1653" s="7">
        <v>44650</v>
      </c>
      <c r="F1653" s="7">
        <f t="shared" si="216"/>
        <v>44650</v>
      </c>
      <c r="G1653" s="6">
        <f t="shared" si="217"/>
        <v>3</v>
      </c>
      <c r="H1653" s="6">
        <f t="shared" si="218"/>
        <v>30</v>
      </c>
      <c r="I1653" s="6">
        <f t="shared" si="219"/>
        <v>2022</v>
      </c>
      <c r="J1653" t="s">
        <v>1193</v>
      </c>
      <c r="K1653" t="s">
        <v>5</v>
      </c>
      <c r="L1653">
        <v>3238</v>
      </c>
      <c r="M1653">
        <v>11017.5302734375</v>
      </c>
      <c r="N1653">
        <f t="shared" si="213"/>
        <v>11.017530273437499</v>
      </c>
      <c r="O1653" s="4">
        <f t="shared" si="214"/>
        <v>6.8459738035361326</v>
      </c>
      <c r="P1653" s="5" t="s">
        <v>847</v>
      </c>
      <c r="Q1653" t="str">
        <f>VLOOKUP(P1653,Key!$A$2:$C$160,2,FALSE)</f>
        <v>Home - MDR</v>
      </c>
      <c r="R1653" t="str">
        <f>VLOOKUP(P1653,Key!$A$2:$C$160,3,FALSE)</f>
        <v>Home - MDR</v>
      </c>
      <c r="S1653" t="str">
        <f>VLOOKUP(P1653,Key!$A$2:$D$160,4,FALSE)</f>
        <v>Home - MDR</v>
      </c>
      <c r="T1653" t="b">
        <v>0</v>
      </c>
      <c r="U1653" s="4">
        <f t="shared" si="215"/>
        <v>9901.5104009778315</v>
      </c>
    </row>
    <row r="1654" spans="1:71" x14ac:dyDescent="0.2">
      <c r="A1654">
        <v>6912008125</v>
      </c>
      <c r="B1654" t="s">
        <v>1194</v>
      </c>
      <c r="D1654" s="7">
        <v>44651</v>
      </c>
      <c r="F1654" s="7">
        <f t="shared" si="216"/>
        <v>44651</v>
      </c>
      <c r="G1654" s="6">
        <f t="shared" si="217"/>
        <v>3</v>
      </c>
      <c r="H1654" s="6">
        <f t="shared" si="218"/>
        <v>31</v>
      </c>
      <c r="I1654" s="6">
        <f t="shared" si="219"/>
        <v>2022</v>
      </c>
      <c r="J1654" t="s">
        <v>4</v>
      </c>
      <c r="K1654" t="s">
        <v>5</v>
      </c>
      <c r="L1654">
        <v>2915</v>
      </c>
      <c r="M1654">
        <v>10332.25</v>
      </c>
      <c r="N1654">
        <f t="shared" si="213"/>
        <v>10.33225</v>
      </c>
      <c r="O1654" s="4">
        <f t="shared" si="214"/>
        <v>6.42016051475</v>
      </c>
      <c r="P1654" s="5" t="s">
        <v>847</v>
      </c>
      <c r="Q1654" t="str">
        <f>VLOOKUP(P1654,Key!$A$2:$C$160,2,FALSE)</f>
        <v>Home - MDR</v>
      </c>
      <c r="R1654" t="str">
        <f>VLOOKUP(P1654,Key!$A$2:$C$160,3,FALSE)</f>
        <v>Home - MDR</v>
      </c>
      <c r="S1654" t="str">
        <f>VLOOKUP(P1654,Key!$A$2:$D$160,4,FALSE)</f>
        <v>Home - MDR</v>
      </c>
      <c r="T1654" t="b">
        <v>0</v>
      </c>
      <c r="U1654" s="4">
        <f t="shared" si="215"/>
        <v>9907.9305614925815</v>
      </c>
    </row>
    <row r="1655" spans="1:71" x14ac:dyDescent="0.2">
      <c r="A1655">
        <v>6916134591</v>
      </c>
      <c r="B1655" t="s">
        <v>1195</v>
      </c>
      <c r="D1655" s="7">
        <v>44652</v>
      </c>
      <c r="F1655" s="7">
        <f t="shared" si="216"/>
        <v>44652</v>
      </c>
      <c r="G1655" s="6">
        <f t="shared" si="217"/>
        <v>4</v>
      </c>
      <c r="H1655" s="6">
        <f t="shared" si="218"/>
        <v>1</v>
      </c>
      <c r="I1655" s="6">
        <f t="shared" si="219"/>
        <v>2022</v>
      </c>
      <c r="J1655" t="s">
        <v>4</v>
      </c>
      <c r="K1655" t="s">
        <v>5</v>
      </c>
      <c r="L1655">
        <v>3170</v>
      </c>
      <c r="M1655">
        <v>10203.23046875</v>
      </c>
      <c r="N1655">
        <f t="shared" si="213"/>
        <v>10.20323046875</v>
      </c>
      <c r="O1655" s="4">
        <f t="shared" si="214"/>
        <v>6.3399915195976559</v>
      </c>
      <c r="P1655" s="5" t="s">
        <v>847</v>
      </c>
      <c r="Q1655" t="str">
        <f>VLOOKUP(P1655,Key!$A$2:$C$160,2,FALSE)</f>
        <v>Home - MDR</v>
      </c>
      <c r="R1655" t="str">
        <f>VLOOKUP(P1655,Key!$A$2:$C$160,3,FALSE)</f>
        <v>Home - MDR</v>
      </c>
      <c r="S1655" t="str">
        <f>VLOOKUP(P1655,Key!$A$2:$D$160,4,FALSE)</f>
        <v>Home - MDR</v>
      </c>
      <c r="T1655" t="b">
        <v>0</v>
      </c>
      <c r="U1655" s="4">
        <f t="shared" si="215"/>
        <v>9914.2705530121784</v>
      </c>
    </row>
    <row r="1656" spans="1:71" x14ac:dyDescent="0.2">
      <c r="A1656">
        <v>6921228139</v>
      </c>
      <c r="B1656" t="s">
        <v>1196</v>
      </c>
      <c r="D1656" s="7">
        <v>44653</v>
      </c>
      <c r="F1656" s="7">
        <f t="shared" si="216"/>
        <v>44653</v>
      </c>
      <c r="G1656" s="6">
        <f t="shared" si="217"/>
        <v>4</v>
      </c>
      <c r="H1656" s="6">
        <f t="shared" si="218"/>
        <v>2</v>
      </c>
      <c r="I1656" s="6">
        <f t="shared" si="219"/>
        <v>2022</v>
      </c>
      <c r="J1656" t="s">
        <v>4</v>
      </c>
      <c r="K1656" t="s">
        <v>5</v>
      </c>
      <c r="L1656">
        <v>2994</v>
      </c>
      <c r="M1656">
        <v>10471.8798828125</v>
      </c>
      <c r="N1656">
        <f t="shared" si="213"/>
        <v>10.4718798828125</v>
      </c>
      <c r="O1656" s="4">
        <f t="shared" si="214"/>
        <v>6.506922474663086</v>
      </c>
      <c r="P1656" s="5" t="s">
        <v>847</v>
      </c>
      <c r="Q1656" t="str">
        <f>VLOOKUP(P1656,Key!$A$2:$C$160,2,FALSE)</f>
        <v>Home - MDR</v>
      </c>
      <c r="R1656" t="str">
        <f>VLOOKUP(P1656,Key!$A$2:$C$160,3,FALSE)</f>
        <v>Home - MDR</v>
      </c>
      <c r="S1656" t="str">
        <f>VLOOKUP(P1656,Key!$A$2:$D$160,4,FALSE)</f>
        <v>Home - MDR</v>
      </c>
      <c r="T1656" t="b">
        <v>0</v>
      </c>
      <c r="U1656" s="4">
        <f t="shared" si="215"/>
        <v>9920.7774754868424</v>
      </c>
    </row>
    <row r="1657" spans="1:71" x14ac:dyDescent="0.2">
      <c r="A1657">
        <v>6926714820</v>
      </c>
      <c r="B1657" t="s">
        <v>1197</v>
      </c>
      <c r="D1657" s="7">
        <v>44654</v>
      </c>
      <c r="F1657" s="7">
        <f t="shared" si="216"/>
        <v>44654</v>
      </c>
      <c r="G1657" s="6">
        <f t="shared" si="217"/>
        <v>4</v>
      </c>
      <c r="H1657" s="6">
        <f t="shared" si="218"/>
        <v>3</v>
      </c>
      <c r="I1657" s="6">
        <f t="shared" si="219"/>
        <v>2022</v>
      </c>
      <c r="J1657" t="s">
        <v>4</v>
      </c>
      <c r="K1657" t="s">
        <v>5</v>
      </c>
      <c r="L1657">
        <v>1859</v>
      </c>
      <c r="M1657">
        <v>6697.81982421875</v>
      </c>
      <c r="N1657">
        <f t="shared" si="213"/>
        <v>6.6978198242187501</v>
      </c>
      <c r="O1657" s="4">
        <f t="shared" si="214"/>
        <v>4.1618310019946287</v>
      </c>
      <c r="P1657" s="5" t="s">
        <v>847</v>
      </c>
      <c r="Q1657" t="str">
        <f>VLOOKUP(P1657,Key!$A$2:$C$160,2,FALSE)</f>
        <v>Home - MDR</v>
      </c>
      <c r="R1657" t="str">
        <f>VLOOKUP(P1657,Key!$A$2:$C$160,3,FALSE)</f>
        <v>Home - MDR</v>
      </c>
      <c r="S1657" t="str">
        <f>VLOOKUP(P1657,Key!$A$2:$D$160,4,FALSE)</f>
        <v>Home - MDR</v>
      </c>
      <c r="T1657" t="b">
        <v>0</v>
      </c>
      <c r="U1657" s="4">
        <f t="shared" si="215"/>
        <v>9924.9393064888372</v>
      </c>
    </row>
    <row r="1658" spans="1:71" x14ac:dyDescent="0.2">
      <c r="A1658" s="5">
        <v>6930885028</v>
      </c>
      <c r="B1658" s="5" t="s">
        <v>1198</v>
      </c>
      <c r="D1658" s="7">
        <v>44655</v>
      </c>
      <c r="F1658" s="7">
        <f t="shared" ref="F1658:F1668" si="220">DATE(I1658,G1658,H1658)</f>
        <v>44655</v>
      </c>
      <c r="G1658" s="6">
        <f t="shared" ref="G1658:G1668" si="221">MONTH(D1658)</f>
        <v>4</v>
      </c>
      <c r="H1658" s="6">
        <f t="shared" ref="H1658:H1668" si="222">DAY(D1658)</f>
        <v>4</v>
      </c>
      <c r="I1658" s="6">
        <f t="shared" ref="I1658:I1668" si="223">YEAR(D1658)</f>
        <v>2022</v>
      </c>
      <c r="J1658" s="5" t="s">
        <v>4</v>
      </c>
      <c r="K1658" s="5" t="s">
        <v>5</v>
      </c>
      <c r="L1658" s="5">
        <v>3563</v>
      </c>
      <c r="M1658" s="5">
        <v>10405.7822</v>
      </c>
      <c r="N1658">
        <f t="shared" ref="N1658:N1721" si="224">M1658/1000</f>
        <v>10.405782199999999</v>
      </c>
      <c r="O1658" s="4">
        <f t="shared" ref="O1658:O1721" si="225">M1658*$J$2</f>
        <v>6.4658512913962003</v>
      </c>
      <c r="P1658" s="5" t="s">
        <v>847</v>
      </c>
      <c r="Q1658" t="str">
        <f>VLOOKUP(P1658,Key!$A$2:$C$160,2,FALSE)</f>
        <v>Home - MDR</v>
      </c>
      <c r="R1658" t="str">
        <f>VLOOKUP(P1658,Key!$A$2:$C$160,3,FALSE)</f>
        <v>Home - MDR</v>
      </c>
      <c r="S1658" t="str">
        <f>VLOOKUP(P1658,Key!$A$2:$D$160,4,FALSE)</f>
        <v>Home - MDR</v>
      </c>
      <c r="T1658" t="b">
        <v>0</v>
      </c>
      <c r="U1658" s="4">
        <f>IF(K1658="Run",O1658,0)+U1657</f>
        <v>9931.4051577802329</v>
      </c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  <c r="AG1658" s="5"/>
      <c r="AH1658" s="5"/>
      <c r="AI1658" s="5"/>
      <c r="AJ1658" s="5"/>
      <c r="AK1658" s="5"/>
      <c r="AL1658" s="5"/>
      <c r="AM1658" s="5"/>
      <c r="AN1658" s="5"/>
      <c r="AO1658" s="5"/>
      <c r="AP1658" s="5"/>
      <c r="AQ1658" s="5"/>
      <c r="AR1658" s="5"/>
      <c r="AS1658" s="5"/>
      <c r="AT1658" s="5"/>
      <c r="AU1658" s="5"/>
      <c r="AV1658" s="5"/>
      <c r="AW1658" s="5"/>
      <c r="AX1658" s="5"/>
      <c r="AY1658" s="5"/>
      <c r="AZ1658" s="5"/>
      <c r="BA1658" s="5"/>
      <c r="BB1658" s="5"/>
      <c r="BC1658" s="5"/>
      <c r="BD1658" s="5"/>
      <c r="BE1658" s="5"/>
      <c r="BF1658" s="5"/>
      <c r="BG1658" s="5"/>
      <c r="BH1658" s="5"/>
      <c r="BI1658" s="5"/>
      <c r="BJ1658" s="5"/>
      <c r="BK1658" s="5"/>
      <c r="BL1658" s="5"/>
      <c r="BM1658" s="5"/>
      <c r="BN1658" s="5"/>
      <c r="BO1658" s="5"/>
      <c r="BP1658" s="5"/>
      <c r="BQ1658" s="5"/>
      <c r="BR1658" s="5"/>
      <c r="BS1658" s="5"/>
    </row>
    <row r="1659" spans="1:71" x14ac:dyDescent="0.2">
      <c r="A1659" s="5">
        <v>6935833950</v>
      </c>
      <c r="B1659" s="5" t="s">
        <v>1199</v>
      </c>
      <c r="D1659" s="7">
        <v>44656</v>
      </c>
      <c r="F1659" s="7">
        <f t="shared" si="220"/>
        <v>44656</v>
      </c>
      <c r="G1659" s="6">
        <f t="shared" si="221"/>
        <v>4</v>
      </c>
      <c r="H1659" s="6">
        <f t="shared" si="222"/>
        <v>5</v>
      </c>
      <c r="I1659" s="6">
        <f t="shared" si="223"/>
        <v>2022</v>
      </c>
      <c r="J1659" s="5" t="s">
        <v>4</v>
      </c>
      <c r="K1659" s="5" t="s">
        <v>5</v>
      </c>
      <c r="L1659" s="5">
        <v>4165</v>
      </c>
      <c r="M1659" s="5">
        <v>10500.8701</v>
      </c>
      <c r="N1659">
        <f t="shared" si="224"/>
        <v>10.5008701</v>
      </c>
      <c r="O1659" s="4">
        <f t="shared" si="225"/>
        <v>6.5249361549070999</v>
      </c>
      <c r="P1659" s="5" t="s">
        <v>847</v>
      </c>
      <c r="Q1659" t="str">
        <f>VLOOKUP(P1659,Key!$A$2:$C$160,2,FALSE)</f>
        <v>Home - MDR</v>
      </c>
      <c r="R1659" t="str">
        <f>VLOOKUP(P1659,Key!$A$2:$C$160,3,FALSE)</f>
        <v>Home - MDR</v>
      </c>
      <c r="S1659" t="str">
        <f>VLOOKUP(P1659,Key!$A$2:$D$160,4,FALSE)</f>
        <v>Home - MDR</v>
      </c>
      <c r="T1659" t="b">
        <v>0</v>
      </c>
      <c r="U1659" s="4">
        <f t="shared" ref="U1659:U1722" si="226">IF(K1659="Run",O1659,0)+U1658</f>
        <v>9937.9300939351397</v>
      </c>
      <c r="V1659" s="5"/>
      <c r="W1659" s="5"/>
      <c r="X1659" s="5"/>
      <c r="Y1659" s="5"/>
      <c r="Z1659" s="5"/>
      <c r="AA1659" s="5"/>
      <c r="AB1659" s="5"/>
      <c r="AC1659" s="5"/>
      <c r="AD1659" s="5"/>
      <c r="AE1659" s="5"/>
      <c r="AF1659" s="5"/>
      <c r="AG1659" s="5"/>
      <c r="AH1659" s="5"/>
      <c r="AI1659" s="5"/>
      <c r="AJ1659" s="5"/>
      <c r="AK1659" s="5"/>
      <c r="AL1659" s="5"/>
      <c r="AM1659" s="5"/>
      <c r="AN1659" s="5"/>
      <c r="AO1659" s="5"/>
      <c r="AP1659" s="5"/>
      <c r="AQ1659" s="5"/>
      <c r="AR1659" s="5"/>
      <c r="AS1659" s="5"/>
      <c r="AT1659" s="5"/>
      <c r="AU1659" s="5"/>
      <c r="AV1659" s="5"/>
      <c r="AW1659" s="5"/>
      <c r="AX1659" s="5"/>
      <c r="AY1659" s="5"/>
      <c r="AZ1659" s="5"/>
      <c r="BA1659" s="5"/>
      <c r="BB1659" s="5"/>
      <c r="BC1659" s="5"/>
      <c r="BD1659" s="5"/>
      <c r="BE1659" s="5"/>
      <c r="BF1659" s="5"/>
      <c r="BG1659" s="5"/>
      <c r="BH1659" s="5"/>
      <c r="BI1659" s="5"/>
      <c r="BJ1659" s="5"/>
      <c r="BK1659" s="5"/>
      <c r="BL1659" s="5"/>
      <c r="BM1659" s="5"/>
      <c r="BN1659" s="5"/>
      <c r="BO1659" s="5"/>
      <c r="BP1659" s="5"/>
      <c r="BQ1659" s="5"/>
      <c r="BR1659" s="5"/>
      <c r="BS1659" s="5"/>
    </row>
    <row r="1660" spans="1:71" x14ac:dyDescent="0.2">
      <c r="A1660" s="5">
        <v>6940927234</v>
      </c>
      <c r="B1660" s="5" t="s">
        <v>1200</v>
      </c>
      <c r="D1660" s="7">
        <v>44657</v>
      </c>
      <c r="F1660" s="7">
        <f t="shared" si="220"/>
        <v>44657</v>
      </c>
      <c r="G1660" s="6">
        <f t="shared" si="221"/>
        <v>4</v>
      </c>
      <c r="H1660" s="6">
        <f t="shared" si="222"/>
        <v>6</v>
      </c>
      <c r="I1660" s="6">
        <f t="shared" si="223"/>
        <v>2022</v>
      </c>
      <c r="J1660" s="5" t="s">
        <v>4</v>
      </c>
      <c r="K1660" s="5" t="s">
        <v>5</v>
      </c>
      <c r="L1660" s="5">
        <v>3866</v>
      </c>
      <c r="M1660" s="5">
        <v>10034.179700000001</v>
      </c>
      <c r="N1660">
        <f t="shared" si="224"/>
        <v>10.034179700000001</v>
      </c>
      <c r="O1660" s="4">
        <f t="shared" si="225"/>
        <v>6.2349482743687004</v>
      </c>
      <c r="P1660" s="5" t="s">
        <v>847</v>
      </c>
      <c r="Q1660" t="str">
        <f>VLOOKUP(P1660,Key!$A$2:$C$160,2,FALSE)</f>
        <v>Home - MDR</v>
      </c>
      <c r="R1660" t="str">
        <f>VLOOKUP(P1660,Key!$A$2:$C$160,3,FALSE)</f>
        <v>Home - MDR</v>
      </c>
      <c r="S1660" t="str">
        <f>VLOOKUP(P1660,Key!$A$2:$D$160,4,FALSE)</f>
        <v>Home - MDR</v>
      </c>
      <c r="T1660" t="b">
        <v>0</v>
      </c>
      <c r="U1660" s="4">
        <f t="shared" si="226"/>
        <v>9944.1650422095081</v>
      </c>
      <c r="V1660" s="5"/>
      <c r="W1660" s="5"/>
      <c r="X1660" s="5"/>
      <c r="Y1660" s="5"/>
      <c r="Z1660" s="5"/>
      <c r="AA1660" s="5"/>
      <c r="AB1660" s="5"/>
      <c r="AC1660" s="5"/>
      <c r="AD1660" s="5"/>
      <c r="AE1660" s="5"/>
      <c r="AF1660" s="5"/>
      <c r="AG1660" s="5"/>
      <c r="AH1660" s="5"/>
      <c r="AI1660" s="5"/>
      <c r="AJ1660" s="5"/>
      <c r="AK1660" s="5"/>
      <c r="AL1660" s="5"/>
      <c r="AM1660" s="5"/>
      <c r="AN1660" s="5"/>
      <c r="AO1660" s="5"/>
      <c r="AP1660" s="5"/>
      <c r="AQ1660" s="5"/>
      <c r="AR1660" s="5"/>
      <c r="AS1660" s="5"/>
      <c r="AT1660" s="5"/>
      <c r="AU1660" s="5"/>
      <c r="AV1660" s="5"/>
      <c r="AW1660" s="5"/>
      <c r="AX1660" s="5"/>
      <c r="AY1660" s="5"/>
      <c r="AZ1660" s="5"/>
      <c r="BA1660" s="5"/>
      <c r="BB1660" s="5"/>
      <c r="BC1660" s="5"/>
      <c r="BD1660" s="5"/>
      <c r="BE1660" s="5"/>
      <c r="BF1660" s="5"/>
      <c r="BG1660" s="5"/>
      <c r="BH1660" s="5"/>
      <c r="BI1660" s="5"/>
      <c r="BJ1660" s="5"/>
      <c r="BK1660" s="5"/>
      <c r="BL1660" s="5"/>
      <c r="BM1660" s="5"/>
      <c r="BN1660" s="5"/>
      <c r="BO1660" s="5"/>
      <c r="BP1660" s="5"/>
      <c r="BQ1660" s="5"/>
      <c r="BR1660" s="5"/>
      <c r="BS1660" s="5"/>
    </row>
    <row r="1661" spans="1:71" x14ac:dyDescent="0.2">
      <c r="A1661" s="5">
        <v>6945702640</v>
      </c>
      <c r="B1661" s="5" t="s">
        <v>1201</v>
      </c>
      <c r="D1661" s="7">
        <v>44658</v>
      </c>
      <c r="F1661" s="7">
        <f t="shared" si="220"/>
        <v>44658</v>
      </c>
      <c r="G1661" s="6">
        <f t="shared" si="221"/>
        <v>4</v>
      </c>
      <c r="H1661" s="6">
        <f t="shared" si="222"/>
        <v>7</v>
      </c>
      <c r="I1661" s="6">
        <f t="shared" si="223"/>
        <v>2022</v>
      </c>
      <c r="J1661" s="5" t="s">
        <v>4</v>
      </c>
      <c r="K1661" s="5" t="s">
        <v>5</v>
      </c>
      <c r="L1661" s="5">
        <v>3788</v>
      </c>
      <c r="M1661" s="5">
        <v>10099.6396</v>
      </c>
      <c r="N1661">
        <f t="shared" si="224"/>
        <v>10.0996396</v>
      </c>
      <c r="O1661" s="4">
        <f t="shared" si="225"/>
        <v>6.2756231578916006</v>
      </c>
      <c r="P1661" s="5" t="s">
        <v>847</v>
      </c>
      <c r="Q1661" t="str">
        <f>VLOOKUP(P1661,Key!$A$2:$C$160,2,FALSE)</f>
        <v>Home - MDR</v>
      </c>
      <c r="R1661" t="str">
        <f>VLOOKUP(P1661,Key!$A$2:$C$160,3,FALSE)</f>
        <v>Home - MDR</v>
      </c>
      <c r="S1661" t="str">
        <f>VLOOKUP(P1661,Key!$A$2:$D$160,4,FALSE)</f>
        <v>Home - MDR</v>
      </c>
      <c r="T1661" t="b">
        <v>0</v>
      </c>
      <c r="U1661" s="4">
        <f t="shared" si="226"/>
        <v>9950.4406653673996</v>
      </c>
      <c r="V1661" s="5"/>
      <c r="W1661" s="5"/>
      <c r="X1661" s="5"/>
      <c r="Y1661" s="5"/>
      <c r="Z1661" s="5"/>
      <c r="AA1661" s="5"/>
      <c r="AB1661" s="5"/>
      <c r="AC1661" s="5"/>
      <c r="AD1661" s="5"/>
      <c r="AE1661" s="5"/>
      <c r="AF1661" s="5"/>
      <c r="AG1661" s="5"/>
      <c r="AH1661" s="5"/>
      <c r="AI1661" s="5"/>
      <c r="AJ1661" s="5"/>
      <c r="AK1661" s="5"/>
      <c r="AL1661" s="5"/>
      <c r="AM1661" s="5"/>
      <c r="AN1661" s="5"/>
      <c r="AO1661" s="5"/>
      <c r="AP1661" s="5"/>
      <c r="AQ1661" s="5"/>
      <c r="AR1661" s="5"/>
      <c r="AS1661" s="5"/>
      <c r="AT1661" s="5"/>
      <c r="AU1661" s="5"/>
      <c r="AV1661" s="5"/>
      <c r="AW1661" s="5"/>
      <c r="AX1661" s="5"/>
      <c r="AY1661" s="5"/>
      <c r="AZ1661" s="5"/>
      <c r="BA1661" s="5"/>
      <c r="BB1661" s="5"/>
      <c r="BC1661" s="5"/>
      <c r="BD1661" s="5"/>
      <c r="BE1661" s="5"/>
      <c r="BF1661" s="5"/>
      <c r="BG1661" s="5"/>
      <c r="BH1661" s="5"/>
      <c r="BI1661" s="5"/>
      <c r="BJ1661" s="5"/>
      <c r="BK1661" s="5"/>
      <c r="BL1661" s="5"/>
      <c r="BM1661" s="5"/>
      <c r="BN1661" s="5"/>
      <c r="BO1661" s="5"/>
      <c r="BP1661" s="5"/>
      <c r="BQ1661" s="5"/>
      <c r="BR1661" s="5"/>
      <c r="BS1661" s="5"/>
    </row>
    <row r="1662" spans="1:71" x14ac:dyDescent="0.2">
      <c r="A1662" s="5">
        <v>6950245929</v>
      </c>
      <c r="B1662" s="5" t="s">
        <v>1202</v>
      </c>
      <c r="D1662" s="7">
        <v>44659</v>
      </c>
      <c r="F1662" s="7">
        <f t="shared" si="220"/>
        <v>44659</v>
      </c>
      <c r="G1662" s="6">
        <f t="shared" si="221"/>
        <v>4</v>
      </c>
      <c r="H1662" s="6">
        <f t="shared" si="222"/>
        <v>8</v>
      </c>
      <c r="I1662" s="6">
        <f t="shared" si="223"/>
        <v>2022</v>
      </c>
      <c r="J1662" s="5" t="s">
        <v>1117</v>
      </c>
      <c r="K1662" s="5" t="s">
        <v>5</v>
      </c>
      <c r="L1662" s="5">
        <v>3600</v>
      </c>
      <c r="M1662" s="5">
        <v>11120.199199999999</v>
      </c>
      <c r="N1662">
        <f t="shared" si="224"/>
        <v>11.120199199999998</v>
      </c>
      <c r="O1662" s="4">
        <f t="shared" si="225"/>
        <v>6.9097692971031996</v>
      </c>
      <c r="P1662" s="5" t="s">
        <v>847</v>
      </c>
      <c r="Q1662" t="str">
        <f>VLOOKUP(P1662,Key!$A$2:$C$160,2,FALSE)</f>
        <v>Home - MDR</v>
      </c>
      <c r="R1662" t="str">
        <f>VLOOKUP(P1662,Key!$A$2:$C$160,3,FALSE)</f>
        <v>Home - MDR</v>
      </c>
      <c r="S1662" t="str">
        <f>VLOOKUP(P1662,Key!$A$2:$D$160,4,FALSE)</f>
        <v>Home - MDR</v>
      </c>
      <c r="T1662" t="b">
        <v>0</v>
      </c>
      <c r="U1662" s="4">
        <f t="shared" si="226"/>
        <v>9957.3504346645022</v>
      </c>
      <c r="V1662" s="5"/>
      <c r="W1662" s="5"/>
      <c r="X1662" s="5"/>
      <c r="Y1662" s="5"/>
      <c r="Z1662" s="5"/>
      <c r="AA1662" s="5"/>
      <c r="AB1662" s="5"/>
      <c r="AC1662" s="5"/>
      <c r="AD1662" s="5"/>
      <c r="AE1662" s="5"/>
      <c r="AF1662" s="5"/>
      <c r="AG1662" s="5"/>
      <c r="AH1662" s="5"/>
      <c r="AI1662" s="5"/>
      <c r="AJ1662" s="5"/>
      <c r="AK1662" s="5"/>
      <c r="AL1662" s="5"/>
      <c r="AM1662" s="5"/>
      <c r="AN1662" s="5"/>
      <c r="AO1662" s="5"/>
      <c r="AP1662" s="5"/>
      <c r="AQ1662" s="5"/>
      <c r="AR1662" s="5"/>
      <c r="AS1662" s="5"/>
      <c r="AT1662" s="5"/>
      <c r="AU1662" s="5"/>
      <c r="AV1662" s="5"/>
      <c r="AW1662" s="5"/>
      <c r="AX1662" s="5"/>
      <c r="AY1662" s="5"/>
      <c r="AZ1662" s="5"/>
      <c r="BA1662" s="5"/>
      <c r="BB1662" s="5"/>
      <c r="BC1662" s="5"/>
      <c r="BD1662" s="5"/>
      <c r="BE1662" s="5"/>
      <c r="BF1662" s="5"/>
      <c r="BG1662" s="5"/>
      <c r="BH1662" s="5"/>
      <c r="BI1662" s="5"/>
      <c r="BJ1662" s="5"/>
      <c r="BK1662" s="5"/>
      <c r="BL1662" s="5"/>
      <c r="BM1662" s="5"/>
      <c r="BN1662" s="5"/>
      <c r="BO1662" s="5"/>
      <c r="BP1662" s="5"/>
      <c r="BQ1662" s="5"/>
      <c r="BR1662" s="5"/>
      <c r="BS1662" s="5"/>
    </row>
    <row r="1663" spans="1:71" x14ac:dyDescent="0.2">
      <c r="A1663" s="5">
        <v>6955312354</v>
      </c>
      <c r="B1663" s="5" t="s">
        <v>1203</v>
      </c>
      <c r="D1663" s="7">
        <v>44660</v>
      </c>
      <c r="F1663" s="7">
        <f t="shared" si="220"/>
        <v>44660</v>
      </c>
      <c r="G1663" s="6">
        <f t="shared" si="221"/>
        <v>4</v>
      </c>
      <c r="H1663" s="6">
        <f t="shared" si="222"/>
        <v>9</v>
      </c>
      <c r="I1663" s="6">
        <f t="shared" si="223"/>
        <v>2022</v>
      </c>
      <c r="J1663" s="5" t="s">
        <v>4</v>
      </c>
      <c r="K1663" s="5" t="s">
        <v>5</v>
      </c>
      <c r="L1663" s="5">
        <v>3338</v>
      </c>
      <c r="M1663" s="5">
        <v>10316.3398</v>
      </c>
      <c r="N1663">
        <f t="shared" si="224"/>
        <v>10.3163398</v>
      </c>
      <c r="O1663" s="4">
        <f t="shared" si="225"/>
        <v>6.4102743778658002</v>
      </c>
      <c r="P1663" s="5" t="s">
        <v>847</v>
      </c>
      <c r="Q1663" t="str">
        <f>VLOOKUP(P1663,Key!$A$2:$C$160,2,FALSE)</f>
        <v>Home - MDR</v>
      </c>
      <c r="R1663" t="str">
        <f>VLOOKUP(P1663,Key!$A$2:$C$160,3,FALSE)</f>
        <v>Home - MDR</v>
      </c>
      <c r="S1663" t="str">
        <f>VLOOKUP(P1663,Key!$A$2:$D$160,4,FALSE)</f>
        <v>Home - MDR</v>
      </c>
      <c r="T1663" t="b">
        <v>0</v>
      </c>
      <c r="U1663" s="4">
        <f t="shared" si="226"/>
        <v>9963.760709042368</v>
      </c>
      <c r="V1663" s="5"/>
      <c r="W1663" s="5"/>
      <c r="X1663" s="5"/>
      <c r="Y1663" s="5"/>
      <c r="Z1663" s="5"/>
      <c r="AA1663" s="5"/>
      <c r="AB1663" s="5"/>
      <c r="AC1663" s="5"/>
      <c r="AD1663" s="5"/>
      <c r="AE1663" s="5"/>
      <c r="AF1663" s="5"/>
      <c r="AG1663" s="5"/>
      <c r="AH1663" s="5"/>
      <c r="AI1663" s="5"/>
      <c r="AJ1663" s="5"/>
      <c r="AK1663" s="5"/>
      <c r="AL1663" s="5"/>
      <c r="AM1663" s="5"/>
      <c r="AN1663" s="5"/>
      <c r="AO1663" s="5"/>
      <c r="AP1663" s="5"/>
      <c r="AQ1663" s="5"/>
      <c r="AR1663" s="5"/>
      <c r="AS1663" s="5"/>
      <c r="AT1663" s="5"/>
      <c r="AU1663" s="5"/>
      <c r="AV1663" s="5"/>
      <c r="AW1663" s="5"/>
      <c r="AX1663" s="5"/>
      <c r="AY1663" s="5"/>
      <c r="AZ1663" s="5"/>
      <c r="BA1663" s="5"/>
      <c r="BB1663" s="5"/>
      <c r="BC1663" s="5"/>
      <c r="BD1663" s="5"/>
      <c r="BE1663" s="5"/>
      <c r="BF1663" s="5"/>
      <c r="BG1663" s="5"/>
      <c r="BH1663" s="5"/>
      <c r="BI1663" s="5"/>
      <c r="BJ1663" s="5"/>
      <c r="BK1663" s="5"/>
      <c r="BL1663" s="5"/>
      <c r="BM1663" s="5"/>
      <c r="BN1663" s="5"/>
      <c r="BO1663" s="5"/>
      <c r="BP1663" s="5"/>
      <c r="BQ1663" s="5"/>
      <c r="BR1663" s="5"/>
      <c r="BS1663" s="5"/>
    </row>
    <row r="1664" spans="1:71" x14ac:dyDescent="0.2">
      <c r="A1664" s="5">
        <v>6961177088</v>
      </c>
      <c r="B1664" s="5" t="s">
        <v>1204</v>
      </c>
      <c r="D1664" s="7">
        <v>44661</v>
      </c>
      <c r="F1664" s="7">
        <f t="shared" si="220"/>
        <v>44661</v>
      </c>
      <c r="G1664" s="6">
        <f t="shared" si="221"/>
        <v>4</v>
      </c>
      <c r="H1664" s="6">
        <f t="shared" si="222"/>
        <v>10</v>
      </c>
      <c r="I1664" s="6">
        <f t="shared" si="223"/>
        <v>2022</v>
      </c>
      <c r="J1664" s="5" t="s">
        <v>4</v>
      </c>
      <c r="K1664" s="5" t="s">
        <v>5</v>
      </c>
      <c r="L1664" s="5">
        <v>3153</v>
      </c>
      <c r="M1664" s="5">
        <v>8250.1503900000007</v>
      </c>
      <c r="N1664">
        <f t="shared" si="224"/>
        <v>8.2501503899999999</v>
      </c>
      <c r="O1664" s="4">
        <f t="shared" si="225"/>
        <v>5.1264041979846908</v>
      </c>
      <c r="P1664" s="5" t="s">
        <v>847</v>
      </c>
      <c r="Q1664" t="str">
        <f>VLOOKUP(P1664,Key!$A$2:$C$160,2,FALSE)</f>
        <v>Home - MDR</v>
      </c>
      <c r="R1664" t="str">
        <f>VLOOKUP(P1664,Key!$A$2:$C$160,3,FALSE)</f>
        <v>Home - MDR</v>
      </c>
      <c r="S1664" t="str">
        <f>VLOOKUP(P1664,Key!$A$2:$D$160,4,FALSE)</f>
        <v>Home - MDR</v>
      </c>
      <c r="T1664" t="b">
        <v>0</v>
      </c>
      <c r="U1664" s="4">
        <f t="shared" si="226"/>
        <v>9968.8871132403528</v>
      </c>
      <c r="V1664" s="5"/>
      <c r="W1664" s="5"/>
      <c r="X1664" s="5"/>
      <c r="Y1664" s="5"/>
      <c r="Z1664" s="5"/>
      <c r="AA1664" s="5"/>
      <c r="AB1664" s="5"/>
      <c r="AC1664" s="5"/>
      <c r="AD1664" s="5"/>
      <c r="AE1664" s="5"/>
      <c r="AF1664" s="5"/>
      <c r="AG1664" s="5"/>
      <c r="AH1664" s="5"/>
      <c r="AI1664" s="5"/>
      <c r="AJ1664" s="5"/>
      <c r="AK1664" s="5"/>
      <c r="AL1664" s="5"/>
      <c r="AM1664" s="5"/>
      <c r="AN1664" s="5"/>
      <c r="AO1664" s="5"/>
      <c r="AP1664" s="5"/>
      <c r="AQ1664" s="5"/>
      <c r="AR1664" s="5"/>
      <c r="AS1664" s="5"/>
      <c r="AT1664" s="5"/>
      <c r="AU1664" s="5"/>
      <c r="AV1664" s="5"/>
      <c r="AW1664" s="5"/>
      <c r="AX1664" s="5"/>
      <c r="AY1664" s="5"/>
      <c r="AZ1664" s="5"/>
      <c r="BA1664" s="5"/>
      <c r="BB1664" s="5"/>
      <c r="BC1664" s="5"/>
      <c r="BD1664" s="5"/>
      <c r="BE1664" s="5"/>
      <c r="BF1664" s="5"/>
      <c r="BG1664" s="5"/>
      <c r="BH1664" s="5"/>
      <c r="BI1664" s="5"/>
      <c r="BJ1664" s="5"/>
      <c r="BK1664" s="5"/>
      <c r="BL1664" s="5"/>
      <c r="BM1664" s="5"/>
      <c r="BN1664" s="5"/>
      <c r="BO1664" s="5"/>
      <c r="BP1664" s="5"/>
      <c r="BQ1664" s="5"/>
      <c r="BR1664" s="5"/>
      <c r="BS1664" s="5"/>
    </row>
    <row r="1665" spans="1:71" x14ac:dyDescent="0.2">
      <c r="A1665" s="5">
        <v>6965676158</v>
      </c>
      <c r="B1665" s="5" t="s">
        <v>1205</v>
      </c>
      <c r="D1665" s="7">
        <v>44662</v>
      </c>
      <c r="F1665" s="7">
        <f t="shared" si="220"/>
        <v>44662</v>
      </c>
      <c r="G1665" s="6">
        <f t="shared" si="221"/>
        <v>4</v>
      </c>
      <c r="H1665" s="6">
        <f t="shared" si="222"/>
        <v>11</v>
      </c>
      <c r="I1665" s="6">
        <f t="shared" si="223"/>
        <v>2022</v>
      </c>
      <c r="J1665" s="5" t="s">
        <v>4</v>
      </c>
      <c r="K1665" s="5" t="s">
        <v>5</v>
      </c>
      <c r="L1665" s="5">
        <v>4382</v>
      </c>
      <c r="M1665" s="5">
        <v>11756.7598</v>
      </c>
      <c r="N1665">
        <f t="shared" si="224"/>
        <v>11.756759799999999</v>
      </c>
      <c r="O1665" s="4">
        <f t="shared" si="225"/>
        <v>7.3053095936858004</v>
      </c>
      <c r="P1665" s="5" t="s">
        <v>847</v>
      </c>
      <c r="Q1665" t="str">
        <f>VLOOKUP(P1665,Key!$A$2:$C$160,2,FALSE)</f>
        <v>Home - MDR</v>
      </c>
      <c r="R1665" t="str">
        <f>VLOOKUP(P1665,Key!$A$2:$C$160,3,FALSE)</f>
        <v>Home - MDR</v>
      </c>
      <c r="S1665" t="str">
        <f>VLOOKUP(P1665,Key!$A$2:$D$160,4,FALSE)</f>
        <v>Home - MDR</v>
      </c>
      <c r="T1665" t="b">
        <v>0</v>
      </c>
      <c r="U1665" s="4">
        <f t="shared" si="226"/>
        <v>9976.1924228340395</v>
      </c>
      <c r="V1665" s="5"/>
      <c r="W1665" s="5"/>
      <c r="X1665" s="5"/>
      <c r="Y1665" s="5"/>
      <c r="Z1665" s="5"/>
      <c r="AA1665" s="5"/>
      <c r="AB1665" s="5"/>
      <c r="AC1665" s="5"/>
      <c r="AD1665" s="5"/>
      <c r="AE1665" s="5"/>
      <c r="AF1665" s="5"/>
      <c r="AG1665" s="5"/>
      <c r="AH1665" s="5"/>
      <c r="AI1665" s="5"/>
      <c r="AJ1665" s="5"/>
      <c r="AK1665" s="5"/>
      <c r="AL1665" s="5"/>
      <c r="AM1665" s="5"/>
      <c r="AN1665" s="5"/>
      <c r="AO1665" s="5"/>
      <c r="AP1665" s="5"/>
      <c r="AQ1665" s="5"/>
      <c r="AR1665" s="5"/>
      <c r="AS1665" s="5"/>
      <c r="AT1665" s="5"/>
      <c r="AU1665" s="5"/>
      <c r="AV1665" s="5"/>
      <c r="AW1665" s="5"/>
      <c r="AX1665" s="5"/>
      <c r="AY1665" s="5"/>
      <c r="AZ1665" s="5"/>
      <c r="BA1665" s="5"/>
      <c r="BB1665" s="5"/>
      <c r="BC1665" s="5"/>
      <c r="BD1665" s="5"/>
      <c r="BE1665" s="5"/>
      <c r="BF1665" s="5"/>
      <c r="BG1665" s="5"/>
      <c r="BH1665" s="5"/>
      <c r="BI1665" s="5"/>
      <c r="BJ1665" s="5"/>
      <c r="BK1665" s="5"/>
      <c r="BL1665" s="5"/>
      <c r="BM1665" s="5"/>
      <c r="BN1665" s="5"/>
      <c r="BO1665" s="5"/>
      <c r="BP1665" s="5"/>
      <c r="BQ1665" s="5"/>
      <c r="BR1665" s="5"/>
      <c r="BS1665" s="5"/>
    </row>
    <row r="1666" spans="1:71" x14ac:dyDescent="0.2">
      <c r="A1666" s="5">
        <v>6970783137</v>
      </c>
      <c r="B1666" s="5" t="s">
        <v>1206</v>
      </c>
      <c r="D1666" s="7">
        <v>44663</v>
      </c>
      <c r="F1666" s="7">
        <f t="shared" si="220"/>
        <v>44663</v>
      </c>
      <c r="G1666" s="6">
        <f t="shared" si="221"/>
        <v>4</v>
      </c>
      <c r="H1666" s="6">
        <f t="shared" si="222"/>
        <v>12</v>
      </c>
      <c r="I1666" s="6">
        <f t="shared" si="223"/>
        <v>2022</v>
      </c>
      <c r="J1666" s="5" t="s">
        <v>1117</v>
      </c>
      <c r="K1666" s="5" t="s">
        <v>5</v>
      </c>
      <c r="L1666" s="5">
        <v>3780</v>
      </c>
      <c r="M1666" s="5">
        <v>11909.168900000001</v>
      </c>
      <c r="N1666">
        <f t="shared" si="224"/>
        <v>11.909168900000001</v>
      </c>
      <c r="O1666" s="4">
        <f t="shared" si="225"/>
        <v>7.4000121885619006</v>
      </c>
      <c r="P1666" s="5" t="s">
        <v>847</v>
      </c>
      <c r="Q1666" t="str">
        <f>VLOOKUP(P1666,Key!$A$2:$C$160,2,FALSE)</f>
        <v>Home - MDR</v>
      </c>
      <c r="R1666" t="str">
        <f>VLOOKUP(P1666,Key!$A$2:$C$160,3,FALSE)</f>
        <v>Home - MDR</v>
      </c>
      <c r="S1666" t="str">
        <f>VLOOKUP(P1666,Key!$A$2:$D$160,4,FALSE)</f>
        <v>Home - MDR</v>
      </c>
      <c r="T1666" t="b">
        <v>0</v>
      </c>
      <c r="U1666" s="4">
        <f t="shared" si="226"/>
        <v>9983.5924350226014</v>
      </c>
      <c r="V1666" s="5"/>
      <c r="W1666" s="5"/>
      <c r="X1666" s="5"/>
      <c r="Y1666" s="5"/>
      <c r="Z1666" s="5"/>
      <c r="AA1666" s="5"/>
      <c r="AB1666" s="5"/>
      <c r="AC1666" s="5"/>
      <c r="AD1666" s="5"/>
      <c r="AE1666" s="5"/>
      <c r="AF1666" s="5"/>
      <c r="AG1666" s="5"/>
      <c r="AH1666" s="5"/>
      <c r="AI1666" s="5"/>
      <c r="AJ1666" s="5"/>
      <c r="AK1666" s="5"/>
      <c r="AL1666" s="5"/>
      <c r="AM1666" s="5"/>
      <c r="AN1666" s="5"/>
      <c r="AO1666" s="5"/>
      <c r="AP1666" s="5"/>
      <c r="AQ1666" s="5"/>
      <c r="AR1666" s="5"/>
      <c r="AS1666" s="5"/>
      <c r="AT1666" s="5"/>
      <c r="AU1666" s="5"/>
      <c r="AV1666" s="5"/>
      <c r="AW1666" s="5"/>
      <c r="AX1666" s="5"/>
      <c r="AY1666" s="5"/>
      <c r="AZ1666" s="5"/>
      <c r="BA1666" s="5"/>
      <c r="BB1666" s="5"/>
      <c r="BC1666" s="5"/>
      <c r="BD1666" s="5"/>
      <c r="BE1666" s="5"/>
      <c r="BF1666" s="5"/>
      <c r="BG1666" s="5"/>
      <c r="BH1666" s="5"/>
      <c r="BI1666" s="5"/>
      <c r="BJ1666" s="5"/>
      <c r="BK1666" s="5"/>
      <c r="BL1666" s="5"/>
      <c r="BM1666" s="5"/>
      <c r="BN1666" s="5"/>
      <c r="BO1666" s="5"/>
      <c r="BP1666" s="5"/>
      <c r="BQ1666" s="5"/>
      <c r="BR1666" s="5"/>
      <c r="BS1666" s="5"/>
    </row>
    <row r="1667" spans="1:71" x14ac:dyDescent="0.2">
      <c r="A1667" s="5">
        <v>6976355508</v>
      </c>
      <c r="B1667" s="5" t="s">
        <v>1207</v>
      </c>
      <c r="D1667" s="7">
        <v>44664</v>
      </c>
      <c r="F1667" s="7">
        <f t="shared" si="220"/>
        <v>44664</v>
      </c>
      <c r="G1667" s="6">
        <f t="shared" si="221"/>
        <v>4</v>
      </c>
      <c r="H1667" s="6">
        <f t="shared" si="222"/>
        <v>13</v>
      </c>
      <c r="I1667" s="6">
        <f t="shared" si="223"/>
        <v>2022</v>
      </c>
      <c r="J1667" s="5" t="s">
        <v>4</v>
      </c>
      <c r="K1667" s="5" t="s">
        <v>5</v>
      </c>
      <c r="L1667" s="5">
        <v>4837</v>
      </c>
      <c r="M1667" s="5">
        <v>13007.733399999999</v>
      </c>
      <c r="N1667">
        <f t="shared" si="224"/>
        <v>13.007733399999999</v>
      </c>
      <c r="O1667" s="4">
        <f t="shared" si="225"/>
        <v>8.0826283104913994</v>
      </c>
      <c r="P1667" s="5" t="s">
        <v>847</v>
      </c>
      <c r="Q1667" t="str">
        <f>VLOOKUP(P1667,Key!$A$2:$C$160,2,FALSE)</f>
        <v>Home - MDR</v>
      </c>
      <c r="R1667" t="str">
        <f>VLOOKUP(P1667,Key!$A$2:$C$160,3,FALSE)</f>
        <v>Home - MDR</v>
      </c>
      <c r="S1667" t="str">
        <f>VLOOKUP(P1667,Key!$A$2:$D$160,4,FALSE)</f>
        <v>Home - MDR</v>
      </c>
      <c r="T1667" t="b">
        <v>0</v>
      </c>
      <c r="U1667" s="4">
        <f t="shared" si="226"/>
        <v>9991.6750633330921</v>
      </c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  <c r="AF1667" s="5"/>
      <c r="AG1667" s="5"/>
      <c r="AH1667" s="5"/>
      <c r="AI1667" s="5"/>
      <c r="AJ1667" s="5"/>
      <c r="AK1667" s="5"/>
      <c r="AL1667" s="5"/>
      <c r="AM1667" s="5"/>
      <c r="AN1667" s="5"/>
      <c r="AO1667" s="5"/>
      <c r="AP1667" s="5"/>
      <c r="AQ1667" s="5"/>
      <c r="AR1667" s="5"/>
      <c r="AS1667" s="5"/>
      <c r="AT1667" s="5"/>
      <c r="AU1667" s="5"/>
      <c r="AV1667" s="5"/>
      <c r="AW1667" s="5"/>
      <c r="AX1667" s="5"/>
      <c r="AY1667" s="5"/>
      <c r="AZ1667" s="5"/>
      <c r="BA1667" s="5"/>
      <c r="BB1667" s="5"/>
      <c r="BC1667" s="5"/>
      <c r="BD1667" s="5"/>
      <c r="BE1667" s="5"/>
      <c r="BF1667" s="5"/>
      <c r="BG1667" s="5"/>
      <c r="BH1667" s="5"/>
      <c r="BI1667" s="5"/>
      <c r="BJ1667" s="5"/>
      <c r="BK1667" s="5"/>
      <c r="BL1667" s="5"/>
      <c r="BM1667" s="5"/>
      <c r="BN1667" s="5"/>
      <c r="BO1667" s="5"/>
      <c r="BP1667" s="5"/>
      <c r="BQ1667" s="5"/>
      <c r="BR1667" s="5"/>
      <c r="BS1667" s="5"/>
    </row>
    <row r="1668" spans="1:71" x14ac:dyDescent="0.2">
      <c r="A1668" s="5">
        <v>6981436116</v>
      </c>
      <c r="B1668" s="5" t="s">
        <v>1208</v>
      </c>
      <c r="D1668" s="7">
        <v>44665</v>
      </c>
      <c r="F1668" s="7">
        <f t="shared" si="220"/>
        <v>44665</v>
      </c>
      <c r="G1668" s="6">
        <f t="shared" si="221"/>
        <v>4</v>
      </c>
      <c r="H1668" s="6">
        <f t="shared" si="222"/>
        <v>14</v>
      </c>
      <c r="I1668" s="6">
        <f t="shared" si="223"/>
        <v>2022</v>
      </c>
      <c r="J1668" s="5" t="s">
        <v>1209</v>
      </c>
      <c r="K1668" s="5" t="s">
        <v>5</v>
      </c>
      <c r="L1668" s="5">
        <v>4385</v>
      </c>
      <c r="M1668" s="5">
        <v>10050.169900000001</v>
      </c>
      <c r="N1668">
        <f t="shared" si="224"/>
        <v>10.0501699</v>
      </c>
      <c r="O1668" s="4">
        <f t="shared" si="225"/>
        <v>6.2448841209329009</v>
      </c>
      <c r="P1668" s="5" t="s">
        <v>847</v>
      </c>
      <c r="Q1668" t="str">
        <f>VLOOKUP(P1668,Key!$A$2:$C$160,2,FALSE)</f>
        <v>Home - MDR</v>
      </c>
      <c r="R1668" t="str">
        <f>VLOOKUP(P1668,Key!$A$2:$C$160,3,FALSE)</f>
        <v>Home - MDR</v>
      </c>
      <c r="S1668" t="str">
        <f>VLOOKUP(P1668,Key!$A$2:$D$160,4,FALSE)</f>
        <v>Home - MDR</v>
      </c>
      <c r="T1668" t="b">
        <v>0</v>
      </c>
      <c r="U1668" s="4">
        <f t="shared" si="226"/>
        <v>9997.9199474540255</v>
      </c>
      <c r="V1668" s="5"/>
      <c r="W1668" s="5"/>
      <c r="X1668" s="5"/>
      <c r="Y1668" s="5"/>
      <c r="Z1668" s="5"/>
      <c r="AA1668" s="5"/>
      <c r="AB1668" s="5"/>
      <c r="AC1668" s="5"/>
      <c r="AD1668" s="5"/>
      <c r="AE1668" s="5"/>
      <c r="AF1668" s="5"/>
      <c r="AG1668" s="5"/>
      <c r="AH1668" s="5"/>
      <c r="AI1668" s="5"/>
      <c r="AJ1668" s="5"/>
      <c r="AK1668" s="5"/>
      <c r="AL1668" s="5"/>
      <c r="AM1668" s="5"/>
      <c r="AN1668" s="5"/>
      <c r="AO1668" s="5"/>
      <c r="AP1668" s="5"/>
      <c r="AQ1668" s="5"/>
      <c r="AR1668" s="5"/>
      <c r="AS1668" s="5"/>
      <c r="AT1668" s="5"/>
      <c r="AU1668" s="5"/>
      <c r="AV1668" s="5"/>
      <c r="AW1668" s="5"/>
      <c r="AX1668" s="5"/>
      <c r="AY1668" s="5"/>
      <c r="AZ1668" s="5"/>
      <c r="BA1668" s="5"/>
      <c r="BB1668" s="5"/>
      <c r="BC1668" s="5"/>
      <c r="BD1668" s="5"/>
      <c r="BE1668" s="5"/>
      <c r="BF1668" s="5"/>
      <c r="BG1668" s="5"/>
      <c r="BH1668" s="5"/>
      <c r="BI1668" s="5"/>
      <c r="BJ1668" s="5"/>
      <c r="BK1668" s="5"/>
      <c r="BL1668" s="5"/>
      <c r="BM1668" s="5"/>
      <c r="BN1668" s="5"/>
      <c r="BO1668" s="5"/>
      <c r="BP1668" s="5"/>
      <c r="BQ1668" s="5"/>
      <c r="BR1668" s="5"/>
      <c r="BS1668" s="5"/>
    </row>
    <row r="1669" spans="1:71" x14ac:dyDescent="0.2">
      <c r="A1669">
        <v>7012174597</v>
      </c>
      <c r="B1669" t="s">
        <v>1210</v>
      </c>
      <c r="D1669" s="7">
        <v>44671</v>
      </c>
      <c r="F1669" s="7">
        <f t="shared" ref="F1669:F1732" si="227">DATE(I1669,G1669,H1669)</f>
        <v>44671</v>
      </c>
      <c r="G1669" s="6">
        <f t="shared" ref="G1669:G1732" si="228">MONTH(D1669)</f>
        <v>4</v>
      </c>
      <c r="H1669" s="6">
        <f t="shared" ref="H1669:H1732" si="229">DAY(D1669)</f>
        <v>20</v>
      </c>
      <c r="I1669" s="6">
        <f t="shared" ref="I1669:I1732" si="230">YEAR(D1669)</f>
        <v>2022</v>
      </c>
      <c r="J1669" t="s">
        <v>4</v>
      </c>
      <c r="K1669" t="s">
        <v>5</v>
      </c>
      <c r="L1669">
        <v>1547</v>
      </c>
      <c r="M1669">
        <v>5309.16015625</v>
      </c>
      <c r="N1669">
        <f t="shared" si="224"/>
        <v>5.3091601562499999</v>
      </c>
      <c r="O1669" s="4">
        <f t="shared" si="225"/>
        <v>3.2989581554492187</v>
      </c>
      <c r="P1669" s="5" t="s">
        <v>1455</v>
      </c>
      <c r="Q1669" t="str">
        <f>VLOOKUP(P1669,Key!$A$2:$C$160,2,FALSE)</f>
        <v>St Martin</v>
      </c>
      <c r="R1669" t="str">
        <f>VLOOKUP(P1669,Key!$A$2:$C$160,3,FALSE)</f>
        <v>St Martin</v>
      </c>
      <c r="S1669" t="str">
        <f>VLOOKUP(P1669,Key!$A$2:$D$160,4,FALSE)</f>
        <v>INT</v>
      </c>
      <c r="T1669" t="b">
        <v>0</v>
      </c>
      <c r="U1669" s="4">
        <f t="shared" si="226"/>
        <v>10001.218905609474</v>
      </c>
    </row>
    <row r="1670" spans="1:71" x14ac:dyDescent="0.2">
      <c r="A1670">
        <v>7018323326</v>
      </c>
      <c r="B1670" t="s">
        <v>1211</v>
      </c>
      <c r="D1670" s="7">
        <v>44672</v>
      </c>
      <c r="F1670" s="7">
        <f t="shared" si="227"/>
        <v>44672</v>
      </c>
      <c r="G1670" s="6">
        <f t="shared" si="228"/>
        <v>4</v>
      </c>
      <c r="H1670" s="6">
        <f t="shared" si="229"/>
        <v>21</v>
      </c>
      <c r="I1670" s="6">
        <f t="shared" si="230"/>
        <v>2022</v>
      </c>
      <c r="J1670" t="s">
        <v>7</v>
      </c>
      <c r="K1670" t="s">
        <v>5</v>
      </c>
      <c r="L1670">
        <v>1519</v>
      </c>
      <c r="M1670">
        <v>5052.509765625</v>
      </c>
      <c r="N1670">
        <f t="shared" si="224"/>
        <v>5.0525097656250004</v>
      </c>
      <c r="O1670" s="4">
        <f t="shared" si="225"/>
        <v>3.139483045576172</v>
      </c>
      <c r="P1670" s="5" t="s">
        <v>1455</v>
      </c>
      <c r="Q1670" t="str">
        <f>VLOOKUP(P1670,Key!$A$2:$C$160,2,FALSE)</f>
        <v>St Martin</v>
      </c>
      <c r="R1670" t="str">
        <f>VLOOKUP(P1670,Key!$A$2:$C$160,3,FALSE)</f>
        <v>St Martin</v>
      </c>
      <c r="S1670" t="str">
        <f>VLOOKUP(P1670,Key!$A$2:$D$160,4,FALSE)</f>
        <v>INT</v>
      </c>
      <c r="T1670" t="b">
        <v>0</v>
      </c>
      <c r="U1670" s="4">
        <f t="shared" si="226"/>
        <v>10004.35838865505</v>
      </c>
    </row>
    <row r="1671" spans="1:71" x14ac:dyDescent="0.2">
      <c r="A1671">
        <v>7043494009</v>
      </c>
      <c r="B1671" t="s">
        <v>1212</v>
      </c>
      <c r="D1671" s="7">
        <v>44677</v>
      </c>
      <c r="F1671" s="7">
        <f t="shared" si="227"/>
        <v>44677</v>
      </c>
      <c r="G1671" s="6">
        <f t="shared" si="228"/>
        <v>4</v>
      </c>
      <c r="H1671" s="6">
        <f t="shared" si="229"/>
        <v>26</v>
      </c>
      <c r="I1671" s="6">
        <f t="shared" si="230"/>
        <v>2022</v>
      </c>
      <c r="J1671" t="s">
        <v>4</v>
      </c>
      <c r="K1671" t="s">
        <v>5</v>
      </c>
      <c r="L1671">
        <v>1480</v>
      </c>
      <c r="M1671">
        <v>5095.66015625</v>
      </c>
      <c r="N1671">
        <f t="shared" si="224"/>
        <v>5.0956601562500001</v>
      </c>
      <c r="O1671" s="4">
        <f t="shared" si="225"/>
        <v>3.1662954469492188</v>
      </c>
      <c r="P1671" s="5" t="s">
        <v>1456</v>
      </c>
      <c r="Q1671" t="str">
        <f>VLOOKUP(P1671,Key!$A$2:$C$160,2,FALSE)</f>
        <v>St Barth</v>
      </c>
      <c r="R1671" t="str">
        <f>VLOOKUP(P1671,Key!$A$2:$C$160,3,FALSE)</f>
        <v>St Barth</v>
      </c>
      <c r="S1671" t="str">
        <f>VLOOKUP(P1671,Key!$A$2:$D$160,4,FALSE)</f>
        <v>INT</v>
      </c>
      <c r="T1671" t="b">
        <v>0</v>
      </c>
      <c r="U1671" s="4">
        <f t="shared" si="226"/>
        <v>10007.524684101998</v>
      </c>
    </row>
    <row r="1672" spans="1:71" x14ac:dyDescent="0.2">
      <c r="A1672">
        <v>7070455905</v>
      </c>
      <c r="B1672" t="s">
        <v>1213</v>
      </c>
      <c r="D1672" s="7">
        <v>44682</v>
      </c>
      <c r="F1672" s="7">
        <f t="shared" si="227"/>
        <v>44682</v>
      </c>
      <c r="G1672" s="6">
        <f t="shared" si="228"/>
        <v>5</v>
      </c>
      <c r="H1672" s="6">
        <f t="shared" si="229"/>
        <v>1</v>
      </c>
      <c r="I1672" s="6">
        <f t="shared" si="230"/>
        <v>2022</v>
      </c>
      <c r="J1672" t="s">
        <v>4</v>
      </c>
      <c r="K1672" t="s">
        <v>5</v>
      </c>
      <c r="L1672">
        <v>2753</v>
      </c>
      <c r="M1672">
        <v>10559.23046875</v>
      </c>
      <c r="N1672">
        <f t="shared" si="224"/>
        <v>10.55923046875</v>
      </c>
      <c r="O1672" s="4">
        <f t="shared" si="225"/>
        <v>6.5611995955976568</v>
      </c>
      <c r="P1672" s="5" t="s">
        <v>510</v>
      </c>
      <c r="Q1672" t="str">
        <f>VLOOKUP(P1672,Key!$A$2:$C$160,2,FALSE)</f>
        <v>Home - Manhattan</v>
      </c>
      <c r="R1672" t="str">
        <f>VLOOKUP(P1672,Key!$A$2:$C$160,3,FALSE)</f>
        <v>Home - Manhattan</v>
      </c>
      <c r="S1672" t="str">
        <f>VLOOKUP(P1672,Key!$A$2:$D$160,4,FALSE)</f>
        <v>Home - Manhattan</v>
      </c>
      <c r="T1672" t="b">
        <v>0</v>
      </c>
      <c r="U1672" s="4">
        <f t="shared" si="226"/>
        <v>10014.085883697595</v>
      </c>
    </row>
    <row r="1673" spans="1:71" x14ac:dyDescent="0.2">
      <c r="A1673">
        <v>7075852214</v>
      </c>
      <c r="B1673" t="s">
        <v>1214</v>
      </c>
      <c r="D1673" s="7">
        <v>44683</v>
      </c>
      <c r="F1673" s="7">
        <f t="shared" si="227"/>
        <v>44683</v>
      </c>
      <c r="G1673" s="6">
        <f t="shared" si="228"/>
        <v>5</v>
      </c>
      <c r="H1673" s="6">
        <f t="shared" si="229"/>
        <v>2</v>
      </c>
      <c r="I1673" s="6">
        <f t="shared" si="230"/>
        <v>2022</v>
      </c>
      <c r="J1673" t="s">
        <v>1215</v>
      </c>
      <c r="K1673" t="s">
        <v>5</v>
      </c>
      <c r="L1673">
        <v>3360</v>
      </c>
      <c r="M1673">
        <v>10138.8876953125</v>
      </c>
      <c r="N1673">
        <f t="shared" si="224"/>
        <v>10.1388876953125</v>
      </c>
      <c r="O1673" s="4">
        <f t="shared" si="225"/>
        <v>6.300010786124024</v>
      </c>
      <c r="P1673" s="5" t="s">
        <v>510</v>
      </c>
      <c r="Q1673" t="str">
        <f>VLOOKUP(P1673,Key!$A$2:$C$160,2,FALSE)</f>
        <v>Home - Manhattan</v>
      </c>
      <c r="R1673" t="str">
        <f>VLOOKUP(P1673,Key!$A$2:$C$160,3,FALSE)</f>
        <v>Home - Manhattan</v>
      </c>
      <c r="S1673" t="str">
        <f>VLOOKUP(P1673,Key!$A$2:$D$160,4,FALSE)</f>
        <v>Home - Manhattan</v>
      </c>
      <c r="T1673" t="b">
        <v>1</v>
      </c>
      <c r="U1673" s="4">
        <f t="shared" si="226"/>
        <v>10020.385894483719</v>
      </c>
    </row>
    <row r="1674" spans="1:71" x14ac:dyDescent="0.2">
      <c r="A1674">
        <v>7080905299</v>
      </c>
      <c r="B1674" t="s">
        <v>1216</v>
      </c>
      <c r="D1674" s="7">
        <v>44684</v>
      </c>
      <c r="F1674" s="7">
        <f t="shared" si="227"/>
        <v>44684</v>
      </c>
      <c r="G1674" s="6">
        <f t="shared" si="228"/>
        <v>5</v>
      </c>
      <c r="H1674" s="6">
        <f t="shared" si="229"/>
        <v>3</v>
      </c>
      <c r="I1674" s="6">
        <f t="shared" si="230"/>
        <v>2022</v>
      </c>
      <c r="J1674" t="s">
        <v>1215</v>
      </c>
      <c r="K1674" t="s">
        <v>5</v>
      </c>
      <c r="L1674">
        <v>3240</v>
      </c>
      <c r="M1674">
        <v>10138.8876953125</v>
      </c>
      <c r="N1674">
        <f t="shared" si="224"/>
        <v>10.1388876953125</v>
      </c>
      <c r="O1674" s="4">
        <f t="shared" si="225"/>
        <v>6.300010786124024</v>
      </c>
      <c r="P1674" s="5" t="s">
        <v>510</v>
      </c>
      <c r="Q1674" t="str">
        <f>VLOOKUP(P1674,Key!$A$2:$C$160,2,FALSE)</f>
        <v>Home - Manhattan</v>
      </c>
      <c r="R1674" t="str">
        <f>VLOOKUP(P1674,Key!$A$2:$C$160,3,FALSE)</f>
        <v>Home - Manhattan</v>
      </c>
      <c r="S1674" t="str">
        <f>VLOOKUP(P1674,Key!$A$2:$D$160,4,FALSE)</f>
        <v>Home - Manhattan</v>
      </c>
      <c r="T1674" t="b">
        <v>1</v>
      </c>
      <c r="U1674" s="4">
        <f t="shared" si="226"/>
        <v>10026.685905269844</v>
      </c>
    </row>
    <row r="1675" spans="1:71" x14ac:dyDescent="0.2">
      <c r="A1675">
        <v>7086868111</v>
      </c>
      <c r="B1675" t="s">
        <v>1217</v>
      </c>
      <c r="D1675" s="7">
        <v>44685</v>
      </c>
      <c r="F1675" s="7">
        <f t="shared" si="227"/>
        <v>44685</v>
      </c>
      <c r="G1675" s="6">
        <f t="shared" si="228"/>
        <v>5</v>
      </c>
      <c r="H1675" s="6">
        <f t="shared" si="229"/>
        <v>4</v>
      </c>
      <c r="I1675" s="6">
        <f t="shared" si="230"/>
        <v>2022</v>
      </c>
      <c r="J1675" t="s">
        <v>1218</v>
      </c>
      <c r="K1675" t="s">
        <v>5</v>
      </c>
      <c r="L1675">
        <v>3300</v>
      </c>
      <c r="M1675">
        <v>10460.7568359375</v>
      </c>
      <c r="N1675">
        <f t="shared" si="224"/>
        <v>10.4607568359375</v>
      </c>
      <c r="O1675" s="4">
        <f t="shared" si="225"/>
        <v>6.5000109359033207</v>
      </c>
      <c r="P1675" s="5" t="s">
        <v>510</v>
      </c>
      <c r="Q1675" t="str">
        <f>VLOOKUP(P1675,Key!$A$2:$C$160,2,FALSE)</f>
        <v>Home - Manhattan</v>
      </c>
      <c r="R1675" t="str">
        <f>VLOOKUP(P1675,Key!$A$2:$C$160,3,FALSE)</f>
        <v>Home - Manhattan</v>
      </c>
      <c r="S1675" t="str">
        <f>VLOOKUP(P1675,Key!$A$2:$D$160,4,FALSE)</f>
        <v>Home - Manhattan</v>
      </c>
      <c r="T1675" t="b">
        <v>1</v>
      </c>
      <c r="U1675" s="4">
        <f t="shared" si="226"/>
        <v>10033.185916205746</v>
      </c>
    </row>
    <row r="1676" spans="1:71" x14ac:dyDescent="0.2">
      <c r="A1676">
        <v>7093156403</v>
      </c>
      <c r="B1676" t="s">
        <v>1219</v>
      </c>
      <c r="D1676" s="7">
        <v>44686</v>
      </c>
      <c r="F1676" s="7">
        <f t="shared" si="227"/>
        <v>44686</v>
      </c>
      <c r="G1676" s="6">
        <f t="shared" si="228"/>
        <v>5</v>
      </c>
      <c r="H1676" s="6">
        <f t="shared" si="229"/>
        <v>5</v>
      </c>
      <c r="I1676" s="6">
        <f t="shared" si="230"/>
        <v>2022</v>
      </c>
      <c r="J1676" t="s">
        <v>4</v>
      </c>
      <c r="K1676" t="s">
        <v>5</v>
      </c>
      <c r="L1676">
        <v>2951</v>
      </c>
      <c r="M1676">
        <v>10592.5498046875</v>
      </c>
      <c r="N1676">
        <f t="shared" si="224"/>
        <v>10.592549804687501</v>
      </c>
      <c r="O1676" s="4">
        <f t="shared" si="225"/>
        <v>6.581903264688477</v>
      </c>
      <c r="P1676" s="5" t="s">
        <v>847</v>
      </c>
      <c r="Q1676" t="str">
        <f>VLOOKUP(P1676,Key!$A$2:$C$160,2,FALSE)</f>
        <v>Home - MDR</v>
      </c>
      <c r="R1676" t="str">
        <f>VLOOKUP(P1676,Key!$A$2:$C$160,3,FALSE)</f>
        <v>Home - MDR</v>
      </c>
      <c r="S1676" t="str">
        <f>VLOOKUP(P1676,Key!$A$2:$D$160,4,FALSE)</f>
        <v>Home - MDR</v>
      </c>
      <c r="T1676" t="b">
        <v>0</v>
      </c>
      <c r="U1676" s="4">
        <f t="shared" si="226"/>
        <v>10039.767819470435</v>
      </c>
    </row>
    <row r="1677" spans="1:71" x14ac:dyDescent="0.2">
      <c r="A1677">
        <v>7097537757</v>
      </c>
      <c r="B1677" t="s">
        <v>1220</v>
      </c>
      <c r="D1677" s="7">
        <v>44687</v>
      </c>
      <c r="F1677" s="7">
        <f t="shared" si="227"/>
        <v>44687</v>
      </c>
      <c r="G1677" s="6">
        <f t="shared" si="228"/>
        <v>5</v>
      </c>
      <c r="H1677" s="6">
        <f t="shared" si="229"/>
        <v>6</v>
      </c>
      <c r="I1677" s="6">
        <f t="shared" si="230"/>
        <v>2022</v>
      </c>
      <c r="J1677" t="s">
        <v>4</v>
      </c>
      <c r="K1677" t="s">
        <v>5</v>
      </c>
      <c r="L1677">
        <v>2907</v>
      </c>
      <c r="M1677">
        <v>10175.08984375</v>
      </c>
      <c r="N1677">
        <f t="shared" si="224"/>
        <v>10.175089843749999</v>
      </c>
      <c r="O1677" s="4">
        <f t="shared" si="225"/>
        <v>6.3225057513007812</v>
      </c>
      <c r="P1677" s="5" t="s">
        <v>847</v>
      </c>
      <c r="Q1677" t="str">
        <f>VLOOKUP(P1677,Key!$A$2:$C$160,2,FALSE)</f>
        <v>Home - MDR</v>
      </c>
      <c r="R1677" t="str">
        <f>VLOOKUP(P1677,Key!$A$2:$C$160,3,FALSE)</f>
        <v>Home - MDR</v>
      </c>
      <c r="S1677" t="str">
        <f>VLOOKUP(P1677,Key!$A$2:$D$160,4,FALSE)</f>
        <v>Home - MDR</v>
      </c>
      <c r="T1677" t="b">
        <v>0</v>
      </c>
      <c r="U1677" s="4">
        <f t="shared" si="226"/>
        <v>10046.090325221736</v>
      </c>
    </row>
    <row r="1678" spans="1:71" x14ac:dyDescent="0.2">
      <c r="A1678">
        <v>7103831419</v>
      </c>
      <c r="B1678" t="s">
        <v>1221</v>
      </c>
      <c r="D1678" s="7">
        <v>44688</v>
      </c>
      <c r="F1678" s="7">
        <f t="shared" si="227"/>
        <v>44688</v>
      </c>
      <c r="G1678" s="6">
        <f t="shared" si="228"/>
        <v>5</v>
      </c>
      <c r="H1678" s="6">
        <f t="shared" si="229"/>
        <v>7</v>
      </c>
      <c r="I1678" s="6">
        <f t="shared" si="230"/>
        <v>2022</v>
      </c>
      <c r="J1678" t="s">
        <v>4</v>
      </c>
      <c r="K1678" t="s">
        <v>5</v>
      </c>
      <c r="L1678">
        <v>3010</v>
      </c>
      <c r="M1678">
        <v>10405.330078125</v>
      </c>
      <c r="N1678">
        <f t="shared" si="224"/>
        <v>10.405330078125001</v>
      </c>
      <c r="O1678" s="4">
        <f t="shared" si="225"/>
        <v>6.4655703559746094</v>
      </c>
      <c r="P1678" s="5" t="s">
        <v>847</v>
      </c>
      <c r="Q1678" t="str">
        <f>VLOOKUP(P1678,Key!$A$2:$C$160,2,FALSE)</f>
        <v>Home - MDR</v>
      </c>
      <c r="R1678" t="str">
        <f>VLOOKUP(P1678,Key!$A$2:$C$160,3,FALSE)</f>
        <v>Home - MDR</v>
      </c>
      <c r="S1678" t="str">
        <f>VLOOKUP(P1678,Key!$A$2:$D$160,4,FALSE)</f>
        <v>Home - MDR</v>
      </c>
      <c r="T1678" t="b">
        <v>0</v>
      </c>
      <c r="U1678" s="4">
        <f t="shared" si="226"/>
        <v>10052.555895577711</v>
      </c>
    </row>
    <row r="1679" spans="1:71" x14ac:dyDescent="0.2">
      <c r="A1679">
        <v>7109394148</v>
      </c>
      <c r="B1679" t="s">
        <v>1222</v>
      </c>
      <c r="D1679" s="7">
        <v>44689</v>
      </c>
      <c r="F1679" s="7">
        <f t="shared" si="227"/>
        <v>44689</v>
      </c>
      <c r="G1679" s="6">
        <f t="shared" si="228"/>
        <v>5</v>
      </c>
      <c r="H1679" s="6">
        <f t="shared" si="229"/>
        <v>8</v>
      </c>
      <c r="I1679" s="6">
        <f t="shared" si="230"/>
        <v>2022</v>
      </c>
      <c r="J1679" t="s">
        <v>4</v>
      </c>
      <c r="K1679" t="s">
        <v>5</v>
      </c>
      <c r="L1679">
        <v>1989</v>
      </c>
      <c r="M1679">
        <v>6851</v>
      </c>
      <c r="N1679">
        <f t="shared" si="224"/>
        <v>6.851</v>
      </c>
      <c r="O1679" s="4">
        <f t="shared" si="225"/>
        <v>4.2570127209999997</v>
      </c>
      <c r="P1679" s="5" t="s">
        <v>847</v>
      </c>
      <c r="Q1679" t="str">
        <f>VLOOKUP(P1679,Key!$A$2:$C$160,2,FALSE)</f>
        <v>Home - MDR</v>
      </c>
      <c r="R1679" t="str">
        <f>VLOOKUP(P1679,Key!$A$2:$C$160,3,FALSE)</f>
        <v>Home - MDR</v>
      </c>
      <c r="S1679" t="str">
        <f>VLOOKUP(P1679,Key!$A$2:$D$160,4,FALSE)</f>
        <v>Home - MDR</v>
      </c>
      <c r="T1679" t="b">
        <v>0</v>
      </c>
      <c r="U1679" s="4">
        <f t="shared" si="226"/>
        <v>10056.812908298711</v>
      </c>
    </row>
    <row r="1680" spans="1:71" x14ac:dyDescent="0.2">
      <c r="A1680">
        <v>7116850881</v>
      </c>
      <c r="B1680" t="s">
        <v>1223</v>
      </c>
      <c r="D1680" s="7">
        <v>44690</v>
      </c>
      <c r="F1680" s="7">
        <f t="shared" si="227"/>
        <v>44690</v>
      </c>
      <c r="G1680" s="6">
        <f t="shared" si="228"/>
        <v>5</v>
      </c>
      <c r="H1680" s="6">
        <f t="shared" si="229"/>
        <v>9</v>
      </c>
      <c r="I1680" s="6">
        <f t="shared" si="230"/>
        <v>2022</v>
      </c>
      <c r="J1680" t="s">
        <v>4</v>
      </c>
      <c r="K1680" t="s">
        <v>5</v>
      </c>
      <c r="L1680">
        <v>2995</v>
      </c>
      <c r="M1680">
        <v>10426.759765625</v>
      </c>
      <c r="N1680">
        <f t="shared" si="224"/>
        <v>10.426759765625</v>
      </c>
      <c r="O1680" s="4">
        <f t="shared" si="225"/>
        <v>6.4788861423261723</v>
      </c>
      <c r="P1680" s="5" t="s">
        <v>847</v>
      </c>
      <c r="Q1680" t="str">
        <f>VLOOKUP(P1680,Key!$A$2:$C$160,2,FALSE)</f>
        <v>Home - MDR</v>
      </c>
      <c r="R1680" t="str">
        <f>VLOOKUP(P1680,Key!$A$2:$C$160,3,FALSE)</f>
        <v>Home - MDR</v>
      </c>
      <c r="S1680" t="str">
        <f>VLOOKUP(P1680,Key!$A$2:$D$160,4,FALSE)</f>
        <v>Home - MDR</v>
      </c>
      <c r="T1680" t="b">
        <v>0</v>
      </c>
      <c r="U1680" s="4">
        <f t="shared" si="226"/>
        <v>10063.291794441036</v>
      </c>
    </row>
    <row r="1681" spans="1:21" x14ac:dyDescent="0.2">
      <c r="A1681">
        <v>7119921428</v>
      </c>
      <c r="B1681" t="s">
        <v>1224</v>
      </c>
      <c r="D1681" s="7">
        <v>44691</v>
      </c>
      <c r="F1681" s="7">
        <f t="shared" si="227"/>
        <v>44691</v>
      </c>
      <c r="G1681" s="6">
        <f t="shared" si="228"/>
        <v>5</v>
      </c>
      <c r="H1681" s="6">
        <f t="shared" si="229"/>
        <v>10</v>
      </c>
      <c r="I1681" s="6">
        <f t="shared" si="230"/>
        <v>2022</v>
      </c>
      <c r="J1681" t="s">
        <v>4</v>
      </c>
      <c r="K1681" t="s">
        <v>5</v>
      </c>
      <c r="L1681">
        <v>3035</v>
      </c>
      <c r="M1681">
        <v>10564.9599609375</v>
      </c>
      <c r="N1681">
        <f t="shared" si="224"/>
        <v>10.5649599609375</v>
      </c>
      <c r="O1681" s="4">
        <f t="shared" si="225"/>
        <v>6.5647597358876952</v>
      </c>
      <c r="P1681" s="5" t="s">
        <v>847</v>
      </c>
      <c r="Q1681" t="str">
        <f>VLOOKUP(P1681,Key!$A$2:$C$160,2,FALSE)</f>
        <v>Home - MDR</v>
      </c>
      <c r="R1681" t="str">
        <f>VLOOKUP(P1681,Key!$A$2:$C$160,3,FALSE)</f>
        <v>Home - MDR</v>
      </c>
      <c r="S1681" t="str">
        <f>VLOOKUP(P1681,Key!$A$2:$D$160,4,FALSE)</f>
        <v>Home - MDR</v>
      </c>
      <c r="T1681" t="b">
        <v>0</v>
      </c>
      <c r="U1681" s="4">
        <f t="shared" si="226"/>
        <v>10069.856554176924</v>
      </c>
    </row>
    <row r="1682" spans="1:21" x14ac:dyDescent="0.2">
      <c r="A1682">
        <v>7125888397</v>
      </c>
      <c r="B1682" t="s">
        <v>1225</v>
      </c>
      <c r="D1682" s="7">
        <v>44692</v>
      </c>
      <c r="F1682" s="7">
        <f t="shared" si="227"/>
        <v>44692</v>
      </c>
      <c r="G1682" s="6">
        <f t="shared" si="228"/>
        <v>5</v>
      </c>
      <c r="H1682" s="6">
        <f t="shared" si="229"/>
        <v>11</v>
      </c>
      <c r="I1682" s="6">
        <f t="shared" si="230"/>
        <v>2022</v>
      </c>
      <c r="J1682" t="s">
        <v>4</v>
      </c>
      <c r="K1682" t="s">
        <v>5</v>
      </c>
      <c r="L1682">
        <v>2918</v>
      </c>
      <c r="M1682">
        <v>10109.3896484375</v>
      </c>
      <c r="N1682">
        <f t="shared" si="224"/>
        <v>10.109389648437499</v>
      </c>
      <c r="O1682" s="4">
        <f t="shared" si="225"/>
        <v>6.281681555239258</v>
      </c>
      <c r="P1682" s="5" t="s">
        <v>847</v>
      </c>
      <c r="Q1682" t="str">
        <f>VLOOKUP(P1682,Key!$A$2:$C$160,2,FALSE)</f>
        <v>Home - MDR</v>
      </c>
      <c r="R1682" t="str">
        <f>VLOOKUP(P1682,Key!$A$2:$C$160,3,FALSE)</f>
        <v>Home - MDR</v>
      </c>
      <c r="S1682" t="str">
        <f>VLOOKUP(P1682,Key!$A$2:$D$160,4,FALSE)</f>
        <v>Home - MDR</v>
      </c>
      <c r="T1682" t="b">
        <v>0</v>
      </c>
      <c r="U1682" s="4">
        <f t="shared" si="226"/>
        <v>10076.138235732164</v>
      </c>
    </row>
    <row r="1683" spans="1:21" x14ac:dyDescent="0.2">
      <c r="A1683">
        <v>7130538652</v>
      </c>
      <c r="B1683" t="s">
        <v>1226</v>
      </c>
      <c r="D1683" s="7">
        <v>44693</v>
      </c>
      <c r="F1683" s="7">
        <f t="shared" si="227"/>
        <v>44693</v>
      </c>
      <c r="G1683" s="6">
        <f t="shared" si="228"/>
        <v>5</v>
      </c>
      <c r="H1683" s="6">
        <f t="shared" si="229"/>
        <v>12</v>
      </c>
      <c r="I1683" s="6">
        <f t="shared" si="230"/>
        <v>2022</v>
      </c>
      <c r="J1683" t="s">
        <v>4</v>
      </c>
      <c r="K1683" t="s">
        <v>5</v>
      </c>
      <c r="L1683">
        <v>1609</v>
      </c>
      <c r="M1683">
        <v>5723</v>
      </c>
      <c r="N1683">
        <f t="shared" si="224"/>
        <v>5.7229999999999999</v>
      </c>
      <c r="O1683" s="4">
        <f t="shared" si="225"/>
        <v>3.5561062329999999</v>
      </c>
      <c r="P1683" s="5" t="s">
        <v>847</v>
      </c>
      <c r="Q1683" t="str">
        <f>VLOOKUP(P1683,Key!$A$2:$C$160,2,FALSE)</f>
        <v>Home - MDR</v>
      </c>
      <c r="R1683" t="str">
        <f>VLOOKUP(P1683,Key!$A$2:$C$160,3,FALSE)</f>
        <v>Home - MDR</v>
      </c>
      <c r="S1683" t="str">
        <f>VLOOKUP(P1683,Key!$A$2:$D$160,4,FALSE)</f>
        <v>Home - MDR</v>
      </c>
      <c r="T1683" t="b">
        <v>0</v>
      </c>
      <c r="U1683" s="4">
        <f t="shared" si="226"/>
        <v>10079.694341965163</v>
      </c>
    </row>
    <row r="1684" spans="1:21" x14ac:dyDescent="0.2">
      <c r="A1684">
        <v>7135837910</v>
      </c>
      <c r="B1684" t="s">
        <v>1227</v>
      </c>
      <c r="D1684" s="7">
        <v>44694</v>
      </c>
      <c r="F1684" s="7">
        <f t="shared" si="227"/>
        <v>44694</v>
      </c>
      <c r="G1684" s="6">
        <f t="shared" si="228"/>
        <v>5</v>
      </c>
      <c r="H1684" s="6">
        <f t="shared" si="229"/>
        <v>13</v>
      </c>
      <c r="I1684" s="6">
        <f t="shared" si="230"/>
        <v>2022</v>
      </c>
      <c r="J1684" t="s">
        <v>1228</v>
      </c>
      <c r="K1684" t="s">
        <v>5</v>
      </c>
      <c r="L1684">
        <v>3600</v>
      </c>
      <c r="M1684">
        <v>11014.494140625</v>
      </c>
      <c r="N1684">
        <f t="shared" si="224"/>
        <v>11.014494140625001</v>
      </c>
      <c r="O1684" s="4">
        <f t="shared" si="225"/>
        <v>6.8440872386542972</v>
      </c>
      <c r="P1684" s="5" t="s">
        <v>134</v>
      </c>
      <c r="Q1684" t="str">
        <f>VLOOKUP(P1684,Key!$A$2:$C$160,2,FALSE)</f>
        <v>Florida</v>
      </c>
      <c r="R1684" t="str">
        <f>VLOOKUP(P1684,Key!$A$2:$C$160,3,FALSE)</f>
        <v>USA</v>
      </c>
      <c r="S1684" t="str">
        <f>VLOOKUP(P1684,Key!$A$2:$D$160,4,FALSE)</f>
        <v>DOM</v>
      </c>
      <c r="T1684" t="b">
        <v>1</v>
      </c>
      <c r="U1684" s="4">
        <f t="shared" si="226"/>
        <v>10086.538429203818</v>
      </c>
    </row>
    <row r="1685" spans="1:21" x14ac:dyDescent="0.2">
      <c r="A1685">
        <v>7140903892</v>
      </c>
      <c r="B1685" t="s">
        <v>1229</v>
      </c>
      <c r="D1685" s="7">
        <v>44695</v>
      </c>
      <c r="F1685" s="7">
        <f t="shared" si="227"/>
        <v>44695</v>
      </c>
      <c r="G1685" s="6">
        <f t="shared" si="228"/>
        <v>5</v>
      </c>
      <c r="H1685" s="6">
        <f t="shared" si="229"/>
        <v>14</v>
      </c>
      <c r="I1685" s="6">
        <f t="shared" si="230"/>
        <v>2022</v>
      </c>
      <c r="J1685" t="s">
        <v>1228</v>
      </c>
      <c r="K1685" t="s">
        <v>5</v>
      </c>
      <c r="L1685">
        <v>3270</v>
      </c>
      <c r="M1685">
        <v>10138.8876953125</v>
      </c>
      <c r="N1685">
        <f t="shared" si="224"/>
        <v>10.1388876953125</v>
      </c>
      <c r="O1685" s="4">
        <f t="shared" si="225"/>
        <v>6.300010786124024</v>
      </c>
      <c r="P1685" s="5" t="s">
        <v>134</v>
      </c>
      <c r="Q1685" t="str">
        <f>VLOOKUP(P1685,Key!$A$2:$C$160,2,FALSE)</f>
        <v>Florida</v>
      </c>
      <c r="R1685" t="str">
        <f>VLOOKUP(P1685,Key!$A$2:$C$160,3,FALSE)</f>
        <v>USA</v>
      </c>
      <c r="S1685" t="str">
        <f>VLOOKUP(P1685,Key!$A$2:$D$160,4,FALSE)</f>
        <v>DOM</v>
      </c>
      <c r="T1685" t="b">
        <v>1</v>
      </c>
      <c r="U1685" s="4">
        <f t="shared" si="226"/>
        <v>10092.838439989942</v>
      </c>
    </row>
    <row r="1686" spans="1:21" x14ac:dyDescent="0.2">
      <c r="A1686">
        <v>7150060091</v>
      </c>
      <c r="B1686" t="s">
        <v>1230</v>
      </c>
      <c r="D1686" s="7">
        <v>44696</v>
      </c>
      <c r="F1686" s="7">
        <f t="shared" si="227"/>
        <v>44696</v>
      </c>
      <c r="G1686" s="6">
        <f t="shared" si="228"/>
        <v>5</v>
      </c>
      <c r="H1686" s="6">
        <f t="shared" si="229"/>
        <v>15</v>
      </c>
      <c r="I1686" s="6">
        <f t="shared" si="230"/>
        <v>2022</v>
      </c>
      <c r="J1686" t="s">
        <v>1231</v>
      </c>
      <c r="K1686" t="s">
        <v>5</v>
      </c>
      <c r="L1686">
        <v>2923</v>
      </c>
      <c r="M1686">
        <v>9012.3447265625</v>
      </c>
      <c r="N1686">
        <f t="shared" si="224"/>
        <v>9.0123447265624996</v>
      </c>
      <c r="O1686" s="4">
        <f t="shared" si="225"/>
        <v>5.6000096550888676</v>
      </c>
      <c r="P1686" s="5" t="s">
        <v>134</v>
      </c>
      <c r="Q1686" t="str">
        <f>VLOOKUP(P1686,Key!$A$2:$C$160,2,FALSE)</f>
        <v>Florida</v>
      </c>
      <c r="R1686" t="str">
        <f>VLOOKUP(P1686,Key!$A$2:$C$160,3,FALSE)</f>
        <v>USA</v>
      </c>
      <c r="S1686" t="str">
        <f>VLOOKUP(P1686,Key!$A$2:$D$160,4,FALSE)</f>
        <v>DOM</v>
      </c>
      <c r="T1686" t="b">
        <v>1</v>
      </c>
      <c r="U1686" s="4">
        <f t="shared" si="226"/>
        <v>10098.438449645031</v>
      </c>
    </row>
    <row r="1687" spans="1:21" x14ac:dyDescent="0.2">
      <c r="A1687">
        <v>7151898537</v>
      </c>
      <c r="B1687" t="s">
        <v>1232</v>
      </c>
      <c r="D1687" s="7">
        <v>44697</v>
      </c>
      <c r="F1687" s="7">
        <f t="shared" si="227"/>
        <v>44697</v>
      </c>
      <c r="G1687" s="6">
        <f t="shared" si="228"/>
        <v>5</v>
      </c>
      <c r="H1687" s="6">
        <f t="shared" si="229"/>
        <v>16</v>
      </c>
      <c r="I1687" s="6">
        <f t="shared" si="230"/>
        <v>2022</v>
      </c>
      <c r="J1687" t="s">
        <v>4</v>
      </c>
      <c r="K1687" t="s">
        <v>5</v>
      </c>
      <c r="L1687">
        <v>3291</v>
      </c>
      <c r="M1687">
        <v>11628.0595703125</v>
      </c>
      <c r="N1687">
        <f t="shared" si="224"/>
        <v>11.6280595703125</v>
      </c>
      <c r="O1687" s="4">
        <f t="shared" si="225"/>
        <v>7.225339003264649</v>
      </c>
      <c r="P1687" s="5" t="s">
        <v>1457</v>
      </c>
      <c r="Q1687" t="str">
        <f>VLOOKUP(P1687,Key!$A$2:$C$160,2,FALSE)</f>
        <v>Florida</v>
      </c>
      <c r="R1687" t="str">
        <f>VLOOKUP(P1687,Key!$A$2:$C$160,3,FALSE)</f>
        <v>USA</v>
      </c>
      <c r="S1687" t="str">
        <f>VLOOKUP(P1687,Key!$A$2:$D$160,4,FALSE)</f>
        <v>DOM</v>
      </c>
      <c r="T1687" t="b">
        <v>0</v>
      </c>
      <c r="U1687" s="4">
        <f t="shared" si="226"/>
        <v>10105.663788648295</v>
      </c>
    </row>
    <row r="1688" spans="1:21" x14ac:dyDescent="0.2">
      <c r="A1688">
        <v>7157215464</v>
      </c>
      <c r="B1688" t="s">
        <v>1233</v>
      </c>
      <c r="D1688" s="7">
        <v>44698</v>
      </c>
      <c r="F1688" s="7">
        <f t="shared" si="227"/>
        <v>44698</v>
      </c>
      <c r="G1688" s="6">
        <f t="shared" si="228"/>
        <v>5</v>
      </c>
      <c r="H1688" s="6">
        <f t="shared" si="229"/>
        <v>17</v>
      </c>
      <c r="I1688" s="6">
        <f t="shared" si="230"/>
        <v>2022</v>
      </c>
      <c r="J1688" t="s">
        <v>4</v>
      </c>
      <c r="K1688" t="s">
        <v>5</v>
      </c>
      <c r="L1688">
        <v>3036</v>
      </c>
      <c r="M1688">
        <v>10589.4404296875</v>
      </c>
      <c r="N1688">
        <f t="shared" si="224"/>
        <v>10.5894404296875</v>
      </c>
      <c r="O1688" s="4">
        <f t="shared" si="225"/>
        <v>6.5799711892353514</v>
      </c>
      <c r="P1688" s="5" t="s">
        <v>1458</v>
      </c>
      <c r="Q1688" t="str">
        <f>VLOOKUP(P1688,Key!$A$2:$C$160,2,FALSE)</f>
        <v>Florida</v>
      </c>
      <c r="R1688" t="str">
        <f>VLOOKUP(P1688,Key!$A$2:$C$160,3,FALSE)</f>
        <v>USA</v>
      </c>
      <c r="S1688" t="str">
        <f>VLOOKUP(P1688,Key!$A$2:$D$160,4,FALSE)</f>
        <v>DOM</v>
      </c>
      <c r="T1688" t="b">
        <v>0</v>
      </c>
      <c r="U1688" s="4">
        <f t="shared" si="226"/>
        <v>10112.243759837531</v>
      </c>
    </row>
    <row r="1689" spans="1:21" x14ac:dyDescent="0.2">
      <c r="A1689">
        <v>7162945594</v>
      </c>
      <c r="B1689" t="s">
        <v>1234</v>
      </c>
      <c r="D1689" s="7">
        <v>44699</v>
      </c>
      <c r="F1689" s="7">
        <f t="shared" si="227"/>
        <v>44699</v>
      </c>
      <c r="G1689" s="6">
        <f t="shared" si="228"/>
        <v>5</v>
      </c>
      <c r="H1689" s="6">
        <f t="shared" si="229"/>
        <v>18</v>
      </c>
      <c r="I1689" s="6">
        <f t="shared" si="230"/>
        <v>2022</v>
      </c>
      <c r="J1689" t="s">
        <v>4</v>
      </c>
      <c r="K1689" t="s">
        <v>5</v>
      </c>
      <c r="L1689">
        <v>3464</v>
      </c>
      <c r="M1689">
        <v>11110.66015625</v>
      </c>
      <c r="N1689">
        <f t="shared" si="224"/>
        <v>11.110660156250001</v>
      </c>
      <c r="O1689" s="4">
        <f t="shared" si="225"/>
        <v>6.9038420119492185</v>
      </c>
      <c r="P1689" s="5" t="s">
        <v>1458</v>
      </c>
      <c r="Q1689" t="str">
        <f>VLOOKUP(P1689,Key!$A$2:$C$160,2,FALSE)</f>
        <v>Florida</v>
      </c>
      <c r="R1689" t="str">
        <f>VLOOKUP(P1689,Key!$A$2:$C$160,3,FALSE)</f>
        <v>USA</v>
      </c>
      <c r="S1689" t="str">
        <f>VLOOKUP(P1689,Key!$A$2:$D$160,4,FALSE)</f>
        <v>DOM</v>
      </c>
      <c r="T1689" t="b">
        <v>0</v>
      </c>
      <c r="U1689" s="4">
        <f t="shared" si="226"/>
        <v>10119.14760184948</v>
      </c>
    </row>
    <row r="1690" spans="1:21" x14ac:dyDescent="0.2">
      <c r="A1690">
        <v>7168458362</v>
      </c>
      <c r="B1690" t="s">
        <v>1235</v>
      </c>
      <c r="D1690" s="7">
        <v>44700</v>
      </c>
      <c r="F1690" s="7">
        <f t="shared" si="227"/>
        <v>44700</v>
      </c>
      <c r="G1690" s="6">
        <f t="shared" si="228"/>
        <v>5</v>
      </c>
      <c r="H1690" s="6">
        <f t="shared" si="229"/>
        <v>19</v>
      </c>
      <c r="I1690" s="6">
        <f t="shared" si="230"/>
        <v>2022</v>
      </c>
      <c r="J1690" t="s">
        <v>4</v>
      </c>
      <c r="K1690" t="s">
        <v>5</v>
      </c>
      <c r="L1690">
        <v>3091</v>
      </c>
      <c r="M1690">
        <v>10439.900390625</v>
      </c>
      <c r="N1690">
        <f t="shared" si="224"/>
        <v>10.439900390625001</v>
      </c>
      <c r="O1690" s="4">
        <f t="shared" si="225"/>
        <v>6.4870513456230467</v>
      </c>
      <c r="P1690" s="5" t="s">
        <v>1458</v>
      </c>
      <c r="Q1690" t="str">
        <f>VLOOKUP(P1690,Key!$A$2:$C$160,2,FALSE)</f>
        <v>Florida</v>
      </c>
      <c r="R1690" t="str">
        <f>VLOOKUP(P1690,Key!$A$2:$C$160,3,FALSE)</f>
        <v>USA</v>
      </c>
      <c r="S1690" t="str">
        <f>VLOOKUP(P1690,Key!$A$2:$D$160,4,FALSE)</f>
        <v>DOM</v>
      </c>
      <c r="T1690" t="b">
        <v>0</v>
      </c>
      <c r="U1690" s="4">
        <f t="shared" si="226"/>
        <v>10125.634653195102</v>
      </c>
    </row>
    <row r="1691" spans="1:21" x14ac:dyDescent="0.2">
      <c r="A1691">
        <v>7175646699</v>
      </c>
      <c r="B1691" t="s">
        <v>1236</v>
      </c>
      <c r="D1691" s="7">
        <v>44701</v>
      </c>
      <c r="F1691" s="7">
        <f t="shared" si="227"/>
        <v>44701</v>
      </c>
      <c r="G1691" s="6">
        <f t="shared" si="228"/>
        <v>5</v>
      </c>
      <c r="H1691" s="6">
        <f t="shared" si="229"/>
        <v>20</v>
      </c>
      <c r="I1691" s="6">
        <f t="shared" si="230"/>
        <v>2022</v>
      </c>
      <c r="J1691" t="s">
        <v>6</v>
      </c>
      <c r="K1691" t="s">
        <v>5</v>
      </c>
      <c r="L1691">
        <v>2979</v>
      </c>
      <c r="M1691">
        <v>10195.259765625</v>
      </c>
      <c r="N1691">
        <f t="shared" si="224"/>
        <v>10.195259765625</v>
      </c>
      <c r="O1691" s="4">
        <f t="shared" si="225"/>
        <v>6.3350387558261723</v>
      </c>
      <c r="P1691" s="5" t="s">
        <v>847</v>
      </c>
      <c r="Q1691" t="str">
        <f>VLOOKUP(P1691,Key!$A$2:$C$160,2,FALSE)</f>
        <v>Home - MDR</v>
      </c>
      <c r="R1691" t="str">
        <f>VLOOKUP(P1691,Key!$A$2:$C$160,3,FALSE)</f>
        <v>Home - MDR</v>
      </c>
      <c r="S1691" t="str">
        <f>VLOOKUP(P1691,Key!$A$2:$D$160,4,FALSE)</f>
        <v>Home - MDR</v>
      </c>
      <c r="T1691" t="b">
        <v>0</v>
      </c>
      <c r="U1691" s="4">
        <f t="shared" si="226"/>
        <v>10131.969691950928</v>
      </c>
    </row>
    <row r="1692" spans="1:21" x14ac:dyDescent="0.2">
      <c r="A1692">
        <v>7180185854</v>
      </c>
      <c r="B1692" t="s">
        <v>1237</v>
      </c>
      <c r="D1692" s="7">
        <v>44702</v>
      </c>
      <c r="F1692" s="7">
        <f t="shared" si="227"/>
        <v>44702</v>
      </c>
      <c r="G1692" s="6">
        <f t="shared" si="228"/>
        <v>5</v>
      </c>
      <c r="H1692" s="6">
        <f t="shared" si="229"/>
        <v>21</v>
      </c>
      <c r="I1692" s="6">
        <f t="shared" si="230"/>
        <v>2022</v>
      </c>
      <c r="J1692" t="s">
        <v>4</v>
      </c>
      <c r="K1692" t="s">
        <v>5</v>
      </c>
      <c r="L1692">
        <v>2919</v>
      </c>
      <c r="M1692">
        <v>10225.41015625</v>
      </c>
      <c r="N1692">
        <f t="shared" si="224"/>
        <v>10.22541015625</v>
      </c>
      <c r="O1692" s="4">
        <f t="shared" si="225"/>
        <v>6.3537733341992189</v>
      </c>
      <c r="P1692" s="5" t="s">
        <v>847</v>
      </c>
      <c r="Q1692" t="str">
        <f>VLOOKUP(P1692,Key!$A$2:$C$160,2,FALSE)</f>
        <v>Home - MDR</v>
      </c>
      <c r="R1692" t="str">
        <f>VLOOKUP(P1692,Key!$A$2:$C$160,3,FALSE)</f>
        <v>Home - MDR</v>
      </c>
      <c r="S1692" t="str">
        <f>VLOOKUP(P1692,Key!$A$2:$D$160,4,FALSE)</f>
        <v>Home - MDR</v>
      </c>
      <c r="T1692" t="b">
        <v>0</v>
      </c>
      <c r="U1692" s="4">
        <f t="shared" si="226"/>
        <v>10138.323465285128</v>
      </c>
    </row>
    <row r="1693" spans="1:21" x14ac:dyDescent="0.2">
      <c r="A1693">
        <v>7185777280</v>
      </c>
      <c r="B1693" t="s">
        <v>1238</v>
      </c>
      <c r="D1693" s="7">
        <v>44703</v>
      </c>
      <c r="F1693" s="7">
        <f t="shared" si="227"/>
        <v>44703</v>
      </c>
      <c r="G1693" s="6">
        <f t="shared" si="228"/>
        <v>5</v>
      </c>
      <c r="H1693" s="6">
        <f t="shared" si="229"/>
        <v>22</v>
      </c>
      <c r="I1693" s="6">
        <f t="shared" si="230"/>
        <v>2022</v>
      </c>
      <c r="J1693" t="s">
        <v>4</v>
      </c>
      <c r="K1693" t="s">
        <v>5</v>
      </c>
      <c r="L1693">
        <v>2015</v>
      </c>
      <c r="M1693">
        <v>6997.31005859375</v>
      </c>
      <c r="N1693">
        <f t="shared" si="224"/>
        <v>6.99731005859375</v>
      </c>
      <c r="O1693" s="4">
        <f t="shared" si="225"/>
        <v>4.3479255484184574</v>
      </c>
      <c r="P1693" s="5" t="s">
        <v>847</v>
      </c>
      <c r="Q1693" t="str">
        <f>VLOOKUP(P1693,Key!$A$2:$C$160,2,FALSE)</f>
        <v>Home - MDR</v>
      </c>
      <c r="R1693" t="str">
        <f>VLOOKUP(P1693,Key!$A$2:$C$160,3,FALSE)</f>
        <v>Home - MDR</v>
      </c>
      <c r="S1693" t="str">
        <f>VLOOKUP(P1693,Key!$A$2:$D$160,4,FALSE)</f>
        <v>Home - MDR</v>
      </c>
      <c r="T1693" t="b">
        <v>0</v>
      </c>
      <c r="U1693" s="4">
        <f t="shared" si="226"/>
        <v>10142.671390833546</v>
      </c>
    </row>
    <row r="1694" spans="1:21" x14ac:dyDescent="0.2">
      <c r="A1694">
        <v>7194570222</v>
      </c>
      <c r="B1694" t="s">
        <v>1239</v>
      </c>
      <c r="D1694" s="7">
        <v>44705</v>
      </c>
      <c r="F1694" s="7">
        <f t="shared" si="227"/>
        <v>44705</v>
      </c>
      <c r="G1694" s="6">
        <f t="shared" si="228"/>
        <v>5</v>
      </c>
      <c r="H1694" s="6">
        <f t="shared" si="229"/>
        <v>24</v>
      </c>
      <c r="I1694" s="6">
        <f t="shared" si="230"/>
        <v>2022</v>
      </c>
      <c r="J1694" t="s">
        <v>6</v>
      </c>
      <c r="K1694" t="s">
        <v>5</v>
      </c>
      <c r="L1694">
        <v>3129</v>
      </c>
      <c r="M1694">
        <v>11636.0498046875</v>
      </c>
      <c r="N1694">
        <f t="shared" si="224"/>
        <v>11.6360498046875</v>
      </c>
      <c r="O1694" s="4">
        <f t="shared" si="225"/>
        <v>7.230303903188477</v>
      </c>
      <c r="P1694" s="5" t="s">
        <v>51</v>
      </c>
      <c r="Q1694">
        <f>VLOOKUP(P1694,Key!$A$2:$C$160,2,FALSE)</f>
        <v>0</v>
      </c>
      <c r="R1694" t="str">
        <f>VLOOKUP(P1694,Key!$A$2:$C$160,3,FALSE)</f>
        <v>Netherlands</v>
      </c>
      <c r="S1694" t="str">
        <f>VLOOKUP(P1694,Key!$A$2:$D$160,4,FALSE)</f>
        <v>INT</v>
      </c>
      <c r="T1694" t="b">
        <v>0</v>
      </c>
      <c r="U1694" s="4">
        <f t="shared" si="226"/>
        <v>10149.901694736734</v>
      </c>
    </row>
    <row r="1695" spans="1:21" x14ac:dyDescent="0.2">
      <c r="A1695">
        <v>7198925025</v>
      </c>
      <c r="B1695" t="s">
        <v>1240</v>
      </c>
      <c r="D1695" s="7">
        <v>44706</v>
      </c>
      <c r="F1695" s="7">
        <f t="shared" si="227"/>
        <v>44706</v>
      </c>
      <c r="G1695" s="6">
        <f t="shared" si="228"/>
        <v>5</v>
      </c>
      <c r="H1695" s="6">
        <f t="shared" si="229"/>
        <v>25</v>
      </c>
      <c r="I1695" s="6">
        <f t="shared" si="230"/>
        <v>2022</v>
      </c>
      <c r="J1695" t="s">
        <v>4</v>
      </c>
      <c r="K1695" t="s">
        <v>5</v>
      </c>
      <c r="L1695">
        <v>3154</v>
      </c>
      <c r="M1695">
        <v>11504.48046875</v>
      </c>
      <c r="N1695">
        <f t="shared" si="224"/>
        <v>11.50448046875</v>
      </c>
      <c r="O1695" s="4">
        <f t="shared" si="225"/>
        <v>7.148550533347656</v>
      </c>
      <c r="P1695" s="5" t="s">
        <v>51</v>
      </c>
      <c r="Q1695">
        <f>VLOOKUP(P1695,Key!$A$2:$C$160,2,FALSE)</f>
        <v>0</v>
      </c>
      <c r="R1695" t="str">
        <f>VLOOKUP(P1695,Key!$A$2:$C$160,3,FALSE)</f>
        <v>Netherlands</v>
      </c>
      <c r="S1695" t="str">
        <f>VLOOKUP(P1695,Key!$A$2:$D$160,4,FALSE)</f>
        <v>INT</v>
      </c>
      <c r="T1695" t="b">
        <v>0</v>
      </c>
      <c r="U1695" s="4">
        <f t="shared" si="226"/>
        <v>10157.050245270082</v>
      </c>
    </row>
    <row r="1696" spans="1:21" x14ac:dyDescent="0.2">
      <c r="A1696">
        <v>7204031469</v>
      </c>
      <c r="B1696" t="s">
        <v>1241</v>
      </c>
      <c r="D1696" s="7">
        <v>44707</v>
      </c>
      <c r="F1696" s="7">
        <f t="shared" si="227"/>
        <v>44707</v>
      </c>
      <c r="G1696" s="6">
        <f t="shared" si="228"/>
        <v>5</v>
      </c>
      <c r="H1696" s="6">
        <f t="shared" si="229"/>
        <v>26</v>
      </c>
      <c r="I1696" s="6">
        <f t="shared" si="230"/>
        <v>2022</v>
      </c>
      <c r="J1696" t="s">
        <v>4</v>
      </c>
      <c r="K1696" t="s">
        <v>5</v>
      </c>
      <c r="L1696">
        <v>3145</v>
      </c>
      <c r="M1696">
        <v>11659.2001953125</v>
      </c>
      <c r="N1696">
        <f t="shared" si="224"/>
        <v>11.659200195312501</v>
      </c>
      <c r="O1696" s="4">
        <f t="shared" si="225"/>
        <v>7.2446888845615236</v>
      </c>
      <c r="P1696" s="5" t="s">
        <v>51</v>
      </c>
      <c r="Q1696">
        <f>VLOOKUP(P1696,Key!$A$2:$C$160,2,FALSE)</f>
        <v>0</v>
      </c>
      <c r="R1696" t="str">
        <f>VLOOKUP(P1696,Key!$A$2:$C$160,3,FALSE)</f>
        <v>Netherlands</v>
      </c>
      <c r="S1696" t="str">
        <f>VLOOKUP(P1696,Key!$A$2:$D$160,4,FALSE)</f>
        <v>INT</v>
      </c>
      <c r="T1696" t="b">
        <v>0</v>
      </c>
      <c r="U1696" s="4">
        <f t="shared" si="226"/>
        <v>10164.294934154643</v>
      </c>
    </row>
    <row r="1697" spans="1:21" x14ac:dyDescent="0.2">
      <c r="A1697">
        <v>7209546789</v>
      </c>
      <c r="B1697" t="s">
        <v>1242</v>
      </c>
      <c r="D1697" s="7">
        <v>44708</v>
      </c>
      <c r="F1697" s="7">
        <f t="shared" si="227"/>
        <v>44708</v>
      </c>
      <c r="G1697" s="6">
        <f t="shared" si="228"/>
        <v>5</v>
      </c>
      <c r="H1697" s="6">
        <f t="shared" si="229"/>
        <v>27</v>
      </c>
      <c r="I1697" s="6">
        <f t="shared" si="230"/>
        <v>2022</v>
      </c>
      <c r="J1697" t="s">
        <v>1243</v>
      </c>
      <c r="K1697" t="s">
        <v>5</v>
      </c>
      <c r="L1697">
        <v>3300</v>
      </c>
      <c r="M1697">
        <v>10272.3828125</v>
      </c>
      <c r="N1697">
        <f t="shared" si="224"/>
        <v>10.2723828125</v>
      </c>
      <c r="O1697" s="4">
        <f t="shared" si="225"/>
        <v>6.3829607805859379</v>
      </c>
      <c r="P1697" s="5" t="s">
        <v>51</v>
      </c>
      <c r="Q1697">
        <f>VLOOKUP(P1697,Key!$A$2:$C$160,2,FALSE)</f>
        <v>0</v>
      </c>
      <c r="R1697" t="str">
        <f>VLOOKUP(P1697,Key!$A$2:$C$160,3,FALSE)</f>
        <v>Netherlands</v>
      </c>
      <c r="S1697" t="str">
        <f>VLOOKUP(P1697,Key!$A$2:$D$160,4,FALSE)</f>
        <v>INT</v>
      </c>
      <c r="T1697" t="b">
        <v>1</v>
      </c>
      <c r="U1697" s="4">
        <f t="shared" si="226"/>
        <v>10170.677894935228</v>
      </c>
    </row>
    <row r="1698" spans="1:21" x14ac:dyDescent="0.2">
      <c r="A1698">
        <v>7214142551</v>
      </c>
      <c r="B1698" t="s">
        <v>1244</v>
      </c>
      <c r="D1698" s="7">
        <v>44709</v>
      </c>
      <c r="F1698" s="7">
        <f t="shared" si="227"/>
        <v>44709</v>
      </c>
      <c r="G1698" s="6">
        <f t="shared" si="228"/>
        <v>5</v>
      </c>
      <c r="H1698" s="6">
        <f t="shared" si="229"/>
        <v>28</v>
      </c>
      <c r="I1698" s="6">
        <f t="shared" si="230"/>
        <v>2022</v>
      </c>
      <c r="J1698" t="s">
        <v>1243</v>
      </c>
      <c r="K1698" t="s">
        <v>5</v>
      </c>
      <c r="L1698">
        <v>3600</v>
      </c>
      <c r="M1698">
        <v>10782.6259765625</v>
      </c>
      <c r="N1698">
        <f t="shared" si="224"/>
        <v>10.7826259765625</v>
      </c>
      <c r="O1698" s="4">
        <f t="shared" si="225"/>
        <v>6.7000110856826174</v>
      </c>
      <c r="P1698" s="5" t="s">
        <v>51</v>
      </c>
      <c r="Q1698">
        <f>VLOOKUP(P1698,Key!$A$2:$C$160,2,FALSE)</f>
        <v>0</v>
      </c>
      <c r="R1698" t="str">
        <f>VLOOKUP(P1698,Key!$A$2:$C$160,3,FALSE)</f>
        <v>Netherlands</v>
      </c>
      <c r="S1698" t="str">
        <f>VLOOKUP(P1698,Key!$A$2:$D$160,4,FALSE)</f>
        <v>INT</v>
      </c>
      <c r="T1698" t="b">
        <v>1</v>
      </c>
      <c r="U1698" s="4">
        <f t="shared" si="226"/>
        <v>10177.377906020911</v>
      </c>
    </row>
    <row r="1699" spans="1:21" x14ac:dyDescent="0.2">
      <c r="A1699">
        <v>7219815985</v>
      </c>
      <c r="B1699" t="s">
        <v>1245</v>
      </c>
      <c r="D1699" s="7">
        <v>44710</v>
      </c>
      <c r="F1699" s="7">
        <f t="shared" si="227"/>
        <v>44710</v>
      </c>
      <c r="G1699" s="6">
        <f t="shared" si="228"/>
        <v>5</v>
      </c>
      <c r="H1699" s="6">
        <f t="shared" si="229"/>
        <v>29</v>
      </c>
      <c r="I1699" s="6">
        <f t="shared" si="230"/>
        <v>2022</v>
      </c>
      <c r="J1699" t="s">
        <v>4</v>
      </c>
      <c r="K1699" t="s">
        <v>5</v>
      </c>
      <c r="L1699">
        <v>2888</v>
      </c>
      <c r="M1699">
        <v>10058.7998046875</v>
      </c>
      <c r="N1699">
        <f t="shared" si="224"/>
        <v>10.058799804687499</v>
      </c>
      <c r="O1699" s="4">
        <f t="shared" si="225"/>
        <v>6.2502464934384765</v>
      </c>
      <c r="P1699" t="s">
        <v>1459</v>
      </c>
      <c r="Q1699" t="str">
        <f>VLOOKUP(P1699,Key!$A$2:$C$160,2,FALSE)</f>
        <v>Sicily</v>
      </c>
      <c r="R1699" t="str">
        <f>VLOOKUP(P1699,Key!$A$2:$C$160,3,FALSE)</f>
        <v>Italy</v>
      </c>
      <c r="S1699" t="str">
        <f>VLOOKUP(P1699,Key!$A$2:$D$160,4,FALSE)</f>
        <v>INT</v>
      </c>
      <c r="T1699" t="b">
        <v>0</v>
      </c>
      <c r="U1699" s="4">
        <f t="shared" si="226"/>
        <v>10183.628152514349</v>
      </c>
    </row>
    <row r="1700" spans="1:21" x14ac:dyDescent="0.2">
      <c r="A1700">
        <v>7225300105</v>
      </c>
      <c r="B1700" t="s">
        <v>1246</v>
      </c>
      <c r="D1700" s="7">
        <v>44711</v>
      </c>
      <c r="F1700" s="7">
        <f t="shared" si="227"/>
        <v>44711</v>
      </c>
      <c r="G1700" s="6">
        <f t="shared" si="228"/>
        <v>5</v>
      </c>
      <c r="H1700" s="6">
        <f t="shared" si="229"/>
        <v>30</v>
      </c>
      <c r="I1700" s="6">
        <f t="shared" si="230"/>
        <v>2022</v>
      </c>
      <c r="J1700" t="s">
        <v>4</v>
      </c>
      <c r="K1700" t="s">
        <v>5</v>
      </c>
      <c r="L1700">
        <v>2076</v>
      </c>
      <c r="M1700">
        <v>7290.93017578125</v>
      </c>
      <c r="N1700">
        <f t="shared" si="224"/>
        <v>7.2909301757812504</v>
      </c>
      <c r="O1700" s="4">
        <f t="shared" si="225"/>
        <v>4.5303725742553711</v>
      </c>
      <c r="P1700" t="s">
        <v>1459</v>
      </c>
      <c r="Q1700" t="str">
        <f>VLOOKUP(P1700,Key!$A$2:$C$160,2,FALSE)</f>
        <v>Sicily</v>
      </c>
      <c r="R1700" t="str">
        <f>VLOOKUP(P1700,Key!$A$2:$C$160,3,FALSE)</f>
        <v>Italy</v>
      </c>
      <c r="S1700" t="str">
        <f>VLOOKUP(P1700,Key!$A$2:$D$160,4,FALSE)</f>
        <v>INT</v>
      </c>
      <c r="T1700" t="b">
        <v>0</v>
      </c>
      <c r="U1700" s="4">
        <f t="shared" si="226"/>
        <v>10188.158525088606</v>
      </c>
    </row>
    <row r="1701" spans="1:21" x14ac:dyDescent="0.2">
      <c r="A1701">
        <v>7235845855</v>
      </c>
      <c r="B1701" t="s">
        <v>1247</v>
      </c>
      <c r="D1701" s="7">
        <v>44712</v>
      </c>
      <c r="F1701" s="7">
        <f t="shared" si="227"/>
        <v>44712</v>
      </c>
      <c r="G1701" s="6">
        <f t="shared" si="228"/>
        <v>5</v>
      </c>
      <c r="H1701" s="6">
        <f t="shared" si="229"/>
        <v>31</v>
      </c>
      <c r="I1701" s="6">
        <f t="shared" si="230"/>
        <v>2022</v>
      </c>
      <c r="J1701" t="s">
        <v>4</v>
      </c>
      <c r="K1701" t="s">
        <v>5</v>
      </c>
      <c r="L1701">
        <v>1972</v>
      </c>
      <c r="M1701">
        <v>7090.58984375</v>
      </c>
      <c r="N1701">
        <f t="shared" si="224"/>
        <v>7.0905898437500001</v>
      </c>
      <c r="O1701" s="4">
        <f t="shared" si="225"/>
        <v>4.4058869018007814</v>
      </c>
      <c r="P1701" t="s">
        <v>1459</v>
      </c>
      <c r="Q1701" t="str">
        <f>VLOOKUP(P1701,Key!$A$2:$C$160,2,FALSE)</f>
        <v>Sicily</v>
      </c>
      <c r="R1701" t="str">
        <f>VLOOKUP(P1701,Key!$A$2:$C$160,3,FALSE)</f>
        <v>Italy</v>
      </c>
      <c r="S1701" t="str">
        <f>VLOOKUP(P1701,Key!$A$2:$D$160,4,FALSE)</f>
        <v>INT</v>
      </c>
      <c r="T1701" t="b">
        <v>0</v>
      </c>
      <c r="U1701" s="4">
        <f t="shared" si="226"/>
        <v>10192.564411990406</v>
      </c>
    </row>
    <row r="1702" spans="1:21" x14ac:dyDescent="0.2">
      <c r="A1702">
        <v>7241271501</v>
      </c>
      <c r="B1702" t="s">
        <v>1248</v>
      </c>
      <c r="D1702" s="7">
        <v>44713</v>
      </c>
      <c r="F1702" s="7">
        <f t="shared" si="227"/>
        <v>44713</v>
      </c>
      <c r="G1702" s="6">
        <f t="shared" si="228"/>
        <v>6</v>
      </c>
      <c r="H1702" s="6">
        <f t="shared" si="229"/>
        <v>1</v>
      </c>
      <c r="I1702" s="6">
        <f t="shared" si="230"/>
        <v>2022</v>
      </c>
      <c r="J1702" t="s">
        <v>4</v>
      </c>
      <c r="K1702" t="s">
        <v>5</v>
      </c>
      <c r="L1702">
        <v>1936</v>
      </c>
      <c r="M1702">
        <v>6981.2099609375</v>
      </c>
      <c r="N1702">
        <f t="shared" si="224"/>
        <v>6.9812099609375</v>
      </c>
      <c r="O1702" s="4">
        <f t="shared" si="225"/>
        <v>4.3379214146376954</v>
      </c>
      <c r="P1702" t="s">
        <v>1459</v>
      </c>
      <c r="Q1702" t="str">
        <f>VLOOKUP(P1702,Key!$A$2:$C$160,2,FALSE)</f>
        <v>Sicily</v>
      </c>
      <c r="R1702" t="str">
        <f>VLOOKUP(P1702,Key!$A$2:$C$160,3,FALSE)</f>
        <v>Italy</v>
      </c>
      <c r="S1702" t="str">
        <f>VLOOKUP(P1702,Key!$A$2:$D$160,4,FALSE)</f>
        <v>INT</v>
      </c>
      <c r="T1702" t="b">
        <v>0</v>
      </c>
      <c r="U1702" s="4">
        <f t="shared" si="226"/>
        <v>10196.902333405043</v>
      </c>
    </row>
    <row r="1703" spans="1:21" x14ac:dyDescent="0.2">
      <c r="A1703">
        <v>7246704274</v>
      </c>
      <c r="B1703" t="s">
        <v>1249</v>
      </c>
      <c r="D1703" s="7">
        <v>44714</v>
      </c>
      <c r="F1703" s="7">
        <f t="shared" si="227"/>
        <v>44714</v>
      </c>
      <c r="G1703" s="6">
        <f t="shared" si="228"/>
        <v>6</v>
      </c>
      <c r="H1703" s="6">
        <f t="shared" si="229"/>
        <v>2</v>
      </c>
      <c r="I1703" s="6">
        <f t="shared" si="230"/>
        <v>2022</v>
      </c>
      <c r="J1703" t="s">
        <v>4</v>
      </c>
      <c r="K1703" t="s">
        <v>5</v>
      </c>
      <c r="L1703">
        <v>2814</v>
      </c>
      <c r="M1703">
        <v>10172.1298828125</v>
      </c>
      <c r="N1703">
        <f t="shared" si="224"/>
        <v>10.1721298828125</v>
      </c>
      <c r="O1703" s="4">
        <f t="shared" si="225"/>
        <v>6.3206665174130858</v>
      </c>
      <c r="P1703" t="s">
        <v>1462</v>
      </c>
      <c r="Q1703">
        <f>VLOOKUP(P1703,Key!$A$2:$C$160,2,FALSE)</f>
        <v>0</v>
      </c>
      <c r="R1703" t="str">
        <f>VLOOKUP(P1703,Key!$A$2:$C$160,3,FALSE)</f>
        <v>Italy</v>
      </c>
      <c r="S1703" t="str">
        <f>VLOOKUP(P1703,Key!$A$2:$D$160,4,FALSE)</f>
        <v>INT</v>
      </c>
      <c r="T1703" t="b">
        <v>0</v>
      </c>
      <c r="U1703" s="4">
        <f t="shared" si="226"/>
        <v>10203.222999922456</v>
      </c>
    </row>
    <row r="1704" spans="1:21" x14ac:dyDescent="0.2">
      <c r="A1704">
        <v>7251136368</v>
      </c>
      <c r="B1704" t="s">
        <v>1250</v>
      </c>
      <c r="D1704" s="7">
        <v>44715</v>
      </c>
      <c r="F1704" s="7">
        <f t="shared" si="227"/>
        <v>44715</v>
      </c>
      <c r="G1704" s="6">
        <f t="shared" si="228"/>
        <v>6</v>
      </c>
      <c r="H1704" s="6">
        <f t="shared" si="229"/>
        <v>3</v>
      </c>
      <c r="I1704" s="6">
        <f t="shared" si="230"/>
        <v>2022</v>
      </c>
      <c r="J1704" t="s">
        <v>1243</v>
      </c>
      <c r="K1704" t="s">
        <v>5</v>
      </c>
      <c r="L1704">
        <v>2700</v>
      </c>
      <c r="M1704">
        <v>8673.08984375</v>
      </c>
      <c r="N1704">
        <f t="shared" si="224"/>
        <v>8.6730898437500006</v>
      </c>
      <c r="O1704" s="4">
        <f t="shared" si="225"/>
        <v>5.3892065093007817</v>
      </c>
      <c r="P1704" t="s">
        <v>51</v>
      </c>
      <c r="Q1704">
        <f>VLOOKUP(P1704,Key!$A$2:$C$160,2,FALSE)</f>
        <v>0</v>
      </c>
      <c r="R1704" t="str">
        <f>VLOOKUP(P1704,Key!$A$2:$C$160,3,FALSE)</f>
        <v>Netherlands</v>
      </c>
      <c r="S1704" t="str">
        <f>VLOOKUP(P1704,Key!$A$2:$D$160,4,FALSE)</f>
        <v>INT</v>
      </c>
      <c r="T1704" t="b">
        <v>1</v>
      </c>
      <c r="U1704" s="4">
        <f t="shared" si="226"/>
        <v>10208.612206431757</v>
      </c>
    </row>
    <row r="1705" spans="1:21" x14ac:dyDescent="0.2">
      <c r="A1705">
        <v>7256637864</v>
      </c>
      <c r="B1705" t="s">
        <v>1251</v>
      </c>
      <c r="D1705" s="7">
        <v>44716</v>
      </c>
      <c r="F1705" s="7">
        <f t="shared" si="227"/>
        <v>44716</v>
      </c>
      <c r="G1705" s="6">
        <f t="shared" si="228"/>
        <v>6</v>
      </c>
      <c r="H1705" s="6">
        <f t="shared" si="229"/>
        <v>4</v>
      </c>
      <c r="I1705" s="6">
        <f t="shared" si="230"/>
        <v>2022</v>
      </c>
      <c r="J1705" t="s">
        <v>9</v>
      </c>
      <c r="K1705" t="s">
        <v>5</v>
      </c>
      <c r="L1705">
        <v>1610</v>
      </c>
      <c r="M1705">
        <v>5461.64990234375</v>
      </c>
      <c r="N1705">
        <f t="shared" si="224"/>
        <v>5.4616499023437504</v>
      </c>
      <c r="O1705" s="4">
        <f t="shared" si="225"/>
        <v>3.3937108614692382</v>
      </c>
      <c r="P1705" t="s">
        <v>847</v>
      </c>
      <c r="Q1705" t="str">
        <f>VLOOKUP(P1705,Key!$A$2:$C$160,2,FALSE)</f>
        <v>Home - MDR</v>
      </c>
      <c r="R1705" t="str">
        <f>VLOOKUP(P1705,Key!$A$2:$C$160,3,FALSE)</f>
        <v>Home - MDR</v>
      </c>
      <c r="S1705" t="str">
        <f>VLOOKUP(P1705,Key!$A$2:$D$160,4,FALSE)</f>
        <v>Home - MDR</v>
      </c>
      <c r="T1705" t="b">
        <v>0</v>
      </c>
      <c r="U1705" s="4">
        <f t="shared" si="226"/>
        <v>10212.005917293227</v>
      </c>
    </row>
    <row r="1706" spans="1:21" x14ac:dyDescent="0.2">
      <c r="A1706">
        <v>7260453277</v>
      </c>
      <c r="B1706" t="s">
        <v>1252</v>
      </c>
      <c r="D1706" s="7">
        <v>44717</v>
      </c>
      <c r="F1706" s="7">
        <f t="shared" si="227"/>
        <v>44717</v>
      </c>
      <c r="G1706" s="6">
        <f t="shared" si="228"/>
        <v>6</v>
      </c>
      <c r="H1706" s="6">
        <f t="shared" si="229"/>
        <v>5</v>
      </c>
      <c r="I1706" s="6">
        <f t="shared" si="230"/>
        <v>2022</v>
      </c>
      <c r="J1706" t="s">
        <v>4</v>
      </c>
      <c r="K1706" t="s">
        <v>5</v>
      </c>
      <c r="L1706">
        <v>2388</v>
      </c>
      <c r="M1706">
        <v>8249.2099609375</v>
      </c>
      <c r="N1706">
        <f t="shared" si="224"/>
        <v>8.2492099609375007</v>
      </c>
      <c r="O1706" s="4">
        <f t="shared" si="225"/>
        <v>5.1258198426376955</v>
      </c>
      <c r="P1706" t="s">
        <v>847</v>
      </c>
      <c r="Q1706" t="str">
        <f>VLOOKUP(P1706,Key!$A$2:$C$160,2,FALSE)</f>
        <v>Home - MDR</v>
      </c>
      <c r="R1706" t="str">
        <f>VLOOKUP(P1706,Key!$A$2:$C$160,3,FALSE)</f>
        <v>Home - MDR</v>
      </c>
      <c r="S1706" t="str">
        <f>VLOOKUP(P1706,Key!$A$2:$D$160,4,FALSE)</f>
        <v>Home - MDR</v>
      </c>
      <c r="T1706" t="b">
        <v>0</v>
      </c>
      <c r="U1706" s="4">
        <f t="shared" si="226"/>
        <v>10217.131737135865</v>
      </c>
    </row>
    <row r="1707" spans="1:21" x14ac:dyDescent="0.2">
      <c r="A1707">
        <v>7265038961</v>
      </c>
      <c r="B1707" t="s">
        <v>1253</v>
      </c>
      <c r="D1707" s="7">
        <v>44718</v>
      </c>
      <c r="F1707" s="7">
        <f t="shared" si="227"/>
        <v>44718</v>
      </c>
      <c r="G1707" s="6">
        <f t="shared" si="228"/>
        <v>6</v>
      </c>
      <c r="H1707" s="6">
        <f t="shared" si="229"/>
        <v>6</v>
      </c>
      <c r="I1707" s="6">
        <f t="shared" si="230"/>
        <v>2022</v>
      </c>
      <c r="J1707" t="s">
        <v>4</v>
      </c>
      <c r="K1707" t="s">
        <v>5</v>
      </c>
      <c r="L1707">
        <v>2790</v>
      </c>
      <c r="M1707">
        <v>10096.419921875</v>
      </c>
      <c r="N1707">
        <f t="shared" si="224"/>
        <v>10.096419921875</v>
      </c>
      <c r="O1707" s="4">
        <f t="shared" si="225"/>
        <v>6.2736225432753905</v>
      </c>
      <c r="P1707" t="s">
        <v>847</v>
      </c>
      <c r="Q1707" t="str">
        <f>VLOOKUP(P1707,Key!$A$2:$C$160,2,FALSE)</f>
        <v>Home - MDR</v>
      </c>
      <c r="R1707" t="str">
        <f>VLOOKUP(P1707,Key!$A$2:$C$160,3,FALSE)</f>
        <v>Home - MDR</v>
      </c>
      <c r="S1707" t="str">
        <f>VLOOKUP(P1707,Key!$A$2:$D$160,4,FALSE)</f>
        <v>Home - MDR</v>
      </c>
      <c r="T1707" t="b">
        <v>0</v>
      </c>
      <c r="U1707" s="4">
        <f t="shared" si="226"/>
        <v>10223.40535967914</v>
      </c>
    </row>
    <row r="1708" spans="1:21" x14ac:dyDescent="0.2">
      <c r="A1708">
        <v>7270186015</v>
      </c>
      <c r="B1708" t="s">
        <v>1254</v>
      </c>
      <c r="D1708" s="7">
        <v>44719</v>
      </c>
      <c r="F1708" s="7">
        <f t="shared" si="227"/>
        <v>44719</v>
      </c>
      <c r="G1708" s="6">
        <f t="shared" si="228"/>
        <v>6</v>
      </c>
      <c r="H1708" s="6">
        <f t="shared" si="229"/>
        <v>7</v>
      </c>
      <c r="I1708" s="6">
        <f t="shared" si="230"/>
        <v>2022</v>
      </c>
      <c r="J1708" t="s">
        <v>4</v>
      </c>
      <c r="K1708" t="s">
        <v>5</v>
      </c>
      <c r="L1708">
        <v>2930</v>
      </c>
      <c r="M1708">
        <v>10194.4296875</v>
      </c>
      <c r="N1708">
        <f t="shared" si="224"/>
        <v>10.1944296875</v>
      </c>
      <c r="O1708" s="4">
        <f t="shared" si="225"/>
        <v>6.3345229693515623</v>
      </c>
      <c r="P1708" t="s">
        <v>847</v>
      </c>
      <c r="Q1708" t="str">
        <f>VLOOKUP(P1708,Key!$A$2:$C$160,2,FALSE)</f>
        <v>Home - MDR</v>
      </c>
      <c r="R1708" t="str">
        <f>VLOOKUP(P1708,Key!$A$2:$C$160,3,FALSE)</f>
        <v>Home - MDR</v>
      </c>
      <c r="S1708" t="str">
        <f>VLOOKUP(P1708,Key!$A$2:$D$160,4,FALSE)</f>
        <v>Home - MDR</v>
      </c>
      <c r="T1708" t="b">
        <v>0</v>
      </c>
      <c r="U1708" s="4">
        <f t="shared" si="226"/>
        <v>10229.739882648491</v>
      </c>
    </row>
    <row r="1709" spans="1:21" x14ac:dyDescent="0.2">
      <c r="A1709">
        <v>7276110788</v>
      </c>
      <c r="B1709" t="s">
        <v>1255</v>
      </c>
      <c r="D1709" s="7">
        <v>44720</v>
      </c>
      <c r="F1709" s="7">
        <f t="shared" si="227"/>
        <v>44720</v>
      </c>
      <c r="G1709" s="6">
        <f t="shared" si="228"/>
        <v>6</v>
      </c>
      <c r="H1709" s="6">
        <f t="shared" si="229"/>
        <v>8</v>
      </c>
      <c r="I1709" s="6">
        <f t="shared" si="230"/>
        <v>2022</v>
      </c>
      <c r="J1709" t="s">
        <v>4</v>
      </c>
      <c r="K1709" t="s">
        <v>5</v>
      </c>
      <c r="L1709">
        <v>2929</v>
      </c>
      <c r="M1709">
        <v>10423.330078125</v>
      </c>
      <c r="N1709">
        <f t="shared" si="224"/>
        <v>10.423330078125</v>
      </c>
      <c r="O1709" s="4">
        <f t="shared" si="225"/>
        <v>6.4767550339746096</v>
      </c>
      <c r="P1709" t="s">
        <v>847</v>
      </c>
      <c r="Q1709" t="str">
        <f>VLOOKUP(P1709,Key!$A$2:$C$160,2,FALSE)</f>
        <v>Home - MDR</v>
      </c>
      <c r="R1709" t="str">
        <f>VLOOKUP(P1709,Key!$A$2:$C$160,3,FALSE)</f>
        <v>Home - MDR</v>
      </c>
      <c r="S1709" t="str">
        <f>VLOOKUP(P1709,Key!$A$2:$D$160,4,FALSE)</f>
        <v>Home - MDR</v>
      </c>
      <c r="T1709" t="b">
        <v>0</v>
      </c>
      <c r="U1709" s="4">
        <f t="shared" si="226"/>
        <v>10236.216637682466</v>
      </c>
    </row>
    <row r="1710" spans="1:21" x14ac:dyDescent="0.2">
      <c r="A1710">
        <v>7281251604</v>
      </c>
      <c r="B1710" t="s">
        <v>1256</v>
      </c>
      <c r="D1710" s="7">
        <v>44721</v>
      </c>
      <c r="F1710" s="7">
        <f t="shared" si="227"/>
        <v>44721</v>
      </c>
      <c r="G1710" s="6">
        <f t="shared" si="228"/>
        <v>6</v>
      </c>
      <c r="H1710" s="6">
        <f t="shared" si="229"/>
        <v>9</v>
      </c>
      <c r="I1710" s="6">
        <f t="shared" si="230"/>
        <v>2022</v>
      </c>
      <c r="J1710" t="s">
        <v>4</v>
      </c>
      <c r="K1710" t="s">
        <v>5</v>
      </c>
      <c r="L1710">
        <v>2787</v>
      </c>
      <c r="M1710">
        <v>10070.8994140625</v>
      </c>
      <c r="N1710">
        <f t="shared" si="224"/>
        <v>10.070899414062501</v>
      </c>
      <c r="O1710" s="4">
        <f t="shared" si="225"/>
        <v>6.2577648398154295</v>
      </c>
      <c r="P1710" t="s">
        <v>847</v>
      </c>
      <c r="Q1710" t="str">
        <f>VLOOKUP(P1710,Key!$A$2:$C$160,2,FALSE)</f>
        <v>Home - MDR</v>
      </c>
      <c r="R1710" t="str">
        <f>VLOOKUP(P1710,Key!$A$2:$C$160,3,FALSE)</f>
        <v>Home - MDR</v>
      </c>
      <c r="S1710" t="str">
        <f>VLOOKUP(P1710,Key!$A$2:$D$160,4,FALSE)</f>
        <v>Home - MDR</v>
      </c>
      <c r="T1710" t="b">
        <v>0</v>
      </c>
      <c r="U1710" s="4">
        <f t="shared" si="226"/>
        <v>10242.474402522281</v>
      </c>
    </row>
    <row r="1711" spans="1:21" x14ac:dyDescent="0.2">
      <c r="A1711">
        <v>7286005499</v>
      </c>
      <c r="B1711" t="s">
        <v>1257</v>
      </c>
      <c r="D1711" s="7">
        <v>44722</v>
      </c>
      <c r="F1711" s="7">
        <f t="shared" si="227"/>
        <v>44722</v>
      </c>
      <c r="G1711" s="6">
        <f t="shared" si="228"/>
        <v>6</v>
      </c>
      <c r="H1711" s="6">
        <f t="shared" si="229"/>
        <v>10</v>
      </c>
      <c r="I1711" s="6">
        <f t="shared" si="230"/>
        <v>2022</v>
      </c>
      <c r="J1711" t="s">
        <v>4</v>
      </c>
      <c r="K1711" t="s">
        <v>5</v>
      </c>
      <c r="L1711">
        <v>2931</v>
      </c>
      <c r="M1711">
        <v>10392.9599609375</v>
      </c>
      <c r="N1711">
        <f t="shared" si="224"/>
        <v>10.3929599609375</v>
      </c>
      <c r="O1711" s="4">
        <f t="shared" si="225"/>
        <v>6.4578839238876951</v>
      </c>
      <c r="P1711" t="s">
        <v>847</v>
      </c>
      <c r="Q1711" t="str">
        <f>VLOOKUP(P1711,Key!$A$2:$C$160,2,FALSE)</f>
        <v>Home - MDR</v>
      </c>
      <c r="R1711" t="str">
        <f>VLOOKUP(P1711,Key!$A$2:$C$160,3,FALSE)</f>
        <v>Home - MDR</v>
      </c>
      <c r="S1711" t="str">
        <f>VLOOKUP(P1711,Key!$A$2:$D$160,4,FALSE)</f>
        <v>Home - MDR</v>
      </c>
      <c r="T1711" t="b">
        <v>0</v>
      </c>
      <c r="U1711" s="4">
        <f t="shared" si="226"/>
        <v>10248.932286446168</v>
      </c>
    </row>
    <row r="1712" spans="1:21" x14ac:dyDescent="0.2">
      <c r="A1712">
        <v>7291990419</v>
      </c>
      <c r="B1712" t="s">
        <v>1258</v>
      </c>
      <c r="D1712" s="7">
        <v>44723</v>
      </c>
      <c r="F1712" s="7">
        <f t="shared" si="227"/>
        <v>44723</v>
      </c>
      <c r="G1712" s="6">
        <f t="shared" si="228"/>
        <v>6</v>
      </c>
      <c r="H1712" s="6">
        <f t="shared" si="229"/>
        <v>11</v>
      </c>
      <c r="I1712" s="6">
        <f t="shared" si="230"/>
        <v>2022</v>
      </c>
      <c r="J1712" t="s">
        <v>4</v>
      </c>
      <c r="K1712" t="s">
        <v>5</v>
      </c>
      <c r="L1712">
        <v>3009</v>
      </c>
      <c r="M1712">
        <v>10525.7099609375</v>
      </c>
      <c r="N1712">
        <f t="shared" si="224"/>
        <v>10.525709960937499</v>
      </c>
      <c r="O1712" s="4">
        <f t="shared" si="225"/>
        <v>6.5403709241376955</v>
      </c>
      <c r="P1712" t="s">
        <v>847</v>
      </c>
      <c r="Q1712" t="str">
        <f>VLOOKUP(P1712,Key!$A$2:$C$160,2,FALSE)</f>
        <v>Home - MDR</v>
      </c>
      <c r="R1712" t="str">
        <f>VLOOKUP(P1712,Key!$A$2:$C$160,3,FALSE)</f>
        <v>Home - MDR</v>
      </c>
      <c r="S1712" t="str">
        <f>VLOOKUP(P1712,Key!$A$2:$D$160,4,FALSE)</f>
        <v>Home - MDR</v>
      </c>
      <c r="T1712" t="b">
        <v>0</v>
      </c>
      <c r="U1712" s="4">
        <f t="shared" si="226"/>
        <v>10255.472657370306</v>
      </c>
    </row>
    <row r="1713" spans="1:21" x14ac:dyDescent="0.2">
      <c r="A1713">
        <v>7297794295</v>
      </c>
      <c r="B1713" t="s">
        <v>1259</v>
      </c>
      <c r="D1713" s="7">
        <v>44724</v>
      </c>
      <c r="F1713" s="7">
        <f t="shared" si="227"/>
        <v>44724</v>
      </c>
      <c r="G1713" s="6">
        <f t="shared" si="228"/>
        <v>6</v>
      </c>
      <c r="H1713" s="6">
        <f t="shared" si="229"/>
        <v>12</v>
      </c>
      <c r="I1713" s="6">
        <f t="shared" si="230"/>
        <v>2022</v>
      </c>
      <c r="J1713" t="s">
        <v>4</v>
      </c>
      <c r="K1713" t="s">
        <v>5</v>
      </c>
      <c r="L1713">
        <v>1866</v>
      </c>
      <c r="M1713">
        <v>6648.60986328125</v>
      </c>
      <c r="N1713">
        <f t="shared" si="224"/>
        <v>6.6486098632812496</v>
      </c>
      <c r="O1713" s="4">
        <f t="shared" si="225"/>
        <v>4.1312533593569336</v>
      </c>
      <c r="P1713" t="s">
        <v>847</v>
      </c>
      <c r="Q1713" t="str">
        <f>VLOOKUP(P1713,Key!$A$2:$C$160,2,FALSE)</f>
        <v>Home - MDR</v>
      </c>
      <c r="R1713" t="str">
        <f>VLOOKUP(P1713,Key!$A$2:$C$160,3,FALSE)</f>
        <v>Home - MDR</v>
      </c>
      <c r="S1713" t="str">
        <f>VLOOKUP(P1713,Key!$A$2:$D$160,4,FALSE)</f>
        <v>Home - MDR</v>
      </c>
      <c r="T1713" t="b">
        <v>0</v>
      </c>
      <c r="U1713" s="4">
        <f t="shared" si="226"/>
        <v>10259.603910729664</v>
      </c>
    </row>
    <row r="1714" spans="1:21" x14ac:dyDescent="0.2">
      <c r="A1714">
        <v>7302754403</v>
      </c>
      <c r="B1714" t="s">
        <v>1260</v>
      </c>
      <c r="D1714" s="7">
        <v>44725</v>
      </c>
      <c r="F1714" s="7">
        <f t="shared" si="227"/>
        <v>44725</v>
      </c>
      <c r="G1714" s="6">
        <f t="shared" si="228"/>
        <v>6</v>
      </c>
      <c r="H1714" s="6">
        <f t="shared" si="229"/>
        <v>13</v>
      </c>
      <c r="I1714" s="6">
        <f t="shared" si="230"/>
        <v>2022</v>
      </c>
      <c r="J1714" t="s">
        <v>4</v>
      </c>
      <c r="K1714" t="s">
        <v>5</v>
      </c>
      <c r="L1714">
        <v>2921</v>
      </c>
      <c r="M1714">
        <v>10251.08984375</v>
      </c>
      <c r="N1714">
        <f t="shared" si="224"/>
        <v>10.25108984375</v>
      </c>
      <c r="O1714" s="4">
        <f t="shared" si="225"/>
        <v>6.3697299473007813</v>
      </c>
      <c r="P1714" t="s">
        <v>847</v>
      </c>
      <c r="Q1714" t="str">
        <f>VLOOKUP(P1714,Key!$A$2:$C$160,2,FALSE)</f>
        <v>Home - MDR</v>
      </c>
      <c r="R1714" t="str">
        <f>VLOOKUP(P1714,Key!$A$2:$C$160,3,FALSE)</f>
        <v>Home - MDR</v>
      </c>
      <c r="S1714" t="str">
        <f>VLOOKUP(P1714,Key!$A$2:$D$160,4,FALSE)</f>
        <v>Home - MDR</v>
      </c>
      <c r="T1714" t="b">
        <v>0</v>
      </c>
      <c r="U1714" s="4">
        <f t="shared" si="226"/>
        <v>10265.973640676964</v>
      </c>
    </row>
    <row r="1715" spans="1:21" x14ac:dyDescent="0.2">
      <c r="A1715">
        <v>7308199687</v>
      </c>
      <c r="B1715" t="s">
        <v>1261</v>
      </c>
      <c r="D1715" s="7">
        <v>44726</v>
      </c>
      <c r="F1715" s="7">
        <f t="shared" si="227"/>
        <v>44726</v>
      </c>
      <c r="G1715" s="6">
        <f t="shared" si="228"/>
        <v>6</v>
      </c>
      <c r="H1715" s="6">
        <f t="shared" si="229"/>
        <v>14</v>
      </c>
      <c r="I1715" s="6">
        <f t="shared" si="230"/>
        <v>2022</v>
      </c>
      <c r="J1715" t="s">
        <v>4</v>
      </c>
      <c r="K1715" t="s">
        <v>5</v>
      </c>
      <c r="L1715">
        <v>2856</v>
      </c>
      <c r="M1715">
        <v>10026.6904296875</v>
      </c>
      <c r="N1715">
        <f t="shared" si="224"/>
        <v>10.0266904296875</v>
      </c>
      <c r="O1715" s="4">
        <f t="shared" si="225"/>
        <v>6.2302946589853514</v>
      </c>
      <c r="P1715" t="s">
        <v>847</v>
      </c>
      <c r="Q1715" t="str">
        <f>VLOOKUP(P1715,Key!$A$2:$C$160,2,FALSE)</f>
        <v>Home - MDR</v>
      </c>
      <c r="R1715" t="str">
        <f>VLOOKUP(P1715,Key!$A$2:$C$160,3,FALSE)</f>
        <v>Home - MDR</v>
      </c>
      <c r="S1715" t="str">
        <f>VLOOKUP(P1715,Key!$A$2:$D$160,4,FALSE)</f>
        <v>Home - MDR</v>
      </c>
      <c r="T1715" t="b">
        <v>0</v>
      </c>
      <c r="U1715" s="4">
        <f t="shared" si="226"/>
        <v>10272.203935335951</v>
      </c>
    </row>
    <row r="1716" spans="1:21" x14ac:dyDescent="0.2">
      <c r="A1716">
        <v>7313787487</v>
      </c>
      <c r="B1716" t="s">
        <v>1262</v>
      </c>
      <c r="D1716" s="7">
        <v>44727</v>
      </c>
      <c r="F1716" s="7">
        <f t="shared" si="227"/>
        <v>44727</v>
      </c>
      <c r="G1716" s="6">
        <f t="shared" si="228"/>
        <v>6</v>
      </c>
      <c r="H1716" s="6">
        <f t="shared" si="229"/>
        <v>15</v>
      </c>
      <c r="I1716" s="6">
        <f t="shared" si="230"/>
        <v>2022</v>
      </c>
      <c r="J1716" t="s">
        <v>4</v>
      </c>
      <c r="K1716" t="s">
        <v>5</v>
      </c>
      <c r="L1716">
        <v>2817</v>
      </c>
      <c r="M1716">
        <v>10110.4697265625</v>
      </c>
      <c r="N1716">
        <f t="shared" si="224"/>
        <v>10.110469726562499</v>
      </c>
      <c r="O1716" s="4">
        <f t="shared" si="225"/>
        <v>6.2823526844638673</v>
      </c>
      <c r="P1716" t="s">
        <v>847</v>
      </c>
      <c r="Q1716" t="str">
        <f>VLOOKUP(P1716,Key!$A$2:$C$160,2,FALSE)</f>
        <v>Home - MDR</v>
      </c>
      <c r="R1716" t="str">
        <f>VLOOKUP(P1716,Key!$A$2:$C$160,3,FALSE)</f>
        <v>Home - MDR</v>
      </c>
      <c r="S1716" t="str">
        <f>VLOOKUP(P1716,Key!$A$2:$D$160,4,FALSE)</f>
        <v>Home - MDR</v>
      </c>
      <c r="T1716" t="b">
        <v>0</v>
      </c>
      <c r="U1716" s="4">
        <f t="shared" si="226"/>
        <v>10278.486288020415</v>
      </c>
    </row>
    <row r="1717" spans="1:21" x14ac:dyDescent="0.2">
      <c r="A1717">
        <v>7319511227</v>
      </c>
      <c r="B1717" t="s">
        <v>1263</v>
      </c>
      <c r="D1717" s="7">
        <v>44728</v>
      </c>
      <c r="F1717" s="7">
        <f t="shared" si="227"/>
        <v>44728</v>
      </c>
      <c r="G1717" s="6">
        <f t="shared" si="228"/>
        <v>6</v>
      </c>
      <c r="H1717" s="6">
        <f t="shared" si="229"/>
        <v>16</v>
      </c>
      <c r="I1717" s="6">
        <f t="shared" si="230"/>
        <v>2022</v>
      </c>
      <c r="J1717" t="s">
        <v>4</v>
      </c>
      <c r="K1717" t="s">
        <v>5</v>
      </c>
      <c r="L1717">
        <v>2743</v>
      </c>
      <c r="M1717">
        <v>10106.76953125</v>
      </c>
      <c r="N1717">
        <f t="shared" si="224"/>
        <v>10.10676953125</v>
      </c>
      <c r="O1717" s="4">
        <f t="shared" si="225"/>
        <v>6.2800534904023442</v>
      </c>
      <c r="P1717" t="s">
        <v>847</v>
      </c>
      <c r="Q1717" t="str">
        <f>VLOOKUP(P1717,Key!$A$2:$C$160,2,FALSE)</f>
        <v>Home - MDR</v>
      </c>
      <c r="R1717" t="str">
        <f>VLOOKUP(P1717,Key!$A$2:$C$160,3,FALSE)</f>
        <v>Home - MDR</v>
      </c>
      <c r="S1717" t="str">
        <f>VLOOKUP(P1717,Key!$A$2:$D$160,4,FALSE)</f>
        <v>Home - MDR</v>
      </c>
      <c r="T1717" t="b">
        <v>0</v>
      </c>
      <c r="U1717" s="4">
        <f t="shared" si="226"/>
        <v>10284.766341510816</v>
      </c>
    </row>
    <row r="1718" spans="1:21" x14ac:dyDescent="0.2">
      <c r="A1718">
        <v>7324456300</v>
      </c>
      <c r="B1718" t="s">
        <v>1264</v>
      </c>
      <c r="D1718" s="7">
        <v>44729</v>
      </c>
      <c r="F1718" s="7">
        <f t="shared" si="227"/>
        <v>44729</v>
      </c>
      <c r="G1718" s="6">
        <f t="shared" si="228"/>
        <v>6</v>
      </c>
      <c r="H1718" s="6">
        <f t="shared" si="229"/>
        <v>17</v>
      </c>
      <c r="I1718" s="6">
        <f t="shared" si="230"/>
        <v>2022</v>
      </c>
      <c r="J1718" t="s">
        <v>4</v>
      </c>
      <c r="K1718" t="s">
        <v>5</v>
      </c>
      <c r="L1718">
        <v>2675</v>
      </c>
      <c r="M1718">
        <v>10081.2197265625</v>
      </c>
      <c r="N1718">
        <f t="shared" si="224"/>
        <v>10.0812197265625</v>
      </c>
      <c r="O1718" s="4">
        <f t="shared" si="225"/>
        <v>6.2641775827138675</v>
      </c>
      <c r="P1718" t="s">
        <v>847</v>
      </c>
      <c r="Q1718" t="str">
        <f>VLOOKUP(P1718,Key!$A$2:$C$160,2,FALSE)</f>
        <v>Home - MDR</v>
      </c>
      <c r="R1718" t="str">
        <f>VLOOKUP(P1718,Key!$A$2:$C$160,3,FALSE)</f>
        <v>Home - MDR</v>
      </c>
      <c r="S1718" t="str">
        <f>VLOOKUP(P1718,Key!$A$2:$D$160,4,FALSE)</f>
        <v>Home - MDR</v>
      </c>
      <c r="T1718" t="b">
        <v>0</v>
      </c>
      <c r="U1718" s="4">
        <f t="shared" si="226"/>
        <v>10291.030519093531</v>
      </c>
    </row>
    <row r="1719" spans="1:21" x14ac:dyDescent="0.2">
      <c r="A1719">
        <v>7329899185</v>
      </c>
      <c r="B1719" t="s">
        <v>1265</v>
      </c>
      <c r="D1719" s="7">
        <v>44730</v>
      </c>
      <c r="F1719" s="7">
        <f t="shared" si="227"/>
        <v>44730</v>
      </c>
      <c r="G1719" s="6">
        <f t="shared" si="228"/>
        <v>6</v>
      </c>
      <c r="H1719" s="6">
        <f t="shared" si="229"/>
        <v>18</v>
      </c>
      <c r="I1719" s="6">
        <f t="shared" si="230"/>
        <v>2022</v>
      </c>
      <c r="J1719" t="s">
        <v>1266</v>
      </c>
      <c r="K1719" t="s">
        <v>5</v>
      </c>
      <c r="L1719">
        <v>3150</v>
      </c>
      <c r="M1719">
        <v>9977.953125</v>
      </c>
      <c r="N1719">
        <f t="shared" si="224"/>
        <v>9.9779531250000009</v>
      </c>
      <c r="O1719" s="4">
        <f t="shared" si="225"/>
        <v>6.2000107112343752</v>
      </c>
      <c r="P1719" t="s">
        <v>1463</v>
      </c>
      <c r="Q1719" t="str">
        <f>VLOOKUP(P1719,Key!$A$2:$C$160,2,FALSE)</f>
        <v>California</v>
      </c>
      <c r="R1719" t="str">
        <f>VLOOKUP(P1719,Key!$A$2:$C$160,3,FALSE)</f>
        <v>USA</v>
      </c>
      <c r="S1719" t="str">
        <f>VLOOKUP(P1719,Key!$A$2:$D$160,4,FALSE)</f>
        <v>DOM</v>
      </c>
      <c r="T1719" t="b">
        <v>1</v>
      </c>
      <c r="U1719" s="4">
        <f t="shared" si="226"/>
        <v>10297.230529804765</v>
      </c>
    </row>
    <row r="1720" spans="1:21" x14ac:dyDescent="0.2">
      <c r="A1720">
        <v>7337205572</v>
      </c>
      <c r="B1720" t="s">
        <v>1267</v>
      </c>
      <c r="D1720" s="7">
        <v>44731</v>
      </c>
      <c r="F1720" s="7">
        <f t="shared" si="227"/>
        <v>44731</v>
      </c>
      <c r="G1720" s="6">
        <f t="shared" si="228"/>
        <v>6</v>
      </c>
      <c r="H1720" s="6">
        <f t="shared" si="229"/>
        <v>19</v>
      </c>
      <c r="I1720" s="6">
        <f t="shared" si="230"/>
        <v>2022</v>
      </c>
      <c r="J1720" t="s">
        <v>9</v>
      </c>
      <c r="K1720" t="s">
        <v>5</v>
      </c>
      <c r="L1720">
        <v>1868</v>
      </c>
      <c r="M1720">
        <v>6577.02978515625</v>
      </c>
      <c r="N1720">
        <f t="shared" si="224"/>
        <v>6.5770297851562498</v>
      </c>
      <c r="O1720" s="4">
        <f t="shared" si="225"/>
        <v>4.0867755746323242</v>
      </c>
      <c r="P1720" t="s">
        <v>847</v>
      </c>
      <c r="Q1720" t="str">
        <f>VLOOKUP(P1720,Key!$A$2:$C$160,2,FALSE)</f>
        <v>Home - MDR</v>
      </c>
      <c r="R1720" t="str">
        <f>VLOOKUP(P1720,Key!$A$2:$C$160,3,FALSE)</f>
        <v>Home - MDR</v>
      </c>
      <c r="S1720" t="str">
        <f>VLOOKUP(P1720,Key!$A$2:$D$160,4,FALSE)</f>
        <v>Home - MDR</v>
      </c>
      <c r="T1720" t="b">
        <v>0</v>
      </c>
      <c r="U1720" s="4">
        <f t="shared" si="226"/>
        <v>10301.317305379398</v>
      </c>
    </row>
    <row r="1721" spans="1:21" x14ac:dyDescent="0.2">
      <c r="A1721">
        <v>7340113434</v>
      </c>
      <c r="B1721" t="s">
        <v>1268</v>
      </c>
      <c r="D1721" s="7">
        <v>44732</v>
      </c>
      <c r="F1721" s="7">
        <f t="shared" si="227"/>
        <v>44732</v>
      </c>
      <c r="G1721" s="6">
        <f t="shared" si="228"/>
        <v>6</v>
      </c>
      <c r="H1721" s="6">
        <f t="shared" si="229"/>
        <v>20</v>
      </c>
      <c r="I1721" s="6">
        <f t="shared" si="230"/>
        <v>2022</v>
      </c>
      <c r="J1721" t="s">
        <v>4</v>
      </c>
      <c r="K1721" t="s">
        <v>5</v>
      </c>
      <c r="L1721">
        <v>2895</v>
      </c>
      <c r="M1721">
        <v>10336.1796875</v>
      </c>
      <c r="N1721">
        <f t="shared" si="224"/>
        <v>10.3361796875</v>
      </c>
      <c r="O1721" s="4">
        <f t="shared" si="225"/>
        <v>6.4226023086015624</v>
      </c>
      <c r="P1721" t="s">
        <v>847</v>
      </c>
      <c r="Q1721" t="str">
        <f>VLOOKUP(P1721,Key!$A$2:$C$160,2,FALSE)</f>
        <v>Home - MDR</v>
      </c>
      <c r="R1721" t="str">
        <f>VLOOKUP(P1721,Key!$A$2:$C$160,3,FALSE)</f>
        <v>Home - MDR</v>
      </c>
      <c r="S1721" t="str">
        <f>VLOOKUP(P1721,Key!$A$2:$D$160,4,FALSE)</f>
        <v>Home - MDR</v>
      </c>
      <c r="T1721" t="b">
        <v>0</v>
      </c>
      <c r="U1721" s="4">
        <f t="shared" si="226"/>
        <v>10307.739907687999</v>
      </c>
    </row>
    <row r="1722" spans="1:21" x14ac:dyDescent="0.2">
      <c r="A1722">
        <v>7345484109</v>
      </c>
      <c r="B1722" t="s">
        <v>1269</v>
      </c>
      <c r="D1722" s="7">
        <v>44733</v>
      </c>
      <c r="F1722" s="7">
        <f t="shared" si="227"/>
        <v>44733</v>
      </c>
      <c r="G1722" s="6">
        <f t="shared" si="228"/>
        <v>6</v>
      </c>
      <c r="H1722" s="6">
        <f t="shared" si="229"/>
        <v>21</v>
      </c>
      <c r="I1722" s="6">
        <f t="shared" si="230"/>
        <v>2022</v>
      </c>
      <c r="J1722" t="s">
        <v>4</v>
      </c>
      <c r="K1722" t="s">
        <v>5</v>
      </c>
      <c r="L1722">
        <v>2833</v>
      </c>
      <c r="M1722">
        <v>10386.91015625</v>
      </c>
      <c r="N1722">
        <f t="shared" ref="N1722:N1785" si="231">M1722/1000</f>
        <v>10.38691015625</v>
      </c>
      <c r="O1722" s="4">
        <f t="shared" ref="O1722:O1785" si="232">M1722*$J$2</f>
        <v>6.4541247506992185</v>
      </c>
      <c r="P1722" t="s">
        <v>847</v>
      </c>
      <c r="Q1722" t="str">
        <f>VLOOKUP(P1722,Key!$A$2:$C$160,2,FALSE)</f>
        <v>Home - MDR</v>
      </c>
      <c r="R1722" t="str">
        <f>VLOOKUP(P1722,Key!$A$2:$C$160,3,FALSE)</f>
        <v>Home - MDR</v>
      </c>
      <c r="S1722" t="str">
        <f>VLOOKUP(P1722,Key!$A$2:$D$160,4,FALSE)</f>
        <v>Home - MDR</v>
      </c>
      <c r="T1722" t="b">
        <v>0</v>
      </c>
      <c r="U1722" s="4">
        <f t="shared" si="226"/>
        <v>10314.194032438698</v>
      </c>
    </row>
    <row r="1723" spans="1:21" x14ac:dyDescent="0.2">
      <c r="A1723">
        <v>7351308585</v>
      </c>
      <c r="B1723" t="s">
        <v>1270</v>
      </c>
      <c r="D1723" s="7">
        <v>44734</v>
      </c>
      <c r="F1723" s="7">
        <f t="shared" si="227"/>
        <v>44734</v>
      </c>
      <c r="G1723" s="6">
        <f t="shared" si="228"/>
        <v>6</v>
      </c>
      <c r="H1723" s="6">
        <f t="shared" si="229"/>
        <v>22</v>
      </c>
      <c r="I1723" s="6">
        <f t="shared" si="230"/>
        <v>2022</v>
      </c>
      <c r="J1723" t="s">
        <v>1117</v>
      </c>
      <c r="K1723" t="s">
        <v>5</v>
      </c>
      <c r="L1723">
        <v>3300</v>
      </c>
      <c r="M1723">
        <v>10579.3271484375</v>
      </c>
      <c r="N1723">
        <f t="shared" si="231"/>
        <v>10.5793271484375</v>
      </c>
      <c r="O1723" s="4">
        <f t="shared" si="232"/>
        <v>6.5736870895517576</v>
      </c>
      <c r="P1723" t="s">
        <v>847</v>
      </c>
      <c r="Q1723" t="str">
        <f>VLOOKUP(P1723,Key!$A$2:$C$160,2,FALSE)</f>
        <v>Home - MDR</v>
      </c>
      <c r="R1723" t="str">
        <f>VLOOKUP(P1723,Key!$A$2:$C$160,3,FALSE)</f>
        <v>Home - MDR</v>
      </c>
      <c r="S1723" t="str">
        <f>VLOOKUP(P1723,Key!$A$2:$D$160,4,FALSE)</f>
        <v>Home - MDR</v>
      </c>
      <c r="T1723" t="b">
        <v>1</v>
      </c>
      <c r="U1723" s="4">
        <f t="shared" ref="U1723:U1786" si="233">IF(K1723="Run",O1723,0)+U1722</f>
        <v>10320.76771952825</v>
      </c>
    </row>
    <row r="1724" spans="1:21" x14ac:dyDescent="0.2">
      <c r="A1724">
        <v>7356981393</v>
      </c>
      <c r="B1724" t="s">
        <v>1271</v>
      </c>
      <c r="D1724" s="7">
        <v>44735</v>
      </c>
      <c r="F1724" s="7">
        <f t="shared" si="227"/>
        <v>44735</v>
      </c>
      <c r="G1724" s="6">
        <f t="shared" si="228"/>
        <v>6</v>
      </c>
      <c r="H1724" s="6">
        <f t="shared" si="229"/>
        <v>23</v>
      </c>
      <c r="I1724" s="6">
        <f t="shared" si="230"/>
        <v>2022</v>
      </c>
      <c r="J1724" t="s">
        <v>4</v>
      </c>
      <c r="K1724" t="s">
        <v>5</v>
      </c>
      <c r="L1724">
        <v>2718</v>
      </c>
      <c r="M1724">
        <v>10120.630859375</v>
      </c>
      <c r="N1724">
        <f t="shared" si="231"/>
        <v>10.120630859375</v>
      </c>
      <c r="O1724" s="4">
        <f t="shared" si="232"/>
        <v>6.2886665177207028</v>
      </c>
      <c r="P1724" s="5" t="s">
        <v>847</v>
      </c>
      <c r="Q1724" t="str">
        <f>VLOOKUP(P1724,Key!$A$2:$C$160,2,FALSE)</f>
        <v>Home - MDR</v>
      </c>
      <c r="R1724" t="str">
        <f>VLOOKUP(P1724,Key!$A$2:$C$160,3,FALSE)</f>
        <v>Home - MDR</v>
      </c>
      <c r="S1724" t="str">
        <f>VLOOKUP(P1724,Key!$A$2:$D$160,4,FALSE)</f>
        <v>Home - MDR</v>
      </c>
      <c r="T1724" t="b">
        <v>0</v>
      </c>
      <c r="U1724" s="4">
        <f t="shared" si="233"/>
        <v>10327.056386045972</v>
      </c>
    </row>
    <row r="1725" spans="1:21" x14ac:dyDescent="0.2">
      <c r="A1725">
        <v>7361699377</v>
      </c>
      <c r="B1725" t="s">
        <v>1272</v>
      </c>
      <c r="D1725" s="7">
        <v>44736</v>
      </c>
      <c r="F1725" s="7">
        <f t="shared" si="227"/>
        <v>44736</v>
      </c>
      <c r="G1725" s="6">
        <f t="shared" si="228"/>
        <v>6</v>
      </c>
      <c r="H1725" s="6">
        <f t="shared" si="229"/>
        <v>24</v>
      </c>
      <c r="I1725" s="6">
        <f t="shared" si="230"/>
        <v>2022</v>
      </c>
      <c r="J1725" t="s">
        <v>4</v>
      </c>
      <c r="K1725" t="s">
        <v>5</v>
      </c>
      <c r="L1725">
        <v>2852</v>
      </c>
      <c r="M1725">
        <v>10296.6298828125</v>
      </c>
      <c r="N1725">
        <f t="shared" si="231"/>
        <v>10.2966298828125</v>
      </c>
      <c r="O1725" s="4">
        <f t="shared" si="232"/>
        <v>6.3980272069130857</v>
      </c>
      <c r="P1725" s="5" t="s">
        <v>847</v>
      </c>
      <c r="Q1725" t="str">
        <f>VLOOKUP(P1725,Key!$A$2:$C$160,2,FALSE)</f>
        <v>Home - MDR</v>
      </c>
      <c r="R1725" t="str">
        <f>VLOOKUP(P1725,Key!$A$2:$C$160,3,FALSE)</f>
        <v>Home - MDR</v>
      </c>
      <c r="S1725" t="str">
        <f>VLOOKUP(P1725,Key!$A$2:$D$160,4,FALSE)</f>
        <v>Home - MDR</v>
      </c>
      <c r="T1725" t="b">
        <v>0</v>
      </c>
      <c r="U1725" s="4">
        <f t="shared" si="233"/>
        <v>10333.454413252884</v>
      </c>
    </row>
    <row r="1726" spans="1:21" x14ac:dyDescent="0.2">
      <c r="A1726">
        <v>7367206440</v>
      </c>
      <c r="B1726" t="s">
        <v>1273</v>
      </c>
      <c r="D1726" s="7">
        <v>44737</v>
      </c>
      <c r="F1726" s="7">
        <f t="shared" si="227"/>
        <v>44737</v>
      </c>
      <c r="G1726" s="6">
        <f t="shared" si="228"/>
        <v>6</v>
      </c>
      <c r="H1726" s="6">
        <f t="shared" si="229"/>
        <v>25</v>
      </c>
      <c r="I1726" s="6">
        <f t="shared" si="230"/>
        <v>2022</v>
      </c>
      <c r="J1726" t="s">
        <v>4</v>
      </c>
      <c r="K1726" t="s">
        <v>5</v>
      </c>
      <c r="L1726">
        <v>2828</v>
      </c>
      <c r="M1726">
        <v>10334.7802734375</v>
      </c>
      <c r="N1726">
        <f t="shared" si="231"/>
        <v>10.3347802734375</v>
      </c>
      <c r="O1726" s="4">
        <f t="shared" si="232"/>
        <v>6.4217327532861326</v>
      </c>
      <c r="P1726" s="5" t="s">
        <v>847</v>
      </c>
      <c r="Q1726" t="str">
        <f>VLOOKUP(P1726,Key!$A$2:$C$160,2,FALSE)</f>
        <v>Home - MDR</v>
      </c>
      <c r="R1726" t="str">
        <f>VLOOKUP(P1726,Key!$A$2:$C$160,3,FALSE)</f>
        <v>Home - MDR</v>
      </c>
      <c r="S1726" t="str">
        <f>VLOOKUP(P1726,Key!$A$2:$D$160,4,FALSE)</f>
        <v>Home - MDR</v>
      </c>
      <c r="T1726" t="b">
        <v>0</v>
      </c>
      <c r="U1726" s="4">
        <f t="shared" si="233"/>
        <v>10339.876146006171</v>
      </c>
    </row>
    <row r="1727" spans="1:21" x14ac:dyDescent="0.2">
      <c r="A1727">
        <v>7372739384</v>
      </c>
      <c r="B1727" t="s">
        <v>1274</v>
      </c>
      <c r="D1727" s="7">
        <v>44738</v>
      </c>
      <c r="F1727" s="7">
        <f t="shared" si="227"/>
        <v>44738</v>
      </c>
      <c r="G1727" s="6">
        <f t="shared" si="228"/>
        <v>6</v>
      </c>
      <c r="H1727" s="6">
        <f t="shared" si="229"/>
        <v>26</v>
      </c>
      <c r="I1727" s="6">
        <f t="shared" si="230"/>
        <v>2022</v>
      </c>
      <c r="J1727" t="s">
        <v>4</v>
      </c>
      <c r="K1727" t="s">
        <v>5</v>
      </c>
      <c r="L1727">
        <v>1847</v>
      </c>
      <c r="M1727">
        <v>6627.66015625</v>
      </c>
      <c r="N1727">
        <f t="shared" si="231"/>
        <v>6.6276601562500002</v>
      </c>
      <c r="O1727" s="4">
        <f t="shared" si="232"/>
        <v>4.118235818949219</v>
      </c>
      <c r="P1727" s="5" t="s">
        <v>847</v>
      </c>
      <c r="Q1727" t="str">
        <f>VLOOKUP(P1727,Key!$A$2:$C$160,2,FALSE)</f>
        <v>Home - MDR</v>
      </c>
      <c r="R1727" t="str">
        <f>VLOOKUP(P1727,Key!$A$2:$C$160,3,FALSE)</f>
        <v>Home - MDR</v>
      </c>
      <c r="S1727" t="str">
        <f>VLOOKUP(P1727,Key!$A$2:$D$160,4,FALSE)</f>
        <v>Home - MDR</v>
      </c>
      <c r="T1727" t="b">
        <v>0</v>
      </c>
      <c r="U1727" s="4">
        <f t="shared" si="233"/>
        <v>10343.994381825119</v>
      </c>
    </row>
    <row r="1728" spans="1:21" x14ac:dyDescent="0.2">
      <c r="A1728">
        <v>7377167146</v>
      </c>
      <c r="B1728" t="s">
        <v>1275</v>
      </c>
      <c r="D1728" s="7">
        <v>44739</v>
      </c>
      <c r="F1728" s="7">
        <f t="shared" si="227"/>
        <v>44739</v>
      </c>
      <c r="G1728" s="6">
        <f t="shared" si="228"/>
        <v>6</v>
      </c>
      <c r="H1728" s="6">
        <f t="shared" si="229"/>
        <v>27</v>
      </c>
      <c r="I1728" s="6">
        <f t="shared" si="230"/>
        <v>2022</v>
      </c>
      <c r="J1728" t="s">
        <v>4</v>
      </c>
      <c r="K1728" t="s">
        <v>5</v>
      </c>
      <c r="L1728">
        <v>2805</v>
      </c>
      <c r="M1728">
        <v>10109.1201171875</v>
      </c>
      <c r="N1728">
        <f t="shared" si="231"/>
        <v>10.1091201171875</v>
      </c>
      <c r="O1728" s="4">
        <f t="shared" si="232"/>
        <v>6.2815140763369142</v>
      </c>
      <c r="P1728" s="5" t="s">
        <v>847</v>
      </c>
      <c r="Q1728" t="str">
        <f>VLOOKUP(P1728,Key!$A$2:$C$160,2,FALSE)</f>
        <v>Home - MDR</v>
      </c>
      <c r="R1728" t="str">
        <f>VLOOKUP(P1728,Key!$A$2:$C$160,3,FALSE)</f>
        <v>Home - MDR</v>
      </c>
      <c r="S1728" t="str">
        <f>VLOOKUP(P1728,Key!$A$2:$D$160,4,FALSE)</f>
        <v>Home - MDR</v>
      </c>
      <c r="T1728" t="b">
        <v>0</v>
      </c>
      <c r="U1728" s="4">
        <f t="shared" si="233"/>
        <v>10350.275895901457</v>
      </c>
    </row>
    <row r="1729" spans="1:21" x14ac:dyDescent="0.2">
      <c r="A1729">
        <v>7382750584</v>
      </c>
      <c r="B1729" t="s">
        <v>1276</v>
      </c>
      <c r="D1729" s="7">
        <v>44740</v>
      </c>
      <c r="F1729" s="7">
        <f t="shared" si="227"/>
        <v>44740</v>
      </c>
      <c r="G1729" s="6">
        <f t="shared" si="228"/>
        <v>6</v>
      </c>
      <c r="H1729" s="6">
        <f t="shared" si="229"/>
        <v>28</v>
      </c>
      <c r="I1729" s="6">
        <f t="shared" si="230"/>
        <v>2022</v>
      </c>
      <c r="J1729" t="s">
        <v>4</v>
      </c>
      <c r="K1729" t="s">
        <v>5</v>
      </c>
      <c r="L1729">
        <v>2847</v>
      </c>
      <c r="M1729">
        <v>10129.0498046875</v>
      </c>
      <c r="N1729">
        <f t="shared" si="231"/>
        <v>10.129049804687501</v>
      </c>
      <c r="O1729" s="4">
        <f t="shared" si="232"/>
        <v>6.2938978061884763</v>
      </c>
      <c r="P1729" s="5" t="s">
        <v>847</v>
      </c>
      <c r="Q1729" t="str">
        <f>VLOOKUP(P1729,Key!$A$2:$C$160,2,FALSE)</f>
        <v>Home - MDR</v>
      </c>
      <c r="R1729" t="str">
        <f>VLOOKUP(P1729,Key!$A$2:$C$160,3,FALSE)</f>
        <v>Home - MDR</v>
      </c>
      <c r="S1729" t="str">
        <f>VLOOKUP(P1729,Key!$A$2:$D$160,4,FALSE)</f>
        <v>Home - MDR</v>
      </c>
      <c r="T1729" t="b">
        <v>0</v>
      </c>
      <c r="U1729" s="4">
        <f t="shared" si="233"/>
        <v>10356.569793707646</v>
      </c>
    </row>
    <row r="1730" spans="1:21" x14ac:dyDescent="0.2">
      <c r="A1730">
        <v>7388378781</v>
      </c>
      <c r="B1730" t="s">
        <v>1277</v>
      </c>
      <c r="D1730" s="7">
        <v>44741</v>
      </c>
      <c r="F1730" s="7">
        <f t="shared" si="227"/>
        <v>44741</v>
      </c>
      <c r="G1730" s="6">
        <f t="shared" si="228"/>
        <v>6</v>
      </c>
      <c r="H1730" s="6">
        <f t="shared" si="229"/>
        <v>29</v>
      </c>
      <c r="I1730" s="6">
        <f t="shared" si="230"/>
        <v>2022</v>
      </c>
      <c r="J1730" t="s">
        <v>4</v>
      </c>
      <c r="K1730" t="s">
        <v>5</v>
      </c>
      <c r="L1730">
        <v>2921</v>
      </c>
      <c r="M1730">
        <v>10071.4404296875</v>
      </c>
      <c r="N1730">
        <f t="shared" si="231"/>
        <v>10.071440429687501</v>
      </c>
      <c r="O1730" s="4">
        <f t="shared" si="232"/>
        <v>6.2581010112353512</v>
      </c>
      <c r="P1730" s="5" t="s">
        <v>847</v>
      </c>
      <c r="Q1730" t="str">
        <f>VLOOKUP(P1730,Key!$A$2:$C$160,2,FALSE)</f>
        <v>Home - MDR</v>
      </c>
      <c r="R1730" t="str">
        <f>VLOOKUP(P1730,Key!$A$2:$C$160,3,FALSE)</f>
        <v>Home - MDR</v>
      </c>
      <c r="S1730" t="str">
        <f>VLOOKUP(P1730,Key!$A$2:$D$160,4,FALSE)</f>
        <v>Home - MDR</v>
      </c>
      <c r="T1730" t="b">
        <v>0</v>
      </c>
      <c r="U1730" s="4">
        <f t="shared" si="233"/>
        <v>10362.827894718881</v>
      </c>
    </row>
    <row r="1731" spans="1:21" x14ac:dyDescent="0.2">
      <c r="A1731">
        <v>7394127164</v>
      </c>
      <c r="B1731" t="s">
        <v>1278</v>
      </c>
      <c r="D1731" s="7">
        <v>44742</v>
      </c>
      <c r="F1731" s="7">
        <f t="shared" si="227"/>
        <v>44742</v>
      </c>
      <c r="G1731" s="6">
        <f t="shared" si="228"/>
        <v>6</v>
      </c>
      <c r="H1731" s="6">
        <f t="shared" si="229"/>
        <v>30</v>
      </c>
      <c r="I1731" s="6">
        <f t="shared" si="230"/>
        <v>2022</v>
      </c>
      <c r="J1731" t="s">
        <v>1117</v>
      </c>
      <c r="K1731" t="s">
        <v>5</v>
      </c>
      <c r="L1731">
        <v>3300</v>
      </c>
      <c r="M1731">
        <v>10460.7568359375</v>
      </c>
      <c r="N1731">
        <f t="shared" si="231"/>
        <v>10.4607568359375</v>
      </c>
      <c r="O1731" s="4">
        <f t="shared" si="232"/>
        <v>6.5000109359033207</v>
      </c>
      <c r="P1731" s="5" t="s">
        <v>847</v>
      </c>
      <c r="Q1731" t="str">
        <f>VLOOKUP(P1731,Key!$A$2:$C$160,2,FALSE)</f>
        <v>Home - MDR</v>
      </c>
      <c r="R1731" t="str">
        <f>VLOOKUP(P1731,Key!$A$2:$C$160,3,FALSE)</f>
        <v>Home - MDR</v>
      </c>
      <c r="S1731" t="str">
        <f>VLOOKUP(P1731,Key!$A$2:$D$160,4,FALSE)</f>
        <v>Home - MDR</v>
      </c>
      <c r="T1731" t="b">
        <v>0</v>
      </c>
      <c r="U1731" s="4">
        <f t="shared" si="233"/>
        <v>10369.327905654784</v>
      </c>
    </row>
    <row r="1732" spans="1:21" x14ac:dyDescent="0.2">
      <c r="A1732">
        <v>7398563289</v>
      </c>
      <c r="B1732" t="s">
        <v>1279</v>
      </c>
      <c r="D1732" s="7">
        <v>44743</v>
      </c>
      <c r="F1732" s="7">
        <f t="shared" si="227"/>
        <v>44743</v>
      </c>
      <c r="G1732" s="6">
        <f t="shared" si="228"/>
        <v>7</v>
      </c>
      <c r="H1732" s="6">
        <f t="shared" si="229"/>
        <v>1</v>
      </c>
      <c r="I1732" s="6">
        <f t="shared" si="230"/>
        <v>2022</v>
      </c>
      <c r="J1732" t="s">
        <v>4</v>
      </c>
      <c r="K1732" t="s">
        <v>5</v>
      </c>
      <c r="L1732">
        <v>2780</v>
      </c>
      <c r="M1732">
        <v>10096.7001953125</v>
      </c>
      <c r="N1732">
        <f t="shared" si="231"/>
        <v>10.096700195312501</v>
      </c>
      <c r="O1732" s="4">
        <f t="shared" si="232"/>
        <v>6.273796697061524</v>
      </c>
      <c r="P1732" s="5" t="s">
        <v>847</v>
      </c>
      <c r="Q1732" t="str">
        <f>VLOOKUP(P1732,Key!$A$2:$C$160,2,FALSE)</f>
        <v>Home - MDR</v>
      </c>
      <c r="R1732" t="str">
        <f>VLOOKUP(P1732,Key!$A$2:$C$160,3,FALSE)</f>
        <v>Home - MDR</v>
      </c>
      <c r="S1732" t="str">
        <f>VLOOKUP(P1732,Key!$A$2:$D$160,4,FALSE)</f>
        <v>Home - MDR</v>
      </c>
      <c r="T1732" t="b">
        <v>0</v>
      </c>
      <c r="U1732" s="4">
        <f t="shared" si="233"/>
        <v>10375.601702351845</v>
      </c>
    </row>
    <row r="1733" spans="1:21" x14ac:dyDescent="0.2">
      <c r="A1733">
        <v>7404041694</v>
      </c>
      <c r="B1733" t="s">
        <v>1280</v>
      </c>
      <c r="D1733" s="7">
        <v>44744</v>
      </c>
      <c r="F1733" s="7">
        <f t="shared" ref="F1733:F1796" si="234">DATE(I1733,G1733,H1733)</f>
        <v>44744</v>
      </c>
      <c r="G1733" s="6">
        <f t="shared" ref="G1733:G1796" si="235">MONTH(D1733)</f>
        <v>7</v>
      </c>
      <c r="H1733" s="6">
        <f t="shared" ref="H1733:H1796" si="236">DAY(D1733)</f>
        <v>2</v>
      </c>
      <c r="I1733" s="6">
        <f t="shared" ref="I1733:I1796" si="237">YEAR(D1733)</f>
        <v>2022</v>
      </c>
      <c r="J1733" t="s">
        <v>4</v>
      </c>
      <c r="K1733" t="s">
        <v>5</v>
      </c>
      <c r="L1733">
        <v>2963</v>
      </c>
      <c r="M1733">
        <v>10450.25</v>
      </c>
      <c r="N1733">
        <f t="shared" si="231"/>
        <v>10.45025</v>
      </c>
      <c r="O1733" s="4">
        <f t="shared" si="232"/>
        <v>6.4934822927500004</v>
      </c>
      <c r="P1733" s="5" t="s">
        <v>847</v>
      </c>
      <c r="Q1733" t="str">
        <f>VLOOKUP(P1733,Key!$A$2:$C$160,2,FALSE)</f>
        <v>Home - MDR</v>
      </c>
      <c r="R1733" t="str">
        <f>VLOOKUP(P1733,Key!$A$2:$C$160,3,FALSE)</f>
        <v>Home - MDR</v>
      </c>
      <c r="S1733" t="str">
        <f>VLOOKUP(P1733,Key!$A$2:$D$160,4,FALSE)</f>
        <v>Home - MDR</v>
      </c>
      <c r="T1733" t="b">
        <v>0</v>
      </c>
      <c r="U1733" s="4">
        <f t="shared" si="233"/>
        <v>10382.095184644595</v>
      </c>
    </row>
    <row r="1734" spans="1:21" x14ac:dyDescent="0.2">
      <c r="A1734">
        <v>7409658111</v>
      </c>
      <c r="B1734" t="s">
        <v>1281</v>
      </c>
      <c r="D1734" s="7">
        <v>44745</v>
      </c>
      <c r="F1734" s="7">
        <f t="shared" si="234"/>
        <v>44745</v>
      </c>
      <c r="G1734" s="6">
        <f t="shared" si="235"/>
        <v>7</v>
      </c>
      <c r="H1734" s="6">
        <f t="shared" si="236"/>
        <v>3</v>
      </c>
      <c r="I1734" s="6">
        <f t="shared" si="237"/>
        <v>2022</v>
      </c>
      <c r="J1734" t="s">
        <v>1117</v>
      </c>
      <c r="K1734" t="s">
        <v>5</v>
      </c>
      <c r="L1734">
        <v>2760</v>
      </c>
      <c r="M1734">
        <v>8690.5</v>
      </c>
      <c r="N1734">
        <f t="shared" si="231"/>
        <v>8.6905000000000001</v>
      </c>
      <c r="O1734" s="4">
        <f t="shared" si="232"/>
        <v>5.4000246755000001</v>
      </c>
      <c r="P1734" s="5" t="s">
        <v>847</v>
      </c>
      <c r="Q1734" t="str">
        <f>VLOOKUP(P1734,Key!$A$2:$C$160,2,FALSE)</f>
        <v>Home - MDR</v>
      </c>
      <c r="R1734" t="str">
        <f>VLOOKUP(P1734,Key!$A$2:$C$160,3,FALSE)</f>
        <v>Home - MDR</v>
      </c>
      <c r="S1734" t="str">
        <f>VLOOKUP(P1734,Key!$A$2:$D$160,4,FALSE)</f>
        <v>Home - MDR</v>
      </c>
      <c r="T1734" t="b">
        <v>1</v>
      </c>
      <c r="U1734" s="4">
        <f t="shared" si="233"/>
        <v>10387.495209320095</v>
      </c>
    </row>
    <row r="1735" spans="1:21" x14ac:dyDescent="0.2">
      <c r="A1735">
        <v>7414220783</v>
      </c>
      <c r="B1735" t="s">
        <v>1282</v>
      </c>
      <c r="D1735" s="7">
        <v>44746</v>
      </c>
      <c r="F1735" s="7">
        <f t="shared" si="234"/>
        <v>44746</v>
      </c>
      <c r="G1735" s="6">
        <f t="shared" si="235"/>
        <v>7</v>
      </c>
      <c r="H1735" s="6">
        <f t="shared" si="236"/>
        <v>4</v>
      </c>
      <c r="I1735" s="6">
        <f t="shared" si="237"/>
        <v>2022</v>
      </c>
      <c r="J1735" t="s">
        <v>4</v>
      </c>
      <c r="K1735" t="s">
        <v>5</v>
      </c>
      <c r="L1735">
        <v>2866</v>
      </c>
      <c r="M1735">
        <v>10176.6904296875</v>
      </c>
      <c r="N1735">
        <f t="shared" si="231"/>
        <v>10.1766904296875</v>
      </c>
      <c r="O1735" s="4">
        <f t="shared" si="232"/>
        <v>6.3235003089853521</v>
      </c>
      <c r="P1735" s="5" t="s">
        <v>847</v>
      </c>
      <c r="Q1735" t="str">
        <f>VLOOKUP(P1735,Key!$A$2:$C$160,2,FALSE)</f>
        <v>Home - MDR</v>
      </c>
      <c r="R1735" t="str">
        <f>VLOOKUP(P1735,Key!$A$2:$C$160,3,FALSE)</f>
        <v>Home - MDR</v>
      </c>
      <c r="S1735" t="str">
        <f>VLOOKUP(P1735,Key!$A$2:$D$160,4,FALSE)</f>
        <v>Home - MDR</v>
      </c>
      <c r="T1735" t="b">
        <v>0</v>
      </c>
      <c r="U1735" s="4">
        <f t="shared" si="233"/>
        <v>10393.81870962908</v>
      </c>
    </row>
    <row r="1736" spans="1:21" x14ac:dyDescent="0.2">
      <c r="A1736">
        <v>7419555051</v>
      </c>
      <c r="B1736" t="s">
        <v>1283</v>
      </c>
      <c r="D1736" s="7">
        <v>44747</v>
      </c>
      <c r="F1736" s="7">
        <f t="shared" si="234"/>
        <v>44747</v>
      </c>
      <c r="G1736" s="6">
        <f t="shared" si="235"/>
        <v>7</v>
      </c>
      <c r="H1736" s="6">
        <f t="shared" si="236"/>
        <v>5</v>
      </c>
      <c r="I1736" s="6">
        <f t="shared" si="237"/>
        <v>2022</v>
      </c>
      <c r="J1736" t="s">
        <v>4</v>
      </c>
      <c r="K1736" t="s">
        <v>5</v>
      </c>
      <c r="L1736">
        <v>2826</v>
      </c>
      <c r="M1736">
        <v>10119.26953125</v>
      </c>
      <c r="N1736">
        <f t="shared" si="231"/>
        <v>10.11926953125</v>
      </c>
      <c r="O1736" s="4">
        <f t="shared" si="232"/>
        <v>6.2878206279023434</v>
      </c>
      <c r="P1736" s="5" t="s">
        <v>847</v>
      </c>
      <c r="Q1736" t="str">
        <f>VLOOKUP(P1736,Key!$A$2:$C$160,2,FALSE)</f>
        <v>Home - MDR</v>
      </c>
      <c r="R1736" t="str">
        <f>VLOOKUP(P1736,Key!$A$2:$C$160,3,FALSE)</f>
        <v>Home - MDR</v>
      </c>
      <c r="S1736" t="str">
        <f>VLOOKUP(P1736,Key!$A$2:$D$160,4,FALSE)</f>
        <v>Home - MDR</v>
      </c>
      <c r="T1736" t="b">
        <v>0</v>
      </c>
      <c r="U1736" s="4">
        <f t="shared" si="233"/>
        <v>10400.106530256982</v>
      </c>
    </row>
    <row r="1737" spans="1:21" x14ac:dyDescent="0.2">
      <c r="A1737">
        <v>7425524533</v>
      </c>
      <c r="B1737" t="s">
        <v>1284</v>
      </c>
      <c r="D1737" s="7">
        <v>44748</v>
      </c>
      <c r="F1737" s="7">
        <f t="shared" si="234"/>
        <v>44748</v>
      </c>
      <c r="G1737" s="6">
        <f t="shared" si="235"/>
        <v>7</v>
      </c>
      <c r="H1737" s="6">
        <f t="shared" si="236"/>
        <v>6</v>
      </c>
      <c r="I1737" s="6">
        <f t="shared" si="237"/>
        <v>2022</v>
      </c>
      <c r="J1737" t="s">
        <v>4</v>
      </c>
      <c r="K1737" t="s">
        <v>5</v>
      </c>
      <c r="L1737">
        <v>2889</v>
      </c>
      <c r="M1737">
        <v>10069.3203125</v>
      </c>
      <c r="N1737">
        <f t="shared" si="231"/>
        <v>10.0693203125</v>
      </c>
      <c r="O1737" s="4">
        <f t="shared" si="232"/>
        <v>6.256783631898438</v>
      </c>
      <c r="P1737" s="5" t="s">
        <v>847</v>
      </c>
      <c r="Q1737" t="str">
        <f>VLOOKUP(P1737,Key!$A$2:$C$160,2,FALSE)</f>
        <v>Home - MDR</v>
      </c>
      <c r="R1737" t="str">
        <f>VLOOKUP(P1737,Key!$A$2:$C$160,3,FALSE)</f>
        <v>Home - MDR</v>
      </c>
      <c r="S1737" t="str">
        <f>VLOOKUP(P1737,Key!$A$2:$D$160,4,FALSE)</f>
        <v>Home - MDR</v>
      </c>
      <c r="T1737" t="b">
        <v>0</v>
      </c>
      <c r="U1737" s="4">
        <f t="shared" si="233"/>
        <v>10406.36331388888</v>
      </c>
    </row>
    <row r="1738" spans="1:21" x14ac:dyDescent="0.2">
      <c r="A1738">
        <v>7430867627</v>
      </c>
      <c r="B1738" t="s">
        <v>1285</v>
      </c>
      <c r="D1738" s="7">
        <v>44749</v>
      </c>
      <c r="F1738" s="7">
        <f t="shared" si="234"/>
        <v>44749</v>
      </c>
      <c r="G1738" s="6">
        <f t="shared" si="235"/>
        <v>7</v>
      </c>
      <c r="H1738" s="6">
        <f t="shared" si="236"/>
        <v>7</v>
      </c>
      <c r="I1738" s="6">
        <f t="shared" si="237"/>
        <v>2022</v>
      </c>
      <c r="J1738" t="s">
        <v>4</v>
      </c>
      <c r="K1738" t="s">
        <v>5</v>
      </c>
      <c r="L1738">
        <v>2885</v>
      </c>
      <c r="M1738">
        <v>10061.9404296875</v>
      </c>
      <c r="N1738">
        <f t="shared" si="231"/>
        <v>10.0619404296875</v>
      </c>
      <c r="O1738" s="4">
        <f t="shared" si="232"/>
        <v>6.2521979867353519</v>
      </c>
      <c r="P1738" s="5" t="s">
        <v>847</v>
      </c>
      <c r="Q1738" t="str">
        <f>VLOOKUP(P1738,Key!$A$2:$C$160,2,FALSE)</f>
        <v>Home - MDR</v>
      </c>
      <c r="R1738" t="str">
        <f>VLOOKUP(P1738,Key!$A$2:$C$160,3,FALSE)</f>
        <v>Home - MDR</v>
      </c>
      <c r="S1738" t="str">
        <f>VLOOKUP(P1738,Key!$A$2:$D$160,4,FALSE)</f>
        <v>Home - MDR</v>
      </c>
      <c r="T1738" t="b">
        <v>0</v>
      </c>
      <c r="U1738" s="4">
        <f t="shared" si="233"/>
        <v>10412.615511875616</v>
      </c>
    </row>
    <row r="1739" spans="1:21" x14ac:dyDescent="0.2">
      <c r="A1739">
        <v>7435790455</v>
      </c>
      <c r="B1739" t="s">
        <v>1286</v>
      </c>
      <c r="D1739" s="7">
        <v>44750</v>
      </c>
      <c r="F1739" s="7">
        <f t="shared" si="234"/>
        <v>44750</v>
      </c>
      <c r="G1739" s="6">
        <f t="shared" si="235"/>
        <v>7</v>
      </c>
      <c r="H1739" s="6">
        <f t="shared" si="236"/>
        <v>8</v>
      </c>
      <c r="I1739" s="6">
        <f t="shared" si="237"/>
        <v>2022</v>
      </c>
      <c r="J1739" t="s">
        <v>1117</v>
      </c>
      <c r="K1739" t="s">
        <v>5</v>
      </c>
      <c r="L1739">
        <v>3600</v>
      </c>
      <c r="M1739">
        <v>11426.365234375</v>
      </c>
      <c r="N1739">
        <f t="shared" si="231"/>
        <v>11.426365234375</v>
      </c>
      <c r="O1739" s="4">
        <f t="shared" si="232"/>
        <v>7.1000119920488283</v>
      </c>
      <c r="P1739" s="5" t="s">
        <v>847</v>
      </c>
      <c r="Q1739" t="str">
        <f>VLOOKUP(P1739,Key!$A$2:$C$160,2,FALSE)</f>
        <v>Home - MDR</v>
      </c>
      <c r="R1739" t="str">
        <f>VLOOKUP(P1739,Key!$A$2:$C$160,3,FALSE)</f>
        <v>Home - MDR</v>
      </c>
      <c r="S1739" t="str">
        <f>VLOOKUP(P1739,Key!$A$2:$D$160,4,FALSE)</f>
        <v>Home - MDR</v>
      </c>
      <c r="T1739" t="b">
        <v>1</v>
      </c>
      <c r="U1739" s="4">
        <f t="shared" si="233"/>
        <v>10419.715523867664</v>
      </c>
    </row>
    <row r="1740" spans="1:21" x14ac:dyDescent="0.2">
      <c r="A1740">
        <v>7440073358</v>
      </c>
      <c r="B1740" t="s">
        <v>1287</v>
      </c>
      <c r="D1740" s="7">
        <v>44751</v>
      </c>
      <c r="F1740" s="7">
        <f t="shared" si="234"/>
        <v>44751</v>
      </c>
      <c r="G1740" s="6">
        <f t="shared" si="235"/>
        <v>7</v>
      </c>
      <c r="H1740" s="6">
        <f t="shared" si="236"/>
        <v>9</v>
      </c>
      <c r="I1740" s="6">
        <f t="shared" si="237"/>
        <v>2022</v>
      </c>
      <c r="J1740" t="s">
        <v>4</v>
      </c>
      <c r="K1740" t="s">
        <v>5</v>
      </c>
      <c r="L1740">
        <v>2927</v>
      </c>
      <c r="M1740">
        <v>11052.66015625</v>
      </c>
      <c r="N1740">
        <f t="shared" si="231"/>
        <v>11.052660156250001</v>
      </c>
      <c r="O1740" s="4">
        <f t="shared" si="232"/>
        <v>6.8678024939492186</v>
      </c>
      <c r="P1740" s="5" t="s">
        <v>510</v>
      </c>
      <c r="Q1740" t="str">
        <f>VLOOKUP(P1740,Key!$A$2:$C$160,2,FALSE)</f>
        <v>Home - Manhattan</v>
      </c>
      <c r="R1740" t="str">
        <f>VLOOKUP(P1740,Key!$A$2:$C$160,3,FALSE)</f>
        <v>Home - Manhattan</v>
      </c>
      <c r="S1740" t="str">
        <f>VLOOKUP(P1740,Key!$A$2:$D$160,4,FALSE)</f>
        <v>Home - Manhattan</v>
      </c>
      <c r="T1740" t="b">
        <v>0</v>
      </c>
      <c r="U1740" s="4">
        <f t="shared" si="233"/>
        <v>10426.583326361613</v>
      </c>
    </row>
    <row r="1741" spans="1:21" x14ac:dyDescent="0.2">
      <c r="A1741">
        <v>7446021062</v>
      </c>
      <c r="B1741" t="s">
        <v>1288</v>
      </c>
      <c r="D1741" s="7">
        <v>44752</v>
      </c>
      <c r="F1741" s="7">
        <f t="shared" si="234"/>
        <v>44752</v>
      </c>
      <c r="G1741" s="6">
        <f t="shared" si="235"/>
        <v>7</v>
      </c>
      <c r="H1741" s="6">
        <f t="shared" si="236"/>
        <v>10</v>
      </c>
      <c r="I1741" s="6">
        <f t="shared" si="237"/>
        <v>2022</v>
      </c>
      <c r="J1741" t="s">
        <v>4</v>
      </c>
      <c r="K1741" t="s">
        <v>5</v>
      </c>
      <c r="L1741">
        <v>2543</v>
      </c>
      <c r="M1741">
        <v>10119.3701171875</v>
      </c>
      <c r="N1741">
        <f t="shared" si="231"/>
        <v>10.119370117187501</v>
      </c>
      <c r="O1741" s="4">
        <f t="shared" si="232"/>
        <v>6.2878831290869144</v>
      </c>
      <c r="P1741" s="5" t="s">
        <v>510</v>
      </c>
      <c r="Q1741" t="str">
        <f>VLOOKUP(P1741,Key!$A$2:$C$160,2,FALSE)</f>
        <v>Home - Manhattan</v>
      </c>
      <c r="R1741" t="str">
        <f>VLOOKUP(P1741,Key!$A$2:$C$160,3,FALSE)</f>
        <v>Home - Manhattan</v>
      </c>
      <c r="S1741" t="str">
        <f>VLOOKUP(P1741,Key!$A$2:$D$160,4,FALSE)</f>
        <v>Home - Manhattan</v>
      </c>
      <c r="T1741" t="b">
        <v>0</v>
      </c>
      <c r="U1741" s="4">
        <f t="shared" si="233"/>
        <v>10432.8712094907</v>
      </c>
    </row>
    <row r="1742" spans="1:21" x14ac:dyDescent="0.2">
      <c r="A1742">
        <v>7450998843</v>
      </c>
      <c r="B1742" t="s">
        <v>1289</v>
      </c>
      <c r="D1742" s="7">
        <v>44753</v>
      </c>
      <c r="F1742" s="7">
        <f t="shared" si="234"/>
        <v>44753</v>
      </c>
      <c r="G1742" s="6">
        <f t="shared" si="235"/>
        <v>7</v>
      </c>
      <c r="H1742" s="6">
        <f t="shared" si="236"/>
        <v>11</v>
      </c>
      <c r="I1742" s="6">
        <f t="shared" si="237"/>
        <v>2022</v>
      </c>
      <c r="J1742" t="s">
        <v>1215</v>
      </c>
      <c r="K1742" t="s">
        <v>5</v>
      </c>
      <c r="L1742">
        <v>3302</v>
      </c>
      <c r="M1742">
        <v>10299.822265625</v>
      </c>
      <c r="N1742">
        <f t="shared" si="231"/>
        <v>10.299822265625</v>
      </c>
      <c r="O1742" s="4">
        <f t="shared" si="232"/>
        <v>6.4000108610136719</v>
      </c>
      <c r="P1742" s="5" t="s">
        <v>510</v>
      </c>
      <c r="Q1742" t="str">
        <f>VLOOKUP(P1742,Key!$A$2:$C$160,2,FALSE)</f>
        <v>Home - Manhattan</v>
      </c>
      <c r="R1742" t="str">
        <f>VLOOKUP(P1742,Key!$A$2:$C$160,3,FALSE)</f>
        <v>Home - Manhattan</v>
      </c>
      <c r="S1742" t="str">
        <f>VLOOKUP(P1742,Key!$A$2:$D$160,4,FALSE)</f>
        <v>Home - Manhattan</v>
      </c>
      <c r="T1742" t="b">
        <v>1</v>
      </c>
      <c r="U1742" s="4">
        <f t="shared" si="233"/>
        <v>10439.271220351715</v>
      </c>
    </row>
    <row r="1743" spans="1:21" x14ac:dyDescent="0.2">
      <c r="A1743">
        <v>7455803685</v>
      </c>
      <c r="B1743" t="s">
        <v>1290</v>
      </c>
      <c r="D1743" s="7">
        <v>44754</v>
      </c>
      <c r="F1743" s="7">
        <f t="shared" si="234"/>
        <v>44754</v>
      </c>
      <c r="G1743" s="6">
        <f t="shared" si="235"/>
        <v>7</v>
      </c>
      <c r="H1743" s="6">
        <f t="shared" si="236"/>
        <v>12</v>
      </c>
      <c r="I1743" s="6">
        <f t="shared" si="237"/>
        <v>2022</v>
      </c>
      <c r="J1743" t="s">
        <v>6</v>
      </c>
      <c r="K1743" t="s">
        <v>5</v>
      </c>
      <c r="L1743">
        <v>2843</v>
      </c>
      <c r="M1743">
        <v>10083.75</v>
      </c>
      <c r="N1743">
        <f t="shared" si="231"/>
        <v>10.08375</v>
      </c>
      <c r="O1743" s="4">
        <f t="shared" si="232"/>
        <v>6.26574982125</v>
      </c>
      <c r="P1743" s="5" t="s">
        <v>1464</v>
      </c>
      <c r="Q1743">
        <f>VLOOKUP(P1743,Key!$A$2:$C$160,2,FALSE)</f>
        <v>0</v>
      </c>
      <c r="R1743" t="str">
        <f>VLOOKUP(P1743,Key!$A$2:$C$160,3,FALSE)</f>
        <v>Sweden</v>
      </c>
      <c r="S1743" t="str">
        <f>VLOOKUP(P1743,Key!$A$2:$D$160,4,FALSE)</f>
        <v>INT</v>
      </c>
      <c r="T1743" t="b">
        <v>0</v>
      </c>
      <c r="U1743" s="4">
        <f t="shared" si="233"/>
        <v>10445.536970172965</v>
      </c>
    </row>
    <row r="1744" spans="1:21" x14ac:dyDescent="0.2">
      <c r="A1744">
        <v>7460585842</v>
      </c>
      <c r="B1744" t="s">
        <v>1291</v>
      </c>
      <c r="D1744" s="7">
        <v>44755</v>
      </c>
      <c r="F1744" s="7">
        <f t="shared" si="234"/>
        <v>44755</v>
      </c>
      <c r="G1744" s="6">
        <f t="shared" si="235"/>
        <v>7</v>
      </c>
      <c r="H1744" s="6">
        <f t="shared" si="236"/>
        <v>13</v>
      </c>
      <c r="I1744" s="6">
        <f t="shared" si="237"/>
        <v>2022</v>
      </c>
      <c r="J1744" t="s">
        <v>4</v>
      </c>
      <c r="K1744" t="s">
        <v>5</v>
      </c>
      <c r="L1744">
        <v>2963</v>
      </c>
      <c r="M1744">
        <v>10448.0302734375</v>
      </c>
      <c r="N1744">
        <f t="shared" si="231"/>
        <v>10.448030273437499</v>
      </c>
      <c r="O1744" s="4">
        <f t="shared" si="232"/>
        <v>6.4921030190361328</v>
      </c>
      <c r="P1744" s="5" t="s">
        <v>1464</v>
      </c>
      <c r="Q1744">
        <f>VLOOKUP(P1744,Key!$A$2:$C$160,2,FALSE)</f>
        <v>0</v>
      </c>
      <c r="R1744" t="str">
        <f>VLOOKUP(P1744,Key!$A$2:$C$160,3,FALSE)</f>
        <v>Sweden</v>
      </c>
      <c r="S1744" t="str">
        <f>VLOOKUP(P1744,Key!$A$2:$D$160,4,FALSE)</f>
        <v>INT</v>
      </c>
      <c r="T1744" t="b">
        <v>0</v>
      </c>
      <c r="U1744" s="4">
        <f t="shared" si="233"/>
        <v>10452.029073192001</v>
      </c>
    </row>
    <row r="1745" spans="1:21" x14ac:dyDescent="0.2">
      <c r="A1745">
        <v>7465806498</v>
      </c>
      <c r="B1745" t="s">
        <v>1292</v>
      </c>
      <c r="D1745" s="7">
        <v>44756</v>
      </c>
      <c r="F1745" s="7">
        <f t="shared" si="234"/>
        <v>44756</v>
      </c>
      <c r="G1745" s="6">
        <f t="shared" si="235"/>
        <v>7</v>
      </c>
      <c r="H1745" s="6">
        <f t="shared" si="236"/>
        <v>14</v>
      </c>
      <c r="I1745" s="6">
        <f t="shared" si="237"/>
        <v>2022</v>
      </c>
      <c r="J1745" t="s">
        <v>4</v>
      </c>
      <c r="K1745" t="s">
        <v>5</v>
      </c>
      <c r="L1745">
        <v>2833</v>
      </c>
      <c r="M1745">
        <v>10110.4697265625</v>
      </c>
      <c r="N1745">
        <f t="shared" si="231"/>
        <v>10.110469726562499</v>
      </c>
      <c r="O1745" s="4">
        <f t="shared" si="232"/>
        <v>6.2823526844638673</v>
      </c>
      <c r="P1745" s="5" t="s">
        <v>1464</v>
      </c>
      <c r="Q1745">
        <f>VLOOKUP(P1745,Key!$A$2:$C$160,2,FALSE)</f>
        <v>0</v>
      </c>
      <c r="R1745" t="str">
        <f>VLOOKUP(P1745,Key!$A$2:$C$160,3,FALSE)</f>
        <v>Sweden</v>
      </c>
      <c r="S1745" t="str">
        <f>VLOOKUP(P1745,Key!$A$2:$D$160,4,FALSE)</f>
        <v>INT</v>
      </c>
      <c r="T1745" t="b">
        <v>0</v>
      </c>
      <c r="U1745" s="4">
        <f t="shared" si="233"/>
        <v>10458.311425876465</v>
      </c>
    </row>
    <row r="1746" spans="1:21" x14ac:dyDescent="0.2">
      <c r="A1746">
        <v>7471523779</v>
      </c>
      <c r="B1746" t="s">
        <v>1293</v>
      </c>
      <c r="D1746" s="7">
        <v>44757</v>
      </c>
      <c r="F1746" s="7">
        <f t="shared" si="234"/>
        <v>44757</v>
      </c>
      <c r="G1746" s="6">
        <f t="shared" si="235"/>
        <v>7</v>
      </c>
      <c r="H1746" s="6">
        <f t="shared" si="236"/>
        <v>15</v>
      </c>
      <c r="I1746" s="6">
        <f t="shared" si="237"/>
        <v>2022</v>
      </c>
      <c r="J1746" t="s">
        <v>4</v>
      </c>
      <c r="K1746" t="s">
        <v>5</v>
      </c>
      <c r="L1746">
        <v>2956</v>
      </c>
      <c r="M1746">
        <v>10620.259765625</v>
      </c>
      <c r="N1746">
        <f t="shared" si="231"/>
        <v>10.620259765625001</v>
      </c>
      <c r="O1746" s="4">
        <f t="shared" si="232"/>
        <v>6.5991214308261723</v>
      </c>
      <c r="P1746" s="5" t="s">
        <v>1466</v>
      </c>
      <c r="Q1746">
        <f>VLOOKUP(P1746,Key!$A$2:$C$160,2,FALSE)</f>
        <v>0</v>
      </c>
      <c r="R1746" t="str">
        <f>VLOOKUP(P1746,Key!$A$2:$C$160,3,FALSE)</f>
        <v>Denmark</v>
      </c>
      <c r="S1746" t="str">
        <f>VLOOKUP(P1746,Key!$A$2:$D$160,4,FALSE)</f>
        <v>INT</v>
      </c>
      <c r="T1746" t="b">
        <v>0</v>
      </c>
      <c r="U1746" s="4">
        <f t="shared" si="233"/>
        <v>10464.910547307292</v>
      </c>
    </row>
    <row r="1747" spans="1:21" x14ac:dyDescent="0.2">
      <c r="A1747">
        <v>7476048667</v>
      </c>
      <c r="B1747" t="s">
        <v>1294</v>
      </c>
      <c r="D1747" s="7">
        <v>44758</v>
      </c>
      <c r="F1747" s="7">
        <f t="shared" si="234"/>
        <v>44758</v>
      </c>
      <c r="G1747" s="6">
        <f t="shared" si="235"/>
        <v>7</v>
      </c>
      <c r="H1747" s="6">
        <f t="shared" si="236"/>
        <v>16</v>
      </c>
      <c r="I1747" s="6">
        <f t="shared" si="237"/>
        <v>2022</v>
      </c>
      <c r="J1747" t="s">
        <v>1295</v>
      </c>
      <c r="K1747" t="s">
        <v>5</v>
      </c>
      <c r="L1747">
        <v>3600</v>
      </c>
      <c r="M1747">
        <v>11427.2666015625</v>
      </c>
      <c r="N1747">
        <f t="shared" si="231"/>
        <v>11.427266601562501</v>
      </c>
      <c r="O1747" s="4">
        <f t="shared" si="232"/>
        <v>7.1005720754794925</v>
      </c>
      <c r="P1747" s="5" t="s">
        <v>1466</v>
      </c>
      <c r="Q1747">
        <f>VLOOKUP(P1747,Key!$A$2:$C$160,2,FALSE)</f>
        <v>0</v>
      </c>
      <c r="R1747" t="str">
        <f>VLOOKUP(P1747,Key!$A$2:$C$160,3,FALSE)</f>
        <v>Denmark</v>
      </c>
      <c r="S1747" t="str">
        <f>VLOOKUP(P1747,Key!$A$2:$D$160,4,FALSE)</f>
        <v>INT</v>
      </c>
      <c r="T1747" t="b">
        <v>1</v>
      </c>
      <c r="U1747" s="4">
        <f t="shared" si="233"/>
        <v>10472.011119382772</v>
      </c>
    </row>
    <row r="1748" spans="1:21" x14ac:dyDescent="0.2">
      <c r="A1748">
        <v>7518857013</v>
      </c>
      <c r="B1748" t="s">
        <v>1296</v>
      </c>
      <c r="D1748" s="7">
        <v>44766</v>
      </c>
      <c r="F1748" s="7">
        <f t="shared" si="234"/>
        <v>44766</v>
      </c>
      <c r="G1748" s="6">
        <f t="shared" si="235"/>
        <v>7</v>
      </c>
      <c r="H1748" s="6">
        <f t="shared" si="236"/>
        <v>24</v>
      </c>
      <c r="I1748" s="6">
        <f t="shared" si="237"/>
        <v>2022</v>
      </c>
      <c r="J1748" t="s">
        <v>4</v>
      </c>
      <c r="K1748" t="s">
        <v>5</v>
      </c>
      <c r="L1748">
        <v>1465</v>
      </c>
      <c r="M1748">
        <v>5129.56982421875</v>
      </c>
      <c r="N1748">
        <f t="shared" si="231"/>
        <v>5.1295698242187502</v>
      </c>
      <c r="O1748" s="4">
        <f t="shared" si="232"/>
        <v>3.1873659312446287</v>
      </c>
      <c r="P1748" s="5" t="s">
        <v>1468</v>
      </c>
      <c r="Q1748">
        <f>VLOOKUP(P1748,Key!$A$2:$C$160,2,FALSE)</f>
        <v>0</v>
      </c>
      <c r="R1748" t="str">
        <f>VLOOKUP(P1748,Key!$A$2:$C$160,3,FALSE)</f>
        <v>Turkey</v>
      </c>
      <c r="S1748" t="str">
        <f>VLOOKUP(P1748,Key!$A$2:$D$160,4,FALSE)</f>
        <v>INT</v>
      </c>
      <c r="T1748" t="b">
        <v>0</v>
      </c>
      <c r="U1748" s="4">
        <f t="shared" si="233"/>
        <v>10475.198485314017</v>
      </c>
    </row>
    <row r="1749" spans="1:21" x14ac:dyDescent="0.2">
      <c r="A1749">
        <v>7524902718</v>
      </c>
      <c r="B1749" t="s">
        <v>1297</v>
      </c>
      <c r="D1749" s="7">
        <v>44767</v>
      </c>
      <c r="F1749" s="7">
        <f t="shared" si="234"/>
        <v>44767</v>
      </c>
      <c r="G1749" s="6">
        <f t="shared" si="235"/>
        <v>7</v>
      </c>
      <c r="H1749" s="6">
        <f t="shared" si="236"/>
        <v>25</v>
      </c>
      <c r="I1749" s="6">
        <f t="shared" si="237"/>
        <v>2022</v>
      </c>
      <c r="J1749" t="s">
        <v>7</v>
      </c>
      <c r="K1749" t="s">
        <v>5</v>
      </c>
      <c r="L1749">
        <v>2485</v>
      </c>
      <c r="M1749">
        <v>8603.4599609375</v>
      </c>
      <c r="N1749">
        <f t="shared" si="231"/>
        <v>8.6034599609374993</v>
      </c>
      <c r="O1749" s="4">
        <f t="shared" si="232"/>
        <v>5.3459405193876952</v>
      </c>
      <c r="P1749" s="5" t="s">
        <v>1470</v>
      </c>
      <c r="Q1749">
        <f>VLOOKUP(P1749,Key!$A$2:$C$160,2,FALSE)</f>
        <v>0</v>
      </c>
      <c r="R1749" t="str">
        <f>VLOOKUP(P1749,Key!$A$2:$C$160,3,FALSE)</f>
        <v>Czechia</v>
      </c>
      <c r="S1749" t="str">
        <f>VLOOKUP(P1749,Key!$A$2:$D$160,4,FALSE)</f>
        <v>INT</v>
      </c>
      <c r="T1749" t="b">
        <v>0</v>
      </c>
      <c r="U1749" s="4">
        <f t="shared" si="233"/>
        <v>10480.544425833405</v>
      </c>
    </row>
    <row r="1750" spans="1:21" x14ac:dyDescent="0.2">
      <c r="A1750">
        <v>7529894679</v>
      </c>
      <c r="B1750" t="s">
        <v>1298</v>
      </c>
      <c r="D1750" s="7">
        <v>44768</v>
      </c>
      <c r="F1750" s="7">
        <f t="shared" si="234"/>
        <v>44768</v>
      </c>
      <c r="G1750" s="6">
        <f t="shared" si="235"/>
        <v>7</v>
      </c>
      <c r="H1750" s="6">
        <f t="shared" si="236"/>
        <v>26</v>
      </c>
      <c r="I1750" s="6">
        <f t="shared" si="237"/>
        <v>2022</v>
      </c>
      <c r="J1750" t="s">
        <v>4</v>
      </c>
      <c r="K1750" t="s">
        <v>5</v>
      </c>
      <c r="L1750">
        <v>2469</v>
      </c>
      <c r="M1750">
        <v>8370.8798828125</v>
      </c>
      <c r="N1750">
        <f t="shared" si="231"/>
        <v>8.3708798828125008</v>
      </c>
      <c r="O1750" s="4">
        <f t="shared" si="232"/>
        <v>5.2014220036630858</v>
      </c>
      <c r="P1750" s="5" t="s">
        <v>1470</v>
      </c>
      <c r="Q1750">
        <f>VLOOKUP(P1750,Key!$A$2:$C$160,2,FALSE)</f>
        <v>0</v>
      </c>
      <c r="R1750" t="str">
        <f>VLOOKUP(P1750,Key!$A$2:$C$160,3,FALSE)</f>
        <v>Czechia</v>
      </c>
      <c r="S1750" t="str">
        <f>VLOOKUP(P1750,Key!$A$2:$D$160,4,FALSE)</f>
        <v>INT</v>
      </c>
      <c r="T1750" t="b">
        <v>0</v>
      </c>
      <c r="U1750" s="4">
        <f t="shared" si="233"/>
        <v>10485.745847837068</v>
      </c>
    </row>
    <row r="1751" spans="1:21" x14ac:dyDescent="0.2">
      <c r="A1751">
        <v>7535368805</v>
      </c>
      <c r="B1751" t="s">
        <v>1299</v>
      </c>
      <c r="D1751" s="7">
        <v>44769</v>
      </c>
      <c r="F1751" s="7">
        <f t="shared" si="234"/>
        <v>44769</v>
      </c>
      <c r="G1751" s="6">
        <f t="shared" si="235"/>
        <v>7</v>
      </c>
      <c r="H1751" s="6">
        <f t="shared" si="236"/>
        <v>27</v>
      </c>
      <c r="I1751" s="6">
        <f t="shared" si="237"/>
        <v>2022</v>
      </c>
      <c r="J1751" t="s">
        <v>1300</v>
      </c>
      <c r="K1751" t="s">
        <v>5</v>
      </c>
      <c r="L1751">
        <v>2349</v>
      </c>
      <c r="M1751">
        <v>7242.0625</v>
      </c>
      <c r="N1751">
        <f t="shared" si="231"/>
        <v>7.2420625000000003</v>
      </c>
      <c r="O1751" s="4">
        <f t="shared" si="232"/>
        <v>4.5000076176875003</v>
      </c>
      <c r="P1751" s="5" t="s">
        <v>1464</v>
      </c>
      <c r="Q1751">
        <f>VLOOKUP(P1751,Key!$A$2:$C$160,2,FALSE)</f>
        <v>0</v>
      </c>
      <c r="R1751" t="str">
        <f>VLOOKUP(P1751,Key!$A$2:$C$160,3,FALSE)</f>
        <v>Sweden</v>
      </c>
      <c r="S1751" t="str">
        <f>VLOOKUP(P1751,Key!$A$2:$D$160,4,FALSE)</f>
        <v>INT</v>
      </c>
      <c r="T1751" t="b">
        <v>1</v>
      </c>
      <c r="U1751" s="4">
        <f t="shared" si="233"/>
        <v>10490.245855454756</v>
      </c>
    </row>
    <row r="1752" spans="1:21" x14ac:dyDescent="0.2">
      <c r="A1752">
        <v>7544448120</v>
      </c>
      <c r="B1752" t="s">
        <v>1301</v>
      </c>
      <c r="D1752" s="7">
        <v>44770</v>
      </c>
      <c r="F1752" s="7">
        <f t="shared" si="234"/>
        <v>44770</v>
      </c>
      <c r="G1752" s="6">
        <f t="shared" si="235"/>
        <v>7</v>
      </c>
      <c r="H1752" s="6">
        <f t="shared" si="236"/>
        <v>28</v>
      </c>
      <c r="I1752" s="6">
        <f t="shared" si="237"/>
        <v>2022</v>
      </c>
      <c r="J1752" t="s">
        <v>1228</v>
      </c>
      <c r="K1752" t="s">
        <v>5</v>
      </c>
      <c r="L1752">
        <v>3600</v>
      </c>
      <c r="M1752">
        <v>11120.19921875</v>
      </c>
      <c r="N1752">
        <f t="shared" si="231"/>
        <v>11.120199218750001</v>
      </c>
      <c r="O1752" s="4">
        <f t="shared" si="232"/>
        <v>6.9097693087539067</v>
      </c>
      <c r="P1752" s="5" t="s">
        <v>134</v>
      </c>
      <c r="Q1752" t="str">
        <f>VLOOKUP(P1752,Key!$A$2:$C$160,2,FALSE)</f>
        <v>Florida</v>
      </c>
      <c r="R1752" t="str">
        <f>VLOOKUP(P1752,Key!$A$2:$C$160,3,FALSE)</f>
        <v>USA</v>
      </c>
      <c r="S1752" t="str">
        <f>VLOOKUP(P1752,Key!$A$2:$D$160,4,FALSE)</f>
        <v>DOM</v>
      </c>
      <c r="T1752" t="b">
        <v>1</v>
      </c>
      <c r="U1752" s="4">
        <f t="shared" si="233"/>
        <v>10497.155624763509</v>
      </c>
    </row>
    <row r="1753" spans="1:21" x14ac:dyDescent="0.2">
      <c r="A1753">
        <v>7550260315</v>
      </c>
      <c r="B1753" t="s">
        <v>1302</v>
      </c>
      <c r="D1753" s="7">
        <v>44771</v>
      </c>
      <c r="F1753" s="7">
        <f t="shared" si="234"/>
        <v>44771</v>
      </c>
      <c r="G1753" s="6">
        <f t="shared" si="235"/>
        <v>7</v>
      </c>
      <c r="H1753" s="6">
        <f t="shared" si="236"/>
        <v>29</v>
      </c>
      <c r="I1753" s="6">
        <f t="shared" si="237"/>
        <v>2022</v>
      </c>
      <c r="J1753" t="s">
        <v>6</v>
      </c>
      <c r="K1753" t="s">
        <v>5</v>
      </c>
      <c r="L1753">
        <v>2875</v>
      </c>
      <c r="M1753">
        <v>10201.830078125</v>
      </c>
      <c r="N1753">
        <f t="shared" si="231"/>
        <v>10.201830078125001</v>
      </c>
      <c r="O1753" s="4">
        <f t="shared" si="232"/>
        <v>6.3391213574746095</v>
      </c>
      <c r="P1753" s="5" t="s">
        <v>847</v>
      </c>
      <c r="Q1753" t="str">
        <f>VLOOKUP(P1753,Key!$A$2:$C$160,2,FALSE)</f>
        <v>Home - MDR</v>
      </c>
      <c r="R1753" t="str">
        <f>VLOOKUP(P1753,Key!$A$2:$C$160,3,FALSE)</f>
        <v>Home - MDR</v>
      </c>
      <c r="S1753" t="str">
        <f>VLOOKUP(P1753,Key!$A$2:$D$160,4,FALSE)</f>
        <v>Home - MDR</v>
      </c>
      <c r="T1753" t="b">
        <v>0</v>
      </c>
      <c r="U1753" s="4">
        <f t="shared" si="233"/>
        <v>10503.494746120983</v>
      </c>
    </row>
    <row r="1754" spans="1:21" x14ac:dyDescent="0.2">
      <c r="A1754">
        <v>7554855257</v>
      </c>
      <c r="B1754" t="s">
        <v>1303</v>
      </c>
      <c r="D1754" s="7">
        <v>44772</v>
      </c>
      <c r="F1754" s="7">
        <f t="shared" si="234"/>
        <v>44772</v>
      </c>
      <c r="G1754" s="6">
        <f t="shared" si="235"/>
        <v>7</v>
      </c>
      <c r="H1754" s="6">
        <f t="shared" si="236"/>
        <v>30</v>
      </c>
      <c r="I1754" s="6">
        <f t="shared" si="237"/>
        <v>2022</v>
      </c>
      <c r="J1754" t="s">
        <v>4</v>
      </c>
      <c r="K1754" t="s">
        <v>5</v>
      </c>
      <c r="L1754">
        <v>2967</v>
      </c>
      <c r="M1754">
        <v>10132.150390625</v>
      </c>
      <c r="N1754">
        <f t="shared" si="231"/>
        <v>10.132150390625</v>
      </c>
      <c r="O1754" s="4">
        <f t="shared" si="232"/>
        <v>6.2958244203730471</v>
      </c>
      <c r="P1754" s="5" t="s">
        <v>847</v>
      </c>
      <c r="Q1754" t="str">
        <f>VLOOKUP(P1754,Key!$A$2:$C$160,2,FALSE)</f>
        <v>Home - MDR</v>
      </c>
      <c r="R1754" t="str">
        <f>VLOOKUP(P1754,Key!$A$2:$C$160,3,FALSE)</f>
        <v>Home - MDR</v>
      </c>
      <c r="S1754" t="str">
        <f>VLOOKUP(P1754,Key!$A$2:$D$160,4,FALSE)</f>
        <v>Home - MDR</v>
      </c>
      <c r="T1754" t="b">
        <v>0</v>
      </c>
      <c r="U1754" s="4">
        <f t="shared" si="233"/>
        <v>10509.790570541356</v>
      </c>
    </row>
    <row r="1755" spans="1:21" x14ac:dyDescent="0.2">
      <c r="A1755">
        <v>7560302438</v>
      </c>
      <c r="B1755" t="s">
        <v>1304</v>
      </c>
      <c r="D1755" s="7">
        <v>44773</v>
      </c>
      <c r="F1755" s="7">
        <f t="shared" si="234"/>
        <v>44773</v>
      </c>
      <c r="G1755" s="6">
        <f t="shared" si="235"/>
        <v>7</v>
      </c>
      <c r="H1755" s="6">
        <f t="shared" si="236"/>
        <v>31</v>
      </c>
      <c r="I1755" s="6">
        <f t="shared" si="237"/>
        <v>2022</v>
      </c>
      <c r="J1755" t="s">
        <v>4</v>
      </c>
      <c r="K1755" t="s">
        <v>5</v>
      </c>
      <c r="L1755">
        <v>2625</v>
      </c>
      <c r="M1755">
        <v>8990.6298828125</v>
      </c>
      <c r="N1755">
        <f t="shared" si="231"/>
        <v>8.9906298828125006</v>
      </c>
      <c r="O1755" s="4">
        <f t="shared" si="232"/>
        <v>5.5865166809130864</v>
      </c>
      <c r="P1755" s="5" t="s">
        <v>847</v>
      </c>
      <c r="Q1755" t="str">
        <f>VLOOKUP(P1755,Key!$A$2:$C$160,2,FALSE)</f>
        <v>Home - MDR</v>
      </c>
      <c r="R1755" t="str">
        <f>VLOOKUP(P1755,Key!$A$2:$C$160,3,FALSE)</f>
        <v>Home - MDR</v>
      </c>
      <c r="S1755" t="str">
        <f>VLOOKUP(P1755,Key!$A$2:$D$160,4,FALSE)</f>
        <v>Home - MDR</v>
      </c>
      <c r="T1755" t="b">
        <v>0</v>
      </c>
      <c r="U1755" s="4">
        <f t="shared" si="233"/>
        <v>10515.377087222269</v>
      </c>
    </row>
    <row r="1756" spans="1:21" x14ac:dyDescent="0.2">
      <c r="A1756">
        <v>7565146992</v>
      </c>
      <c r="B1756" t="s">
        <v>1305</v>
      </c>
      <c r="D1756" s="7">
        <v>44774</v>
      </c>
      <c r="F1756" s="7">
        <f t="shared" si="234"/>
        <v>44774</v>
      </c>
      <c r="G1756" s="6">
        <f t="shared" si="235"/>
        <v>8</v>
      </c>
      <c r="H1756" s="6">
        <f t="shared" si="236"/>
        <v>1</v>
      </c>
      <c r="I1756" s="6">
        <f t="shared" si="237"/>
        <v>2022</v>
      </c>
      <c r="J1756" t="s">
        <v>4</v>
      </c>
      <c r="K1756" t="s">
        <v>5</v>
      </c>
      <c r="L1756">
        <v>3046</v>
      </c>
      <c r="M1756">
        <v>10381.7802734375</v>
      </c>
      <c r="N1756">
        <f t="shared" si="231"/>
        <v>10.381780273437499</v>
      </c>
      <c r="O1756" s="4">
        <f t="shared" si="232"/>
        <v>6.4509371902861332</v>
      </c>
      <c r="P1756" s="5" t="s">
        <v>847</v>
      </c>
      <c r="Q1756" t="str">
        <f>VLOOKUP(P1756,Key!$A$2:$C$160,2,FALSE)</f>
        <v>Home - MDR</v>
      </c>
      <c r="R1756" t="str">
        <f>VLOOKUP(P1756,Key!$A$2:$C$160,3,FALSE)</f>
        <v>Home - MDR</v>
      </c>
      <c r="S1756" t="str">
        <f>VLOOKUP(P1756,Key!$A$2:$D$160,4,FALSE)</f>
        <v>Home - MDR</v>
      </c>
      <c r="T1756" t="b">
        <v>0</v>
      </c>
      <c r="U1756" s="4">
        <f t="shared" si="233"/>
        <v>10521.828024412554</v>
      </c>
    </row>
    <row r="1757" spans="1:21" x14ac:dyDescent="0.2">
      <c r="A1757">
        <v>7571130874</v>
      </c>
      <c r="B1757" t="s">
        <v>1306</v>
      </c>
      <c r="D1757" s="7">
        <v>44775</v>
      </c>
      <c r="F1757" s="7">
        <f t="shared" si="234"/>
        <v>44775</v>
      </c>
      <c r="G1757" s="6">
        <f t="shared" si="235"/>
        <v>8</v>
      </c>
      <c r="H1757" s="6">
        <f t="shared" si="236"/>
        <v>2</v>
      </c>
      <c r="I1757" s="6">
        <f t="shared" si="237"/>
        <v>2022</v>
      </c>
      <c r="J1757" t="s">
        <v>4</v>
      </c>
      <c r="K1757" t="s">
        <v>5</v>
      </c>
      <c r="L1757">
        <v>2982</v>
      </c>
      <c r="M1757">
        <v>10248.8798828125</v>
      </c>
      <c r="N1757">
        <f t="shared" si="231"/>
        <v>10.248879882812499</v>
      </c>
      <c r="O1757" s="4">
        <f t="shared" si="232"/>
        <v>6.368356741663086</v>
      </c>
      <c r="P1757" s="5" t="s">
        <v>847</v>
      </c>
      <c r="Q1757" t="str">
        <f>VLOOKUP(P1757,Key!$A$2:$C$160,2,FALSE)</f>
        <v>Home - MDR</v>
      </c>
      <c r="R1757" t="str">
        <f>VLOOKUP(P1757,Key!$A$2:$C$160,3,FALSE)</f>
        <v>Home - MDR</v>
      </c>
      <c r="S1757" t="str">
        <f>VLOOKUP(P1757,Key!$A$2:$D$160,4,FALSE)</f>
        <v>Home - MDR</v>
      </c>
      <c r="T1757" t="b">
        <v>0</v>
      </c>
      <c r="U1757" s="4">
        <f t="shared" si="233"/>
        <v>10528.196381154217</v>
      </c>
    </row>
    <row r="1758" spans="1:21" x14ac:dyDescent="0.2">
      <c r="A1758">
        <v>7576685960</v>
      </c>
      <c r="B1758" t="s">
        <v>1307</v>
      </c>
      <c r="D1758" s="7">
        <v>44776</v>
      </c>
      <c r="F1758" s="7">
        <f t="shared" si="234"/>
        <v>44776</v>
      </c>
      <c r="G1758" s="6">
        <f t="shared" si="235"/>
        <v>8</v>
      </c>
      <c r="H1758" s="6">
        <f t="shared" si="236"/>
        <v>3</v>
      </c>
      <c r="I1758" s="6">
        <f t="shared" si="237"/>
        <v>2022</v>
      </c>
      <c r="J1758" t="s">
        <v>4</v>
      </c>
      <c r="K1758" t="s">
        <v>5</v>
      </c>
      <c r="L1758">
        <v>2836</v>
      </c>
      <c r="M1758">
        <v>10179.310546875</v>
      </c>
      <c r="N1758">
        <f t="shared" si="231"/>
        <v>10.179310546875</v>
      </c>
      <c r="O1758" s="4">
        <f t="shared" si="232"/>
        <v>6.3251283738222659</v>
      </c>
      <c r="P1758" s="5" t="s">
        <v>847</v>
      </c>
      <c r="Q1758" t="str">
        <f>VLOOKUP(P1758,Key!$A$2:$C$160,2,FALSE)</f>
        <v>Home - MDR</v>
      </c>
      <c r="R1758" t="str">
        <f>VLOOKUP(P1758,Key!$A$2:$C$160,3,FALSE)</f>
        <v>Home - MDR</v>
      </c>
      <c r="S1758" t="str">
        <f>VLOOKUP(P1758,Key!$A$2:$D$160,4,FALSE)</f>
        <v>Home - MDR</v>
      </c>
      <c r="T1758" t="b">
        <v>0</v>
      </c>
      <c r="U1758" s="4">
        <f t="shared" si="233"/>
        <v>10534.52150952804</v>
      </c>
    </row>
    <row r="1759" spans="1:21" x14ac:dyDescent="0.2">
      <c r="A1759">
        <v>7582502663</v>
      </c>
      <c r="B1759" t="s">
        <v>1308</v>
      </c>
      <c r="D1759" s="7">
        <v>44777</v>
      </c>
      <c r="F1759" s="7">
        <f t="shared" si="234"/>
        <v>44777</v>
      </c>
      <c r="G1759" s="6">
        <f t="shared" si="235"/>
        <v>8</v>
      </c>
      <c r="H1759" s="6">
        <f t="shared" si="236"/>
        <v>4</v>
      </c>
      <c r="I1759" s="6">
        <f t="shared" si="237"/>
        <v>2022</v>
      </c>
      <c r="J1759" t="s">
        <v>4</v>
      </c>
      <c r="K1759" t="s">
        <v>5</v>
      </c>
      <c r="L1759">
        <v>3061</v>
      </c>
      <c r="M1759">
        <v>10369.509765625</v>
      </c>
      <c r="N1759">
        <f t="shared" si="231"/>
        <v>10.369509765625001</v>
      </c>
      <c r="O1759" s="4">
        <f t="shared" si="232"/>
        <v>6.4433126525761724</v>
      </c>
      <c r="P1759" s="5" t="s">
        <v>847</v>
      </c>
      <c r="Q1759" t="str">
        <f>VLOOKUP(P1759,Key!$A$2:$C$160,2,FALSE)</f>
        <v>Home - MDR</v>
      </c>
      <c r="R1759" t="str">
        <f>VLOOKUP(P1759,Key!$A$2:$C$160,3,FALSE)</f>
        <v>Home - MDR</v>
      </c>
      <c r="S1759" t="str">
        <f>VLOOKUP(P1759,Key!$A$2:$D$160,4,FALSE)</f>
        <v>Home - MDR</v>
      </c>
      <c r="T1759" t="b">
        <v>0</v>
      </c>
      <c r="U1759" s="4">
        <f t="shared" si="233"/>
        <v>10540.964822180616</v>
      </c>
    </row>
    <row r="1760" spans="1:21" x14ac:dyDescent="0.2">
      <c r="A1760">
        <v>7587760803</v>
      </c>
      <c r="B1760" t="s">
        <v>1309</v>
      </c>
      <c r="D1760" s="7">
        <v>44778</v>
      </c>
      <c r="F1760" s="7">
        <f t="shared" si="234"/>
        <v>44778</v>
      </c>
      <c r="G1760" s="6">
        <f t="shared" si="235"/>
        <v>8</v>
      </c>
      <c r="H1760" s="6">
        <f t="shared" si="236"/>
        <v>5</v>
      </c>
      <c r="I1760" s="6">
        <f t="shared" si="237"/>
        <v>2022</v>
      </c>
      <c r="J1760" t="s">
        <v>4</v>
      </c>
      <c r="K1760" t="s">
        <v>5</v>
      </c>
      <c r="L1760">
        <v>2913</v>
      </c>
      <c r="M1760">
        <v>10071.5302734375</v>
      </c>
      <c r="N1760">
        <f t="shared" si="231"/>
        <v>10.071530273437499</v>
      </c>
      <c r="O1760" s="4">
        <f t="shared" si="232"/>
        <v>6.2581568375361325</v>
      </c>
      <c r="P1760" s="5" t="s">
        <v>847</v>
      </c>
      <c r="Q1760" t="str">
        <f>VLOOKUP(P1760,Key!$A$2:$C$160,2,FALSE)</f>
        <v>Home - MDR</v>
      </c>
      <c r="R1760" t="str">
        <f>VLOOKUP(P1760,Key!$A$2:$C$160,3,FALSE)</f>
        <v>Home - MDR</v>
      </c>
      <c r="S1760" t="str">
        <f>VLOOKUP(P1760,Key!$A$2:$D$160,4,FALSE)</f>
        <v>Home - MDR</v>
      </c>
      <c r="T1760" t="b">
        <v>0</v>
      </c>
      <c r="U1760" s="4">
        <f t="shared" si="233"/>
        <v>10547.222979018152</v>
      </c>
    </row>
    <row r="1761" spans="1:21" x14ac:dyDescent="0.2">
      <c r="A1761">
        <v>7603872716</v>
      </c>
      <c r="B1761" t="s">
        <v>1310</v>
      </c>
      <c r="D1761" s="7">
        <v>44781</v>
      </c>
      <c r="F1761" s="7">
        <f t="shared" si="234"/>
        <v>44781</v>
      </c>
      <c r="G1761" s="6">
        <f t="shared" si="235"/>
        <v>8</v>
      </c>
      <c r="H1761" s="6">
        <f t="shared" si="236"/>
        <v>8</v>
      </c>
      <c r="I1761" s="6">
        <f t="shared" si="237"/>
        <v>2022</v>
      </c>
      <c r="J1761" t="s">
        <v>4</v>
      </c>
      <c r="K1761" t="s">
        <v>5</v>
      </c>
      <c r="L1761">
        <v>3224</v>
      </c>
      <c r="M1761">
        <v>11152.98046875</v>
      </c>
      <c r="N1761">
        <f t="shared" si="231"/>
        <v>11.15298046875</v>
      </c>
      <c r="O1761" s="4">
        <f t="shared" si="232"/>
        <v>6.9301386268476568</v>
      </c>
      <c r="P1761" s="5" t="s">
        <v>847</v>
      </c>
      <c r="Q1761" t="str">
        <f>VLOOKUP(P1761,Key!$A$2:$C$160,2,FALSE)</f>
        <v>Home - MDR</v>
      </c>
      <c r="R1761" t="str">
        <f>VLOOKUP(P1761,Key!$A$2:$C$160,3,FALSE)</f>
        <v>Home - MDR</v>
      </c>
      <c r="S1761" t="str">
        <f>VLOOKUP(P1761,Key!$A$2:$D$160,4,FALSE)</f>
        <v>Home - MDR</v>
      </c>
      <c r="T1761" t="b">
        <v>0</v>
      </c>
      <c r="U1761" s="4">
        <f t="shared" si="233"/>
        <v>10554.153117644999</v>
      </c>
    </row>
    <row r="1762" spans="1:21" x14ac:dyDescent="0.2">
      <c r="A1762">
        <v>7609862460</v>
      </c>
      <c r="B1762" t="s">
        <v>1311</v>
      </c>
      <c r="D1762" s="7">
        <v>44782</v>
      </c>
      <c r="F1762" s="7">
        <f t="shared" si="234"/>
        <v>44782</v>
      </c>
      <c r="G1762" s="6">
        <f t="shared" si="235"/>
        <v>8</v>
      </c>
      <c r="H1762" s="6">
        <f t="shared" si="236"/>
        <v>9</v>
      </c>
      <c r="I1762" s="6">
        <f t="shared" si="237"/>
        <v>2022</v>
      </c>
      <c r="J1762" t="s">
        <v>4</v>
      </c>
      <c r="K1762" t="s">
        <v>5</v>
      </c>
      <c r="L1762">
        <v>2915</v>
      </c>
      <c r="M1762">
        <v>10117.919921875</v>
      </c>
      <c r="N1762">
        <f t="shared" si="231"/>
        <v>10.117919921875</v>
      </c>
      <c r="O1762" s="4">
        <f t="shared" si="232"/>
        <v>6.2869820197753912</v>
      </c>
      <c r="P1762" s="5" t="s">
        <v>847</v>
      </c>
      <c r="Q1762" t="str">
        <f>VLOOKUP(P1762,Key!$A$2:$C$160,2,FALSE)</f>
        <v>Home - MDR</v>
      </c>
      <c r="R1762" t="str">
        <f>VLOOKUP(P1762,Key!$A$2:$C$160,3,FALSE)</f>
        <v>Home - MDR</v>
      </c>
      <c r="S1762" t="str">
        <f>VLOOKUP(P1762,Key!$A$2:$D$160,4,FALSE)</f>
        <v>Home - MDR</v>
      </c>
      <c r="T1762" t="b">
        <v>0</v>
      </c>
      <c r="U1762" s="4">
        <f t="shared" si="233"/>
        <v>10560.440099664775</v>
      </c>
    </row>
    <row r="1763" spans="1:21" x14ac:dyDescent="0.2">
      <c r="A1763">
        <v>7616257412</v>
      </c>
      <c r="B1763" t="s">
        <v>1312</v>
      </c>
      <c r="D1763" s="7">
        <v>44783</v>
      </c>
      <c r="F1763" s="7">
        <f t="shared" si="234"/>
        <v>44783</v>
      </c>
      <c r="G1763" s="6">
        <f t="shared" si="235"/>
        <v>8</v>
      </c>
      <c r="H1763" s="6">
        <f t="shared" si="236"/>
        <v>10</v>
      </c>
      <c r="I1763" s="6">
        <f t="shared" si="237"/>
        <v>2022</v>
      </c>
      <c r="J1763" t="s">
        <v>1117</v>
      </c>
      <c r="K1763" t="s">
        <v>5</v>
      </c>
      <c r="L1763">
        <v>3300</v>
      </c>
      <c r="M1763">
        <v>10460.7568359375</v>
      </c>
      <c r="N1763">
        <f t="shared" si="231"/>
        <v>10.4607568359375</v>
      </c>
      <c r="O1763" s="4">
        <f t="shared" si="232"/>
        <v>6.5000109359033207</v>
      </c>
      <c r="P1763" s="5" t="s">
        <v>847</v>
      </c>
      <c r="Q1763" t="str">
        <f>VLOOKUP(P1763,Key!$A$2:$C$160,2,FALSE)</f>
        <v>Home - MDR</v>
      </c>
      <c r="R1763" t="str">
        <f>VLOOKUP(P1763,Key!$A$2:$C$160,3,FALSE)</f>
        <v>Home - MDR</v>
      </c>
      <c r="S1763" t="str">
        <f>VLOOKUP(P1763,Key!$A$2:$D$160,4,FALSE)</f>
        <v>Home - MDR</v>
      </c>
      <c r="T1763" t="b">
        <v>1</v>
      </c>
      <c r="U1763" s="4">
        <f t="shared" si="233"/>
        <v>10566.940110600677</v>
      </c>
    </row>
    <row r="1764" spans="1:21" x14ac:dyDescent="0.2">
      <c r="A1764">
        <v>7621430467</v>
      </c>
      <c r="B1764" t="s">
        <v>1313</v>
      </c>
      <c r="D1764" s="7">
        <v>44784</v>
      </c>
      <c r="F1764" s="7">
        <f t="shared" si="234"/>
        <v>44784</v>
      </c>
      <c r="G1764" s="6">
        <f t="shared" si="235"/>
        <v>8</v>
      </c>
      <c r="H1764" s="6">
        <f t="shared" si="236"/>
        <v>11</v>
      </c>
      <c r="I1764" s="6">
        <f t="shared" si="237"/>
        <v>2022</v>
      </c>
      <c r="J1764" t="s">
        <v>4</v>
      </c>
      <c r="K1764" t="s">
        <v>5</v>
      </c>
      <c r="L1764">
        <v>2865</v>
      </c>
      <c r="M1764">
        <v>10061.8701171875</v>
      </c>
      <c r="N1764">
        <f t="shared" si="231"/>
        <v>10.0618701171875</v>
      </c>
      <c r="O1764" s="4">
        <f t="shared" si="232"/>
        <v>6.2521542965869141</v>
      </c>
      <c r="P1764" s="5" t="s">
        <v>847</v>
      </c>
      <c r="Q1764" t="str">
        <f>VLOOKUP(P1764,Key!$A$2:$C$160,2,FALSE)</f>
        <v>Home - MDR</v>
      </c>
      <c r="R1764" t="str">
        <f>VLOOKUP(P1764,Key!$A$2:$C$160,3,FALSE)</f>
        <v>Home - MDR</v>
      </c>
      <c r="S1764" t="str">
        <f>VLOOKUP(P1764,Key!$A$2:$D$160,4,FALSE)</f>
        <v>Home - MDR</v>
      </c>
      <c r="T1764" t="b">
        <v>0</v>
      </c>
      <c r="U1764" s="4">
        <f t="shared" si="233"/>
        <v>10573.192264897263</v>
      </c>
    </row>
    <row r="1765" spans="1:21" x14ac:dyDescent="0.2">
      <c r="A1765">
        <v>7626788055</v>
      </c>
      <c r="B1765" t="s">
        <v>1314</v>
      </c>
      <c r="D1765" s="7">
        <v>44785</v>
      </c>
      <c r="F1765" s="7">
        <f t="shared" si="234"/>
        <v>44785</v>
      </c>
      <c r="G1765" s="6">
        <f t="shared" si="235"/>
        <v>8</v>
      </c>
      <c r="H1765" s="6">
        <f t="shared" si="236"/>
        <v>12</v>
      </c>
      <c r="I1765" s="6">
        <f t="shared" si="237"/>
        <v>2022</v>
      </c>
      <c r="J1765" t="s">
        <v>4</v>
      </c>
      <c r="K1765" t="s">
        <v>5</v>
      </c>
      <c r="L1765">
        <v>2954</v>
      </c>
      <c r="M1765">
        <v>10179.8203125</v>
      </c>
      <c r="N1765">
        <f t="shared" si="231"/>
        <v>10.1798203125</v>
      </c>
      <c r="O1765" s="4">
        <f t="shared" si="232"/>
        <v>6.3254451273984378</v>
      </c>
      <c r="P1765" s="5" t="s">
        <v>603</v>
      </c>
      <c r="Q1765" t="str">
        <f>VLOOKUP(P1765,Key!$A$2:$C$160,2,FALSE)</f>
        <v>California</v>
      </c>
      <c r="R1765" t="str">
        <f>VLOOKUP(P1765,Key!$A$2:$C$160,3,FALSE)</f>
        <v>USA</v>
      </c>
      <c r="S1765" t="str">
        <f>VLOOKUP(P1765,Key!$A$2:$D$160,4,FALSE)</f>
        <v>DOM</v>
      </c>
      <c r="T1765" t="b">
        <v>0</v>
      </c>
      <c r="U1765" s="4">
        <f t="shared" si="233"/>
        <v>10579.517710024662</v>
      </c>
    </row>
    <row r="1766" spans="1:21" x14ac:dyDescent="0.2">
      <c r="A1766">
        <v>7632339095</v>
      </c>
      <c r="B1766" t="s">
        <v>1315</v>
      </c>
      <c r="D1766" s="7">
        <v>44786</v>
      </c>
      <c r="F1766" s="7">
        <f t="shared" si="234"/>
        <v>44786</v>
      </c>
      <c r="G1766" s="6">
        <f t="shared" si="235"/>
        <v>8</v>
      </c>
      <c r="H1766" s="6">
        <f t="shared" si="236"/>
        <v>13</v>
      </c>
      <c r="I1766" s="6">
        <f t="shared" si="237"/>
        <v>2022</v>
      </c>
      <c r="J1766" t="s">
        <v>4</v>
      </c>
      <c r="K1766" t="s">
        <v>5</v>
      </c>
      <c r="L1766">
        <v>1890</v>
      </c>
      <c r="M1766">
        <v>6724.5</v>
      </c>
      <c r="N1766">
        <f t="shared" si="231"/>
        <v>6.7244999999999999</v>
      </c>
      <c r="O1766" s="4">
        <f t="shared" si="232"/>
        <v>4.1784092895000002</v>
      </c>
      <c r="P1766" s="5" t="s">
        <v>603</v>
      </c>
      <c r="Q1766" t="str">
        <f>VLOOKUP(P1766,Key!$A$2:$C$160,2,FALSE)</f>
        <v>California</v>
      </c>
      <c r="R1766" t="str">
        <f>VLOOKUP(P1766,Key!$A$2:$C$160,3,FALSE)</f>
        <v>USA</v>
      </c>
      <c r="S1766" t="str">
        <f>VLOOKUP(P1766,Key!$A$2:$D$160,4,FALSE)</f>
        <v>DOM</v>
      </c>
      <c r="T1766" t="b">
        <v>0</v>
      </c>
      <c r="U1766" s="4">
        <f t="shared" si="233"/>
        <v>10583.696119314161</v>
      </c>
    </row>
    <row r="1767" spans="1:21" x14ac:dyDescent="0.2">
      <c r="A1767">
        <v>7637778596</v>
      </c>
      <c r="B1767" t="s">
        <v>1316</v>
      </c>
      <c r="D1767" s="7">
        <v>44787</v>
      </c>
      <c r="F1767" s="7">
        <f t="shared" si="234"/>
        <v>44787</v>
      </c>
      <c r="G1767" s="6">
        <f t="shared" si="235"/>
        <v>8</v>
      </c>
      <c r="H1767" s="6">
        <f t="shared" si="236"/>
        <v>14</v>
      </c>
      <c r="I1767" s="6">
        <f t="shared" si="237"/>
        <v>2022</v>
      </c>
      <c r="J1767" t="s">
        <v>4</v>
      </c>
      <c r="K1767" t="s">
        <v>5</v>
      </c>
      <c r="L1767">
        <v>1931</v>
      </c>
      <c r="M1767">
        <v>6664.56982421875</v>
      </c>
      <c r="N1767">
        <f t="shared" si="231"/>
        <v>6.6645698242187503</v>
      </c>
      <c r="O1767" s="4">
        <f t="shared" si="232"/>
        <v>4.1411704162446288</v>
      </c>
      <c r="P1767" s="5" t="s">
        <v>847</v>
      </c>
      <c r="Q1767" t="str">
        <f>VLOOKUP(P1767,Key!$A$2:$C$160,2,FALSE)</f>
        <v>Home - MDR</v>
      </c>
      <c r="R1767" t="str">
        <f>VLOOKUP(P1767,Key!$A$2:$C$160,3,FALSE)</f>
        <v>Home - MDR</v>
      </c>
      <c r="S1767" t="str">
        <f>VLOOKUP(P1767,Key!$A$2:$D$160,4,FALSE)</f>
        <v>Home - MDR</v>
      </c>
      <c r="T1767" t="b">
        <v>0</v>
      </c>
      <c r="U1767" s="4">
        <f t="shared" si="233"/>
        <v>10587.837289730405</v>
      </c>
    </row>
    <row r="1768" spans="1:21" x14ac:dyDescent="0.2">
      <c r="A1768">
        <v>7643117045</v>
      </c>
      <c r="B1768" t="s">
        <v>1317</v>
      </c>
      <c r="D1768" s="7">
        <v>44788</v>
      </c>
      <c r="F1768" s="7">
        <f t="shared" si="234"/>
        <v>44788</v>
      </c>
      <c r="G1768" s="6">
        <f t="shared" si="235"/>
        <v>8</v>
      </c>
      <c r="H1768" s="6">
        <f t="shared" si="236"/>
        <v>15</v>
      </c>
      <c r="I1768" s="6">
        <f t="shared" si="237"/>
        <v>2022</v>
      </c>
      <c r="J1768" t="s">
        <v>4</v>
      </c>
      <c r="K1768" t="s">
        <v>5</v>
      </c>
      <c r="L1768">
        <v>3015</v>
      </c>
      <c r="M1768">
        <v>10451.0302734375</v>
      </c>
      <c r="N1768">
        <f t="shared" si="231"/>
        <v>10.4510302734375</v>
      </c>
      <c r="O1768" s="4">
        <f t="shared" si="232"/>
        <v>6.4939671320361327</v>
      </c>
      <c r="P1768" s="5" t="s">
        <v>847</v>
      </c>
      <c r="Q1768" t="str">
        <f>VLOOKUP(P1768,Key!$A$2:$C$160,2,FALSE)</f>
        <v>Home - MDR</v>
      </c>
      <c r="R1768" t="str">
        <f>VLOOKUP(P1768,Key!$A$2:$C$160,3,FALSE)</f>
        <v>Home - MDR</v>
      </c>
      <c r="S1768" t="str">
        <f>VLOOKUP(P1768,Key!$A$2:$D$160,4,FALSE)</f>
        <v>Home - MDR</v>
      </c>
      <c r="T1768" t="b">
        <v>0</v>
      </c>
      <c r="U1768" s="4">
        <f t="shared" si="233"/>
        <v>10594.331256862441</v>
      </c>
    </row>
    <row r="1769" spans="1:21" x14ac:dyDescent="0.2">
      <c r="A1769">
        <v>7648701030</v>
      </c>
      <c r="B1769" t="s">
        <v>1318</v>
      </c>
      <c r="D1769" s="7">
        <v>44789</v>
      </c>
      <c r="F1769" s="7">
        <f t="shared" si="234"/>
        <v>44789</v>
      </c>
      <c r="G1769" s="6">
        <f t="shared" si="235"/>
        <v>8</v>
      </c>
      <c r="H1769" s="6">
        <f t="shared" si="236"/>
        <v>16</v>
      </c>
      <c r="I1769" s="6">
        <f t="shared" si="237"/>
        <v>2022</v>
      </c>
      <c r="J1769" t="s">
        <v>4</v>
      </c>
      <c r="K1769" t="s">
        <v>5</v>
      </c>
      <c r="L1769">
        <v>2916</v>
      </c>
      <c r="M1769">
        <v>10147.5595703125</v>
      </c>
      <c r="N1769">
        <f t="shared" si="231"/>
        <v>10.147559570312501</v>
      </c>
      <c r="O1769" s="4">
        <f t="shared" si="232"/>
        <v>6.3053992377646484</v>
      </c>
      <c r="P1769" s="5" t="s">
        <v>847</v>
      </c>
      <c r="Q1769" t="str">
        <f>VLOOKUP(P1769,Key!$A$2:$C$160,2,FALSE)</f>
        <v>Home - MDR</v>
      </c>
      <c r="R1769" t="str">
        <f>VLOOKUP(P1769,Key!$A$2:$C$160,3,FALSE)</f>
        <v>Home - MDR</v>
      </c>
      <c r="S1769" t="str">
        <f>VLOOKUP(P1769,Key!$A$2:$D$160,4,FALSE)</f>
        <v>Home - MDR</v>
      </c>
      <c r="T1769" t="b">
        <v>0</v>
      </c>
      <c r="U1769" s="4">
        <f t="shared" si="233"/>
        <v>10600.636656100205</v>
      </c>
    </row>
    <row r="1770" spans="1:21" x14ac:dyDescent="0.2">
      <c r="A1770">
        <v>7654275265</v>
      </c>
      <c r="B1770" t="s">
        <v>1319</v>
      </c>
      <c r="D1770" s="7">
        <v>44790</v>
      </c>
      <c r="F1770" s="7">
        <f t="shared" si="234"/>
        <v>44790</v>
      </c>
      <c r="G1770" s="6">
        <f t="shared" si="235"/>
        <v>8</v>
      </c>
      <c r="H1770" s="6">
        <f t="shared" si="236"/>
        <v>17</v>
      </c>
      <c r="I1770" s="6">
        <f t="shared" si="237"/>
        <v>2022</v>
      </c>
      <c r="J1770" t="s">
        <v>1117</v>
      </c>
      <c r="K1770" t="s">
        <v>5</v>
      </c>
      <c r="L1770">
        <v>3300</v>
      </c>
      <c r="M1770">
        <v>10621.69140625</v>
      </c>
      <c r="N1770">
        <f t="shared" si="231"/>
        <v>10.621691406249999</v>
      </c>
      <c r="O1770" s="4">
        <f t="shared" si="232"/>
        <v>6.6000110107929686</v>
      </c>
      <c r="P1770" s="5" t="s">
        <v>847</v>
      </c>
      <c r="Q1770" t="str">
        <f>VLOOKUP(P1770,Key!$A$2:$C$160,2,FALSE)</f>
        <v>Home - MDR</v>
      </c>
      <c r="R1770" t="str">
        <f>VLOOKUP(P1770,Key!$A$2:$C$160,3,FALSE)</f>
        <v>Home - MDR</v>
      </c>
      <c r="S1770" t="str">
        <f>VLOOKUP(P1770,Key!$A$2:$D$160,4,FALSE)</f>
        <v>Home - MDR</v>
      </c>
      <c r="T1770" t="b">
        <v>1</v>
      </c>
      <c r="U1770" s="4">
        <f t="shared" si="233"/>
        <v>10607.236667110998</v>
      </c>
    </row>
    <row r="1771" spans="1:21" x14ac:dyDescent="0.2">
      <c r="A1771">
        <v>7660133117</v>
      </c>
      <c r="B1771" t="s">
        <v>1320</v>
      </c>
      <c r="D1771" s="7">
        <v>44791</v>
      </c>
      <c r="F1771" s="7">
        <f t="shared" si="234"/>
        <v>44791</v>
      </c>
      <c r="G1771" s="6">
        <f t="shared" si="235"/>
        <v>8</v>
      </c>
      <c r="H1771" s="6">
        <f t="shared" si="236"/>
        <v>18</v>
      </c>
      <c r="I1771" s="6">
        <f t="shared" si="237"/>
        <v>2022</v>
      </c>
      <c r="J1771" t="s">
        <v>4</v>
      </c>
      <c r="K1771" t="s">
        <v>5</v>
      </c>
      <c r="L1771">
        <v>2838</v>
      </c>
      <c r="M1771">
        <v>10069.25</v>
      </c>
      <c r="N1771">
        <f t="shared" si="231"/>
        <v>10.06925</v>
      </c>
      <c r="O1771" s="4">
        <f t="shared" si="232"/>
        <v>6.2567399417500003</v>
      </c>
      <c r="P1771" s="5" t="s">
        <v>847</v>
      </c>
      <c r="Q1771" t="str">
        <f>VLOOKUP(P1771,Key!$A$2:$C$160,2,FALSE)</f>
        <v>Home - MDR</v>
      </c>
      <c r="R1771" t="str">
        <f>VLOOKUP(P1771,Key!$A$2:$C$160,3,FALSE)</f>
        <v>Home - MDR</v>
      </c>
      <c r="S1771" t="str">
        <f>VLOOKUP(P1771,Key!$A$2:$D$160,4,FALSE)</f>
        <v>Home - MDR</v>
      </c>
      <c r="T1771" t="b">
        <v>0</v>
      </c>
      <c r="U1771" s="4">
        <f t="shared" si="233"/>
        <v>10613.493407052747</v>
      </c>
    </row>
    <row r="1772" spans="1:21" x14ac:dyDescent="0.2">
      <c r="A1772">
        <v>7665197304</v>
      </c>
      <c r="B1772" t="s">
        <v>1321</v>
      </c>
      <c r="D1772" s="7">
        <v>44792</v>
      </c>
      <c r="F1772" s="7">
        <f t="shared" si="234"/>
        <v>44792</v>
      </c>
      <c r="G1772" s="6">
        <f t="shared" si="235"/>
        <v>8</v>
      </c>
      <c r="H1772" s="6">
        <f t="shared" si="236"/>
        <v>19</v>
      </c>
      <c r="I1772" s="6">
        <f t="shared" si="237"/>
        <v>2022</v>
      </c>
      <c r="J1772" t="s">
        <v>4</v>
      </c>
      <c r="K1772" t="s">
        <v>5</v>
      </c>
      <c r="L1772">
        <v>2710</v>
      </c>
      <c r="M1772">
        <v>10124.580078125</v>
      </c>
      <c r="N1772">
        <f t="shared" si="231"/>
        <v>10.124580078125</v>
      </c>
      <c r="O1772" s="4">
        <f t="shared" si="232"/>
        <v>6.2911204477246097</v>
      </c>
      <c r="P1772" s="5" t="s">
        <v>847</v>
      </c>
      <c r="Q1772" t="str">
        <f>VLOOKUP(P1772,Key!$A$2:$C$160,2,FALSE)</f>
        <v>Home - MDR</v>
      </c>
      <c r="R1772" t="str">
        <f>VLOOKUP(P1772,Key!$A$2:$C$160,3,FALSE)</f>
        <v>Home - MDR</v>
      </c>
      <c r="S1772" t="str">
        <f>VLOOKUP(P1772,Key!$A$2:$D$160,4,FALSE)</f>
        <v>Home - MDR</v>
      </c>
      <c r="T1772" t="b">
        <v>0</v>
      </c>
      <c r="U1772" s="4">
        <f t="shared" si="233"/>
        <v>10619.784527500471</v>
      </c>
    </row>
    <row r="1773" spans="1:21" x14ac:dyDescent="0.2">
      <c r="A1773">
        <v>7676245189</v>
      </c>
      <c r="B1773" t="s">
        <v>1322</v>
      </c>
      <c r="D1773" s="7">
        <v>44794</v>
      </c>
      <c r="F1773" s="7">
        <f t="shared" si="234"/>
        <v>44794</v>
      </c>
      <c r="G1773" s="6">
        <f t="shared" si="235"/>
        <v>8</v>
      </c>
      <c r="H1773" s="6">
        <f t="shared" si="236"/>
        <v>21</v>
      </c>
      <c r="I1773" s="6">
        <f t="shared" si="237"/>
        <v>2022</v>
      </c>
      <c r="J1773" t="s">
        <v>1323</v>
      </c>
      <c r="K1773" t="s">
        <v>5</v>
      </c>
      <c r="L1773">
        <v>3600</v>
      </c>
      <c r="M1773">
        <v>11426.365234375</v>
      </c>
      <c r="N1773">
        <f t="shared" si="231"/>
        <v>11.426365234375</v>
      </c>
      <c r="O1773" s="4">
        <f t="shared" si="232"/>
        <v>7.1000119920488283</v>
      </c>
      <c r="P1773" s="5" t="s">
        <v>1472</v>
      </c>
      <c r="Q1773">
        <f>VLOOKUP(P1773,Key!$A$2:$C$160,2,FALSE)</f>
        <v>0</v>
      </c>
      <c r="R1773" t="str">
        <f>VLOOKUP(P1773,Key!$A$2:$C$160,3,FALSE)</f>
        <v>Costa Rica</v>
      </c>
      <c r="S1773" t="str">
        <f>VLOOKUP(P1773,Key!$A$2:$D$160,4,FALSE)</f>
        <v>INT</v>
      </c>
      <c r="T1773" t="b">
        <v>1</v>
      </c>
      <c r="U1773" s="4">
        <f t="shared" si="233"/>
        <v>10626.884539492519</v>
      </c>
    </row>
    <row r="1774" spans="1:21" x14ac:dyDescent="0.2">
      <c r="A1774">
        <v>7698048327</v>
      </c>
      <c r="B1774" t="s">
        <v>1324</v>
      </c>
      <c r="D1774" s="7">
        <v>44797</v>
      </c>
      <c r="F1774" s="7">
        <f t="shared" si="234"/>
        <v>44797</v>
      </c>
      <c r="G1774" s="6">
        <f t="shared" si="235"/>
        <v>8</v>
      </c>
      <c r="H1774" s="6">
        <f t="shared" si="236"/>
        <v>24</v>
      </c>
      <c r="I1774" s="6">
        <f t="shared" si="237"/>
        <v>2022</v>
      </c>
      <c r="J1774" t="s">
        <v>1323</v>
      </c>
      <c r="K1774" t="s">
        <v>5</v>
      </c>
      <c r="L1774">
        <v>3300</v>
      </c>
      <c r="M1774">
        <v>10460.7568359375</v>
      </c>
      <c r="N1774">
        <f t="shared" si="231"/>
        <v>10.4607568359375</v>
      </c>
      <c r="O1774" s="4">
        <f t="shared" si="232"/>
        <v>6.5000109359033207</v>
      </c>
      <c r="P1774" s="5" t="s">
        <v>1472</v>
      </c>
      <c r="Q1774">
        <f>VLOOKUP(P1774,Key!$A$2:$C$160,2,FALSE)</f>
        <v>0</v>
      </c>
      <c r="R1774" t="str">
        <f>VLOOKUP(P1774,Key!$A$2:$C$160,3,FALSE)</f>
        <v>Costa Rica</v>
      </c>
      <c r="S1774" t="str">
        <f>VLOOKUP(P1774,Key!$A$2:$D$160,4,FALSE)</f>
        <v>INT</v>
      </c>
      <c r="T1774" t="b">
        <v>1</v>
      </c>
      <c r="U1774" s="4">
        <f t="shared" si="233"/>
        <v>10633.384550428422</v>
      </c>
    </row>
    <row r="1775" spans="1:21" x14ac:dyDescent="0.2">
      <c r="A1775">
        <v>7703507966</v>
      </c>
      <c r="B1775" t="s">
        <v>1325</v>
      </c>
      <c r="D1775" s="7">
        <v>44799</v>
      </c>
      <c r="F1775" s="7">
        <f t="shared" si="234"/>
        <v>44799</v>
      </c>
      <c r="G1775" s="6">
        <f t="shared" si="235"/>
        <v>8</v>
      </c>
      <c r="H1775" s="6">
        <f t="shared" si="236"/>
        <v>26</v>
      </c>
      <c r="I1775" s="6">
        <f t="shared" si="237"/>
        <v>2022</v>
      </c>
      <c r="J1775" t="s">
        <v>1323</v>
      </c>
      <c r="K1775" t="s">
        <v>5</v>
      </c>
      <c r="L1775">
        <v>3300</v>
      </c>
      <c r="M1775">
        <v>10782.6259765625</v>
      </c>
      <c r="N1775">
        <f t="shared" si="231"/>
        <v>10.7826259765625</v>
      </c>
      <c r="O1775" s="4">
        <f t="shared" si="232"/>
        <v>6.7000110856826174</v>
      </c>
      <c r="P1775" s="5" t="s">
        <v>1472</v>
      </c>
      <c r="Q1775">
        <f>VLOOKUP(P1775,Key!$A$2:$C$160,2,FALSE)</f>
        <v>0</v>
      </c>
      <c r="R1775" t="str">
        <f>VLOOKUP(P1775,Key!$A$2:$C$160,3,FALSE)</f>
        <v>Costa Rica</v>
      </c>
      <c r="S1775" t="str">
        <f>VLOOKUP(P1775,Key!$A$2:$D$160,4,FALSE)</f>
        <v>INT</v>
      </c>
      <c r="T1775" t="b">
        <v>1</v>
      </c>
      <c r="U1775" s="4">
        <f t="shared" si="233"/>
        <v>10640.084561514104</v>
      </c>
    </row>
    <row r="1776" spans="1:21" x14ac:dyDescent="0.2">
      <c r="A1776">
        <v>7709450006</v>
      </c>
      <c r="B1776" t="s">
        <v>1326</v>
      </c>
      <c r="D1776" s="9">
        <v>44800</v>
      </c>
      <c r="F1776" s="7">
        <f t="shared" si="234"/>
        <v>44800</v>
      </c>
      <c r="G1776" s="6">
        <f t="shared" si="235"/>
        <v>8</v>
      </c>
      <c r="H1776" s="6">
        <f t="shared" si="236"/>
        <v>27</v>
      </c>
      <c r="I1776" s="6">
        <f t="shared" si="237"/>
        <v>2022</v>
      </c>
      <c r="J1776" t="s">
        <v>1323</v>
      </c>
      <c r="K1776" t="s">
        <v>5</v>
      </c>
      <c r="L1776">
        <v>2820</v>
      </c>
      <c r="M1776">
        <v>8690.474609375</v>
      </c>
      <c r="N1776">
        <f t="shared" si="231"/>
        <v>8.6904746093750003</v>
      </c>
      <c r="O1776" s="4">
        <f t="shared" si="232"/>
        <v>5.4000088985019534</v>
      </c>
      <c r="P1776" s="5" t="s">
        <v>1472</v>
      </c>
      <c r="Q1776">
        <f>VLOOKUP(P1776,Key!$A$2:$C$160,2,FALSE)</f>
        <v>0</v>
      </c>
      <c r="R1776" t="str">
        <f>VLOOKUP(P1776,Key!$A$2:$C$160,3,FALSE)</f>
        <v>Costa Rica</v>
      </c>
      <c r="S1776" t="str">
        <f>VLOOKUP(P1776,Key!$A$2:$D$160,4,FALSE)</f>
        <v>INT</v>
      </c>
      <c r="T1776" t="b">
        <v>1</v>
      </c>
      <c r="U1776" s="4">
        <f t="shared" si="233"/>
        <v>10645.484570412606</v>
      </c>
    </row>
    <row r="1777" spans="1:21" x14ac:dyDescent="0.2">
      <c r="A1777">
        <v>7720496254</v>
      </c>
      <c r="B1777" t="s">
        <v>1327</v>
      </c>
      <c r="D1777" s="9">
        <v>44802</v>
      </c>
      <c r="F1777" s="7">
        <f t="shared" si="234"/>
        <v>44802</v>
      </c>
      <c r="G1777" s="6">
        <f t="shared" si="235"/>
        <v>8</v>
      </c>
      <c r="H1777" s="6">
        <f t="shared" si="236"/>
        <v>29</v>
      </c>
      <c r="I1777" s="6">
        <f t="shared" si="237"/>
        <v>2022</v>
      </c>
      <c r="J1777" t="s">
        <v>4</v>
      </c>
      <c r="K1777" t="s">
        <v>5</v>
      </c>
      <c r="L1777">
        <v>2881</v>
      </c>
      <c r="M1777">
        <v>10057.009765625</v>
      </c>
      <c r="N1777">
        <f t="shared" si="231"/>
        <v>10.057009765625001</v>
      </c>
      <c r="O1777" s="4">
        <f t="shared" si="232"/>
        <v>6.2491342150761717</v>
      </c>
      <c r="P1777" s="5" t="s">
        <v>847</v>
      </c>
      <c r="Q1777" t="str">
        <f>VLOOKUP(P1777,Key!$A$2:$C$160,2,FALSE)</f>
        <v>Home - MDR</v>
      </c>
      <c r="R1777" t="str">
        <f>VLOOKUP(P1777,Key!$A$2:$C$160,3,FALSE)</f>
        <v>Home - MDR</v>
      </c>
      <c r="S1777" t="str">
        <f>VLOOKUP(P1777,Key!$A$2:$D$160,4,FALSE)</f>
        <v>Home - MDR</v>
      </c>
      <c r="T1777" t="b">
        <v>0</v>
      </c>
      <c r="U1777" s="4">
        <f t="shared" si="233"/>
        <v>10651.733704627683</v>
      </c>
    </row>
    <row r="1778" spans="1:21" x14ac:dyDescent="0.2">
      <c r="A1778">
        <v>7726284393</v>
      </c>
      <c r="B1778" t="s">
        <v>1328</v>
      </c>
      <c r="D1778" s="9">
        <v>44803</v>
      </c>
      <c r="F1778" s="7">
        <f t="shared" si="234"/>
        <v>44803</v>
      </c>
      <c r="G1778" s="6">
        <f t="shared" si="235"/>
        <v>8</v>
      </c>
      <c r="H1778" s="6">
        <f t="shared" si="236"/>
        <v>30</v>
      </c>
      <c r="I1778" s="6">
        <f t="shared" si="237"/>
        <v>2022</v>
      </c>
      <c r="J1778" t="s">
        <v>4</v>
      </c>
      <c r="K1778" t="s">
        <v>5</v>
      </c>
      <c r="L1778">
        <v>1562</v>
      </c>
      <c r="M1778">
        <v>5458.64013671875</v>
      </c>
      <c r="N1778">
        <f t="shared" si="231"/>
        <v>5.45864013671875</v>
      </c>
      <c r="O1778" s="4">
        <f t="shared" si="232"/>
        <v>3.3918406803930665</v>
      </c>
      <c r="P1778" s="5" t="s">
        <v>847</v>
      </c>
      <c r="Q1778" t="str">
        <f>VLOOKUP(P1778,Key!$A$2:$C$160,2,FALSE)</f>
        <v>Home - MDR</v>
      </c>
      <c r="R1778" t="str">
        <f>VLOOKUP(P1778,Key!$A$2:$C$160,3,FALSE)</f>
        <v>Home - MDR</v>
      </c>
      <c r="S1778" t="str">
        <f>VLOOKUP(P1778,Key!$A$2:$D$160,4,FALSE)</f>
        <v>Home - MDR</v>
      </c>
      <c r="T1778" t="b">
        <v>0</v>
      </c>
      <c r="U1778" s="4">
        <f t="shared" si="233"/>
        <v>10655.125545308076</v>
      </c>
    </row>
    <row r="1779" spans="1:21" x14ac:dyDescent="0.2">
      <c r="A1779">
        <v>7731753138</v>
      </c>
      <c r="B1779" t="s">
        <v>1329</v>
      </c>
      <c r="D1779" s="9">
        <v>44804</v>
      </c>
      <c r="F1779" s="7">
        <f t="shared" si="234"/>
        <v>44804</v>
      </c>
      <c r="G1779" s="6">
        <f t="shared" si="235"/>
        <v>8</v>
      </c>
      <c r="H1779" s="6">
        <f t="shared" si="236"/>
        <v>31</v>
      </c>
      <c r="I1779" s="6">
        <f t="shared" si="237"/>
        <v>2022</v>
      </c>
      <c r="J1779" t="s">
        <v>4</v>
      </c>
      <c r="K1779" t="s">
        <v>5</v>
      </c>
      <c r="L1779">
        <v>1489</v>
      </c>
      <c r="M1779">
        <v>5257.669921875</v>
      </c>
      <c r="N1779">
        <f t="shared" si="231"/>
        <v>5.2576699218750003</v>
      </c>
      <c r="O1779" s="4">
        <f t="shared" si="232"/>
        <v>3.2669636170253908</v>
      </c>
      <c r="P1779" s="5" t="s">
        <v>47</v>
      </c>
      <c r="Q1779" t="str">
        <f>VLOOKUP(P1779,Key!$A$2:$C$160,2,FALSE)</f>
        <v>California</v>
      </c>
      <c r="R1779" t="str">
        <f>VLOOKUP(P1779,Key!$A$2:$C$160,3,FALSE)</f>
        <v>USA</v>
      </c>
      <c r="S1779" t="str">
        <f>VLOOKUP(P1779,Key!$A$2:$D$160,4,FALSE)</f>
        <v>DOM</v>
      </c>
      <c r="T1779" t="b">
        <v>0</v>
      </c>
      <c r="U1779" s="4">
        <f t="shared" si="233"/>
        <v>10658.392508925101</v>
      </c>
    </row>
    <row r="1780" spans="1:21" x14ac:dyDescent="0.2">
      <c r="A1780">
        <v>7737589092</v>
      </c>
      <c r="B1780" t="s">
        <v>1330</v>
      </c>
      <c r="D1780" s="9">
        <v>44805</v>
      </c>
      <c r="F1780" s="7">
        <f t="shared" si="234"/>
        <v>44805</v>
      </c>
      <c r="G1780" s="6">
        <f t="shared" si="235"/>
        <v>9</v>
      </c>
      <c r="H1780" s="6">
        <f t="shared" si="236"/>
        <v>1</v>
      </c>
      <c r="I1780" s="6">
        <f t="shared" si="237"/>
        <v>2022</v>
      </c>
      <c r="J1780" t="s">
        <v>4</v>
      </c>
      <c r="K1780" t="s">
        <v>5</v>
      </c>
      <c r="L1780">
        <v>2989</v>
      </c>
      <c r="M1780">
        <v>10064.650390625</v>
      </c>
      <c r="N1780">
        <f t="shared" si="231"/>
        <v>10.064650390624999</v>
      </c>
      <c r="O1780" s="4">
        <f t="shared" si="232"/>
        <v>6.2538818778730469</v>
      </c>
      <c r="P1780" s="5" t="s">
        <v>847</v>
      </c>
      <c r="Q1780" t="str">
        <f>VLOOKUP(P1780,Key!$A$2:$C$160,2,FALSE)</f>
        <v>Home - MDR</v>
      </c>
      <c r="R1780" t="str">
        <f>VLOOKUP(P1780,Key!$A$2:$C$160,3,FALSE)</f>
        <v>Home - MDR</v>
      </c>
      <c r="S1780" t="str">
        <f>VLOOKUP(P1780,Key!$A$2:$D$160,4,FALSE)</f>
        <v>Home - MDR</v>
      </c>
      <c r="T1780" t="b">
        <v>0</v>
      </c>
      <c r="U1780" s="4">
        <f t="shared" si="233"/>
        <v>10664.646390802975</v>
      </c>
    </row>
    <row r="1781" spans="1:21" x14ac:dyDescent="0.2">
      <c r="A1781">
        <v>7742909681</v>
      </c>
      <c r="B1781" t="s">
        <v>1331</v>
      </c>
      <c r="D1781" s="9">
        <v>44806</v>
      </c>
      <c r="F1781" s="7">
        <f t="shared" si="234"/>
        <v>44806</v>
      </c>
      <c r="G1781" s="6">
        <f t="shared" si="235"/>
        <v>9</v>
      </c>
      <c r="H1781" s="6">
        <f t="shared" si="236"/>
        <v>2</v>
      </c>
      <c r="I1781" s="6">
        <f t="shared" si="237"/>
        <v>2022</v>
      </c>
      <c r="J1781" t="s">
        <v>1117</v>
      </c>
      <c r="K1781" t="s">
        <v>5</v>
      </c>
      <c r="L1781">
        <v>3187</v>
      </c>
      <c r="M1781">
        <v>10299.822265625</v>
      </c>
      <c r="N1781">
        <f t="shared" si="231"/>
        <v>10.299822265625</v>
      </c>
      <c r="O1781" s="4">
        <f t="shared" si="232"/>
        <v>6.4000108610136719</v>
      </c>
      <c r="P1781" s="5" t="s">
        <v>847</v>
      </c>
      <c r="Q1781" t="str">
        <f>VLOOKUP(P1781,Key!$A$2:$C$160,2,FALSE)</f>
        <v>Home - MDR</v>
      </c>
      <c r="R1781" t="str">
        <f>VLOOKUP(P1781,Key!$A$2:$C$160,3,FALSE)</f>
        <v>Home - MDR</v>
      </c>
      <c r="S1781" t="str">
        <f>VLOOKUP(P1781,Key!$A$2:$D$160,4,FALSE)</f>
        <v>Home - MDR</v>
      </c>
      <c r="T1781" t="b">
        <v>1</v>
      </c>
      <c r="U1781" s="4">
        <f t="shared" si="233"/>
        <v>10671.046401663989</v>
      </c>
    </row>
    <row r="1782" spans="1:21" x14ac:dyDescent="0.2">
      <c r="A1782">
        <v>7749447589</v>
      </c>
      <c r="B1782" t="s">
        <v>1332</v>
      </c>
      <c r="D1782" s="9">
        <v>44807</v>
      </c>
      <c r="F1782" s="7">
        <f t="shared" si="234"/>
        <v>44807</v>
      </c>
      <c r="G1782" s="6">
        <f t="shared" si="235"/>
        <v>9</v>
      </c>
      <c r="H1782" s="6">
        <f t="shared" si="236"/>
        <v>3</v>
      </c>
      <c r="I1782" s="6">
        <f t="shared" si="237"/>
        <v>2022</v>
      </c>
      <c r="J1782" t="s">
        <v>4</v>
      </c>
      <c r="K1782" t="s">
        <v>5</v>
      </c>
      <c r="L1782">
        <v>3300</v>
      </c>
      <c r="M1782">
        <v>10454.3740234375</v>
      </c>
      <c r="N1782">
        <f t="shared" si="231"/>
        <v>10.4543740234375</v>
      </c>
      <c r="O1782" s="4">
        <f t="shared" si="232"/>
        <v>6.4960448413173832</v>
      </c>
      <c r="P1782" s="5" t="s">
        <v>847</v>
      </c>
      <c r="Q1782" t="str">
        <f>VLOOKUP(P1782,Key!$A$2:$C$160,2,FALSE)</f>
        <v>Home - MDR</v>
      </c>
      <c r="R1782" t="str">
        <f>VLOOKUP(P1782,Key!$A$2:$C$160,3,FALSE)</f>
        <v>Home - MDR</v>
      </c>
      <c r="S1782" t="str">
        <f>VLOOKUP(P1782,Key!$A$2:$D$160,4,FALSE)</f>
        <v>Home - MDR</v>
      </c>
      <c r="T1782" t="b">
        <v>1</v>
      </c>
      <c r="U1782" s="4">
        <f t="shared" si="233"/>
        <v>10677.542446505306</v>
      </c>
    </row>
    <row r="1783" spans="1:21" x14ac:dyDescent="0.2">
      <c r="A1783">
        <v>7754714065</v>
      </c>
      <c r="B1783" t="s">
        <v>1333</v>
      </c>
      <c r="D1783" s="9">
        <v>44808</v>
      </c>
      <c r="F1783" s="7">
        <f t="shared" si="234"/>
        <v>44808</v>
      </c>
      <c r="G1783" s="6">
        <f t="shared" si="235"/>
        <v>9</v>
      </c>
      <c r="H1783" s="6">
        <f t="shared" si="236"/>
        <v>4</v>
      </c>
      <c r="I1783" s="6">
        <f t="shared" si="237"/>
        <v>2022</v>
      </c>
      <c r="J1783" t="s">
        <v>4</v>
      </c>
      <c r="K1783" t="s">
        <v>5</v>
      </c>
      <c r="L1783">
        <v>2767</v>
      </c>
      <c r="M1783">
        <v>8851.41015625</v>
      </c>
      <c r="N1783">
        <f t="shared" si="231"/>
        <v>8.8514101562499992</v>
      </c>
      <c r="O1783" s="4">
        <f t="shared" si="232"/>
        <v>5.5000095801992188</v>
      </c>
      <c r="P1783" s="5" t="s">
        <v>847</v>
      </c>
      <c r="Q1783" t="str">
        <f>VLOOKUP(P1783,Key!$A$2:$C$160,2,FALSE)</f>
        <v>Home - MDR</v>
      </c>
      <c r="R1783" t="str">
        <f>VLOOKUP(P1783,Key!$A$2:$C$160,3,FALSE)</f>
        <v>Home - MDR</v>
      </c>
      <c r="S1783" t="str">
        <f>VLOOKUP(P1783,Key!$A$2:$D$160,4,FALSE)</f>
        <v>Home - MDR</v>
      </c>
      <c r="T1783" t="b">
        <v>1</v>
      </c>
      <c r="U1783" s="4">
        <f t="shared" si="233"/>
        <v>10683.042456085504</v>
      </c>
    </row>
    <row r="1784" spans="1:21" x14ac:dyDescent="0.2">
      <c r="A1784">
        <v>7763977298</v>
      </c>
      <c r="B1784" t="s">
        <v>1334</v>
      </c>
      <c r="D1784" s="9">
        <v>44810</v>
      </c>
      <c r="F1784" s="7">
        <f t="shared" si="234"/>
        <v>44810</v>
      </c>
      <c r="G1784" s="6">
        <f t="shared" si="235"/>
        <v>9</v>
      </c>
      <c r="H1784" s="6">
        <f t="shared" si="236"/>
        <v>6</v>
      </c>
      <c r="I1784" s="6">
        <f t="shared" si="237"/>
        <v>2022</v>
      </c>
      <c r="J1784" t="s">
        <v>4</v>
      </c>
      <c r="K1784" t="s">
        <v>5</v>
      </c>
      <c r="L1784">
        <v>3085</v>
      </c>
      <c r="M1784">
        <v>11090.955078125</v>
      </c>
      <c r="N1784">
        <f t="shared" si="231"/>
        <v>11.090955078125001</v>
      </c>
      <c r="O1784" s="4">
        <f t="shared" si="232"/>
        <v>6.8915978478496092</v>
      </c>
      <c r="P1784" s="5" t="s">
        <v>1474</v>
      </c>
      <c r="Q1784" t="str">
        <f>VLOOKUP(P1784,Key!$A$2:$C$160,2,FALSE)</f>
        <v>DC</v>
      </c>
      <c r="R1784" t="str">
        <f>VLOOKUP(P1784,Key!$A$2:$C$160,3,FALSE)</f>
        <v>USA</v>
      </c>
      <c r="S1784" t="str">
        <f>VLOOKUP(P1784,Key!$A$2:$D$160,4,FALSE)</f>
        <v>DOM</v>
      </c>
      <c r="T1784" t="b">
        <v>0</v>
      </c>
      <c r="U1784" s="4">
        <f t="shared" si="233"/>
        <v>10689.934053933353</v>
      </c>
    </row>
    <row r="1785" spans="1:21" x14ac:dyDescent="0.2">
      <c r="A1785">
        <v>7769349224</v>
      </c>
      <c r="B1785" t="s">
        <v>1335</v>
      </c>
      <c r="D1785" s="9">
        <v>44811</v>
      </c>
      <c r="F1785" s="7">
        <f t="shared" si="234"/>
        <v>44811</v>
      </c>
      <c r="G1785" s="6">
        <f t="shared" si="235"/>
        <v>9</v>
      </c>
      <c r="H1785" s="6">
        <f t="shared" si="236"/>
        <v>7</v>
      </c>
      <c r="I1785" s="6">
        <f t="shared" si="237"/>
        <v>2022</v>
      </c>
      <c r="J1785" t="s">
        <v>4</v>
      </c>
      <c r="K1785" t="s">
        <v>5</v>
      </c>
      <c r="L1785">
        <v>2970</v>
      </c>
      <c r="M1785">
        <v>11488.2841796875</v>
      </c>
      <c r="N1785">
        <f t="shared" si="231"/>
        <v>11.488284179687501</v>
      </c>
      <c r="O1785" s="4">
        <f t="shared" si="232"/>
        <v>7.1384866290166018</v>
      </c>
      <c r="P1785" s="5" t="s">
        <v>1474</v>
      </c>
      <c r="Q1785" t="str">
        <f>VLOOKUP(P1785,Key!$A$2:$C$160,2,FALSE)</f>
        <v>DC</v>
      </c>
      <c r="R1785" t="str">
        <f>VLOOKUP(P1785,Key!$A$2:$C$160,3,FALSE)</f>
        <v>USA</v>
      </c>
      <c r="S1785" t="str">
        <f>VLOOKUP(P1785,Key!$A$2:$D$160,4,FALSE)</f>
        <v>DOM</v>
      </c>
      <c r="T1785" t="b">
        <v>0</v>
      </c>
      <c r="U1785" s="4">
        <f t="shared" si="233"/>
        <v>10697.072540562371</v>
      </c>
    </row>
    <row r="1786" spans="1:21" x14ac:dyDescent="0.2">
      <c r="A1786">
        <v>7774643461</v>
      </c>
      <c r="B1786" t="s">
        <v>1336</v>
      </c>
      <c r="D1786" s="9">
        <v>44812</v>
      </c>
      <c r="F1786" s="7">
        <f t="shared" si="234"/>
        <v>44812</v>
      </c>
      <c r="G1786" s="6">
        <f t="shared" si="235"/>
        <v>9</v>
      </c>
      <c r="H1786" s="6">
        <f t="shared" si="236"/>
        <v>8</v>
      </c>
      <c r="I1786" s="6">
        <f t="shared" si="237"/>
        <v>2022</v>
      </c>
      <c r="J1786" t="s">
        <v>1337</v>
      </c>
      <c r="K1786" t="s">
        <v>5</v>
      </c>
      <c r="L1786">
        <v>3300</v>
      </c>
      <c r="M1786">
        <v>10621.69140625</v>
      </c>
      <c r="N1786">
        <f t="shared" ref="N1786:N1849" si="238">M1786/1000</f>
        <v>10.621691406249999</v>
      </c>
      <c r="O1786" s="4">
        <f t="shared" ref="O1786:O1849" si="239">M1786*$J$2</f>
        <v>6.6000110107929686</v>
      </c>
      <c r="P1786" s="5" t="s">
        <v>1474</v>
      </c>
      <c r="Q1786" t="str">
        <f>VLOOKUP(P1786,Key!$A$2:$C$160,2,FALSE)</f>
        <v>DC</v>
      </c>
      <c r="R1786" t="str">
        <f>VLOOKUP(P1786,Key!$A$2:$C$160,3,FALSE)</f>
        <v>USA</v>
      </c>
      <c r="S1786" t="str">
        <f>VLOOKUP(P1786,Key!$A$2:$D$160,4,FALSE)</f>
        <v>DOM</v>
      </c>
      <c r="T1786" t="b">
        <v>1</v>
      </c>
      <c r="U1786" s="4">
        <f t="shared" si="233"/>
        <v>10703.672551573163</v>
      </c>
    </row>
    <row r="1787" spans="1:21" x14ac:dyDescent="0.2">
      <c r="A1787">
        <v>7780523475</v>
      </c>
      <c r="B1787" t="s">
        <v>1338</v>
      </c>
      <c r="D1787" s="9">
        <v>44813</v>
      </c>
      <c r="F1787" s="7">
        <f t="shared" si="234"/>
        <v>44813</v>
      </c>
      <c r="G1787" s="6">
        <f t="shared" si="235"/>
        <v>9</v>
      </c>
      <c r="H1787" s="6">
        <f t="shared" si="236"/>
        <v>9</v>
      </c>
      <c r="I1787" s="6">
        <f t="shared" si="237"/>
        <v>2022</v>
      </c>
      <c r="J1787" t="s">
        <v>1117</v>
      </c>
      <c r="K1787" t="s">
        <v>5</v>
      </c>
      <c r="L1787">
        <v>3420</v>
      </c>
      <c r="M1787">
        <v>10943.5615234375</v>
      </c>
      <c r="N1787">
        <f t="shared" si="238"/>
        <v>10.9435615234375</v>
      </c>
      <c r="O1787" s="4">
        <f t="shared" si="239"/>
        <v>6.8000117673798828</v>
      </c>
      <c r="P1787" s="5" t="s">
        <v>847</v>
      </c>
      <c r="Q1787" t="str">
        <f>VLOOKUP(P1787,Key!$A$2:$C$160,2,FALSE)</f>
        <v>Home - MDR</v>
      </c>
      <c r="R1787" t="str">
        <f>VLOOKUP(P1787,Key!$A$2:$C$160,3,FALSE)</f>
        <v>Home - MDR</v>
      </c>
      <c r="S1787" t="str">
        <f>VLOOKUP(P1787,Key!$A$2:$D$160,4,FALSE)</f>
        <v>Home - MDR</v>
      </c>
      <c r="T1787" t="b">
        <v>1</v>
      </c>
      <c r="U1787" s="4">
        <f t="shared" ref="U1787:U1850" si="240">IF(K1787="Run",O1787,0)+U1786</f>
        <v>10710.472563340543</v>
      </c>
    </row>
    <row r="1788" spans="1:21" x14ac:dyDescent="0.2">
      <c r="A1788">
        <v>7786238015</v>
      </c>
      <c r="B1788" t="s">
        <v>1339</v>
      </c>
      <c r="D1788" s="9">
        <v>44814</v>
      </c>
      <c r="F1788" s="7">
        <f t="shared" si="234"/>
        <v>44814</v>
      </c>
      <c r="G1788" s="6">
        <f t="shared" si="235"/>
        <v>9</v>
      </c>
      <c r="H1788" s="6">
        <f t="shared" si="236"/>
        <v>10</v>
      </c>
      <c r="I1788" s="6">
        <f t="shared" si="237"/>
        <v>2022</v>
      </c>
      <c r="J1788" t="s">
        <v>4</v>
      </c>
      <c r="K1788" t="s">
        <v>5</v>
      </c>
      <c r="L1788">
        <v>2979</v>
      </c>
      <c r="M1788">
        <v>10509.3701171875</v>
      </c>
      <c r="N1788">
        <f t="shared" si="238"/>
        <v>10.509370117187499</v>
      </c>
      <c r="O1788" s="4">
        <f t="shared" si="239"/>
        <v>6.5302178190869142</v>
      </c>
      <c r="P1788" s="5" t="s">
        <v>847</v>
      </c>
      <c r="Q1788" t="str">
        <f>VLOOKUP(P1788,Key!$A$2:$C$160,2,FALSE)</f>
        <v>Home - MDR</v>
      </c>
      <c r="R1788" t="str">
        <f>VLOOKUP(P1788,Key!$A$2:$C$160,3,FALSE)</f>
        <v>Home - MDR</v>
      </c>
      <c r="S1788" t="str">
        <f>VLOOKUP(P1788,Key!$A$2:$D$160,4,FALSE)</f>
        <v>Home - MDR</v>
      </c>
      <c r="T1788" t="b">
        <v>0</v>
      </c>
      <c r="U1788" s="4">
        <f t="shared" si="240"/>
        <v>10717.00278115963</v>
      </c>
    </row>
    <row r="1789" spans="1:21" x14ac:dyDescent="0.2">
      <c r="A1789">
        <v>7792307356</v>
      </c>
      <c r="B1789" t="s">
        <v>1340</v>
      </c>
      <c r="D1789" s="9">
        <v>44815</v>
      </c>
      <c r="F1789" s="7">
        <f t="shared" si="234"/>
        <v>44815</v>
      </c>
      <c r="G1789" s="6">
        <f t="shared" si="235"/>
        <v>9</v>
      </c>
      <c r="H1789" s="6">
        <f t="shared" si="236"/>
        <v>11</v>
      </c>
      <c r="I1789" s="6">
        <f t="shared" si="237"/>
        <v>2022</v>
      </c>
      <c r="J1789" t="s">
        <v>4</v>
      </c>
      <c r="K1789" t="s">
        <v>5</v>
      </c>
      <c r="L1789">
        <v>2040</v>
      </c>
      <c r="M1789">
        <v>6838.31005859375</v>
      </c>
      <c r="N1789">
        <f t="shared" si="238"/>
        <v>6.8383100585937502</v>
      </c>
      <c r="O1789" s="4">
        <f t="shared" si="239"/>
        <v>4.249127559418457</v>
      </c>
      <c r="P1789" s="5" t="s">
        <v>847</v>
      </c>
      <c r="Q1789" t="str">
        <f>VLOOKUP(P1789,Key!$A$2:$C$160,2,FALSE)</f>
        <v>Home - MDR</v>
      </c>
      <c r="R1789" t="str">
        <f>VLOOKUP(P1789,Key!$A$2:$C$160,3,FALSE)</f>
        <v>Home - MDR</v>
      </c>
      <c r="S1789" t="str">
        <f>VLOOKUP(P1789,Key!$A$2:$D$160,4,FALSE)</f>
        <v>Home - MDR</v>
      </c>
      <c r="T1789" t="b">
        <v>0</v>
      </c>
      <c r="U1789" s="4">
        <f t="shared" si="240"/>
        <v>10721.251908719049</v>
      </c>
    </row>
    <row r="1790" spans="1:21" x14ac:dyDescent="0.2">
      <c r="A1790">
        <v>7796866189</v>
      </c>
      <c r="B1790" t="s">
        <v>1341</v>
      </c>
      <c r="D1790" s="9">
        <v>44816</v>
      </c>
      <c r="F1790" s="7">
        <f t="shared" si="234"/>
        <v>44816</v>
      </c>
      <c r="G1790" s="6">
        <f t="shared" si="235"/>
        <v>9</v>
      </c>
      <c r="H1790" s="6">
        <f t="shared" si="236"/>
        <v>12</v>
      </c>
      <c r="I1790" s="6">
        <f t="shared" si="237"/>
        <v>2022</v>
      </c>
      <c r="J1790" t="s">
        <v>4</v>
      </c>
      <c r="K1790" t="s">
        <v>5</v>
      </c>
      <c r="L1790">
        <v>3023</v>
      </c>
      <c r="M1790">
        <v>10358.58984375</v>
      </c>
      <c r="N1790">
        <f t="shared" si="238"/>
        <v>10.35858984375</v>
      </c>
      <c r="O1790" s="4">
        <f t="shared" si="239"/>
        <v>6.4365273298007812</v>
      </c>
      <c r="P1790" s="5" t="s">
        <v>847</v>
      </c>
      <c r="Q1790" t="str">
        <f>VLOOKUP(P1790,Key!$A$2:$C$160,2,FALSE)</f>
        <v>Home - MDR</v>
      </c>
      <c r="R1790" t="str">
        <f>VLOOKUP(P1790,Key!$A$2:$C$160,3,FALSE)</f>
        <v>Home - MDR</v>
      </c>
      <c r="S1790" t="str">
        <f>VLOOKUP(P1790,Key!$A$2:$D$160,4,FALSE)</f>
        <v>Home - MDR</v>
      </c>
      <c r="T1790" t="b">
        <v>0</v>
      </c>
      <c r="U1790" s="4">
        <f t="shared" si="240"/>
        <v>10727.688436048849</v>
      </c>
    </row>
    <row r="1791" spans="1:21" x14ac:dyDescent="0.2">
      <c r="A1791">
        <v>7802403808</v>
      </c>
      <c r="B1791" t="s">
        <v>1342</v>
      </c>
      <c r="D1791" s="9">
        <v>44817</v>
      </c>
      <c r="F1791" s="7">
        <f t="shared" si="234"/>
        <v>44817</v>
      </c>
      <c r="G1791" s="6">
        <f t="shared" si="235"/>
        <v>9</v>
      </c>
      <c r="H1791" s="6">
        <f t="shared" si="236"/>
        <v>13</v>
      </c>
      <c r="I1791" s="6">
        <f t="shared" si="237"/>
        <v>2022</v>
      </c>
      <c r="J1791" t="s">
        <v>4</v>
      </c>
      <c r="K1791" t="s">
        <v>5</v>
      </c>
      <c r="L1791">
        <v>2906</v>
      </c>
      <c r="M1791">
        <v>10392.8994140625</v>
      </c>
      <c r="N1791">
        <f t="shared" si="238"/>
        <v>10.3928994140625</v>
      </c>
      <c r="O1791" s="4">
        <f t="shared" si="239"/>
        <v>6.4578463018154295</v>
      </c>
      <c r="P1791" s="5" t="s">
        <v>847</v>
      </c>
      <c r="Q1791" t="str">
        <f>VLOOKUP(P1791,Key!$A$2:$C$160,2,FALSE)</f>
        <v>Home - MDR</v>
      </c>
      <c r="R1791" t="str">
        <f>VLOOKUP(P1791,Key!$A$2:$C$160,3,FALSE)</f>
        <v>Home - MDR</v>
      </c>
      <c r="S1791" t="str">
        <f>VLOOKUP(P1791,Key!$A$2:$D$160,4,FALSE)</f>
        <v>Home - MDR</v>
      </c>
      <c r="T1791" t="b">
        <v>0</v>
      </c>
      <c r="U1791" s="4">
        <f t="shared" si="240"/>
        <v>10734.146282350664</v>
      </c>
    </row>
    <row r="1792" spans="1:21" x14ac:dyDescent="0.2">
      <c r="A1792">
        <v>7807762471</v>
      </c>
      <c r="B1792" t="s">
        <v>1343</v>
      </c>
      <c r="D1792" s="9">
        <v>44818</v>
      </c>
      <c r="F1792" s="7">
        <f t="shared" si="234"/>
        <v>44818</v>
      </c>
      <c r="G1792" s="6">
        <f t="shared" si="235"/>
        <v>9</v>
      </c>
      <c r="H1792" s="6">
        <f t="shared" si="236"/>
        <v>14</v>
      </c>
      <c r="I1792" s="6">
        <f t="shared" si="237"/>
        <v>2022</v>
      </c>
      <c r="J1792" t="s">
        <v>4</v>
      </c>
      <c r="K1792" t="s">
        <v>5</v>
      </c>
      <c r="L1792">
        <v>2921</v>
      </c>
      <c r="M1792">
        <v>10072.099609375</v>
      </c>
      <c r="N1792">
        <f t="shared" si="238"/>
        <v>10.072099609375</v>
      </c>
      <c r="O1792" s="4">
        <f t="shared" si="239"/>
        <v>6.2585106063769533</v>
      </c>
      <c r="P1792" s="3" t="s">
        <v>508</v>
      </c>
      <c r="Q1792" t="str">
        <f>VLOOKUP(P1792,Key!$A$2:$C$160,2,FALSE)</f>
        <v>Home - PP</v>
      </c>
      <c r="R1792" t="str">
        <f>VLOOKUP(P1792,Key!$A$2:$C$160,3,FALSE)</f>
        <v>Home - PP</v>
      </c>
      <c r="S1792" t="str">
        <f>VLOOKUP(P1792,Key!$A$2:$D$160,4,FALSE)</f>
        <v>Home - PP</v>
      </c>
      <c r="T1792" t="b">
        <v>0</v>
      </c>
      <c r="U1792" s="4">
        <f t="shared" si="240"/>
        <v>10740.404792957041</v>
      </c>
    </row>
    <row r="1793" spans="1:21" x14ac:dyDescent="0.2">
      <c r="A1793">
        <v>7813082717</v>
      </c>
      <c r="B1793" t="s">
        <v>1344</v>
      </c>
      <c r="D1793" s="9">
        <v>44819</v>
      </c>
      <c r="F1793" s="7">
        <f t="shared" si="234"/>
        <v>44819</v>
      </c>
      <c r="G1793" s="6">
        <f t="shared" si="235"/>
        <v>9</v>
      </c>
      <c r="H1793" s="6">
        <f t="shared" si="236"/>
        <v>15</v>
      </c>
      <c r="I1793" s="6">
        <f t="shared" si="237"/>
        <v>2022</v>
      </c>
      <c r="J1793" t="s">
        <v>4</v>
      </c>
      <c r="K1793" t="s">
        <v>5</v>
      </c>
      <c r="L1793">
        <v>2892</v>
      </c>
      <c r="M1793">
        <v>10048.5302734375</v>
      </c>
      <c r="N1793">
        <f t="shared" si="238"/>
        <v>10.0485302734375</v>
      </c>
      <c r="O1793" s="4">
        <f t="shared" si="239"/>
        <v>6.2438653045361328</v>
      </c>
      <c r="P1793" s="3" t="s">
        <v>508</v>
      </c>
      <c r="Q1793" t="str">
        <f>VLOOKUP(P1793,Key!$A$2:$C$160,2,FALSE)</f>
        <v>Home - PP</v>
      </c>
      <c r="R1793" t="str">
        <f>VLOOKUP(P1793,Key!$A$2:$C$160,3,FALSE)</f>
        <v>Home - PP</v>
      </c>
      <c r="S1793" t="str">
        <f>VLOOKUP(P1793,Key!$A$2:$D$160,4,FALSE)</f>
        <v>Home - PP</v>
      </c>
      <c r="T1793" t="b">
        <v>0</v>
      </c>
      <c r="U1793" s="4">
        <f t="shared" si="240"/>
        <v>10746.648658261576</v>
      </c>
    </row>
    <row r="1794" spans="1:21" x14ac:dyDescent="0.2">
      <c r="A1794">
        <v>7818115102</v>
      </c>
      <c r="B1794" t="s">
        <v>1345</v>
      </c>
      <c r="D1794" s="9">
        <v>44820</v>
      </c>
      <c r="F1794" s="7">
        <f t="shared" si="234"/>
        <v>44820</v>
      </c>
      <c r="G1794" s="6">
        <f t="shared" si="235"/>
        <v>9</v>
      </c>
      <c r="H1794" s="6">
        <f t="shared" si="236"/>
        <v>16</v>
      </c>
      <c r="I1794" s="6">
        <f t="shared" si="237"/>
        <v>2022</v>
      </c>
      <c r="J1794" t="s">
        <v>4</v>
      </c>
      <c r="K1794" t="s">
        <v>5</v>
      </c>
      <c r="L1794">
        <v>2863</v>
      </c>
      <c r="M1794">
        <v>10043.1201171875</v>
      </c>
      <c r="N1794">
        <f t="shared" si="238"/>
        <v>10.043120117187501</v>
      </c>
      <c r="O1794" s="4">
        <f t="shared" si="239"/>
        <v>6.2405035903369139</v>
      </c>
      <c r="P1794" s="3" t="s">
        <v>508</v>
      </c>
      <c r="Q1794" t="str">
        <f>VLOOKUP(P1794,Key!$A$2:$C$160,2,FALSE)</f>
        <v>Home - PP</v>
      </c>
      <c r="R1794" t="str">
        <f>VLOOKUP(P1794,Key!$A$2:$C$160,3,FALSE)</f>
        <v>Home - PP</v>
      </c>
      <c r="S1794" t="str">
        <f>VLOOKUP(P1794,Key!$A$2:$D$160,4,FALSE)</f>
        <v>Home - PP</v>
      </c>
      <c r="T1794" t="b">
        <v>0</v>
      </c>
      <c r="U1794" s="4">
        <f t="shared" si="240"/>
        <v>10752.889161851914</v>
      </c>
    </row>
    <row r="1795" spans="1:21" x14ac:dyDescent="0.2">
      <c r="A1795">
        <v>7823532814</v>
      </c>
      <c r="B1795" t="s">
        <v>1346</v>
      </c>
      <c r="D1795" s="9">
        <v>44821</v>
      </c>
      <c r="F1795" s="7">
        <f t="shared" si="234"/>
        <v>44821</v>
      </c>
      <c r="G1795" s="6">
        <f t="shared" si="235"/>
        <v>9</v>
      </c>
      <c r="H1795" s="6">
        <f t="shared" si="236"/>
        <v>17</v>
      </c>
      <c r="I1795" s="6">
        <f t="shared" si="237"/>
        <v>2022</v>
      </c>
      <c r="J1795" t="s">
        <v>4</v>
      </c>
      <c r="K1795" t="s">
        <v>5</v>
      </c>
      <c r="L1795">
        <v>2897</v>
      </c>
      <c r="M1795">
        <v>10200.6201171875</v>
      </c>
      <c r="N1795">
        <f t="shared" si="238"/>
        <v>10.2006201171875</v>
      </c>
      <c r="O1795" s="4">
        <f t="shared" si="239"/>
        <v>6.3383695228369143</v>
      </c>
      <c r="P1795" s="5" t="s">
        <v>847</v>
      </c>
      <c r="Q1795" t="str">
        <f>VLOOKUP(P1795,Key!$A$2:$C$160,2,FALSE)</f>
        <v>Home - MDR</v>
      </c>
      <c r="R1795" t="str">
        <f>VLOOKUP(P1795,Key!$A$2:$C$160,3,FALSE)</f>
        <v>Home - MDR</v>
      </c>
      <c r="S1795" t="str">
        <f>VLOOKUP(P1795,Key!$A$2:$D$160,4,FALSE)</f>
        <v>Home - MDR</v>
      </c>
      <c r="T1795" t="b">
        <v>0</v>
      </c>
      <c r="U1795" s="4">
        <f t="shared" si="240"/>
        <v>10759.22753137475</v>
      </c>
    </row>
    <row r="1796" spans="1:21" x14ac:dyDescent="0.2">
      <c r="A1796">
        <v>7829365665</v>
      </c>
      <c r="B1796" t="s">
        <v>1347</v>
      </c>
      <c r="D1796" s="9">
        <v>44822</v>
      </c>
      <c r="F1796" s="7">
        <f t="shared" si="234"/>
        <v>44822</v>
      </c>
      <c r="G1796" s="6">
        <f t="shared" si="235"/>
        <v>9</v>
      </c>
      <c r="H1796" s="6">
        <f t="shared" si="236"/>
        <v>18</v>
      </c>
      <c r="I1796" s="6">
        <f t="shared" si="237"/>
        <v>2022</v>
      </c>
      <c r="J1796" t="s">
        <v>4</v>
      </c>
      <c r="K1796" t="s">
        <v>5</v>
      </c>
      <c r="L1796">
        <v>1921</v>
      </c>
      <c r="M1796">
        <v>6741.56005859375</v>
      </c>
      <c r="N1796">
        <f t="shared" si="238"/>
        <v>6.7415600585937501</v>
      </c>
      <c r="O1796" s="4">
        <f t="shared" si="239"/>
        <v>4.189009915168457</v>
      </c>
      <c r="P1796" s="5" t="s">
        <v>847</v>
      </c>
      <c r="Q1796" t="str">
        <f>VLOOKUP(P1796,Key!$A$2:$C$160,2,FALSE)</f>
        <v>Home - MDR</v>
      </c>
      <c r="R1796" t="str">
        <f>VLOOKUP(P1796,Key!$A$2:$C$160,3,FALSE)</f>
        <v>Home - MDR</v>
      </c>
      <c r="S1796" t="str">
        <f>VLOOKUP(P1796,Key!$A$2:$D$160,4,FALSE)</f>
        <v>Home - MDR</v>
      </c>
      <c r="T1796" t="b">
        <v>0</v>
      </c>
      <c r="U1796" s="4">
        <f t="shared" si="240"/>
        <v>10763.416541289918</v>
      </c>
    </row>
    <row r="1797" spans="1:21" x14ac:dyDescent="0.2">
      <c r="A1797">
        <v>7833709386</v>
      </c>
      <c r="B1797" t="s">
        <v>1348</v>
      </c>
      <c r="D1797" s="9">
        <v>44823</v>
      </c>
      <c r="F1797" s="7">
        <f t="shared" ref="F1797:F1860" si="241">DATE(I1797,G1797,H1797)</f>
        <v>44823</v>
      </c>
      <c r="G1797" s="6">
        <f t="shared" ref="G1797:G1860" si="242">MONTH(D1797)</f>
        <v>9</v>
      </c>
      <c r="H1797" s="6">
        <f t="shared" ref="H1797:H1860" si="243">DAY(D1797)</f>
        <v>19</v>
      </c>
      <c r="I1797" s="6">
        <f t="shared" ref="I1797:I1860" si="244">YEAR(D1797)</f>
        <v>2022</v>
      </c>
      <c r="J1797" t="s">
        <v>4</v>
      </c>
      <c r="K1797" t="s">
        <v>5</v>
      </c>
      <c r="L1797">
        <v>3142</v>
      </c>
      <c r="M1797">
        <v>11129.66015625</v>
      </c>
      <c r="N1797">
        <f t="shared" si="238"/>
        <v>11.129660156250001</v>
      </c>
      <c r="O1797" s="4">
        <f t="shared" si="239"/>
        <v>6.915648060949219</v>
      </c>
      <c r="P1797" s="5" t="s">
        <v>847</v>
      </c>
      <c r="Q1797" t="str">
        <f>VLOOKUP(P1797,Key!$A$2:$C$160,2,FALSE)</f>
        <v>Home - MDR</v>
      </c>
      <c r="R1797" t="str">
        <f>VLOOKUP(P1797,Key!$A$2:$C$160,3,FALSE)</f>
        <v>Home - MDR</v>
      </c>
      <c r="S1797" t="str">
        <f>VLOOKUP(P1797,Key!$A$2:$D$160,4,FALSE)</f>
        <v>Home - MDR</v>
      </c>
      <c r="T1797" t="b">
        <v>0</v>
      </c>
      <c r="U1797" s="4">
        <f t="shared" si="240"/>
        <v>10770.332189350867</v>
      </c>
    </row>
    <row r="1798" spans="1:21" x14ac:dyDescent="0.2">
      <c r="A1798">
        <v>7839219927</v>
      </c>
      <c r="B1798" t="s">
        <v>1349</v>
      </c>
      <c r="D1798" s="9">
        <v>44824</v>
      </c>
      <c r="F1798" s="7">
        <f t="shared" si="241"/>
        <v>44824</v>
      </c>
      <c r="G1798" s="6">
        <f t="shared" si="242"/>
        <v>9</v>
      </c>
      <c r="H1798" s="6">
        <f t="shared" si="243"/>
        <v>20</v>
      </c>
      <c r="I1798" s="6">
        <f t="shared" si="244"/>
        <v>2022</v>
      </c>
      <c r="J1798" t="s">
        <v>4</v>
      </c>
      <c r="K1798" t="s">
        <v>5</v>
      </c>
      <c r="L1798">
        <v>2876</v>
      </c>
      <c r="M1798">
        <v>10158.6396484375</v>
      </c>
      <c r="N1798">
        <f t="shared" si="238"/>
        <v>10.1586396484375</v>
      </c>
      <c r="O1798" s="4">
        <f t="shared" si="239"/>
        <v>6.3122840769892576</v>
      </c>
      <c r="P1798" s="5" t="s">
        <v>847</v>
      </c>
      <c r="Q1798" t="str">
        <f>VLOOKUP(P1798,Key!$A$2:$C$160,2,FALSE)</f>
        <v>Home - MDR</v>
      </c>
      <c r="R1798" t="str">
        <f>VLOOKUP(P1798,Key!$A$2:$C$160,3,FALSE)</f>
        <v>Home - MDR</v>
      </c>
      <c r="S1798" t="str">
        <f>VLOOKUP(P1798,Key!$A$2:$D$160,4,FALSE)</f>
        <v>Home - MDR</v>
      </c>
      <c r="T1798" t="b">
        <v>0</v>
      </c>
      <c r="U1798" s="4">
        <f t="shared" si="240"/>
        <v>10776.644473427856</v>
      </c>
    </row>
    <row r="1799" spans="1:21" x14ac:dyDescent="0.2">
      <c r="A1799">
        <v>7844895277</v>
      </c>
      <c r="B1799" t="s">
        <v>1350</v>
      </c>
      <c r="D1799" s="9">
        <v>44825</v>
      </c>
      <c r="F1799" s="7">
        <f t="shared" si="241"/>
        <v>44825</v>
      </c>
      <c r="G1799" s="6">
        <f t="shared" si="242"/>
        <v>9</v>
      </c>
      <c r="H1799" s="6">
        <f t="shared" si="243"/>
        <v>21</v>
      </c>
      <c r="I1799" s="6">
        <f t="shared" si="244"/>
        <v>2022</v>
      </c>
      <c r="J1799" t="s">
        <v>4</v>
      </c>
      <c r="K1799" t="s">
        <v>5</v>
      </c>
      <c r="L1799">
        <v>2934</v>
      </c>
      <c r="M1799">
        <v>10307.2099609375</v>
      </c>
      <c r="N1799">
        <f t="shared" si="238"/>
        <v>10.307209960937501</v>
      </c>
      <c r="O1799" s="4">
        <f t="shared" si="239"/>
        <v>6.4046013606376953</v>
      </c>
      <c r="P1799" s="5" t="s">
        <v>847</v>
      </c>
      <c r="Q1799" t="str">
        <f>VLOOKUP(P1799,Key!$A$2:$C$160,2,FALSE)</f>
        <v>Home - MDR</v>
      </c>
      <c r="R1799" t="str">
        <f>VLOOKUP(P1799,Key!$A$2:$C$160,3,FALSE)</f>
        <v>Home - MDR</v>
      </c>
      <c r="S1799" t="str">
        <f>VLOOKUP(P1799,Key!$A$2:$D$160,4,FALSE)</f>
        <v>Home - MDR</v>
      </c>
      <c r="T1799" t="b">
        <v>0</v>
      </c>
      <c r="U1799" s="4">
        <f t="shared" si="240"/>
        <v>10783.049074788494</v>
      </c>
    </row>
    <row r="1800" spans="1:21" x14ac:dyDescent="0.2">
      <c r="A1800">
        <v>7850105062</v>
      </c>
      <c r="B1800" t="s">
        <v>1351</v>
      </c>
      <c r="D1800" s="9">
        <v>44826</v>
      </c>
      <c r="F1800" s="7">
        <f t="shared" si="241"/>
        <v>44826</v>
      </c>
      <c r="G1800" s="6">
        <f t="shared" si="242"/>
        <v>9</v>
      </c>
      <c r="H1800" s="6">
        <f t="shared" si="243"/>
        <v>22</v>
      </c>
      <c r="I1800" s="6">
        <f t="shared" si="244"/>
        <v>2022</v>
      </c>
      <c r="J1800" t="s">
        <v>4</v>
      </c>
      <c r="K1800" t="s">
        <v>5</v>
      </c>
      <c r="L1800">
        <v>2809</v>
      </c>
      <c r="M1800">
        <v>10117.669921875</v>
      </c>
      <c r="N1800">
        <f t="shared" si="238"/>
        <v>10.117669921875001</v>
      </c>
      <c r="O1800" s="4">
        <f t="shared" si="239"/>
        <v>6.2868266770253909</v>
      </c>
      <c r="P1800" s="5" t="s">
        <v>847</v>
      </c>
      <c r="Q1800" t="str">
        <f>VLOOKUP(P1800,Key!$A$2:$C$160,2,FALSE)</f>
        <v>Home - MDR</v>
      </c>
      <c r="R1800" t="str">
        <f>VLOOKUP(P1800,Key!$A$2:$C$160,3,FALSE)</f>
        <v>Home - MDR</v>
      </c>
      <c r="S1800" t="str">
        <f>VLOOKUP(P1800,Key!$A$2:$D$160,4,FALSE)</f>
        <v>Home - MDR</v>
      </c>
      <c r="T1800" t="b">
        <v>0</v>
      </c>
      <c r="U1800" s="4">
        <f t="shared" si="240"/>
        <v>10789.33590146552</v>
      </c>
    </row>
    <row r="1801" spans="1:21" x14ac:dyDescent="0.2">
      <c r="A1801">
        <v>7855144602</v>
      </c>
      <c r="B1801" t="s">
        <v>1352</v>
      </c>
      <c r="D1801" s="9">
        <v>44827</v>
      </c>
      <c r="F1801" s="7">
        <f t="shared" si="241"/>
        <v>44827</v>
      </c>
      <c r="G1801" s="6">
        <f t="shared" si="242"/>
        <v>9</v>
      </c>
      <c r="H1801" s="6">
        <f t="shared" si="243"/>
        <v>23</v>
      </c>
      <c r="I1801" s="6">
        <f t="shared" si="244"/>
        <v>2022</v>
      </c>
      <c r="J1801" t="s">
        <v>4</v>
      </c>
      <c r="K1801" t="s">
        <v>5</v>
      </c>
      <c r="L1801">
        <v>3117</v>
      </c>
      <c r="M1801">
        <v>10811.9404296875</v>
      </c>
      <c r="N1801">
        <f t="shared" si="238"/>
        <v>10.8119404296875</v>
      </c>
      <c r="O1801" s="4">
        <f t="shared" si="239"/>
        <v>6.7182262367353518</v>
      </c>
      <c r="P1801" s="5" t="s">
        <v>847</v>
      </c>
      <c r="Q1801" t="str">
        <f>VLOOKUP(P1801,Key!$A$2:$C$160,2,FALSE)</f>
        <v>Home - MDR</v>
      </c>
      <c r="R1801" t="str">
        <f>VLOOKUP(P1801,Key!$A$2:$C$160,3,FALSE)</f>
        <v>Home - MDR</v>
      </c>
      <c r="S1801" t="str">
        <f>VLOOKUP(P1801,Key!$A$2:$D$160,4,FALSE)</f>
        <v>Home - MDR</v>
      </c>
      <c r="T1801" t="b">
        <v>0</v>
      </c>
      <c r="U1801" s="4">
        <f t="shared" si="240"/>
        <v>10796.054127702255</v>
      </c>
    </row>
    <row r="1802" spans="1:21" x14ac:dyDescent="0.2">
      <c r="A1802">
        <v>7860489481</v>
      </c>
      <c r="B1802" t="s">
        <v>1353</v>
      </c>
      <c r="D1802" s="9">
        <v>44828</v>
      </c>
      <c r="F1802" s="7">
        <f t="shared" si="241"/>
        <v>44828</v>
      </c>
      <c r="G1802" s="6">
        <f t="shared" si="242"/>
        <v>9</v>
      </c>
      <c r="H1802" s="6">
        <f t="shared" si="243"/>
        <v>24</v>
      </c>
      <c r="I1802" s="6">
        <f t="shared" si="244"/>
        <v>2022</v>
      </c>
      <c r="J1802" t="s">
        <v>4</v>
      </c>
      <c r="K1802" t="s">
        <v>5</v>
      </c>
      <c r="L1802">
        <v>2895</v>
      </c>
      <c r="M1802">
        <v>10289.640625</v>
      </c>
      <c r="N1802">
        <f t="shared" si="238"/>
        <v>10.289640625000001</v>
      </c>
      <c r="O1802" s="4">
        <f t="shared" si="239"/>
        <v>6.3936842847968753</v>
      </c>
      <c r="P1802" s="5" t="s">
        <v>847</v>
      </c>
      <c r="Q1802" t="str">
        <f>VLOOKUP(P1802,Key!$A$2:$C$160,2,FALSE)</f>
        <v>Home - MDR</v>
      </c>
      <c r="R1802" t="str">
        <f>VLOOKUP(P1802,Key!$A$2:$C$160,3,FALSE)</f>
        <v>Home - MDR</v>
      </c>
      <c r="S1802" t="str">
        <f>VLOOKUP(P1802,Key!$A$2:$D$160,4,FALSE)</f>
        <v>Home - MDR</v>
      </c>
      <c r="T1802" t="b">
        <v>0</v>
      </c>
      <c r="U1802" s="4">
        <f t="shared" si="240"/>
        <v>10802.447811987051</v>
      </c>
    </row>
    <row r="1803" spans="1:21" x14ac:dyDescent="0.2">
      <c r="A1803">
        <v>7866186642</v>
      </c>
      <c r="B1803" t="s">
        <v>1354</v>
      </c>
      <c r="D1803" s="9">
        <v>44829</v>
      </c>
      <c r="F1803" s="7">
        <f t="shared" si="241"/>
        <v>44829</v>
      </c>
      <c r="G1803" s="6">
        <f t="shared" si="242"/>
        <v>9</v>
      </c>
      <c r="H1803" s="6">
        <f t="shared" si="243"/>
        <v>25</v>
      </c>
      <c r="I1803" s="6">
        <f t="shared" si="244"/>
        <v>2022</v>
      </c>
      <c r="J1803" t="s">
        <v>1117</v>
      </c>
      <c r="K1803" t="s">
        <v>5</v>
      </c>
      <c r="L1803">
        <v>2595</v>
      </c>
      <c r="M1803">
        <v>8368.60546875</v>
      </c>
      <c r="N1803">
        <f t="shared" si="238"/>
        <v>8.3686054687499993</v>
      </c>
      <c r="O1803" s="4">
        <f t="shared" si="239"/>
        <v>5.2000087487226567</v>
      </c>
      <c r="P1803" s="5" t="s">
        <v>847</v>
      </c>
      <c r="Q1803" t="str">
        <f>VLOOKUP(P1803,Key!$A$2:$C$160,2,FALSE)</f>
        <v>Home - MDR</v>
      </c>
      <c r="R1803" t="str">
        <f>VLOOKUP(P1803,Key!$A$2:$C$160,3,FALSE)</f>
        <v>Home - MDR</v>
      </c>
      <c r="S1803" t="str">
        <f>VLOOKUP(P1803,Key!$A$2:$D$160,4,FALSE)</f>
        <v>Home - MDR</v>
      </c>
      <c r="T1803" t="b">
        <v>1</v>
      </c>
      <c r="U1803" s="4">
        <f t="shared" si="240"/>
        <v>10807.647820735774</v>
      </c>
    </row>
    <row r="1804" spans="1:21" x14ac:dyDescent="0.2">
      <c r="A1804">
        <v>7870364603</v>
      </c>
      <c r="B1804" t="s">
        <v>1355</v>
      </c>
      <c r="D1804" s="9">
        <v>44830</v>
      </c>
      <c r="F1804" s="7">
        <f t="shared" si="241"/>
        <v>44830</v>
      </c>
      <c r="G1804" s="6">
        <f t="shared" si="242"/>
        <v>9</v>
      </c>
      <c r="H1804" s="6">
        <f t="shared" si="243"/>
        <v>26</v>
      </c>
      <c r="I1804" s="6">
        <f t="shared" si="244"/>
        <v>2022</v>
      </c>
      <c r="J1804" t="s">
        <v>4</v>
      </c>
      <c r="K1804" t="s">
        <v>5</v>
      </c>
      <c r="L1804">
        <v>2847</v>
      </c>
      <c r="M1804">
        <v>10137.140625</v>
      </c>
      <c r="N1804">
        <f t="shared" si="238"/>
        <v>10.137140625000001</v>
      </c>
      <c r="O1804" s="4">
        <f t="shared" si="239"/>
        <v>6.2989252072968753</v>
      </c>
      <c r="P1804" s="5" t="s">
        <v>847</v>
      </c>
      <c r="Q1804" t="str">
        <f>VLOOKUP(P1804,Key!$A$2:$C$160,2,FALSE)</f>
        <v>Home - MDR</v>
      </c>
      <c r="R1804" t="str">
        <f>VLOOKUP(P1804,Key!$A$2:$C$160,3,FALSE)</f>
        <v>Home - MDR</v>
      </c>
      <c r="S1804" t="str">
        <f>VLOOKUP(P1804,Key!$A$2:$D$160,4,FALSE)</f>
        <v>Home - MDR</v>
      </c>
      <c r="T1804" t="b">
        <v>0</v>
      </c>
      <c r="U1804" s="4">
        <f t="shared" si="240"/>
        <v>10813.946745943071</v>
      </c>
    </row>
    <row r="1805" spans="1:21" x14ac:dyDescent="0.2">
      <c r="A1805">
        <v>7875594243</v>
      </c>
      <c r="B1805" t="s">
        <v>1356</v>
      </c>
      <c r="D1805" s="9">
        <v>44831</v>
      </c>
      <c r="F1805" s="7">
        <f t="shared" si="241"/>
        <v>44831</v>
      </c>
      <c r="G1805" s="6">
        <f t="shared" si="242"/>
        <v>9</v>
      </c>
      <c r="H1805" s="6">
        <f t="shared" si="243"/>
        <v>27</v>
      </c>
      <c r="I1805" s="6">
        <f t="shared" si="244"/>
        <v>2022</v>
      </c>
      <c r="J1805" t="s">
        <v>4</v>
      </c>
      <c r="K1805" t="s">
        <v>5</v>
      </c>
      <c r="L1805">
        <v>2912</v>
      </c>
      <c r="M1805">
        <v>10485.98046875</v>
      </c>
      <c r="N1805">
        <f t="shared" si="238"/>
        <v>10.48598046875</v>
      </c>
      <c r="O1805" s="4">
        <f t="shared" si="239"/>
        <v>6.5156841698476562</v>
      </c>
      <c r="P1805" s="5" t="s">
        <v>847</v>
      </c>
      <c r="Q1805" t="str">
        <f>VLOOKUP(P1805,Key!$A$2:$C$160,2,FALSE)</f>
        <v>Home - MDR</v>
      </c>
      <c r="R1805" t="str">
        <f>VLOOKUP(P1805,Key!$A$2:$C$160,3,FALSE)</f>
        <v>Home - MDR</v>
      </c>
      <c r="S1805" t="str">
        <f>VLOOKUP(P1805,Key!$A$2:$D$160,4,FALSE)</f>
        <v>Home - MDR</v>
      </c>
      <c r="T1805" t="b">
        <v>0</v>
      </c>
      <c r="U1805" s="4">
        <f t="shared" si="240"/>
        <v>10820.462430112919</v>
      </c>
    </row>
    <row r="1806" spans="1:21" x14ac:dyDescent="0.2">
      <c r="A1806">
        <v>7880457549</v>
      </c>
      <c r="B1806" t="s">
        <v>1357</v>
      </c>
      <c r="D1806" s="9">
        <v>44832</v>
      </c>
      <c r="F1806" s="7">
        <f t="shared" si="241"/>
        <v>44832</v>
      </c>
      <c r="G1806" s="6">
        <f t="shared" si="242"/>
        <v>9</v>
      </c>
      <c r="H1806" s="6">
        <f t="shared" si="243"/>
        <v>28</v>
      </c>
      <c r="I1806" s="6">
        <f t="shared" si="244"/>
        <v>2022</v>
      </c>
      <c r="J1806" t="s">
        <v>4</v>
      </c>
      <c r="K1806" t="s">
        <v>5</v>
      </c>
      <c r="L1806">
        <v>2431</v>
      </c>
      <c r="M1806">
        <v>8440.48046875</v>
      </c>
      <c r="N1806">
        <f t="shared" si="238"/>
        <v>8.4404804687499997</v>
      </c>
      <c r="O1806" s="4">
        <f t="shared" si="239"/>
        <v>5.2446697893476566</v>
      </c>
      <c r="P1806" s="5" t="s">
        <v>847</v>
      </c>
      <c r="Q1806" t="str">
        <f>VLOOKUP(P1806,Key!$A$2:$C$160,2,FALSE)</f>
        <v>Home - MDR</v>
      </c>
      <c r="R1806" t="str">
        <f>VLOOKUP(P1806,Key!$A$2:$C$160,3,FALSE)</f>
        <v>Home - MDR</v>
      </c>
      <c r="S1806" t="str">
        <f>VLOOKUP(P1806,Key!$A$2:$D$160,4,FALSE)</f>
        <v>Home - MDR</v>
      </c>
      <c r="T1806" t="b">
        <v>0</v>
      </c>
      <c r="U1806" s="4">
        <f t="shared" si="240"/>
        <v>10825.707099902267</v>
      </c>
    </row>
    <row r="1807" spans="1:21" x14ac:dyDescent="0.2">
      <c r="A1807">
        <v>7885562957</v>
      </c>
      <c r="B1807" t="s">
        <v>1358</v>
      </c>
      <c r="D1807" s="9">
        <v>44833</v>
      </c>
      <c r="F1807" s="7">
        <f t="shared" si="241"/>
        <v>44833</v>
      </c>
      <c r="G1807" s="6">
        <f t="shared" si="242"/>
        <v>9</v>
      </c>
      <c r="H1807" s="6">
        <f t="shared" si="243"/>
        <v>29</v>
      </c>
      <c r="I1807" s="6">
        <f t="shared" si="244"/>
        <v>2022</v>
      </c>
      <c r="J1807" t="s">
        <v>4</v>
      </c>
      <c r="K1807" t="s">
        <v>5</v>
      </c>
      <c r="L1807">
        <v>3011</v>
      </c>
      <c r="M1807">
        <v>10433.5</v>
      </c>
      <c r="N1807">
        <f t="shared" si="238"/>
        <v>10.4335</v>
      </c>
      <c r="O1807" s="4">
        <f t="shared" si="239"/>
        <v>6.4830743284999999</v>
      </c>
      <c r="P1807" s="5" t="s">
        <v>847</v>
      </c>
      <c r="Q1807" t="str">
        <f>VLOOKUP(P1807,Key!$A$2:$C$160,2,FALSE)</f>
        <v>Home - MDR</v>
      </c>
      <c r="R1807" t="str">
        <f>VLOOKUP(P1807,Key!$A$2:$C$160,3,FALSE)</f>
        <v>Home - MDR</v>
      </c>
      <c r="S1807" t="str">
        <f>VLOOKUP(P1807,Key!$A$2:$D$160,4,FALSE)</f>
        <v>Home - MDR</v>
      </c>
      <c r="T1807" t="b">
        <v>0</v>
      </c>
      <c r="U1807" s="4">
        <f t="shared" si="240"/>
        <v>10832.190174230767</v>
      </c>
    </row>
    <row r="1808" spans="1:21" x14ac:dyDescent="0.2">
      <c r="A1808">
        <v>7890206591</v>
      </c>
      <c r="B1808" t="s">
        <v>1359</v>
      </c>
      <c r="D1808" s="9">
        <v>44834</v>
      </c>
      <c r="F1808" s="7">
        <f t="shared" si="241"/>
        <v>44834</v>
      </c>
      <c r="G1808" s="6">
        <f t="shared" si="242"/>
        <v>9</v>
      </c>
      <c r="H1808" s="6">
        <f t="shared" si="243"/>
        <v>30</v>
      </c>
      <c r="I1808" s="6">
        <f t="shared" si="244"/>
        <v>2022</v>
      </c>
      <c r="J1808" t="s">
        <v>4</v>
      </c>
      <c r="K1808" t="s">
        <v>5</v>
      </c>
      <c r="L1808">
        <v>3074</v>
      </c>
      <c r="M1808">
        <v>10355.3095703125</v>
      </c>
      <c r="N1808">
        <f t="shared" si="238"/>
        <v>10.3553095703125</v>
      </c>
      <c r="O1808" s="4">
        <f t="shared" si="239"/>
        <v>6.4344890630146487</v>
      </c>
      <c r="P1808" s="5" t="s">
        <v>847</v>
      </c>
      <c r="Q1808" t="str">
        <f>VLOOKUP(P1808,Key!$A$2:$C$160,2,FALSE)</f>
        <v>Home - MDR</v>
      </c>
      <c r="R1808" t="str">
        <f>VLOOKUP(P1808,Key!$A$2:$C$160,3,FALSE)</f>
        <v>Home - MDR</v>
      </c>
      <c r="S1808" t="str">
        <f>VLOOKUP(P1808,Key!$A$2:$D$160,4,FALSE)</f>
        <v>Home - MDR</v>
      </c>
      <c r="T1808" t="b">
        <v>0</v>
      </c>
      <c r="U1808" s="4">
        <f t="shared" si="240"/>
        <v>10838.624663293782</v>
      </c>
    </row>
    <row r="1809" spans="1:21" x14ac:dyDescent="0.2">
      <c r="A1809">
        <v>7895586485</v>
      </c>
      <c r="B1809" t="s">
        <v>1360</v>
      </c>
      <c r="D1809" s="9">
        <v>44835</v>
      </c>
      <c r="F1809" s="7">
        <f t="shared" si="241"/>
        <v>44835</v>
      </c>
      <c r="G1809" s="6">
        <f t="shared" si="242"/>
        <v>10</v>
      </c>
      <c r="H1809" s="6">
        <f t="shared" si="243"/>
        <v>1</v>
      </c>
      <c r="I1809" s="6">
        <f t="shared" si="244"/>
        <v>2022</v>
      </c>
      <c r="J1809" t="s">
        <v>4</v>
      </c>
      <c r="K1809" t="s">
        <v>5</v>
      </c>
      <c r="L1809">
        <v>2869</v>
      </c>
      <c r="M1809">
        <v>10037.1396484375</v>
      </c>
      <c r="N1809">
        <f t="shared" si="238"/>
        <v>10.037139648437501</v>
      </c>
      <c r="O1809" s="4">
        <f t="shared" si="239"/>
        <v>6.2367875004892577</v>
      </c>
      <c r="P1809" s="5" t="s">
        <v>847</v>
      </c>
      <c r="Q1809" t="str">
        <f>VLOOKUP(P1809,Key!$A$2:$C$160,2,FALSE)</f>
        <v>Home - MDR</v>
      </c>
      <c r="R1809" t="str">
        <f>VLOOKUP(P1809,Key!$A$2:$C$160,3,FALSE)</f>
        <v>Home - MDR</v>
      </c>
      <c r="S1809" t="str">
        <f>VLOOKUP(P1809,Key!$A$2:$D$160,4,FALSE)</f>
        <v>Home - MDR</v>
      </c>
      <c r="T1809" t="b">
        <v>0</v>
      </c>
      <c r="U1809" s="4">
        <f t="shared" si="240"/>
        <v>10844.861450794271</v>
      </c>
    </row>
    <row r="1810" spans="1:21" x14ac:dyDescent="0.2">
      <c r="A1810">
        <v>7901308123</v>
      </c>
      <c r="B1810" t="s">
        <v>1361</v>
      </c>
      <c r="D1810" s="9">
        <v>44836</v>
      </c>
      <c r="F1810" s="7">
        <f t="shared" si="241"/>
        <v>44836</v>
      </c>
      <c r="G1810" s="6">
        <f t="shared" si="242"/>
        <v>10</v>
      </c>
      <c r="H1810" s="6">
        <f t="shared" si="243"/>
        <v>2</v>
      </c>
      <c r="I1810" s="6">
        <f t="shared" si="244"/>
        <v>2022</v>
      </c>
      <c r="J1810" t="s">
        <v>4</v>
      </c>
      <c r="K1810" t="s">
        <v>5</v>
      </c>
      <c r="L1810">
        <v>1900</v>
      </c>
      <c r="M1810">
        <v>6616.81982421875</v>
      </c>
      <c r="N1810">
        <f t="shared" si="238"/>
        <v>6.6168198242187497</v>
      </c>
      <c r="O1810" s="4">
        <f t="shared" si="239"/>
        <v>4.1114999509946291</v>
      </c>
      <c r="P1810" s="5" t="s">
        <v>847</v>
      </c>
      <c r="Q1810" t="str">
        <f>VLOOKUP(P1810,Key!$A$2:$C$160,2,FALSE)</f>
        <v>Home - MDR</v>
      </c>
      <c r="R1810" t="str">
        <f>VLOOKUP(P1810,Key!$A$2:$C$160,3,FALSE)</f>
        <v>Home - MDR</v>
      </c>
      <c r="S1810" t="str">
        <f>VLOOKUP(P1810,Key!$A$2:$D$160,4,FALSE)</f>
        <v>Home - MDR</v>
      </c>
      <c r="T1810" t="b">
        <v>0</v>
      </c>
      <c r="U1810" s="4">
        <f t="shared" si="240"/>
        <v>10848.972950745267</v>
      </c>
    </row>
    <row r="1811" spans="1:21" x14ac:dyDescent="0.2">
      <c r="A1811">
        <v>7905674864</v>
      </c>
      <c r="B1811" t="s">
        <v>1362</v>
      </c>
      <c r="D1811" s="9">
        <v>44837</v>
      </c>
      <c r="F1811" s="7">
        <f t="shared" si="241"/>
        <v>44837</v>
      </c>
      <c r="G1811" s="6">
        <f t="shared" si="242"/>
        <v>10</v>
      </c>
      <c r="H1811" s="6">
        <f t="shared" si="243"/>
        <v>3</v>
      </c>
      <c r="I1811" s="6">
        <f t="shared" si="244"/>
        <v>2022</v>
      </c>
      <c r="J1811" t="s">
        <v>4</v>
      </c>
      <c r="K1811" t="s">
        <v>5</v>
      </c>
      <c r="L1811">
        <v>3069</v>
      </c>
      <c r="M1811">
        <v>10442.240234375</v>
      </c>
      <c r="N1811">
        <f t="shared" si="238"/>
        <v>10.442240234374999</v>
      </c>
      <c r="O1811" s="4">
        <f t="shared" si="239"/>
        <v>6.4885052566738279</v>
      </c>
      <c r="P1811" s="5" t="s">
        <v>847</v>
      </c>
      <c r="Q1811" t="str">
        <f>VLOOKUP(P1811,Key!$A$2:$C$160,2,FALSE)</f>
        <v>Home - MDR</v>
      </c>
      <c r="R1811" t="str">
        <f>VLOOKUP(P1811,Key!$A$2:$C$160,3,FALSE)</f>
        <v>Home - MDR</v>
      </c>
      <c r="S1811" t="str">
        <f>VLOOKUP(P1811,Key!$A$2:$D$160,4,FALSE)</f>
        <v>Home - MDR</v>
      </c>
      <c r="T1811" t="b">
        <v>0</v>
      </c>
      <c r="U1811" s="4">
        <f t="shared" si="240"/>
        <v>10855.46145600194</v>
      </c>
    </row>
    <row r="1812" spans="1:21" x14ac:dyDescent="0.2">
      <c r="A1812">
        <v>7911137868</v>
      </c>
      <c r="B1812" t="s">
        <v>1363</v>
      </c>
      <c r="D1812" s="9">
        <v>44838</v>
      </c>
      <c r="F1812" s="7">
        <f t="shared" si="241"/>
        <v>44838</v>
      </c>
      <c r="G1812" s="6">
        <f t="shared" si="242"/>
        <v>10</v>
      </c>
      <c r="H1812" s="6">
        <f t="shared" si="243"/>
        <v>4</v>
      </c>
      <c r="I1812" s="6">
        <f t="shared" si="244"/>
        <v>2022</v>
      </c>
      <c r="J1812" t="s">
        <v>4</v>
      </c>
      <c r="K1812" t="s">
        <v>5</v>
      </c>
      <c r="L1812">
        <v>3107</v>
      </c>
      <c r="M1812">
        <v>11028.73046875</v>
      </c>
      <c r="N1812">
        <f t="shared" si="238"/>
        <v>11.02873046875</v>
      </c>
      <c r="O1812" s="4">
        <f t="shared" si="239"/>
        <v>6.8529332800976563</v>
      </c>
      <c r="P1812" s="5" t="s">
        <v>847</v>
      </c>
      <c r="Q1812" t="str">
        <f>VLOOKUP(P1812,Key!$A$2:$C$160,2,FALSE)</f>
        <v>Home - MDR</v>
      </c>
      <c r="R1812" t="str">
        <f>VLOOKUP(P1812,Key!$A$2:$C$160,3,FALSE)</f>
        <v>Home - MDR</v>
      </c>
      <c r="S1812" t="str">
        <f>VLOOKUP(P1812,Key!$A$2:$D$160,4,FALSE)</f>
        <v>Home - MDR</v>
      </c>
      <c r="T1812" t="b">
        <v>0</v>
      </c>
      <c r="U1812" s="4">
        <f t="shared" si="240"/>
        <v>10862.314389282037</v>
      </c>
    </row>
    <row r="1813" spans="1:21" x14ac:dyDescent="0.2">
      <c r="A1813">
        <v>7916286636</v>
      </c>
      <c r="B1813" t="s">
        <v>1364</v>
      </c>
      <c r="D1813" s="9">
        <v>44839</v>
      </c>
      <c r="F1813" s="7">
        <f t="shared" si="241"/>
        <v>44839</v>
      </c>
      <c r="G1813" s="6">
        <f t="shared" si="242"/>
        <v>10</v>
      </c>
      <c r="H1813" s="6">
        <f t="shared" si="243"/>
        <v>5</v>
      </c>
      <c r="I1813" s="6">
        <f t="shared" si="244"/>
        <v>2022</v>
      </c>
      <c r="J1813" t="s">
        <v>4</v>
      </c>
      <c r="K1813" t="s">
        <v>5</v>
      </c>
      <c r="L1813">
        <v>2897</v>
      </c>
      <c r="M1813">
        <v>10204.83984375</v>
      </c>
      <c r="N1813">
        <f t="shared" si="238"/>
        <v>10.204839843749999</v>
      </c>
      <c r="O1813" s="4">
        <f t="shared" si="239"/>
        <v>6.3409915385507816</v>
      </c>
      <c r="P1813" s="5" t="s">
        <v>847</v>
      </c>
      <c r="Q1813" t="str">
        <f>VLOOKUP(P1813,Key!$A$2:$C$160,2,FALSE)</f>
        <v>Home - MDR</v>
      </c>
      <c r="R1813" t="str">
        <f>VLOOKUP(P1813,Key!$A$2:$C$160,3,FALSE)</f>
        <v>Home - MDR</v>
      </c>
      <c r="S1813" t="str">
        <f>VLOOKUP(P1813,Key!$A$2:$D$160,4,FALSE)</f>
        <v>Home - MDR</v>
      </c>
      <c r="T1813" t="b">
        <v>0</v>
      </c>
      <c r="U1813" s="4">
        <f t="shared" si="240"/>
        <v>10868.655380820588</v>
      </c>
    </row>
    <row r="1814" spans="1:21" x14ac:dyDescent="0.2">
      <c r="A1814">
        <v>7921431366</v>
      </c>
      <c r="B1814" t="s">
        <v>1365</v>
      </c>
      <c r="D1814" s="9">
        <v>44840</v>
      </c>
      <c r="F1814" s="7">
        <f t="shared" si="241"/>
        <v>44840</v>
      </c>
      <c r="G1814" s="6">
        <f t="shared" si="242"/>
        <v>10</v>
      </c>
      <c r="H1814" s="6">
        <f t="shared" si="243"/>
        <v>6</v>
      </c>
      <c r="I1814" s="6">
        <f t="shared" si="244"/>
        <v>2022</v>
      </c>
      <c r="J1814" t="s">
        <v>4</v>
      </c>
      <c r="K1814" t="s">
        <v>5</v>
      </c>
      <c r="L1814">
        <v>2943</v>
      </c>
      <c r="M1814">
        <v>10419.26953125</v>
      </c>
      <c r="N1814">
        <f t="shared" si="238"/>
        <v>10.41926953125</v>
      </c>
      <c r="O1814" s="4">
        <f t="shared" si="239"/>
        <v>6.4742319279023439</v>
      </c>
      <c r="P1814" s="5" t="s">
        <v>847</v>
      </c>
      <c r="Q1814" t="str">
        <f>VLOOKUP(P1814,Key!$A$2:$C$160,2,FALSE)</f>
        <v>Home - MDR</v>
      </c>
      <c r="R1814" t="str">
        <f>VLOOKUP(P1814,Key!$A$2:$C$160,3,FALSE)</f>
        <v>Home - MDR</v>
      </c>
      <c r="S1814" t="str">
        <f>VLOOKUP(P1814,Key!$A$2:$D$160,4,FALSE)</f>
        <v>Home - MDR</v>
      </c>
      <c r="T1814" t="b">
        <v>0</v>
      </c>
      <c r="U1814" s="4">
        <f t="shared" si="240"/>
        <v>10875.129612748491</v>
      </c>
    </row>
    <row r="1815" spans="1:21" x14ac:dyDescent="0.2">
      <c r="A1815">
        <v>7926355815</v>
      </c>
      <c r="B1815" t="s">
        <v>1366</v>
      </c>
      <c r="D1815" s="9">
        <v>44841</v>
      </c>
      <c r="F1815" s="7">
        <f t="shared" si="241"/>
        <v>44841</v>
      </c>
      <c r="G1815" s="6">
        <f t="shared" si="242"/>
        <v>10</v>
      </c>
      <c r="H1815" s="6">
        <f t="shared" si="243"/>
        <v>7</v>
      </c>
      <c r="I1815" s="6">
        <f t="shared" si="244"/>
        <v>2022</v>
      </c>
      <c r="J1815" t="s">
        <v>4</v>
      </c>
      <c r="K1815" t="s">
        <v>5</v>
      </c>
      <c r="L1815">
        <v>2913</v>
      </c>
      <c r="M1815">
        <v>10170.6796875</v>
      </c>
      <c r="N1815">
        <f t="shared" si="238"/>
        <v>10.1706796875</v>
      </c>
      <c r="O1815" s="4">
        <f t="shared" si="239"/>
        <v>6.3197654081015626</v>
      </c>
      <c r="P1815" s="5" t="s">
        <v>847</v>
      </c>
      <c r="Q1815" t="str">
        <f>VLOOKUP(P1815,Key!$A$2:$C$160,2,FALSE)</f>
        <v>Home - MDR</v>
      </c>
      <c r="R1815" t="str">
        <f>VLOOKUP(P1815,Key!$A$2:$C$160,3,FALSE)</f>
        <v>Home - MDR</v>
      </c>
      <c r="S1815" t="str">
        <f>VLOOKUP(P1815,Key!$A$2:$D$160,4,FALSE)</f>
        <v>Home - MDR</v>
      </c>
      <c r="T1815" t="b">
        <v>0</v>
      </c>
      <c r="U1815" s="4">
        <f t="shared" si="240"/>
        <v>10881.449378156593</v>
      </c>
    </row>
    <row r="1816" spans="1:21" x14ac:dyDescent="0.2">
      <c r="A1816">
        <v>7931086149</v>
      </c>
      <c r="B1816" t="s">
        <v>1367</v>
      </c>
      <c r="D1816" s="9">
        <v>44842</v>
      </c>
      <c r="F1816" s="7">
        <f t="shared" si="241"/>
        <v>44842</v>
      </c>
      <c r="G1816" s="6">
        <f t="shared" si="242"/>
        <v>10</v>
      </c>
      <c r="H1816" s="6">
        <f t="shared" si="243"/>
        <v>8</v>
      </c>
      <c r="I1816" s="6">
        <f t="shared" si="244"/>
        <v>2022</v>
      </c>
      <c r="J1816" t="s">
        <v>1117</v>
      </c>
      <c r="K1816" t="s">
        <v>5</v>
      </c>
      <c r="L1816">
        <v>2580</v>
      </c>
      <c r="M1816">
        <v>8207.6708984375</v>
      </c>
      <c r="N1816">
        <f t="shared" si="238"/>
        <v>8.2076708984375006</v>
      </c>
      <c r="O1816" s="4">
        <f t="shared" si="239"/>
        <v>5.1000086738330079</v>
      </c>
      <c r="P1816" s="5" t="s">
        <v>847</v>
      </c>
      <c r="Q1816" t="str">
        <f>VLOOKUP(P1816,Key!$A$2:$C$160,2,FALSE)</f>
        <v>Home - MDR</v>
      </c>
      <c r="R1816" t="str">
        <f>VLOOKUP(P1816,Key!$A$2:$C$160,3,FALSE)</f>
        <v>Home - MDR</v>
      </c>
      <c r="S1816" t="str">
        <f>VLOOKUP(P1816,Key!$A$2:$D$160,4,FALSE)</f>
        <v>Home - MDR</v>
      </c>
      <c r="T1816" t="b">
        <v>1</v>
      </c>
      <c r="U1816" s="4">
        <f t="shared" si="240"/>
        <v>10886.549386830426</v>
      </c>
    </row>
    <row r="1817" spans="1:21" x14ac:dyDescent="0.2">
      <c r="A1817">
        <v>7936388167</v>
      </c>
      <c r="B1817" t="s">
        <v>1368</v>
      </c>
      <c r="D1817" s="9">
        <v>44843</v>
      </c>
      <c r="F1817" s="7">
        <f t="shared" si="241"/>
        <v>44843</v>
      </c>
      <c r="G1817" s="6">
        <f t="shared" si="242"/>
        <v>10</v>
      </c>
      <c r="H1817" s="6">
        <f t="shared" si="243"/>
        <v>9</v>
      </c>
      <c r="I1817" s="6">
        <f t="shared" si="244"/>
        <v>2022</v>
      </c>
      <c r="J1817" t="s">
        <v>4</v>
      </c>
      <c r="K1817" t="s">
        <v>5</v>
      </c>
      <c r="L1817">
        <v>1907</v>
      </c>
      <c r="M1817">
        <v>6652.47998046875</v>
      </c>
      <c r="N1817">
        <f t="shared" si="238"/>
        <v>6.6524799804687502</v>
      </c>
      <c r="O1817" s="4">
        <f t="shared" si="239"/>
        <v>4.133658137943848</v>
      </c>
      <c r="P1817" s="5" t="s">
        <v>65</v>
      </c>
      <c r="Q1817">
        <f>VLOOKUP(P1817,Key!$A$2:$C$160,2,FALSE)</f>
        <v>0</v>
      </c>
      <c r="R1817" t="str">
        <f>VLOOKUP(P1817,Key!$A$2:$C$160,3,FALSE)</f>
        <v>Mexico</v>
      </c>
      <c r="S1817" t="str">
        <f>VLOOKUP(P1817,Key!$A$2:$D$160,4,FALSE)</f>
        <v>INT</v>
      </c>
      <c r="T1817" t="b">
        <v>0</v>
      </c>
      <c r="U1817" s="4">
        <f t="shared" si="240"/>
        <v>10890.683044968369</v>
      </c>
    </row>
    <row r="1818" spans="1:21" x14ac:dyDescent="0.2">
      <c r="A1818">
        <v>7941115531</v>
      </c>
      <c r="B1818" t="s">
        <v>1369</v>
      </c>
      <c r="D1818" s="9">
        <v>44844</v>
      </c>
      <c r="F1818" s="7">
        <f t="shared" si="241"/>
        <v>44844</v>
      </c>
      <c r="G1818" s="6">
        <f t="shared" si="242"/>
        <v>10</v>
      </c>
      <c r="H1818" s="6">
        <f t="shared" si="243"/>
        <v>10</v>
      </c>
      <c r="I1818" s="6">
        <f t="shared" si="244"/>
        <v>2022</v>
      </c>
      <c r="J1818" t="s">
        <v>1370</v>
      </c>
      <c r="K1818" t="s">
        <v>5</v>
      </c>
      <c r="L1818">
        <v>3420</v>
      </c>
      <c r="M1818">
        <v>10782.6259765625</v>
      </c>
      <c r="N1818">
        <f t="shared" si="238"/>
        <v>10.7826259765625</v>
      </c>
      <c r="O1818" s="4">
        <f t="shared" si="239"/>
        <v>6.7000110856826174</v>
      </c>
      <c r="P1818" s="5" t="s">
        <v>65</v>
      </c>
      <c r="Q1818">
        <f>VLOOKUP(P1818,Key!$A$2:$C$160,2,FALSE)</f>
        <v>0</v>
      </c>
      <c r="R1818" t="str">
        <f>VLOOKUP(P1818,Key!$A$2:$C$160,3,FALSE)</f>
        <v>Mexico</v>
      </c>
      <c r="S1818" t="str">
        <f>VLOOKUP(P1818,Key!$A$2:$D$160,4,FALSE)</f>
        <v>INT</v>
      </c>
      <c r="T1818" t="b">
        <v>1</v>
      </c>
      <c r="U1818" s="4">
        <f t="shared" si="240"/>
        <v>10897.383056054052</v>
      </c>
    </row>
    <row r="1819" spans="1:21" x14ac:dyDescent="0.2">
      <c r="A1819">
        <v>7946475925</v>
      </c>
      <c r="B1819" t="s">
        <v>1371</v>
      </c>
      <c r="D1819" s="9">
        <v>44845</v>
      </c>
      <c r="F1819" s="7">
        <f t="shared" si="241"/>
        <v>44845</v>
      </c>
      <c r="G1819" s="6">
        <f t="shared" si="242"/>
        <v>10</v>
      </c>
      <c r="H1819" s="6">
        <f t="shared" si="243"/>
        <v>11</v>
      </c>
      <c r="I1819" s="6">
        <f t="shared" si="244"/>
        <v>2022</v>
      </c>
      <c r="J1819" t="s">
        <v>4</v>
      </c>
      <c r="K1819" t="s">
        <v>5</v>
      </c>
      <c r="L1819">
        <v>2528</v>
      </c>
      <c r="M1819">
        <v>10338.169921875</v>
      </c>
      <c r="N1819">
        <f t="shared" si="238"/>
        <v>10.338169921875</v>
      </c>
      <c r="O1819" s="4">
        <f t="shared" si="239"/>
        <v>6.4238389825253908</v>
      </c>
      <c r="P1819" s="5" t="s">
        <v>510</v>
      </c>
      <c r="Q1819" t="str">
        <f>VLOOKUP(P1819,Key!$A$2:$C$160,2,FALSE)</f>
        <v>Home - Manhattan</v>
      </c>
      <c r="R1819" t="str">
        <f>VLOOKUP(P1819,Key!$A$2:$C$160,3,FALSE)</f>
        <v>Home - Manhattan</v>
      </c>
      <c r="S1819" t="str">
        <f>VLOOKUP(P1819,Key!$A$2:$D$160,4,FALSE)</f>
        <v>Home - Manhattan</v>
      </c>
      <c r="T1819" t="b">
        <v>0</v>
      </c>
      <c r="U1819" s="4">
        <f t="shared" si="240"/>
        <v>10903.806895036578</v>
      </c>
    </row>
    <row r="1820" spans="1:21" x14ac:dyDescent="0.2">
      <c r="A1820">
        <v>7951976761</v>
      </c>
      <c r="B1820" t="s">
        <v>1372</v>
      </c>
      <c r="D1820" s="9">
        <v>44846</v>
      </c>
      <c r="F1820" s="7">
        <f t="shared" si="241"/>
        <v>44846</v>
      </c>
      <c r="G1820" s="6">
        <f t="shared" si="242"/>
        <v>10</v>
      </c>
      <c r="H1820" s="6">
        <f t="shared" si="243"/>
        <v>12</v>
      </c>
      <c r="I1820" s="6">
        <f t="shared" si="244"/>
        <v>2022</v>
      </c>
      <c r="J1820" t="s">
        <v>4</v>
      </c>
      <c r="K1820" t="s">
        <v>5</v>
      </c>
      <c r="L1820">
        <v>2861</v>
      </c>
      <c r="M1820">
        <v>10823.0595703125</v>
      </c>
      <c r="N1820">
        <f t="shared" si="238"/>
        <v>10.8230595703125</v>
      </c>
      <c r="O1820" s="4">
        <f t="shared" si="239"/>
        <v>6.725135348264649</v>
      </c>
      <c r="P1820" s="5" t="s">
        <v>510</v>
      </c>
      <c r="Q1820" t="str">
        <f>VLOOKUP(P1820,Key!$A$2:$C$160,2,FALSE)</f>
        <v>Home - Manhattan</v>
      </c>
      <c r="R1820" t="str">
        <f>VLOOKUP(P1820,Key!$A$2:$C$160,3,FALSE)</f>
        <v>Home - Manhattan</v>
      </c>
      <c r="S1820" t="str">
        <f>VLOOKUP(P1820,Key!$A$2:$D$160,4,FALSE)</f>
        <v>Home - Manhattan</v>
      </c>
      <c r="T1820" t="b">
        <v>0</v>
      </c>
      <c r="U1820" s="4">
        <f t="shared" si="240"/>
        <v>10910.532030384842</v>
      </c>
    </row>
    <row r="1821" spans="1:21" x14ac:dyDescent="0.2">
      <c r="A1821">
        <v>7956765705</v>
      </c>
      <c r="B1821" t="s">
        <v>1373</v>
      </c>
      <c r="D1821" s="9">
        <v>44847</v>
      </c>
      <c r="F1821" s="7">
        <f t="shared" si="241"/>
        <v>44847</v>
      </c>
      <c r="G1821" s="6">
        <f t="shared" si="242"/>
        <v>10</v>
      </c>
      <c r="H1821" s="6">
        <f t="shared" si="243"/>
        <v>13</v>
      </c>
      <c r="I1821" s="6">
        <f t="shared" si="244"/>
        <v>2022</v>
      </c>
      <c r="J1821" t="s">
        <v>4</v>
      </c>
      <c r="K1821" t="s">
        <v>5</v>
      </c>
      <c r="L1821">
        <v>2810</v>
      </c>
      <c r="M1821">
        <v>10429.6201171875</v>
      </c>
      <c r="N1821">
        <f t="shared" si="238"/>
        <v>10.4296201171875</v>
      </c>
      <c r="O1821" s="4">
        <f t="shared" si="239"/>
        <v>6.4806634818369142</v>
      </c>
      <c r="P1821" s="5" t="s">
        <v>510</v>
      </c>
      <c r="Q1821" t="str">
        <f>VLOOKUP(P1821,Key!$A$2:$C$160,2,FALSE)</f>
        <v>Home - Manhattan</v>
      </c>
      <c r="R1821" t="str">
        <f>VLOOKUP(P1821,Key!$A$2:$C$160,3,FALSE)</f>
        <v>Home - Manhattan</v>
      </c>
      <c r="S1821" t="str">
        <f>VLOOKUP(P1821,Key!$A$2:$D$160,4,FALSE)</f>
        <v>Home - Manhattan</v>
      </c>
      <c r="T1821" t="b">
        <v>0</v>
      </c>
      <c r="U1821" s="4">
        <f t="shared" si="240"/>
        <v>10917.012693866678</v>
      </c>
    </row>
    <row r="1822" spans="1:21" x14ac:dyDescent="0.2">
      <c r="A1822">
        <v>7961710106</v>
      </c>
      <c r="B1822" t="s">
        <v>1374</v>
      </c>
      <c r="D1822" s="9">
        <v>44848</v>
      </c>
      <c r="F1822" s="7">
        <f t="shared" si="241"/>
        <v>44848</v>
      </c>
      <c r="G1822" s="6">
        <f t="shared" si="242"/>
        <v>10</v>
      </c>
      <c r="H1822" s="6">
        <f t="shared" si="243"/>
        <v>14</v>
      </c>
      <c r="I1822" s="6">
        <f t="shared" si="244"/>
        <v>2022</v>
      </c>
      <c r="J1822" t="s">
        <v>1375</v>
      </c>
      <c r="K1822" t="s">
        <v>5</v>
      </c>
      <c r="L1822">
        <v>3600</v>
      </c>
      <c r="M1822">
        <v>11587.2998046875</v>
      </c>
      <c r="N1822">
        <f t="shared" si="238"/>
        <v>11.5872998046875</v>
      </c>
      <c r="O1822" s="4">
        <f t="shared" si="239"/>
        <v>7.2000120669384771</v>
      </c>
      <c r="P1822" s="5" t="s">
        <v>1476</v>
      </c>
      <c r="Q1822" t="str">
        <f>VLOOKUP(P1822,Key!$A$2:$C$160,2,FALSE)</f>
        <v>Rhode Island</v>
      </c>
      <c r="R1822" t="str">
        <f>VLOOKUP(P1822,Key!$A$2:$C$160,3,FALSE)</f>
        <v>USA</v>
      </c>
      <c r="S1822" t="str">
        <f>VLOOKUP(P1822,Key!$A$2:$D$160,4,FALSE)</f>
        <v>DOM</v>
      </c>
      <c r="T1822" t="b">
        <v>1</v>
      </c>
      <c r="U1822" s="4">
        <f t="shared" si="240"/>
        <v>10924.212705933616</v>
      </c>
    </row>
    <row r="1823" spans="1:21" x14ac:dyDescent="0.2">
      <c r="A1823">
        <v>7966921239</v>
      </c>
      <c r="B1823" t="s">
        <v>1376</v>
      </c>
      <c r="D1823" s="9">
        <v>44849</v>
      </c>
      <c r="F1823" s="7">
        <f t="shared" si="241"/>
        <v>44849</v>
      </c>
      <c r="G1823" s="6">
        <f t="shared" si="242"/>
        <v>10</v>
      </c>
      <c r="H1823" s="6">
        <f t="shared" si="243"/>
        <v>15</v>
      </c>
      <c r="I1823" s="6">
        <f t="shared" si="244"/>
        <v>2022</v>
      </c>
      <c r="J1823" t="s">
        <v>1377</v>
      </c>
      <c r="K1823" t="s">
        <v>5</v>
      </c>
      <c r="L1823">
        <v>3300</v>
      </c>
      <c r="M1823">
        <v>10460.7568359375</v>
      </c>
      <c r="N1823">
        <f t="shared" si="238"/>
        <v>10.4607568359375</v>
      </c>
      <c r="O1823" s="4">
        <f t="shared" si="239"/>
        <v>6.5000109359033207</v>
      </c>
      <c r="P1823" s="5" t="s">
        <v>1478</v>
      </c>
      <c r="Q1823" t="str">
        <f>VLOOKUP(P1823,Key!$A$2:$C$160,2,FALSE)</f>
        <v>Michigan</v>
      </c>
      <c r="R1823" t="str">
        <f>VLOOKUP(P1823,Key!$A$2:$C$160,3,FALSE)</f>
        <v>USA</v>
      </c>
      <c r="S1823" t="str">
        <f>VLOOKUP(P1823,Key!$A$2:$D$160,4,FALSE)</f>
        <v>DOM</v>
      </c>
      <c r="T1823" t="b">
        <v>1</v>
      </c>
      <c r="U1823" s="4">
        <f t="shared" si="240"/>
        <v>10930.712716869519</v>
      </c>
    </row>
    <row r="1824" spans="1:21" x14ac:dyDescent="0.2">
      <c r="A1824">
        <v>7974526069</v>
      </c>
      <c r="B1824" t="s">
        <v>1378</v>
      </c>
      <c r="D1824" s="9">
        <v>44850</v>
      </c>
      <c r="F1824" s="7">
        <f t="shared" si="241"/>
        <v>44850</v>
      </c>
      <c r="G1824" s="6">
        <f t="shared" si="242"/>
        <v>10</v>
      </c>
      <c r="H1824" s="6">
        <f t="shared" si="243"/>
        <v>16</v>
      </c>
      <c r="I1824" s="6">
        <f t="shared" si="244"/>
        <v>2022</v>
      </c>
      <c r="J1824" t="s">
        <v>6</v>
      </c>
      <c r="K1824" t="s">
        <v>5</v>
      </c>
      <c r="L1824">
        <v>1957</v>
      </c>
      <c r="M1824">
        <v>6605.35986328125</v>
      </c>
      <c r="N1824">
        <f t="shared" si="238"/>
        <v>6.60535986328125</v>
      </c>
      <c r="O1824" s="4">
        <f t="shared" si="239"/>
        <v>4.1043790636069337</v>
      </c>
      <c r="P1824" s="5" t="s">
        <v>847</v>
      </c>
      <c r="Q1824" t="str">
        <f>VLOOKUP(P1824,Key!$A$2:$C$160,2,FALSE)</f>
        <v>Home - MDR</v>
      </c>
      <c r="R1824" t="str">
        <f>VLOOKUP(P1824,Key!$A$2:$C$160,3,FALSE)</f>
        <v>Home - MDR</v>
      </c>
      <c r="S1824" t="str">
        <f>VLOOKUP(P1824,Key!$A$2:$D$160,4,FALSE)</f>
        <v>Home - MDR</v>
      </c>
      <c r="T1824" t="b">
        <v>0</v>
      </c>
      <c r="U1824" s="4">
        <f t="shared" si="240"/>
        <v>10934.817095933126</v>
      </c>
    </row>
    <row r="1825" spans="1:21" x14ac:dyDescent="0.2">
      <c r="A1825">
        <v>7977581278</v>
      </c>
      <c r="B1825" t="s">
        <v>1379</v>
      </c>
      <c r="D1825" s="9">
        <v>44851</v>
      </c>
      <c r="F1825" s="7">
        <f t="shared" si="241"/>
        <v>44851</v>
      </c>
      <c r="G1825" s="6">
        <f t="shared" si="242"/>
        <v>10</v>
      </c>
      <c r="H1825" s="6">
        <f t="shared" si="243"/>
        <v>17</v>
      </c>
      <c r="I1825" s="6">
        <f t="shared" si="244"/>
        <v>2022</v>
      </c>
      <c r="J1825" t="s">
        <v>4</v>
      </c>
      <c r="K1825" t="s">
        <v>5</v>
      </c>
      <c r="L1825">
        <v>3198</v>
      </c>
      <c r="M1825">
        <v>10716.66015625</v>
      </c>
      <c r="N1825">
        <f t="shared" si="238"/>
        <v>10.716660156250001</v>
      </c>
      <c r="O1825" s="4">
        <f t="shared" si="239"/>
        <v>6.6590218379492185</v>
      </c>
      <c r="P1825" s="5" t="s">
        <v>847</v>
      </c>
      <c r="Q1825" t="str">
        <f>VLOOKUP(P1825,Key!$A$2:$C$160,2,FALSE)</f>
        <v>Home - MDR</v>
      </c>
      <c r="R1825" t="str">
        <f>VLOOKUP(P1825,Key!$A$2:$C$160,3,FALSE)</f>
        <v>Home - MDR</v>
      </c>
      <c r="S1825" t="str">
        <f>VLOOKUP(P1825,Key!$A$2:$D$160,4,FALSE)</f>
        <v>Home - MDR</v>
      </c>
      <c r="T1825" t="b">
        <v>0</v>
      </c>
      <c r="U1825" s="4">
        <f t="shared" si="240"/>
        <v>10941.476117771075</v>
      </c>
    </row>
    <row r="1826" spans="1:21" x14ac:dyDescent="0.2">
      <c r="A1826">
        <v>7983448052</v>
      </c>
      <c r="B1826" t="s">
        <v>1380</v>
      </c>
      <c r="D1826" s="9">
        <v>44852</v>
      </c>
      <c r="F1826" s="7">
        <f t="shared" si="241"/>
        <v>44852</v>
      </c>
      <c r="G1826" s="6">
        <f t="shared" si="242"/>
        <v>10</v>
      </c>
      <c r="H1826" s="6">
        <f t="shared" si="243"/>
        <v>18</v>
      </c>
      <c r="I1826" s="6">
        <f t="shared" si="244"/>
        <v>2022</v>
      </c>
      <c r="J1826" t="s">
        <v>4</v>
      </c>
      <c r="K1826" t="s">
        <v>5</v>
      </c>
      <c r="L1826">
        <v>3000</v>
      </c>
      <c r="M1826">
        <v>10177.75</v>
      </c>
      <c r="N1826">
        <f t="shared" si="238"/>
        <v>10.17775</v>
      </c>
      <c r="O1826" s="4">
        <f t="shared" si="239"/>
        <v>6.3241586952500004</v>
      </c>
      <c r="P1826" s="5" t="s">
        <v>847</v>
      </c>
      <c r="Q1826" t="str">
        <f>VLOOKUP(P1826,Key!$A$2:$C$160,2,FALSE)</f>
        <v>Home - MDR</v>
      </c>
      <c r="R1826" t="str">
        <f>VLOOKUP(P1826,Key!$A$2:$C$160,3,FALSE)</f>
        <v>Home - MDR</v>
      </c>
      <c r="S1826" t="str">
        <f>VLOOKUP(P1826,Key!$A$2:$D$160,4,FALSE)</f>
        <v>Home - MDR</v>
      </c>
      <c r="T1826" t="b">
        <v>0</v>
      </c>
      <c r="U1826" s="4">
        <f t="shared" si="240"/>
        <v>10947.800276466325</v>
      </c>
    </row>
    <row r="1827" spans="1:21" x14ac:dyDescent="0.2">
      <c r="A1827">
        <v>7988743536</v>
      </c>
      <c r="B1827" t="s">
        <v>1381</v>
      </c>
      <c r="D1827" s="9">
        <v>44853</v>
      </c>
      <c r="F1827" s="7">
        <f t="shared" si="241"/>
        <v>44853</v>
      </c>
      <c r="G1827" s="6">
        <f t="shared" si="242"/>
        <v>10</v>
      </c>
      <c r="H1827" s="6">
        <f t="shared" si="243"/>
        <v>19</v>
      </c>
      <c r="I1827" s="6">
        <f t="shared" si="244"/>
        <v>2022</v>
      </c>
      <c r="J1827" t="s">
        <v>4</v>
      </c>
      <c r="K1827" t="s">
        <v>5</v>
      </c>
      <c r="L1827">
        <v>3073</v>
      </c>
      <c r="M1827">
        <v>10028.1298828125</v>
      </c>
      <c r="N1827">
        <f t="shared" si="238"/>
        <v>10.0281298828125</v>
      </c>
      <c r="O1827" s="4">
        <f t="shared" si="239"/>
        <v>6.2311890934130858</v>
      </c>
      <c r="P1827" s="5" t="s">
        <v>847</v>
      </c>
      <c r="Q1827" t="str">
        <f>VLOOKUP(P1827,Key!$A$2:$C$160,2,FALSE)</f>
        <v>Home - MDR</v>
      </c>
      <c r="R1827" t="str">
        <f>VLOOKUP(P1827,Key!$A$2:$C$160,3,FALSE)</f>
        <v>Home - MDR</v>
      </c>
      <c r="S1827" t="str">
        <f>VLOOKUP(P1827,Key!$A$2:$D$160,4,FALSE)</f>
        <v>Home - MDR</v>
      </c>
      <c r="T1827" t="b">
        <v>0</v>
      </c>
      <c r="U1827" s="4">
        <f t="shared" si="240"/>
        <v>10954.031465559738</v>
      </c>
    </row>
    <row r="1828" spans="1:21" x14ac:dyDescent="0.2">
      <c r="A1828">
        <v>7993219356</v>
      </c>
      <c r="B1828" t="s">
        <v>1382</v>
      </c>
      <c r="D1828" s="9">
        <v>44854</v>
      </c>
      <c r="F1828" s="7">
        <f t="shared" si="241"/>
        <v>44854</v>
      </c>
      <c r="G1828" s="6">
        <f t="shared" si="242"/>
        <v>10</v>
      </c>
      <c r="H1828" s="6">
        <f t="shared" si="243"/>
        <v>20</v>
      </c>
      <c r="I1828" s="6">
        <f t="shared" si="244"/>
        <v>2022</v>
      </c>
      <c r="J1828" t="s">
        <v>4</v>
      </c>
      <c r="K1828" t="s">
        <v>5</v>
      </c>
      <c r="L1828">
        <v>2925</v>
      </c>
      <c r="M1828">
        <v>10297.91015625</v>
      </c>
      <c r="N1828">
        <f t="shared" si="238"/>
        <v>10.29791015625</v>
      </c>
      <c r="O1828" s="4">
        <f t="shared" si="239"/>
        <v>6.3988227316992186</v>
      </c>
      <c r="P1828" s="5" t="s">
        <v>847</v>
      </c>
      <c r="Q1828" t="str">
        <f>VLOOKUP(P1828,Key!$A$2:$C$160,2,FALSE)</f>
        <v>Home - MDR</v>
      </c>
      <c r="R1828" t="str">
        <f>VLOOKUP(P1828,Key!$A$2:$C$160,3,FALSE)</f>
        <v>Home - MDR</v>
      </c>
      <c r="S1828" t="str">
        <f>VLOOKUP(P1828,Key!$A$2:$D$160,4,FALSE)</f>
        <v>Home - MDR</v>
      </c>
      <c r="T1828" t="b">
        <v>0</v>
      </c>
      <c r="U1828" s="4">
        <f t="shared" si="240"/>
        <v>10960.430288291436</v>
      </c>
    </row>
    <row r="1829" spans="1:21" x14ac:dyDescent="0.2">
      <c r="A1829">
        <v>7997809078</v>
      </c>
      <c r="B1829" t="s">
        <v>1383</v>
      </c>
      <c r="D1829" s="9">
        <v>44855</v>
      </c>
      <c r="F1829" s="7">
        <f t="shared" si="241"/>
        <v>44855</v>
      </c>
      <c r="G1829" s="6">
        <f t="shared" si="242"/>
        <v>10</v>
      </c>
      <c r="H1829" s="6">
        <f t="shared" si="243"/>
        <v>21</v>
      </c>
      <c r="I1829" s="6">
        <f t="shared" si="244"/>
        <v>2022</v>
      </c>
      <c r="J1829" t="s">
        <v>4</v>
      </c>
      <c r="K1829" t="s">
        <v>5</v>
      </c>
      <c r="L1829">
        <v>3167</v>
      </c>
      <c r="M1829">
        <v>10882.33984375</v>
      </c>
      <c r="N1829">
        <f t="shared" si="238"/>
        <v>10.88233984375</v>
      </c>
      <c r="O1829" s="4">
        <f t="shared" si="239"/>
        <v>6.7619703910507818</v>
      </c>
      <c r="P1829" s="5" t="s">
        <v>847</v>
      </c>
      <c r="Q1829" t="str">
        <f>VLOOKUP(P1829,Key!$A$2:$C$160,2,FALSE)</f>
        <v>Home - MDR</v>
      </c>
      <c r="R1829" t="str">
        <f>VLOOKUP(P1829,Key!$A$2:$C$160,3,FALSE)</f>
        <v>Home - MDR</v>
      </c>
      <c r="S1829" t="str">
        <f>VLOOKUP(P1829,Key!$A$2:$D$160,4,FALSE)</f>
        <v>Home - MDR</v>
      </c>
      <c r="T1829" t="b">
        <v>0</v>
      </c>
      <c r="U1829" s="4">
        <f t="shared" si="240"/>
        <v>10967.192258682488</v>
      </c>
    </row>
    <row r="1830" spans="1:21" x14ac:dyDescent="0.2">
      <c r="A1830">
        <v>8003030791</v>
      </c>
      <c r="B1830" t="s">
        <v>1384</v>
      </c>
      <c r="D1830" s="9">
        <v>44856</v>
      </c>
      <c r="F1830" s="7">
        <f t="shared" si="241"/>
        <v>44856</v>
      </c>
      <c r="G1830" s="6">
        <f t="shared" si="242"/>
        <v>10</v>
      </c>
      <c r="H1830" s="6">
        <f t="shared" si="243"/>
        <v>22</v>
      </c>
      <c r="I1830" s="6">
        <f t="shared" si="244"/>
        <v>2022</v>
      </c>
      <c r="J1830" t="s">
        <v>4</v>
      </c>
      <c r="K1830" t="s">
        <v>5</v>
      </c>
      <c r="L1830">
        <v>3101</v>
      </c>
      <c r="M1830">
        <v>10539.580078125</v>
      </c>
      <c r="N1830">
        <f t="shared" si="238"/>
        <v>10.539580078125001</v>
      </c>
      <c r="O1830" s="4">
        <f t="shared" si="239"/>
        <v>6.5489894127246098</v>
      </c>
      <c r="P1830" s="5" t="s">
        <v>847</v>
      </c>
      <c r="Q1830" t="str">
        <f>VLOOKUP(P1830,Key!$A$2:$C$160,2,FALSE)</f>
        <v>Home - MDR</v>
      </c>
      <c r="R1830" t="str">
        <f>VLOOKUP(P1830,Key!$A$2:$C$160,3,FALSE)</f>
        <v>Home - MDR</v>
      </c>
      <c r="S1830" t="str">
        <f>VLOOKUP(P1830,Key!$A$2:$D$160,4,FALSE)</f>
        <v>Home - MDR</v>
      </c>
      <c r="T1830" t="b">
        <v>0</v>
      </c>
      <c r="U1830" s="4">
        <f t="shared" si="240"/>
        <v>10973.741248095212</v>
      </c>
    </row>
    <row r="1831" spans="1:21" x14ac:dyDescent="0.2">
      <c r="A1831">
        <v>8008670435</v>
      </c>
      <c r="B1831" t="s">
        <v>1385</v>
      </c>
      <c r="D1831" s="9">
        <v>44857</v>
      </c>
      <c r="F1831" s="7">
        <f t="shared" si="241"/>
        <v>44857</v>
      </c>
      <c r="G1831" s="6">
        <f t="shared" si="242"/>
        <v>10</v>
      </c>
      <c r="H1831" s="6">
        <f t="shared" si="243"/>
        <v>23</v>
      </c>
      <c r="I1831" s="6">
        <f t="shared" si="244"/>
        <v>2022</v>
      </c>
      <c r="J1831" t="s">
        <v>1117</v>
      </c>
      <c r="K1831" t="s">
        <v>5</v>
      </c>
      <c r="L1831">
        <v>2400</v>
      </c>
      <c r="M1831">
        <v>7563.93212890625</v>
      </c>
      <c r="N1831">
        <f t="shared" si="238"/>
        <v>7.5639321289062504</v>
      </c>
      <c r="O1831" s="4">
        <f t="shared" si="239"/>
        <v>4.7000080708706058</v>
      </c>
      <c r="P1831" s="5" t="s">
        <v>847</v>
      </c>
      <c r="Q1831" t="str">
        <f>VLOOKUP(P1831,Key!$A$2:$C$160,2,FALSE)</f>
        <v>Home - MDR</v>
      </c>
      <c r="R1831" t="str">
        <f>VLOOKUP(P1831,Key!$A$2:$C$160,3,FALSE)</f>
        <v>Home - MDR</v>
      </c>
      <c r="S1831" t="str">
        <f>VLOOKUP(P1831,Key!$A$2:$D$160,4,FALSE)</f>
        <v>Home - MDR</v>
      </c>
      <c r="T1831" t="b">
        <v>1</v>
      </c>
      <c r="U1831" s="4">
        <f t="shared" si="240"/>
        <v>10978.441256166083</v>
      </c>
    </row>
    <row r="1832" spans="1:21" x14ac:dyDescent="0.2">
      <c r="A1832">
        <v>8012692473</v>
      </c>
      <c r="B1832" t="s">
        <v>1386</v>
      </c>
      <c r="D1832" s="9">
        <v>44858</v>
      </c>
      <c r="F1832" s="7">
        <f t="shared" si="241"/>
        <v>44858</v>
      </c>
      <c r="G1832" s="6">
        <f t="shared" si="242"/>
        <v>10</v>
      </c>
      <c r="H1832" s="6">
        <f t="shared" si="243"/>
        <v>24</v>
      </c>
      <c r="I1832" s="6">
        <f t="shared" si="244"/>
        <v>2022</v>
      </c>
      <c r="J1832" t="s">
        <v>4</v>
      </c>
      <c r="K1832" t="s">
        <v>5</v>
      </c>
      <c r="L1832">
        <v>3456</v>
      </c>
      <c r="M1832">
        <v>11978.830078125</v>
      </c>
      <c r="N1832">
        <f t="shared" si="238"/>
        <v>11.978830078125</v>
      </c>
      <c r="O1832" s="4">
        <f t="shared" si="239"/>
        <v>7.4432976244746092</v>
      </c>
      <c r="P1832" s="5" t="s">
        <v>847</v>
      </c>
      <c r="Q1832" t="str">
        <f>VLOOKUP(P1832,Key!$A$2:$C$160,2,FALSE)</f>
        <v>Home - MDR</v>
      </c>
      <c r="R1832" t="str">
        <f>VLOOKUP(P1832,Key!$A$2:$C$160,3,FALSE)</f>
        <v>Home - MDR</v>
      </c>
      <c r="S1832" t="str">
        <f>VLOOKUP(P1832,Key!$A$2:$D$160,4,FALSE)</f>
        <v>Home - MDR</v>
      </c>
      <c r="T1832" s="5" t="b">
        <v>0</v>
      </c>
      <c r="U1832" s="4">
        <f t="shared" si="240"/>
        <v>10985.884553790558</v>
      </c>
    </row>
    <row r="1833" spans="1:21" x14ac:dyDescent="0.2">
      <c r="A1833">
        <v>8017980763</v>
      </c>
      <c r="B1833" t="s">
        <v>1387</v>
      </c>
      <c r="D1833" s="9">
        <v>44859</v>
      </c>
      <c r="F1833" s="7">
        <f t="shared" si="241"/>
        <v>44859</v>
      </c>
      <c r="G1833" s="6">
        <f t="shared" si="242"/>
        <v>10</v>
      </c>
      <c r="H1833" s="6">
        <f t="shared" si="243"/>
        <v>25</v>
      </c>
      <c r="I1833" s="6">
        <f t="shared" si="244"/>
        <v>2022</v>
      </c>
      <c r="J1833" t="s">
        <v>4</v>
      </c>
      <c r="K1833" t="s">
        <v>5</v>
      </c>
      <c r="L1833">
        <v>3013</v>
      </c>
      <c r="M1833">
        <v>10298.919921875</v>
      </c>
      <c r="N1833">
        <f t="shared" si="238"/>
        <v>10.298919921874999</v>
      </c>
      <c r="O1833" s="4">
        <f t="shared" si="239"/>
        <v>6.399450170775391</v>
      </c>
      <c r="P1833" s="5" t="s">
        <v>847</v>
      </c>
      <c r="Q1833" t="str">
        <f>VLOOKUP(P1833,Key!$A$2:$C$160,2,FALSE)</f>
        <v>Home - MDR</v>
      </c>
      <c r="R1833" t="str">
        <f>VLOOKUP(P1833,Key!$A$2:$C$160,3,FALSE)</f>
        <v>Home - MDR</v>
      </c>
      <c r="S1833" t="str">
        <f>VLOOKUP(P1833,Key!$A$2:$D$160,4,FALSE)</f>
        <v>Home - MDR</v>
      </c>
      <c r="T1833" s="5" t="b">
        <v>0</v>
      </c>
      <c r="U1833" s="4">
        <f t="shared" si="240"/>
        <v>10992.284003961333</v>
      </c>
    </row>
    <row r="1834" spans="1:21" x14ac:dyDescent="0.2">
      <c r="A1834">
        <v>8023223130</v>
      </c>
      <c r="B1834" t="s">
        <v>1388</v>
      </c>
      <c r="D1834" s="9">
        <v>44860</v>
      </c>
      <c r="F1834" s="7">
        <f t="shared" si="241"/>
        <v>44860</v>
      </c>
      <c r="G1834" s="6">
        <f t="shared" si="242"/>
        <v>10</v>
      </c>
      <c r="H1834" s="6">
        <f t="shared" si="243"/>
        <v>26</v>
      </c>
      <c r="I1834" s="6">
        <f t="shared" si="244"/>
        <v>2022</v>
      </c>
      <c r="J1834" t="s">
        <v>4</v>
      </c>
      <c r="K1834" t="s">
        <v>5</v>
      </c>
      <c r="L1834">
        <v>2993</v>
      </c>
      <c r="M1834">
        <v>10239.66015625</v>
      </c>
      <c r="N1834">
        <f t="shared" si="238"/>
        <v>10.23966015625</v>
      </c>
      <c r="O1834" s="4">
        <f t="shared" si="239"/>
        <v>6.3626278709492192</v>
      </c>
      <c r="P1834" s="5" t="s">
        <v>847</v>
      </c>
      <c r="Q1834" t="str">
        <f>VLOOKUP(P1834,Key!$A$2:$C$160,2,FALSE)</f>
        <v>Home - MDR</v>
      </c>
      <c r="R1834" t="str">
        <f>VLOOKUP(P1834,Key!$A$2:$C$160,3,FALSE)</f>
        <v>Home - MDR</v>
      </c>
      <c r="S1834" t="str">
        <f>VLOOKUP(P1834,Key!$A$2:$D$160,4,FALSE)</f>
        <v>Home - MDR</v>
      </c>
      <c r="T1834" s="5" t="b">
        <v>0</v>
      </c>
      <c r="U1834" s="4">
        <f t="shared" si="240"/>
        <v>10998.646631832282</v>
      </c>
    </row>
    <row r="1835" spans="1:21" x14ac:dyDescent="0.2">
      <c r="A1835">
        <v>8028212538</v>
      </c>
      <c r="B1835" t="s">
        <v>1389</v>
      </c>
      <c r="D1835" s="9">
        <v>44861</v>
      </c>
      <c r="F1835" s="7">
        <f t="shared" si="241"/>
        <v>44861</v>
      </c>
      <c r="G1835" s="6">
        <f t="shared" si="242"/>
        <v>10</v>
      </c>
      <c r="H1835" s="6">
        <f t="shared" si="243"/>
        <v>27</v>
      </c>
      <c r="I1835" s="6">
        <f t="shared" si="244"/>
        <v>2022</v>
      </c>
      <c r="J1835" t="s">
        <v>4</v>
      </c>
      <c r="K1835" t="s">
        <v>5</v>
      </c>
      <c r="L1835">
        <v>2987</v>
      </c>
      <c r="M1835">
        <v>10345.4501953125</v>
      </c>
      <c r="N1835">
        <f t="shared" si="238"/>
        <v>10.3454501953125</v>
      </c>
      <c r="O1835" s="4">
        <f t="shared" si="239"/>
        <v>6.4283627333115234</v>
      </c>
      <c r="P1835" s="5" t="s">
        <v>847</v>
      </c>
      <c r="Q1835" t="str">
        <f>VLOOKUP(P1835,Key!$A$2:$C$160,2,FALSE)</f>
        <v>Home - MDR</v>
      </c>
      <c r="R1835" t="str">
        <f>VLOOKUP(P1835,Key!$A$2:$C$160,3,FALSE)</f>
        <v>Home - MDR</v>
      </c>
      <c r="S1835" t="str">
        <f>VLOOKUP(P1835,Key!$A$2:$D$160,4,FALSE)</f>
        <v>Home - MDR</v>
      </c>
      <c r="T1835" s="5" t="b">
        <v>0</v>
      </c>
      <c r="U1835" s="4">
        <f t="shared" si="240"/>
        <v>11005.074994565593</v>
      </c>
    </row>
    <row r="1836" spans="1:21" x14ac:dyDescent="0.2">
      <c r="A1836">
        <v>8033539216</v>
      </c>
      <c r="B1836" t="s">
        <v>1390</v>
      </c>
      <c r="D1836" s="9">
        <v>44862</v>
      </c>
      <c r="F1836" s="7">
        <f t="shared" si="241"/>
        <v>44862</v>
      </c>
      <c r="G1836" s="6">
        <f t="shared" si="242"/>
        <v>10</v>
      </c>
      <c r="H1836" s="6">
        <f t="shared" si="243"/>
        <v>28</v>
      </c>
      <c r="I1836" s="6">
        <f t="shared" si="244"/>
        <v>2022</v>
      </c>
      <c r="J1836" t="s">
        <v>7</v>
      </c>
      <c r="K1836" t="s">
        <v>5</v>
      </c>
      <c r="L1836">
        <v>2935</v>
      </c>
      <c r="M1836">
        <v>10466.580078125</v>
      </c>
      <c r="N1836">
        <f t="shared" si="238"/>
        <v>10.466580078125</v>
      </c>
      <c r="O1836" s="4">
        <f t="shared" si="239"/>
        <v>6.5036293297246095</v>
      </c>
      <c r="P1836" s="5" t="s">
        <v>506</v>
      </c>
      <c r="Q1836" t="str">
        <f>VLOOKUP(P1836,Key!$A$2:$C$160,2,FALSE)</f>
        <v>Home - SM</v>
      </c>
      <c r="R1836" t="str">
        <f>VLOOKUP(P1836,Key!$A$2:$C$160,3,FALSE)</f>
        <v>Home - SM</v>
      </c>
      <c r="S1836" t="str">
        <f>VLOOKUP(P1836,Key!$A$2:$D$160,4,FALSE)</f>
        <v>Home - SM</v>
      </c>
      <c r="T1836" s="5" t="b">
        <v>0</v>
      </c>
      <c r="U1836" s="4">
        <f t="shared" si="240"/>
        <v>11011.578623895319</v>
      </c>
    </row>
    <row r="1837" spans="1:21" x14ac:dyDescent="0.2">
      <c r="A1837">
        <v>8038391472</v>
      </c>
      <c r="B1837" t="s">
        <v>1391</v>
      </c>
      <c r="D1837" s="9">
        <v>44863</v>
      </c>
      <c r="F1837" s="7">
        <f t="shared" si="241"/>
        <v>44863</v>
      </c>
      <c r="G1837" s="6">
        <f t="shared" si="242"/>
        <v>10</v>
      </c>
      <c r="H1837" s="6">
        <f t="shared" si="243"/>
        <v>29</v>
      </c>
      <c r="I1837" s="6">
        <f t="shared" si="244"/>
        <v>2022</v>
      </c>
      <c r="J1837" t="s">
        <v>4</v>
      </c>
      <c r="K1837" t="s">
        <v>5</v>
      </c>
      <c r="L1837">
        <v>3162</v>
      </c>
      <c r="M1837">
        <v>10480.419921875</v>
      </c>
      <c r="N1837">
        <f t="shared" si="238"/>
        <v>10.480419921875001</v>
      </c>
      <c r="O1837" s="4">
        <f t="shared" si="239"/>
        <v>6.5122290072753906</v>
      </c>
      <c r="P1837" s="5" t="s">
        <v>506</v>
      </c>
      <c r="Q1837" t="str">
        <f>VLOOKUP(P1837,Key!$A$2:$C$160,2,FALSE)</f>
        <v>Home - SM</v>
      </c>
      <c r="R1837" t="str">
        <f>VLOOKUP(P1837,Key!$A$2:$C$160,3,FALSE)</f>
        <v>Home - SM</v>
      </c>
      <c r="S1837" t="str">
        <f>VLOOKUP(P1837,Key!$A$2:$D$160,4,FALSE)</f>
        <v>Home - SM</v>
      </c>
      <c r="T1837" s="5" t="b">
        <v>0</v>
      </c>
      <c r="U1837" s="4">
        <f t="shared" si="240"/>
        <v>11018.090852902595</v>
      </c>
    </row>
    <row r="1838" spans="1:21" x14ac:dyDescent="0.2">
      <c r="A1838">
        <v>8044160317</v>
      </c>
      <c r="B1838" t="s">
        <v>1392</v>
      </c>
      <c r="D1838" s="9">
        <v>44864</v>
      </c>
      <c r="F1838" s="7">
        <f t="shared" si="241"/>
        <v>44864</v>
      </c>
      <c r="G1838" s="6">
        <f t="shared" si="242"/>
        <v>10</v>
      </c>
      <c r="H1838" s="6">
        <f t="shared" si="243"/>
        <v>30</v>
      </c>
      <c r="I1838" s="6">
        <f t="shared" si="244"/>
        <v>2022</v>
      </c>
      <c r="J1838" t="s">
        <v>4</v>
      </c>
      <c r="K1838" t="s">
        <v>5</v>
      </c>
      <c r="L1838">
        <v>2029</v>
      </c>
      <c r="M1838">
        <v>6979.2001953125</v>
      </c>
      <c r="N1838">
        <f t="shared" si="238"/>
        <v>6.9792001953125</v>
      </c>
      <c r="O1838" s="4">
        <f t="shared" si="239"/>
        <v>4.3366726045615236</v>
      </c>
      <c r="P1838" s="5" t="s">
        <v>506</v>
      </c>
      <c r="Q1838" t="str">
        <f>VLOOKUP(P1838,Key!$A$2:$C$160,2,FALSE)</f>
        <v>Home - SM</v>
      </c>
      <c r="R1838" t="str">
        <f>VLOOKUP(P1838,Key!$A$2:$C$160,3,FALSE)</f>
        <v>Home - SM</v>
      </c>
      <c r="S1838" t="str">
        <f>VLOOKUP(P1838,Key!$A$2:$D$160,4,FALSE)</f>
        <v>Home - SM</v>
      </c>
      <c r="T1838" s="5" t="b">
        <v>0</v>
      </c>
      <c r="U1838" s="4">
        <f t="shared" si="240"/>
        <v>11022.427525507157</v>
      </c>
    </row>
    <row r="1839" spans="1:21" x14ac:dyDescent="0.2">
      <c r="A1839">
        <v>8048150094</v>
      </c>
      <c r="B1839" t="s">
        <v>1393</v>
      </c>
      <c r="D1839" s="9">
        <v>44865</v>
      </c>
      <c r="F1839" s="7">
        <f t="shared" si="241"/>
        <v>44865</v>
      </c>
      <c r="G1839" s="6">
        <f t="shared" si="242"/>
        <v>10</v>
      </c>
      <c r="H1839" s="6">
        <f t="shared" si="243"/>
        <v>31</v>
      </c>
      <c r="I1839" s="6">
        <f t="shared" si="244"/>
        <v>2022</v>
      </c>
      <c r="J1839" t="s">
        <v>4</v>
      </c>
      <c r="K1839" t="s">
        <v>5</v>
      </c>
      <c r="L1839">
        <v>3056</v>
      </c>
      <c r="M1839">
        <v>10216.3896484375</v>
      </c>
      <c r="N1839">
        <f t="shared" si="238"/>
        <v>10.216389648437501</v>
      </c>
      <c r="O1839" s="4">
        <f t="shared" si="239"/>
        <v>6.3481682522392582</v>
      </c>
      <c r="P1839" s="5" t="s">
        <v>506</v>
      </c>
      <c r="Q1839" t="str">
        <f>VLOOKUP(P1839,Key!$A$2:$C$160,2,FALSE)</f>
        <v>Home - SM</v>
      </c>
      <c r="R1839" t="str">
        <f>VLOOKUP(P1839,Key!$A$2:$C$160,3,FALSE)</f>
        <v>Home - SM</v>
      </c>
      <c r="S1839" t="str">
        <f>VLOOKUP(P1839,Key!$A$2:$D$160,4,FALSE)</f>
        <v>Home - SM</v>
      </c>
      <c r="T1839" s="5" t="b">
        <v>0</v>
      </c>
      <c r="U1839" s="4">
        <f t="shared" si="240"/>
        <v>11028.775693759397</v>
      </c>
    </row>
    <row r="1840" spans="1:21" x14ac:dyDescent="0.2">
      <c r="A1840">
        <v>8053276618</v>
      </c>
      <c r="B1840" t="s">
        <v>1394</v>
      </c>
      <c r="D1840" s="9">
        <v>44866</v>
      </c>
      <c r="F1840" s="7">
        <f t="shared" si="241"/>
        <v>44866</v>
      </c>
      <c r="G1840" s="6">
        <f t="shared" si="242"/>
        <v>11</v>
      </c>
      <c r="H1840" s="6">
        <f t="shared" si="243"/>
        <v>1</v>
      </c>
      <c r="I1840" s="6">
        <f t="shared" si="244"/>
        <v>2022</v>
      </c>
      <c r="J1840" t="s">
        <v>4</v>
      </c>
      <c r="K1840" t="s">
        <v>5</v>
      </c>
      <c r="L1840">
        <v>2996</v>
      </c>
      <c r="M1840">
        <v>10347.4404296875</v>
      </c>
      <c r="N1840">
        <f t="shared" si="238"/>
        <v>10.3474404296875</v>
      </c>
      <c r="O1840" s="4">
        <f t="shared" si="239"/>
        <v>6.4295994072353517</v>
      </c>
      <c r="P1840" s="5" t="s">
        <v>506</v>
      </c>
      <c r="Q1840" t="str">
        <f>VLOOKUP(P1840,Key!$A$2:$C$160,2,FALSE)</f>
        <v>Home - SM</v>
      </c>
      <c r="R1840" t="str">
        <f>VLOOKUP(P1840,Key!$A$2:$C$160,3,FALSE)</f>
        <v>Home - SM</v>
      </c>
      <c r="S1840" t="str">
        <f>VLOOKUP(P1840,Key!$A$2:$D$160,4,FALSE)</f>
        <v>Home - SM</v>
      </c>
      <c r="T1840" s="5" t="b">
        <v>0</v>
      </c>
      <c r="U1840" s="4">
        <f t="shared" si="240"/>
        <v>11035.205293166631</v>
      </c>
    </row>
    <row r="1841" spans="1:21" x14ac:dyDescent="0.2">
      <c r="A1841">
        <v>8058641407</v>
      </c>
      <c r="B1841" t="s">
        <v>1395</v>
      </c>
      <c r="D1841" s="9">
        <v>44867</v>
      </c>
      <c r="F1841" s="7">
        <f t="shared" si="241"/>
        <v>44867</v>
      </c>
      <c r="G1841" s="6">
        <f t="shared" si="242"/>
        <v>11</v>
      </c>
      <c r="H1841" s="6">
        <f t="shared" si="243"/>
        <v>2</v>
      </c>
      <c r="I1841" s="6">
        <f t="shared" si="244"/>
        <v>2022</v>
      </c>
      <c r="J1841" t="s">
        <v>4</v>
      </c>
      <c r="K1841" t="s">
        <v>5</v>
      </c>
      <c r="L1841">
        <v>2933</v>
      </c>
      <c r="M1841">
        <v>10072.8916015625</v>
      </c>
      <c r="N1841">
        <f t="shared" si="238"/>
        <v>10.0728916015625</v>
      </c>
      <c r="O1841" s="4">
        <f t="shared" si="239"/>
        <v>6.2590027273544919</v>
      </c>
      <c r="P1841" s="5" t="s">
        <v>847</v>
      </c>
      <c r="Q1841" t="str">
        <f>VLOOKUP(P1841,Key!$A$2:$C$160,2,FALSE)</f>
        <v>Home - MDR</v>
      </c>
      <c r="R1841" t="str">
        <f>VLOOKUP(P1841,Key!$A$2:$C$160,3,FALSE)</f>
        <v>Home - MDR</v>
      </c>
      <c r="S1841" t="str">
        <f>VLOOKUP(P1841,Key!$A$2:$D$160,4,FALSE)</f>
        <v>Home - MDR</v>
      </c>
      <c r="T1841" s="5" t="b">
        <v>0</v>
      </c>
      <c r="U1841" s="4">
        <f t="shared" si="240"/>
        <v>11041.464295893986</v>
      </c>
    </row>
    <row r="1842" spans="1:21" x14ac:dyDescent="0.2">
      <c r="A1842">
        <v>8063405786</v>
      </c>
      <c r="B1842" t="s">
        <v>1396</v>
      </c>
      <c r="D1842" s="9">
        <v>44868</v>
      </c>
      <c r="F1842" s="7">
        <f t="shared" si="241"/>
        <v>44868</v>
      </c>
      <c r="G1842" s="6">
        <f t="shared" si="242"/>
        <v>11</v>
      </c>
      <c r="H1842" s="6">
        <f t="shared" si="243"/>
        <v>3</v>
      </c>
      <c r="I1842" s="6">
        <f t="shared" si="244"/>
        <v>2022</v>
      </c>
      <c r="J1842" t="s">
        <v>4</v>
      </c>
      <c r="K1842" t="s">
        <v>5</v>
      </c>
      <c r="L1842">
        <v>2884</v>
      </c>
      <c r="M1842">
        <v>10193.9033203125</v>
      </c>
      <c r="N1842">
        <f t="shared" si="238"/>
        <v>10.193903320312501</v>
      </c>
      <c r="O1842" s="4">
        <f t="shared" si="239"/>
        <v>6.3341959000458985</v>
      </c>
      <c r="P1842" s="5" t="s">
        <v>847</v>
      </c>
      <c r="Q1842" t="str">
        <f>VLOOKUP(P1842,Key!$A$2:$C$160,2,FALSE)</f>
        <v>Home - MDR</v>
      </c>
      <c r="R1842" t="str">
        <f>VLOOKUP(P1842,Key!$A$2:$C$160,3,FALSE)</f>
        <v>Home - MDR</v>
      </c>
      <c r="S1842" t="str">
        <f>VLOOKUP(P1842,Key!$A$2:$D$160,4,FALSE)</f>
        <v>Home - MDR</v>
      </c>
      <c r="T1842" s="5" t="b">
        <v>0</v>
      </c>
      <c r="U1842" s="4">
        <f t="shared" si="240"/>
        <v>11047.798491794032</v>
      </c>
    </row>
    <row r="1843" spans="1:21" x14ac:dyDescent="0.2">
      <c r="A1843">
        <v>8067913982</v>
      </c>
      <c r="B1843" t="s">
        <v>1397</v>
      </c>
      <c r="D1843" s="9">
        <v>44869</v>
      </c>
      <c r="F1843" s="7">
        <f t="shared" si="241"/>
        <v>44869</v>
      </c>
      <c r="G1843" s="6">
        <f t="shared" si="242"/>
        <v>11</v>
      </c>
      <c r="H1843" s="6">
        <f t="shared" si="243"/>
        <v>4</v>
      </c>
      <c r="I1843" s="6">
        <f t="shared" si="244"/>
        <v>2022</v>
      </c>
      <c r="J1843" t="s">
        <v>1117</v>
      </c>
      <c r="K1843" t="s">
        <v>5</v>
      </c>
      <c r="L1843">
        <v>3300</v>
      </c>
      <c r="M1843">
        <v>10460.7568359375</v>
      </c>
      <c r="N1843">
        <f t="shared" si="238"/>
        <v>10.4607568359375</v>
      </c>
      <c r="O1843" s="4">
        <f t="shared" si="239"/>
        <v>6.5000109359033207</v>
      </c>
      <c r="P1843" s="5" t="s">
        <v>847</v>
      </c>
      <c r="Q1843" t="str">
        <f>VLOOKUP(P1843,Key!$A$2:$C$160,2,FALSE)</f>
        <v>Home - MDR</v>
      </c>
      <c r="R1843" t="str">
        <f>VLOOKUP(P1843,Key!$A$2:$C$160,3,FALSE)</f>
        <v>Home - MDR</v>
      </c>
      <c r="S1843" t="str">
        <f>VLOOKUP(P1843,Key!$A$2:$D$160,4,FALSE)</f>
        <v>Home - MDR</v>
      </c>
      <c r="T1843" t="b">
        <v>1</v>
      </c>
      <c r="U1843" s="4">
        <f t="shared" si="240"/>
        <v>11054.298502729935</v>
      </c>
    </row>
    <row r="1844" spans="1:21" x14ac:dyDescent="0.2">
      <c r="A1844">
        <v>8073252654</v>
      </c>
      <c r="B1844" t="s">
        <v>1398</v>
      </c>
      <c r="D1844" s="9">
        <v>44870</v>
      </c>
      <c r="F1844" s="7">
        <f t="shared" si="241"/>
        <v>44870</v>
      </c>
      <c r="G1844" s="6">
        <f t="shared" si="242"/>
        <v>11</v>
      </c>
      <c r="H1844" s="6">
        <f t="shared" si="243"/>
        <v>5</v>
      </c>
      <c r="I1844" s="6">
        <f t="shared" si="244"/>
        <v>2022</v>
      </c>
      <c r="J1844" t="s">
        <v>4</v>
      </c>
      <c r="K1844" t="s">
        <v>5</v>
      </c>
      <c r="L1844">
        <v>3146</v>
      </c>
      <c r="M1844">
        <v>11519.796875</v>
      </c>
      <c r="N1844">
        <f t="shared" si="238"/>
        <v>11.519796875000001</v>
      </c>
      <c r="O1844" s="4">
        <f t="shared" si="239"/>
        <v>7.1580677040156253</v>
      </c>
      <c r="P1844" s="5" t="s">
        <v>847</v>
      </c>
      <c r="Q1844" t="str">
        <f>VLOOKUP(P1844,Key!$A$2:$C$160,2,FALSE)</f>
        <v>Home - MDR</v>
      </c>
      <c r="R1844" t="str">
        <f>VLOOKUP(P1844,Key!$A$2:$C$160,3,FALSE)</f>
        <v>Home - MDR</v>
      </c>
      <c r="S1844" t="str">
        <f>VLOOKUP(P1844,Key!$A$2:$D$160,4,FALSE)</f>
        <v>Home - MDR</v>
      </c>
      <c r="T1844" s="5" t="b">
        <v>0</v>
      </c>
      <c r="U1844" s="4">
        <f t="shared" si="240"/>
        <v>11061.456570433951</v>
      </c>
    </row>
    <row r="1845" spans="1:21" x14ac:dyDescent="0.2">
      <c r="A1845">
        <v>8079021553</v>
      </c>
      <c r="B1845" t="s">
        <v>1399</v>
      </c>
      <c r="D1845" s="9">
        <v>44871</v>
      </c>
      <c r="F1845" s="7">
        <f t="shared" si="241"/>
        <v>44871</v>
      </c>
      <c r="G1845" s="6">
        <f t="shared" si="242"/>
        <v>11</v>
      </c>
      <c r="H1845" s="6">
        <f t="shared" si="243"/>
        <v>6</v>
      </c>
      <c r="I1845" s="6">
        <f t="shared" si="244"/>
        <v>2022</v>
      </c>
      <c r="J1845" t="s">
        <v>1400</v>
      </c>
      <c r="K1845" t="s">
        <v>5</v>
      </c>
      <c r="L1845">
        <v>2460</v>
      </c>
      <c r="M1845">
        <v>7808.6318359375</v>
      </c>
      <c r="N1845">
        <f t="shared" si="238"/>
        <v>7.8086318359374998</v>
      </c>
      <c r="O1845" s="4">
        <f t="shared" si="239"/>
        <v>4.8520573725283205</v>
      </c>
      <c r="P1845" s="5" t="s">
        <v>847</v>
      </c>
      <c r="Q1845" t="str">
        <f>VLOOKUP(P1845,Key!$A$2:$C$160,2,FALSE)</f>
        <v>Home - MDR</v>
      </c>
      <c r="R1845" t="str">
        <f>VLOOKUP(P1845,Key!$A$2:$C$160,3,FALSE)</f>
        <v>Home - MDR</v>
      </c>
      <c r="S1845" t="str">
        <f>VLOOKUP(P1845,Key!$A$2:$D$160,4,FALSE)</f>
        <v>Home - MDR</v>
      </c>
      <c r="T1845" t="b">
        <v>1</v>
      </c>
      <c r="U1845" s="4">
        <f t="shared" si="240"/>
        <v>11066.30862780648</v>
      </c>
    </row>
    <row r="1846" spans="1:21" x14ac:dyDescent="0.2">
      <c r="A1846">
        <v>8082719340</v>
      </c>
      <c r="B1846" t="s">
        <v>1401</v>
      </c>
      <c r="D1846" s="9">
        <v>44872</v>
      </c>
      <c r="F1846" s="7">
        <f t="shared" si="241"/>
        <v>44872</v>
      </c>
      <c r="G1846" s="6">
        <f t="shared" si="242"/>
        <v>11</v>
      </c>
      <c r="H1846" s="6">
        <f t="shared" si="243"/>
        <v>7</v>
      </c>
      <c r="I1846" s="6">
        <f t="shared" si="244"/>
        <v>2022</v>
      </c>
      <c r="J1846" t="s">
        <v>4</v>
      </c>
      <c r="K1846" t="s">
        <v>5</v>
      </c>
      <c r="L1846">
        <v>3006</v>
      </c>
      <c r="M1846">
        <v>10486.3955078125</v>
      </c>
      <c r="N1846">
        <f t="shared" si="238"/>
        <v>10.4863955078125</v>
      </c>
      <c r="O1846" s="4">
        <f t="shared" si="239"/>
        <v>6.5159420630849612</v>
      </c>
      <c r="P1846" s="5" t="s">
        <v>847</v>
      </c>
      <c r="Q1846" t="str">
        <f>VLOOKUP(P1846,Key!$A$2:$C$160,2,FALSE)</f>
        <v>Home - MDR</v>
      </c>
      <c r="R1846" t="str">
        <f>VLOOKUP(P1846,Key!$A$2:$C$160,3,FALSE)</f>
        <v>Home - MDR</v>
      </c>
      <c r="S1846" t="str">
        <f>VLOOKUP(P1846,Key!$A$2:$D$160,4,FALSE)</f>
        <v>Home - MDR</v>
      </c>
      <c r="T1846" s="5" t="b">
        <v>0</v>
      </c>
      <c r="U1846" s="4">
        <f t="shared" si="240"/>
        <v>11072.824569869565</v>
      </c>
    </row>
    <row r="1847" spans="1:21" x14ac:dyDescent="0.2">
      <c r="A1847">
        <v>8089060289</v>
      </c>
      <c r="B1847" t="s">
        <v>1402</v>
      </c>
      <c r="D1847" s="9">
        <v>44873</v>
      </c>
      <c r="F1847" s="7">
        <f t="shared" si="241"/>
        <v>44873</v>
      </c>
      <c r="G1847" s="6">
        <f t="shared" si="242"/>
        <v>11</v>
      </c>
      <c r="H1847" s="6">
        <f t="shared" si="243"/>
        <v>8</v>
      </c>
      <c r="I1847" s="6">
        <f t="shared" si="244"/>
        <v>2022</v>
      </c>
      <c r="J1847" t="s">
        <v>1400</v>
      </c>
      <c r="K1847" t="s">
        <v>5</v>
      </c>
      <c r="L1847">
        <v>3480</v>
      </c>
      <c r="M1847">
        <v>10621.69140625</v>
      </c>
      <c r="N1847">
        <f t="shared" si="238"/>
        <v>10.621691406249999</v>
      </c>
      <c r="O1847" s="4">
        <f t="shared" si="239"/>
        <v>6.6000110107929686</v>
      </c>
      <c r="P1847" s="5" t="s">
        <v>847</v>
      </c>
      <c r="Q1847" t="str">
        <f>VLOOKUP(P1847,Key!$A$2:$C$160,2,FALSE)</f>
        <v>Home - MDR</v>
      </c>
      <c r="R1847" t="str">
        <f>VLOOKUP(P1847,Key!$A$2:$C$160,3,FALSE)</f>
        <v>Home - MDR</v>
      </c>
      <c r="S1847" t="str">
        <f>VLOOKUP(P1847,Key!$A$2:$D$160,4,FALSE)</f>
        <v>Home - MDR</v>
      </c>
      <c r="T1847" t="b">
        <v>1</v>
      </c>
      <c r="U1847" s="4">
        <f t="shared" si="240"/>
        <v>11079.424580880357</v>
      </c>
    </row>
    <row r="1848" spans="1:21" x14ac:dyDescent="0.2">
      <c r="A1848">
        <v>8093229907</v>
      </c>
      <c r="B1848" t="s">
        <v>1403</v>
      </c>
      <c r="D1848" s="9">
        <v>44874</v>
      </c>
      <c r="F1848" s="7">
        <f t="shared" si="241"/>
        <v>44874</v>
      </c>
      <c r="G1848" s="6">
        <f t="shared" si="242"/>
        <v>11</v>
      </c>
      <c r="H1848" s="6">
        <f t="shared" si="243"/>
        <v>9</v>
      </c>
      <c r="I1848" s="6">
        <f t="shared" si="244"/>
        <v>2022</v>
      </c>
      <c r="J1848" t="s">
        <v>4</v>
      </c>
      <c r="K1848" t="s">
        <v>5</v>
      </c>
      <c r="L1848">
        <v>2942</v>
      </c>
      <c r="M1848">
        <v>10472.5810546875</v>
      </c>
      <c r="N1848">
        <f t="shared" si="238"/>
        <v>10.472581054687501</v>
      </c>
      <c r="O1848" s="4">
        <f t="shared" si="239"/>
        <v>6.5073581625322268</v>
      </c>
      <c r="P1848" s="5" t="s">
        <v>847</v>
      </c>
      <c r="Q1848" t="str">
        <f>VLOOKUP(P1848,Key!$A$2:$C$160,2,FALSE)</f>
        <v>Home - MDR</v>
      </c>
      <c r="R1848" t="str">
        <f>VLOOKUP(P1848,Key!$A$2:$C$160,3,FALSE)</f>
        <v>Home - MDR</v>
      </c>
      <c r="S1848" t="str">
        <f>VLOOKUP(P1848,Key!$A$2:$D$160,4,FALSE)</f>
        <v>Home - MDR</v>
      </c>
      <c r="T1848" s="5" t="b">
        <v>0</v>
      </c>
      <c r="U1848" s="4">
        <f t="shared" si="240"/>
        <v>11085.93193904289</v>
      </c>
    </row>
    <row r="1849" spans="1:21" x14ac:dyDescent="0.2">
      <c r="A1849">
        <v>8097781845</v>
      </c>
      <c r="B1849" t="s">
        <v>1404</v>
      </c>
      <c r="D1849" s="9">
        <v>44875</v>
      </c>
      <c r="F1849" s="7">
        <f t="shared" si="241"/>
        <v>44875</v>
      </c>
      <c r="G1849" s="6">
        <f t="shared" si="242"/>
        <v>11</v>
      </c>
      <c r="H1849" s="6">
        <f t="shared" si="243"/>
        <v>10</v>
      </c>
      <c r="I1849" s="6">
        <f t="shared" si="244"/>
        <v>2022</v>
      </c>
      <c r="J1849" t="s">
        <v>1400</v>
      </c>
      <c r="K1849" t="s">
        <v>5</v>
      </c>
      <c r="L1849">
        <v>3300</v>
      </c>
      <c r="M1849">
        <v>10299.822265625</v>
      </c>
      <c r="N1849">
        <f t="shared" si="238"/>
        <v>10.299822265625</v>
      </c>
      <c r="O1849" s="4">
        <f t="shared" si="239"/>
        <v>6.4000108610136719</v>
      </c>
      <c r="P1849" s="5" t="s">
        <v>847</v>
      </c>
      <c r="Q1849" t="str">
        <f>VLOOKUP(P1849,Key!$A$2:$C$160,2,FALSE)</f>
        <v>Home - MDR</v>
      </c>
      <c r="R1849" t="str">
        <f>VLOOKUP(P1849,Key!$A$2:$C$160,3,FALSE)</f>
        <v>Home - MDR</v>
      </c>
      <c r="S1849" t="str">
        <f>VLOOKUP(P1849,Key!$A$2:$D$160,4,FALSE)</f>
        <v>Home - MDR</v>
      </c>
      <c r="T1849" t="b">
        <v>1</v>
      </c>
      <c r="U1849" s="4">
        <f t="shared" si="240"/>
        <v>11092.331949903904</v>
      </c>
    </row>
    <row r="1850" spans="1:21" x14ac:dyDescent="0.2">
      <c r="A1850">
        <v>8102836393</v>
      </c>
      <c r="B1850" t="s">
        <v>1405</v>
      </c>
      <c r="D1850" s="9">
        <v>44876</v>
      </c>
      <c r="F1850" s="7">
        <f t="shared" si="241"/>
        <v>44876</v>
      </c>
      <c r="G1850" s="6">
        <f t="shared" si="242"/>
        <v>11</v>
      </c>
      <c r="H1850" s="6">
        <f t="shared" si="243"/>
        <v>11</v>
      </c>
      <c r="I1850" s="6">
        <f t="shared" si="244"/>
        <v>2022</v>
      </c>
      <c r="J1850" t="s">
        <v>4</v>
      </c>
      <c r="K1850" t="s">
        <v>5</v>
      </c>
      <c r="L1850">
        <v>3031</v>
      </c>
      <c r="M1850">
        <v>10620.716796875</v>
      </c>
      <c r="N1850">
        <f t="shared" ref="N1850:N1913" si="245">M1850/1000</f>
        <v>10.620716796875</v>
      </c>
      <c r="O1850" s="4">
        <f t="shared" ref="O1850:O1913" si="246">M1850*$J$2</f>
        <v>6.5994054167910159</v>
      </c>
      <c r="P1850" s="5" t="s">
        <v>847</v>
      </c>
      <c r="Q1850" t="str">
        <f>VLOOKUP(P1850,Key!$A$2:$C$160,2,FALSE)</f>
        <v>Home - MDR</v>
      </c>
      <c r="R1850" t="str">
        <f>VLOOKUP(P1850,Key!$A$2:$C$160,3,FALSE)</f>
        <v>Home - MDR</v>
      </c>
      <c r="S1850" t="str">
        <f>VLOOKUP(P1850,Key!$A$2:$D$160,4,FALSE)</f>
        <v>Home - MDR</v>
      </c>
      <c r="T1850" s="5" t="b">
        <v>0</v>
      </c>
      <c r="U1850" s="4">
        <f t="shared" si="240"/>
        <v>11098.931355320696</v>
      </c>
    </row>
    <row r="1851" spans="1:21" x14ac:dyDescent="0.2">
      <c r="A1851">
        <v>8108586118</v>
      </c>
      <c r="B1851" t="s">
        <v>1406</v>
      </c>
      <c r="D1851" s="9">
        <v>44877</v>
      </c>
      <c r="F1851" s="7">
        <f t="shared" si="241"/>
        <v>44877</v>
      </c>
      <c r="G1851" s="6">
        <f t="shared" si="242"/>
        <v>11</v>
      </c>
      <c r="H1851" s="6">
        <f t="shared" si="243"/>
        <v>12</v>
      </c>
      <c r="I1851" s="6">
        <f t="shared" si="244"/>
        <v>2022</v>
      </c>
      <c r="J1851" t="s">
        <v>7</v>
      </c>
      <c r="K1851" t="s">
        <v>5</v>
      </c>
      <c r="L1851">
        <v>2829</v>
      </c>
      <c r="M1851">
        <v>10165.1298828125</v>
      </c>
      <c r="N1851">
        <f t="shared" si="245"/>
        <v>10.165129882812501</v>
      </c>
      <c r="O1851" s="4">
        <f t="shared" si="246"/>
        <v>6.3163169204130858</v>
      </c>
      <c r="P1851" s="5" t="s">
        <v>847</v>
      </c>
      <c r="Q1851" t="str">
        <f>VLOOKUP(P1851,Key!$A$2:$C$160,2,FALSE)</f>
        <v>Home - MDR</v>
      </c>
      <c r="R1851" t="str">
        <f>VLOOKUP(P1851,Key!$A$2:$C$160,3,FALSE)</f>
        <v>Home - MDR</v>
      </c>
      <c r="S1851" t="str">
        <f>VLOOKUP(P1851,Key!$A$2:$D$160,4,FALSE)</f>
        <v>Home - MDR</v>
      </c>
      <c r="T1851" s="5" t="b">
        <v>0</v>
      </c>
      <c r="U1851" s="4">
        <f t="shared" ref="U1851:U1914" si="247">IF(K1851="Run",O1851,0)+U1850</f>
        <v>11105.247672241108</v>
      </c>
    </row>
    <row r="1852" spans="1:21" x14ac:dyDescent="0.2">
      <c r="A1852">
        <v>8117812975</v>
      </c>
      <c r="B1852" t="s">
        <v>1407</v>
      </c>
      <c r="D1852" s="9">
        <v>44879</v>
      </c>
      <c r="F1852" s="7">
        <f t="shared" si="241"/>
        <v>44879</v>
      </c>
      <c r="G1852" s="6">
        <f t="shared" si="242"/>
        <v>11</v>
      </c>
      <c r="H1852" s="6">
        <f t="shared" si="243"/>
        <v>14</v>
      </c>
      <c r="I1852" s="6">
        <f t="shared" si="244"/>
        <v>2022</v>
      </c>
      <c r="J1852" t="s">
        <v>4</v>
      </c>
      <c r="K1852" t="s">
        <v>5</v>
      </c>
      <c r="L1852">
        <v>2985</v>
      </c>
      <c r="M1852">
        <v>10460.4599609375</v>
      </c>
      <c r="N1852">
        <f t="shared" si="245"/>
        <v>10.4604599609375</v>
      </c>
      <c r="O1852" s="4">
        <f t="shared" si="246"/>
        <v>6.4998264663876952</v>
      </c>
      <c r="P1852" s="5" t="s">
        <v>847</v>
      </c>
      <c r="Q1852" t="str">
        <f>VLOOKUP(P1852,Key!$A$2:$C$160,2,FALSE)</f>
        <v>Home - MDR</v>
      </c>
      <c r="R1852" t="str">
        <f>VLOOKUP(P1852,Key!$A$2:$C$160,3,FALSE)</f>
        <v>Home - MDR</v>
      </c>
      <c r="S1852" t="str">
        <f>VLOOKUP(P1852,Key!$A$2:$D$160,4,FALSE)</f>
        <v>Home - MDR</v>
      </c>
      <c r="T1852" s="5" t="b">
        <v>0</v>
      </c>
      <c r="U1852" s="4">
        <f t="shared" si="247"/>
        <v>11111.747498707497</v>
      </c>
    </row>
    <row r="1853" spans="1:21" x14ac:dyDescent="0.2">
      <c r="A1853">
        <v>8122397287</v>
      </c>
      <c r="B1853" t="s">
        <v>1408</v>
      </c>
      <c r="D1853" s="9">
        <v>44880</v>
      </c>
      <c r="F1853" s="7">
        <f t="shared" si="241"/>
        <v>44880</v>
      </c>
      <c r="G1853" s="6">
        <f t="shared" si="242"/>
        <v>11</v>
      </c>
      <c r="H1853" s="6">
        <f t="shared" si="243"/>
        <v>15</v>
      </c>
      <c r="I1853" s="6">
        <f t="shared" si="244"/>
        <v>2022</v>
      </c>
      <c r="J1853" t="s">
        <v>1400</v>
      </c>
      <c r="K1853" t="s">
        <v>5</v>
      </c>
      <c r="L1853">
        <v>3360</v>
      </c>
      <c r="M1853">
        <v>10561.2939453125</v>
      </c>
      <c r="N1853">
        <f t="shared" si="245"/>
        <v>10.561293945312499</v>
      </c>
      <c r="O1853" s="4">
        <f t="shared" si="246"/>
        <v>6.5624817800927735</v>
      </c>
      <c r="P1853" s="5" t="s">
        <v>847</v>
      </c>
      <c r="Q1853" t="str">
        <f>VLOOKUP(P1853,Key!$A$2:$C$160,2,FALSE)</f>
        <v>Home - MDR</v>
      </c>
      <c r="R1853" t="str">
        <f>VLOOKUP(P1853,Key!$A$2:$C$160,3,FALSE)</f>
        <v>Home - MDR</v>
      </c>
      <c r="S1853" t="str">
        <f>VLOOKUP(P1853,Key!$A$2:$D$160,4,FALSE)</f>
        <v>Home - MDR</v>
      </c>
      <c r="T1853" t="b">
        <v>1</v>
      </c>
      <c r="U1853" s="4">
        <f t="shared" si="247"/>
        <v>11118.309980487589</v>
      </c>
    </row>
    <row r="1854" spans="1:21" x14ac:dyDescent="0.2">
      <c r="A1854">
        <v>8127141942</v>
      </c>
      <c r="B1854" t="s">
        <v>1409</v>
      </c>
      <c r="D1854" s="9">
        <v>44881</v>
      </c>
      <c r="F1854" s="7">
        <f t="shared" si="241"/>
        <v>44881</v>
      </c>
      <c r="G1854" s="6">
        <f t="shared" si="242"/>
        <v>11</v>
      </c>
      <c r="H1854" s="6">
        <f t="shared" si="243"/>
        <v>16</v>
      </c>
      <c r="I1854" s="6">
        <f t="shared" si="244"/>
        <v>2022</v>
      </c>
      <c r="J1854" t="s">
        <v>4</v>
      </c>
      <c r="K1854" t="s">
        <v>5</v>
      </c>
      <c r="L1854">
        <v>2912</v>
      </c>
      <c r="M1854">
        <v>10242.517578125</v>
      </c>
      <c r="N1854">
        <f t="shared" si="245"/>
        <v>10.242517578125</v>
      </c>
      <c r="O1854" s="4">
        <f t="shared" si="246"/>
        <v>6.3644033900371095</v>
      </c>
      <c r="P1854" s="5" t="s">
        <v>847</v>
      </c>
      <c r="Q1854" t="str">
        <f>VLOOKUP(P1854,Key!$A$2:$C$160,2,FALSE)</f>
        <v>Home - MDR</v>
      </c>
      <c r="R1854" t="str">
        <f>VLOOKUP(P1854,Key!$A$2:$C$160,3,FALSE)</f>
        <v>Home - MDR</v>
      </c>
      <c r="S1854" t="str">
        <f>VLOOKUP(P1854,Key!$A$2:$D$160,4,FALSE)</f>
        <v>Home - MDR</v>
      </c>
      <c r="T1854" s="5" t="b">
        <v>0</v>
      </c>
      <c r="U1854" s="4">
        <f t="shared" si="247"/>
        <v>11124.674383877626</v>
      </c>
    </row>
    <row r="1855" spans="1:21" x14ac:dyDescent="0.2">
      <c r="A1855">
        <v>8131599850</v>
      </c>
      <c r="B1855" t="s">
        <v>1410</v>
      </c>
      <c r="D1855" s="9">
        <v>44882</v>
      </c>
      <c r="F1855" s="7">
        <f t="shared" si="241"/>
        <v>44882</v>
      </c>
      <c r="G1855" s="6">
        <f t="shared" si="242"/>
        <v>11</v>
      </c>
      <c r="H1855" s="6">
        <f t="shared" si="243"/>
        <v>17</v>
      </c>
      <c r="I1855" s="6">
        <f t="shared" si="244"/>
        <v>2022</v>
      </c>
      <c r="J1855" t="s">
        <v>4</v>
      </c>
      <c r="K1855" t="s">
        <v>5</v>
      </c>
      <c r="L1855">
        <v>3001</v>
      </c>
      <c r="M1855">
        <v>10492.8212890625</v>
      </c>
      <c r="N1855">
        <f t="shared" si="245"/>
        <v>10.492821289062499</v>
      </c>
      <c r="O1855" s="4">
        <f t="shared" si="246"/>
        <v>6.5199348572060547</v>
      </c>
      <c r="P1855" s="5" t="s">
        <v>847</v>
      </c>
      <c r="Q1855" t="str">
        <f>VLOOKUP(P1855,Key!$A$2:$C$160,2,FALSE)</f>
        <v>Home - MDR</v>
      </c>
      <c r="R1855" t="str">
        <f>VLOOKUP(P1855,Key!$A$2:$C$160,3,FALSE)</f>
        <v>Home - MDR</v>
      </c>
      <c r="S1855" t="str">
        <f>VLOOKUP(P1855,Key!$A$2:$D$160,4,FALSE)</f>
        <v>Home - MDR</v>
      </c>
      <c r="T1855" s="5" t="b">
        <v>0</v>
      </c>
      <c r="U1855" s="4">
        <f t="shared" si="247"/>
        <v>11131.194318734832</v>
      </c>
    </row>
    <row r="1856" spans="1:21" x14ac:dyDescent="0.2">
      <c r="A1856">
        <v>8135856624</v>
      </c>
      <c r="B1856" t="s">
        <v>1411</v>
      </c>
      <c r="D1856" s="9">
        <v>44883</v>
      </c>
      <c r="F1856" s="7">
        <f t="shared" si="241"/>
        <v>44883</v>
      </c>
      <c r="G1856" s="6">
        <f t="shared" si="242"/>
        <v>11</v>
      </c>
      <c r="H1856" s="6">
        <f t="shared" si="243"/>
        <v>18</v>
      </c>
      <c r="I1856" s="6">
        <f t="shared" si="244"/>
        <v>2022</v>
      </c>
      <c r="J1856" t="s">
        <v>1412</v>
      </c>
      <c r="K1856" t="s">
        <v>5</v>
      </c>
      <c r="L1856">
        <v>3600</v>
      </c>
      <c r="M1856">
        <v>11104.49609375</v>
      </c>
      <c r="N1856">
        <f t="shared" si="245"/>
        <v>11.104496093750001</v>
      </c>
      <c r="O1856" s="4">
        <f t="shared" si="246"/>
        <v>6.9000118422695316</v>
      </c>
      <c r="P1856" s="5" t="s">
        <v>48</v>
      </c>
      <c r="Q1856" t="str">
        <f>VLOOKUP(P1856,Key!$A$2:$C$160,2,FALSE)</f>
        <v>California</v>
      </c>
      <c r="R1856" t="str">
        <f>VLOOKUP(P1856,Key!$A$2:$C$160,3,FALSE)</f>
        <v>USA</v>
      </c>
      <c r="S1856" t="str">
        <f>VLOOKUP(P1856,Key!$A$2:$D$160,4,FALSE)</f>
        <v>DOM</v>
      </c>
      <c r="T1856" t="b">
        <v>1</v>
      </c>
      <c r="U1856" s="4">
        <f t="shared" si="247"/>
        <v>11138.094330577102</v>
      </c>
    </row>
    <row r="1857" spans="1:21" x14ac:dyDescent="0.2">
      <c r="A1857">
        <v>8140572745</v>
      </c>
      <c r="B1857" t="s">
        <v>1413</v>
      </c>
      <c r="D1857" s="9">
        <v>44884</v>
      </c>
      <c r="F1857" s="7">
        <f t="shared" si="241"/>
        <v>44884</v>
      </c>
      <c r="G1857" s="6">
        <f t="shared" si="242"/>
        <v>11</v>
      </c>
      <c r="H1857" s="6">
        <f t="shared" si="243"/>
        <v>19</v>
      </c>
      <c r="I1857" s="6">
        <f t="shared" si="244"/>
        <v>2022</v>
      </c>
      <c r="J1857" t="s">
        <v>4</v>
      </c>
      <c r="K1857" t="s">
        <v>5</v>
      </c>
      <c r="L1857">
        <v>2388</v>
      </c>
      <c r="M1857">
        <v>8424.5947265625</v>
      </c>
      <c r="N1857">
        <f t="shared" si="245"/>
        <v>8.4245947265624999</v>
      </c>
      <c r="O1857" s="4">
        <f t="shared" si="246"/>
        <v>5.2347988498388673</v>
      </c>
      <c r="P1857" s="5" t="s">
        <v>601</v>
      </c>
      <c r="Q1857" t="str">
        <f>VLOOKUP(P1857,Key!$A$2:$C$160,2,FALSE)</f>
        <v>California</v>
      </c>
      <c r="R1857" t="str">
        <f>VLOOKUP(P1857,Key!$A$2:$C$160,3,FALSE)</f>
        <v>USA</v>
      </c>
      <c r="S1857" t="str">
        <f>VLOOKUP(P1857,Key!$A$2:$D$160,4,FALSE)</f>
        <v>DOM</v>
      </c>
      <c r="T1857" s="5" t="b">
        <v>0</v>
      </c>
      <c r="U1857" s="4">
        <f t="shared" si="247"/>
        <v>11143.32912942694</v>
      </c>
    </row>
    <row r="1858" spans="1:21" x14ac:dyDescent="0.2">
      <c r="A1858">
        <v>8149566877</v>
      </c>
      <c r="B1858" t="s">
        <v>1414</v>
      </c>
      <c r="D1858" s="9">
        <v>44886</v>
      </c>
      <c r="F1858" s="7">
        <f t="shared" si="241"/>
        <v>44886</v>
      </c>
      <c r="G1858" s="6">
        <f t="shared" si="242"/>
        <v>11</v>
      </c>
      <c r="H1858" s="6">
        <f t="shared" si="243"/>
        <v>21</v>
      </c>
      <c r="I1858" s="6">
        <f t="shared" si="244"/>
        <v>2022</v>
      </c>
      <c r="J1858" t="s">
        <v>4</v>
      </c>
      <c r="K1858" t="s">
        <v>5</v>
      </c>
      <c r="L1858">
        <v>3076</v>
      </c>
      <c r="M1858">
        <v>10998.1630859375</v>
      </c>
      <c r="N1858">
        <f t="shared" si="245"/>
        <v>10.998163085937501</v>
      </c>
      <c r="O1858" s="4">
        <f t="shared" si="246"/>
        <v>6.8339395948720707</v>
      </c>
      <c r="P1858" s="5" t="s">
        <v>48</v>
      </c>
      <c r="Q1858" t="str">
        <f>VLOOKUP(P1858,Key!$A$2:$C$160,2,FALSE)</f>
        <v>California</v>
      </c>
      <c r="R1858" t="str">
        <f>VLOOKUP(P1858,Key!$A$2:$C$160,3,FALSE)</f>
        <v>USA</v>
      </c>
      <c r="S1858" t="str">
        <f>VLOOKUP(P1858,Key!$A$2:$D$160,4,FALSE)</f>
        <v>DOM</v>
      </c>
      <c r="T1858" s="5" t="b">
        <v>0</v>
      </c>
      <c r="U1858" s="4">
        <f t="shared" si="247"/>
        <v>11150.163069021812</v>
      </c>
    </row>
    <row r="1859" spans="1:21" x14ac:dyDescent="0.2">
      <c r="A1859">
        <v>8153714133</v>
      </c>
      <c r="B1859" t="s">
        <v>1415</v>
      </c>
      <c r="D1859" s="9">
        <v>44887</v>
      </c>
      <c r="F1859" s="7">
        <f t="shared" si="241"/>
        <v>44887</v>
      </c>
      <c r="G1859" s="6">
        <f t="shared" si="242"/>
        <v>11</v>
      </c>
      <c r="H1859" s="6">
        <f t="shared" si="243"/>
        <v>22</v>
      </c>
      <c r="I1859" s="6">
        <f t="shared" si="244"/>
        <v>2022</v>
      </c>
      <c r="J1859" t="s">
        <v>4</v>
      </c>
      <c r="K1859" t="s">
        <v>5</v>
      </c>
      <c r="L1859">
        <v>2965</v>
      </c>
      <c r="M1859">
        <v>10650.734375</v>
      </c>
      <c r="N1859">
        <f t="shared" si="245"/>
        <v>10.650734375000001</v>
      </c>
      <c r="O1859" s="4">
        <f t="shared" si="246"/>
        <v>6.6180574693281251</v>
      </c>
      <c r="P1859" s="5" t="s">
        <v>48</v>
      </c>
      <c r="Q1859" t="str">
        <f>VLOOKUP(P1859,Key!$A$2:$C$160,2,FALSE)</f>
        <v>California</v>
      </c>
      <c r="R1859" t="str">
        <f>VLOOKUP(P1859,Key!$A$2:$C$160,3,FALSE)</f>
        <v>USA</v>
      </c>
      <c r="S1859" t="str">
        <f>VLOOKUP(P1859,Key!$A$2:$D$160,4,FALSE)</f>
        <v>DOM</v>
      </c>
      <c r="T1859" s="5" t="b">
        <v>0</v>
      </c>
      <c r="U1859" s="4">
        <f t="shared" si="247"/>
        <v>11156.78112649114</v>
      </c>
    </row>
    <row r="1860" spans="1:21" x14ac:dyDescent="0.2">
      <c r="A1860">
        <v>8157931301</v>
      </c>
      <c r="B1860" t="s">
        <v>1416</v>
      </c>
      <c r="D1860" s="9">
        <v>44888</v>
      </c>
      <c r="F1860" s="7">
        <f t="shared" si="241"/>
        <v>44888</v>
      </c>
      <c r="G1860" s="6">
        <f t="shared" si="242"/>
        <v>11</v>
      </c>
      <c r="H1860" s="6">
        <f t="shared" si="243"/>
        <v>23</v>
      </c>
      <c r="I1860" s="6">
        <f t="shared" si="244"/>
        <v>2022</v>
      </c>
      <c r="J1860" t="s">
        <v>1412</v>
      </c>
      <c r="K1860" t="s">
        <v>5</v>
      </c>
      <c r="L1860">
        <v>3300</v>
      </c>
      <c r="M1860">
        <v>10621.69140625</v>
      </c>
      <c r="N1860">
        <f t="shared" si="245"/>
        <v>10.621691406249999</v>
      </c>
      <c r="O1860" s="4">
        <f t="shared" si="246"/>
        <v>6.6000110107929686</v>
      </c>
      <c r="P1860" s="5" t="s">
        <v>48</v>
      </c>
      <c r="Q1860" t="str">
        <f>VLOOKUP(P1860,Key!$A$2:$C$160,2,FALSE)</f>
        <v>California</v>
      </c>
      <c r="R1860" t="str">
        <f>VLOOKUP(P1860,Key!$A$2:$C$160,3,FALSE)</f>
        <v>USA</v>
      </c>
      <c r="S1860" t="str">
        <f>VLOOKUP(P1860,Key!$A$2:$D$160,4,FALSE)</f>
        <v>DOM</v>
      </c>
      <c r="T1860" t="b">
        <v>1</v>
      </c>
      <c r="U1860" s="4">
        <f t="shared" si="247"/>
        <v>11163.381137501932</v>
      </c>
    </row>
    <row r="1861" spans="1:21" x14ac:dyDescent="0.2">
      <c r="A1861">
        <v>8163259944</v>
      </c>
      <c r="B1861" t="s">
        <v>1417</v>
      </c>
      <c r="D1861" s="9">
        <v>44889</v>
      </c>
      <c r="F1861" s="7">
        <f t="shared" ref="F1861:F1884" si="248">DATE(I1861,G1861,H1861)</f>
        <v>44889</v>
      </c>
      <c r="G1861" s="6">
        <f t="shared" ref="G1861:G1884" si="249">MONTH(D1861)</f>
        <v>11</v>
      </c>
      <c r="H1861" s="6">
        <f t="shared" ref="H1861:H1884" si="250">DAY(D1861)</f>
        <v>24</v>
      </c>
      <c r="I1861" s="6">
        <f t="shared" ref="I1861:I1884" si="251">YEAR(D1861)</f>
        <v>2022</v>
      </c>
      <c r="J1861" t="s">
        <v>4</v>
      </c>
      <c r="K1861" t="s">
        <v>5</v>
      </c>
      <c r="L1861">
        <v>3033</v>
      </c>
      <c r="M1861">
        <v>10268.5322265625</v>
      </c>
      <c r="N1861">
        <f t="shared" si="245"/>
        <v>10.268532226562501</v>
      </c>
      <c r="O1861" s="4">
        <f t="shared" si="246"/>
        <v>6.380568138151367</v>
      </c>
      <c r="P1861" s="5" t="s">
        <v>847</v>
      </c>
      <c r="Q1861" t="str">
        <f>VLOOKUP(P1861,Key!$A$2:$C$160,2,FALSE)</f>
        <v>Home - MDR</v>
      </c>
      <c r="R1861" t="str">
        <f>VLOOKUP(P1861,Key!$A$2:$C$160,3,FALSE)</f>
        <v>Home - MDR</v>
      </c>
      <c r="S1861" t="str">
        <f>VLOOKUP(P1861,Key!$A$2:$D$160,4,FALSE)</f>
        <v>Home - MDR</v>
      </c>
      <c r="T1861" s="5" t="b">
        <v>0</v>
      </c>
      <c r="U1861" s="4">
        <f t="shared" si="247"/>
        <v>11169.761705640083</v>
      </c>
    </row>
    <row r="1862" spans="1:21" x14ac:dyDescent="0.2">
      <c r="A1862">
        <v>8167825071</v>
      </c>
      <c r="B1862" t="s">
        <v>1418</v>
      </c>
      <c r="D1862" s="9">
        <v>44890</v>
      </c>
      <c r="F1862" s="7">
        <f t="shared" si="248"/>
        <v>44890</v>
      </c>
      <c r="G1862" s="6">
        <f t="shared" si="249"/>
        <v>11</v>
      </c>
      <c r="H1862" s="6">
        <f t="shared" si="250"/>
        <v>25</v>
      </c>
      <c r="I1862" s="6">
        <f t="shared" si="251"/>
        <v>2022</v>
      </c>
      <c r="J1862" t="s">
        <v>7</v>
      </c>
      <c r="K1862" t="s">
        <v>5</v>
      </c>
      <c r="L1862">
        <v>2943</v>
      </c>
      <c r="M1862">
        <v>10231.6904296875</v>
      </c>
      <c r="N1862">
        <f t="shared" si="245"/>
        <v>10.2316904296875</v>
      </c>
      <c r="O1862" s="4">
        <f t="shared" si="246"/>
        <v>6.3576757139853513</v>
      </c>
      <c r="P1862" s="5" t="s">
        <v>847</v>
      </c>
      <c r="Q1862" t="str">
        <f>VLOOKUP(P1862,Key!$A$2:$C$160,2,FALSE)</f>
        <v>Home - MDR</v>
      </c>
      <c r="R1862" t="str">
        <f>VLOOKUP(P1862,Key!$A$2:$C$160,3,FALSE)</f>
        <v>Home - MDR</v>
      </c>
      <c r="S1862" t="str">
        <f>VLOOKUP(P1862,Key!$A$2:$D$160,4,FALSE)</f>
        <v>Home - MDR</v>
      </c>
      <c r="T1862" s="5" t="b">
        <v>0</v>
      </c>
      <c r="U1862" s="4">
        <f t="shared" si="247"/>
        <v>11176.119381354069</v>
      </c>
    </row>
    <row r="1863" spans="1:21" x14ac:dyDescent="0.2">
      <c r="A1863">
        <v>8172311904</v>
      </c>
      <c r="B1863" t="s">
        <v>1419</v>
      </c>
      <c r="D1863" s="9">
        <v>44891</v>
      </c>
      <c r="F1863" s="7">
        <f t="shared" si="248"/>
        <v>44891</v>
      </c>
      <c r="G1863" s="6">
        <f t="shared" si="249"/>
        <v>11</v>
      </c>
      <c r="H1863" s="6">
        <f t="shared" si="250"/>
        <v>26</v>
      </c>
      <c r="I1863" s="6">
        <f t="shared" si="251"/>
        <v>2022</v>
      </c>
      <c r="J1863" t="s">
        <v>1117</v>
      </c>
      <c r="K1863" t="s">
        <v>5</v>
      </c>
      <c r="L1863">
        <v>3600</v>
      </c>
      <c r="M1863">
        <v>10943.5615234375</v>
      </c>
      <c r="N1863">
        <f t="shared" si="245"/>
        <v>10.9435615234375</v>
      </c>
      <c r="O1863" s="4">
        <f t="shared" si="246"/>
        <v>6.8000117673798828</v>
      </c>
      <c r="P1863" s="5" t="s">
        <v>847</v>
      </c>
      <c r="Q1863" t="str">
        <f>VLOOKUP(P1863,Key!$A$2:$C$160,2,FALSE)</f>
        <v>Home - MDR</v>
      </c>
      <c r="R1863" t="str">
        <f>VLOOKUP(P1863,Key!$A$2:$C$160,3,FALSE)</f>
        <v>Home - MDR</v>
      </c>
      <c r="S1863" t="str">
        <f>VLOOKUP(P1863,Key!$A$2:$D$160,4,FALSE)</f>
        <v>Home - MDR</v>
      </c>
      <c r="T1863" s="5" t="b">
        <v>1</v>
      </c>
      <c r="U1863" s="4">
        <f t="shared" si="247"/>
        <v>11182.919393121449</v>
      </c>
    </row>
    <row r="1864" spans="1:21" x14ac:dyDescent="0.2">
      <c r="A1864">
        <v>8177287766</v>
      </c>
      <c r="B1864" t="s">
        <v>1420</v>
      </c>
      <c r="D1864" s="9">
        <v>44892</v>
      </c>
      <c r="F1864" s="7">
        <f t="shared" si="248"/>
        <v>44892</v>
      </c>
      <c r="G1864" s="6">
        <f t="shared" si="249"/>
        <v>11</v>
      </c>
      <c r="H1864" s="6">
        <f t="shared" si="250"/>
        <v>27</v>
      </c>
      <c r="I1864" s="6">
        <f t="shared" si="251"/>
        <v>2022</v>
      </c>
      <c r="J1864" t="s">
        <v>1421</v>
      </c>
      <c r="K1864" t="s">
        <v>5</v>
      </c>
      <c r="L1864">
        <v>2520</v>
      </c>
      <c r="M1864">
        <v>7724.86669921875</v>
      </c>
      <c r="N1864">
        <f t="shared" si="245"/>
        <v>7.72486669921875</v>
      </c>
      <c r="O1864" s="4">
        <f t="shared" si="246"/>
        <v>4.8000081457602537</v>
      </c>
      <c r="P1864" s="5" t="s">
        <v>63</v>
      </c>
      <c r="Q1864" t="str">
        <f>VLOOKUP(P1864,Key!$A$2:$C$160,2,FALSE)</f>
        <v>Washington</v>
      </c>
      <c r="R1864" t="str">
        <f>VLOOKUP(P1864,Key!$A$2:$C$160,3,FALSE)</f>
        <v>USA</v>
      </c>
      <c r="S1864" t="str">
        <f>VLOOKUP(P1864,Key!$A$2:$D$160,4,FALSE)</f>
        <v>DOM</v>
      </c>
      <c r="T1864" s="5" t="b">
        <v>1</v>
      </c>
      <c r="U1864" s="4">
        <f t="shared" si="247"/>
        <v>11187.719401267208</v>
      </c>
    </row>
    <row r="1865" spans="1:21" x14ac:dyDescent="0.2">
      <c r="A1865">
        <v>8180863254</v>
      </c>
      <c r="B1865" t="s">
        <v>1422</v>
      </c>
      <c r="D1865" s="9">
        <v>44893</v>
      </c>
      <c r="F1865" s="7">
        <f t="shared" si="248"/>
        <v>44893</v>
      </c>
      <c r="G1865" s="6">
        <f t="shared" si="249"/>
        <v>11</v>
      </c>
      <c r="H1865" s="6">
        <f t="shared" si="250"/>
        <v>28</v>
      </c>
      <c r="I1865" s="6">
        <f t="shared" si="251"/>
        <v>2022</v>
      </c>
      <c r="J1865" t="s">
        <v>1421</v>
      </c>
      <c r="K1865" t="s">
        <v>5</v>
      </c>
      <c r="L1865">
        <v>3300</v>
      </c>
      <c r="M1865">
        <v>10621.6435546875</v>
      </c>
      <c r="N1865">
        <f t="shared" si="245"/>
        <v>10.6216435546875</v>
      </c>
      <c r="O1865" s="4">
        <f t="shared" si="246"/>
        <v>6.5999812772197268</v>
      </c>
      <c r="P1865" s="5" t="s">
        <v>63</v>
      </c>
      <c r="Q1865" t="str">
        <f>VLOOKUP(P1865,Key!$A$2:$C$160,2,FALSE)</f>
        <v>Washington</v>
      </c>
      <c r="R1865" t="str">
        <f>VLOOKUP(P1865,Key!$A$2:$C$160,3,FALSE)</f>
        <v>USA</v>
      </c>
      <c r="S1865" t="str">
        <f>VLOOKUP(P1865,Key!$A$2:$D$160,4,FALSE)</f>
        <v>DOM</v>
      </c>
      <c r="T1865" s="5" t="b">
        <v>1</v>
      </c>
      <c r="U1865" s="4">
        <f t="shared" si="247"/>
        <v>11194.319382544427</v>
      </c>
    </row>
    <row r="1866" spans="1:21" x14ac:dyDescent="0.2">
      <c r="A1866">
        <v>8185485214</v>
      </c>
      <c r="B1866" t="s">
        <v>1423</v>
      </c>
      <c r="D1866" s="9">
        <v>44894</v>
      </c>
      <c r="F1866" s="7">
        <f t="shared" si="248"/>
        <v>44894</v>
      </c>
      <c r="G1866" s="6">
        <f t="shared" si="249"/>
        <v>11</v>
      </c>
      <c r="H1866" s="6">
        <f t="shared" si="250"/>
        <v>29</v>
      </c>
      <c r="I1866" s="6">
        <f t="shared" si="251"/>
        <v>2022</v>
      </c>
      <c r="J1866" t="s">
        <v>1424</v>
      </c>
      <c r="K1866" t="s">
        <v>5</v>
      </c>
      <c r="L1866">
        <v>3600</v>
      </c>
      <c r="M1866">
        <v>11271.6416015625</v>
      </c>
      <c r="N1866">
        <f t="shared" si="245"/>
        <v>11.2716416015625</v>
      </c>
      <c r="O1866" s="4">
        <f t="shared" si="246"/>
        <v>7.0038712136044925</v>
      </c>
      <c r="P1866" s="5" t="s">
        <v>1480</v>
      </c>
      <c r="Q1866" t="str">
        <f>VLOOKUP(P1866,Key!$A$2:$C$160,2,FALSE)</f>
        <v>Washington</v>
      </c>
      <c r="R1866" t="str">
        <f>VLOOKUP(P1866,Key!$A$2:$C$160,3,FALSE)</f>
        <v>USA</v>
      </c>
      <c r="S1866" t="str">
        <f>VLOOKUP(P1866,Key!$A$2:$D$160,4,FALSE)</f>
        <v>DOM</v>
      </c>
      <c r="T1866" s="5" t="b">
        <v>1</v>
      </c>
      <c r="U1866" s="4">
        <f t="shared" si="247"/>
        <v>11201.323253758032</v>
      </c>
    </row>
    <row r="1867" spans="1:21" x14ac:dyDescent="0.2">
      <c r="A1867">
        <v>8190145463</v>
      </c>
      <c r="B1867" t="s">
        <v>1425</v>
      </c>
      <c r="D1867" s="9">
        <v>44895</v>
      </c>
      <c r="F1867" s="7">
        <f t="shared" si="248"/>
        <v>44895</v>
      </c>
      <c r="G1867" s="6">
        <f t="shared" si="249"/>
        <v>11</v>
      </c>
      <c r="H1867" s="6">
        <f t="shared" si="250"/>
        <v>30</v>
      </c>
      <c r="I1867" s="6">
        <f t="shared" si="251"/>
        <v>2022</v>
      </c>
      <c r="J1867" t="s">
        <v>1424</v>
      </c>
      <c r="K1867" t="s">
        <v>5</v>
      </c>
      <c r="L1867">
        <v>3600</v>
      </c>
      <c r="M1867">
        <v>11404.771484375</v>
      </c>
      <c r="N1867">
        <f t="shared" si="245"/>
        <v>11.404771484375001</v>
      </c>
      <c r="O1867" s="4">
        <f t="shared" si="246"/>
        <v>7.0865942620175781</v>
      </c>
      <c r="P1867" s="5" t="s">
        <v>1480</v>
      </c>
      <c r="Q1867" t="str">
        <f>VLOOKUP(P1867,Key!$A$2:$C$160,2,FALSE)</f>
        <v>Washington</v>
      </c>
      <c r="R1867" t="str">
        <f>VLOOKUP(P1867,Key!$A$2:$C$160,3,FALSE)</f>
        <v>USA</v>
      </c>
      <c r="S1867" t="str">
        <f>VLOOKUP(P1867,Key!$A$2:$D$160,4,FALSE)</f>
        <v>DOM</v>
      </c>
      <c r="T1867" s="5" t="b">
        <v>1</v>
      </c>
      <c r="U1867" s="4">
        <f t="shared" si="247"/>
        <v>11208.40984802005</v>
      </c>
    </row>
    <row r="1868" spans="1:21" x14ac:dyDescent="0.2">
      <c r="A1868">
        <v>8195366903</v>
      </c>
      <c r="B1868" t="s">
        <v>1426</v>
      </c>
      <c r="D1868" s="9">
        <v>44896</v>
      </c>
      <c r="F1868" s="7">
        <f t="shared" si="248"/>
        <v>44896</v>
      </c>
      <c r="G1868" s="6">
        <f t="shared" si="249"/>
        <v>12</v>
      </c>
      <c r="H1868" s="6">
        <f t="shared" si="250"/>
        <v>1</v>
      </c>
      <c r="I1868" s="6">
        <f t="shared" si="251"/>
        <v>2022</v>
      </c>
      <c r="J1868" t="s">
        <v>1421</v>
      </c>
      <c r="K1868" t="s">
        <v>5</v>
      </c>
      <c r="L1868">
        <v>3600</v>
      </c>
      <c r="M1868">
        <v>11426.365234375</v>
      </c>
      <c r="N1868">
        <f t="shared" si="245"/>
        <v>11.426365234375</v>
      </c>
      <c r="O1868" s="4">
        <f t="shared" si="246"/>
        <v>7.1000119920488283</v>
      </c>
      <c r="P1868" s="5" t="s">
        <v>63</v>
      </c>
      <c r="Q1868" t="str">
        <f>VLOOKUP(P1868,Key!$A$2:$C$160,2,FALSE)</f>
        <v>Washington</v>
      </c>
      <c r="R1868" t="str">
        <f>VLOOKUP(P1868,Key!$A$2:$C$160,3,FALSE)</f>
        <v>USA</v>
      </c>
      <c r="S1868" t="str">
        <f>VLOOKUP(P1868,Key!$A$2:$D$160,4,FALSE)</f>
        <v>DOM</v>
      </c>
      <c r="T1868" s="5" t="b">
        <v>1</v>
      </c>
      <c r="U1868" s="4">
        <f t="shared" si="247"/>
        <v>11215.509860012098</v>
      </c>
    </row>
    <row r="1869" spans="1:21" x14ac:dyDescent="0.2">
      <c r="A1869">
        <v>8198248942</v>
      </c>
      <c r="B1869" t="s">
        <v>1427</v>
      </c>
      <c r="D1869" s="9">
        <v>44897</v>
      </c>
      <c r="F1869" s="7">
        <f t="shared" si="248"/>
        <v>44897</v>
      </c>
      <c r="G1869" s="6">
        <f t="shared" si="249"/>
        <v>12</v>
      </c>
      <c r="H1869" s="6">
        <f t="shared" si="250"/>
        <v>2</v>
      </c>
      <c r="I1869" s="6">
        <f t="shared" si="251"/>
        <v>2022</v>
      </c>
      <c r="J1869" t="s">
        <v>1421</v>
      </c>
      <c r="K1869" t="s">
        <v>5</v>
      </c>
      <c r="L1869">
        <v>3300</v>
      </c>
      <c r="M1869">
        <v>10299.822265625</v>
      </c>
      <c r="N1869">
        <f t="shared" si="245"/>
        <v>10.299822265625</v>
      </c>
      <c r="O1869" s="4">
        <f t="shared" si="246"/>
        <v>6.4000108610136719</v>
      </c>
      <c r="P1869" s="5" t="s">
        <v>63</v>
      </c>
      <c r="Q1869" t="str">
        <f>VLOOKUP(P1869,Key!$A$2:$C$160,2,FALSE)</f>
        <v>Washington</v>
      </c>
      <c r="R1869" t="str">
        <f>VLOOKUP(P1869,Key!$A$2:$C$160,3,FALSE)</f>
        <v>USA</v>
      </c>
      <c r="S1869" t="str">
        <f>VLOOKUP(P1869,Key!$A$2:$D$160,4,FALSE)</f>
        <v>DOM</v>
      </c>
      <c r="T1869" s="5" t="b">
        <v>1</v>
      </c>
      <c r="U1869" s="4">
        <f t="shared" si="247"/>
        <v>11221.909870873113</v>
      </c>
    </row>
    <row r="1870" spans="1:21" x14ac:dyDescent="0.2">
      <c r="A1870">
        <v>8202986753</v>
      </c>
      <c r="B1870" t="s">
        <v>1428</v>
      </c>
      <c r="D1870" s="9">
        <v>44898</v>
      </c>
      <c r="F1870" s="7">
        <f t="shared" si="248"/>
        <v>44898</v>
      </c>
      <c r="G1870" s="6">
        <f t="shared" si="249"/>
        <v>12</v>
      </c>
      <c r="H1870" s="6">
        <f t="shared" si="250"/>
        <v>3</v>
      </c>
      <c r="I1870" s="6">
        <f t="shared" si="251"/>
        <v>2022</v>
      </c>
      <c r="J1870" t="s">
        <v>4</v>
      </c>
      <c r="K1870" t="s">
        <v>5</v>
      </c>
      <c r="L1870">
        <v>2838</v>
      </c>
      <c r="M1870">
        <v>10172.7197265625</v>
      </c>
      <c r="N1870">
        <f t="shared" si="245"/>
        <v>10.1727197265625</v>
      </c>
      <c r="O1870" s="4">
        <f t="shared" si="246"/>
        <v>6.3210330292138677</v>
      </c>
      <c r="P1870" s="5" t="s">
        <v>847</v>
      </c>
      <c r="Q1870" t="str">
        <f>VLOOKUP(P1870,Key!$A$2:$C$160,2,FALSE)</f>
        <v>Home - MDR</v>
      </c>
      <c r="R1870" t="str">
        <f>VLOOKUP(P1870,Key!$A$2:$C$160,3,FALSE)</f>
        <v>Home - MDR</v>
      </c>
      <c r="S1870" t="str">
        <f>VLOOKUP(P1870,Key!$A$2:$D$160,4,FALSE)</f>
        <v>Home - MDR</v>
      </c>
      <c r="T1870" s="5" t="b">
        <v>0</v>
      </c>
      <c r="U1870" s="4">
        <f t="shared" si="247"/>
        <v>11228.230903902326</v>
      </c>
    </row>
    <row r="1871" spans="1:21" x14ac:dyDescent="0.2">
      <c r="A1871">
        <v>8207577863</v>
      </c>
      <c r="B1871" t="s">
        <v>1429</v>
      </c>
      <c r="D1871" s="9">
        <v>44899</v>
      </c>
      <c r="F1871" s="7">
        <f t="shared" si="248"/>
        <v>44899</v>
      </c>
      <c r="G1871" s="6">
        <f t="shared" si="249"/>
        <v>12</v>
      </c>
      <c r="H1871" s="6">
        <f t="shared" si="250"/>
        <v>4</v>
      </c>
      <c r="I1871" s="6">
        <f t="shared" si="251"/>
        <v>2022</v>
      </c>
      <c r="J1871" t="s">
        <v>4</v>
      </c>
      <c r="K1871" t="s">
        <v>5</v>
      </c>
      <c r="L1871">
        <v>1879</v>
      </c>
      <c r="M1871">
        <v>6640.91015625</v>
      </c>
      <c r="N1871">
        <f t="shared" si="245"/>
        <v>6.6409101562500004</v>
      </c>
      <c r="O1871" s="4">
        <f t="shared" si="246"/>
        <v>4.1264689846992191</v>
      </c>
      <c r="P1871" s="5" t="s">
        <v>847</v>
      </c>
      <c r="Q1871" t="str">
        <f>VLOOKUP(P1871,Key!$A$2:$C$160,2,FALSE)</f>
        <v>Home - MDR</v>
      </c>
      <c r="R1871" t="str">
        <f>VLOOKUP(P1871,Key!$A$2:$C$160,3,FALSE)</f>
        <v>Home - MDR</v>
      </c>
      <c r="S1871" t="str">
        <f>VLOOKUP(P1871,Key!$A$2:$D$160,4,FALSE)</f>
        <v>Home - MDR</v>
      </c>
      <c r="T1871" s="5" t="b">
        <v>0</v>
      </c>
      <c r="U1871" s="4">
        <f t="shared" si="247"/>
        <v>11232.357372887025</v>
      </c>
    </row>
    <row r="1872" spans="1:21" x14ac:dyDescent="0.2">
      <c r="A1872">
        <v>8210846416</v>
      </c>
      <c r="B1872" t="s">
        <v>1430</v>
      </c>
      <c r="D1872" s="9">
        <v>44900</v>
      </c>
      <c r="F1872" s="7">
        <f t="shared" si="248"/>
        <v>44900</v>
      </c>
      <c r="G1872" s="6">
        <f t="shared" si="249"/>
        <v>12</v>
      </c>
      <c r="H1872" s="6">
        <f t="shared" si="250"/>
        <v>5</v>
      </c>
      <c r="I1872" s="6">
        <f t="shared" si="251"/>
        <v>2022</v>
      </c>
      <c r="J1872" t="s">
        <v>1400</v>
      </c>
      <c r="K1872" t="s">
        <v>5</v>
      </c>
      <c r="L1872">
        <v>2595</v>
      </c>
      <c r="M1872">
        <v>8046.736328125</v>
      </c>
      <c r="N1872">
        <f t="shared" si="245"/>
        <v>8.0467363281250002</v>
      </c>
      <c r="O1872" s="4">
        <f t="shared" si="246"/>
        <v>5.0000085989433591</v>
      </c>
      <c r="P1872" s="5" t="s">
        <v>847</v>
      </c>
      <c r="Q1872" t="str">
        <f>VLOOKUP(P1872,Key!$A$2:$C$160,2,FALSE)</f>
        <v>Home - MDR</v>
      </c>
      <c r="R1872" t="str">
        <f>VLOOKUP(P1872,Key!$A$2:$C$160,3,FALSE)</f>
        <v>Home - MDR</v>
      </c>
      <c r="S1872" t="str">
        <f>VLOOKUP(P1872,Key!$A$2:$D$160,4,FALSE)</f>
        <v>Home - MDR</v>
      </c>
      <c r="T1872" s="5" t="b">
        <v>1</v>
      </c>
      <c r="U1872" s="4">
        <f t="shared" si="247"/>
        <v>11237.357381485968</v>
      </c>
    </row>
    <row r="1873" spans="1:21" x14ac:dyDescent="0.2">
      <c r="A1873">
        <v>8215293850</v>
      </c>
      <c r="B1873" t="s">
        <v>1431</v>
      </c>
      <c r="D1873" s="9">
        <v>44901</v>
      </c>
      <c r="F1873" s="7">
        <f t="shared" si="248"/>
        <v>44901</v>
      </c>
      <c r="G1873" s="6">
        <f t="shared" si="249"/>
        <v>12</v>
      </c>
      <c r="H1873" s="6">
        <f t="shared" si="250"/>
        <v>6</v>
      </c>
      <c r="I1873" s="6">
        <f t="shared" si="251"/>
        <v>2022</v>
      </c>
      <c r="J1873" t="s">
        <v>4</v>
      </c>
      <c r="K1873" t="s">
        <v>5</v>
      </c>
      <c r="L1873">
        <v>2982</v>
      </c>
      <c r="M1873">
        <v>10586.322265625</v>
      </c>
      <c r="N1873">
        <f t="shared" si="245"/>
        <v>10.586322265625</v>
      </c>
      <c r="O1873" s="4">
        <f t="shared" si="246"/>
        <v>6.578033652513672</v>
      </c>
      <c r="P1873" s="5" t="s">
        <v>1481</v>
      </c>
      <c r="Q1873" t="str">
        <f>VLOOKUP(P1873,Key!$A$2:$C$160,2,FALSE)</f>
        <v>Mississippi</v>
      </c>
      <c r="R1873" t="str">
        <f>VLOOKUP(P1873,Key!$A$2:$C$160,3,FALSE)</f>
        <v>USA</v>
      </c>
      <c r="S1873" t="str">
        <f>VLOOKUP(P1873,Key!$A$2:$D$160,4,FALSE)</f>
        <v>DOM</v>
      </c>
      <c r="T1873" s="5" t="b">
        <v>0</v>
      </c>
      <c r="U1873" s="4">
        <f t="shared" si="247"/>
        <v>11243.935415138481</v>
      </c>
    </row>
    <row r="1874" spans="1:21" x14ac:dyDescent="0.2">
      <c r="A1874">
        <v>8219762889</v>
      </c>
      <c r="B1874" t="s">
        <v>1432</v>
      </c>
      <c r="D1874" s="9">
        <v>44902</v>
      </c>
      <c r="F1874" s="7">
        <f t="shared" si="248"/>
        <v>44902</v>
      </c>
      <c r="G1874" s="6">
        <f t="shared" si="249"/>
        <v>12</v>
      </c>
      <c r="H1874" s="6">
        <f t="shared" si="250"/>
        <v>7</v>
      </c>
      <c r="I1874" s="6">
        <f t="shared" si="251"/>
        <v>2022</v>
      </c>
      <c r="J1874" t="s">
        <v>4</v>
      </c>
      <c r="K1874" t="s">
        <v>5</v>
      </c>
      <c r="L1874">
        <v>3080</v>
      </c>
      <c r="M1874">
        <v>10699.4619140625</v>
      </c>
      <c r="N1874">
        <f t="shared" si="245"/>
        <v>10.6994619140625</v>
      </c>
      <c r="O1874" s="4">
        <f t="shared" si="246"/>
        <v>6.64833534900293</v>
      </c>
      <c r="P1874" s="5" t="s">
        <v>1481</v>
      </c>
      <c r="Q1874" t="str">
        <f>VLOOKUP(P1874,Key!$A$2:$C$160,2,FALSE)</f>
        <v>Mississippi</v>
      </c>
      <c r="R1874" t="str">
        <f>VLOOKUP(P1874,Key!$A$2:$C$160,3,FALSE)</f>
        <v>USA</v>
      </c>
      <c r="S1874" t="str">
        <f>VLOOKUP(P1874,Key!$A$2:$D$160,4,FALSE)</f>
        <v>DOM</v>
      </c>
      <c r="T1874" s="5" t="b">
        <v>0</v>
      </c>
      <c r="U1874" s="4">
        <f t="shared" si="247"/>
        <v>11250.583750487483</v>
      </c>
    </row>
    <row r="1875" spans="1:21" x14ac:dyDescent="0.2">
      <c r="A1875">
        <v>8224002714</v>
      </c>
      <c r="B1875" t="s">
        <v>1433</v>
      </c>
      <c r="D1875" s="9">
        <v>44903</v>
      </c>
      <c r="F1875" s="7">
        <f t="shared" si="248"/>
        <v>44903</v>
      </c>
      <c r="G1875" s="6">
        <f t="shared" si="249"/>
        <v>12</v>
      </c>
      <c r="H1875" s="6">
        <f t="shared" si="250"/>
        <v>8</v>
      </c>
      <c r="I1875" s="6">
        <f t="shared" si="251"/>
        <v>2022</v>
      </c>
      <c r="J1875" t="s">
        <v>4</v>
      </c>
      <c r="K1875" t="s">
        <v>5</v>
      </c>
      <c r="L1875">
        <v>2897</v>
      </c>
      <c r="M1875">
        <v>10470.724609375</v>
      </c>
      <c r="N1875">
        <f t="shared" si="245"/>
        <v>10.470724609375001</v>
      </c>
      <c r="O1875" s="4">
        <f t="shared" si="246"/>
        <v>6.5062046212519533</v>
      </c>
      <c r="P1875" s="5" t="s">
        <v>1483</v>
      </c>
      <c r="Q1875" t="str">
        <f>VLOOKUP(P1875,Key!$A$2:$C$160,2,FALSE)</f>
        <v>Alabama</v>
      </c>
      <c r="R1875" t="str">
        <f>VLOOKUP(P1875,Key!$A$2:$C$160,3,FALSE)</f>
        <v>USA</v>
      </c>
      <c r="S1875" t="str">
        <f>VLOOKUP(P1875,Key!$A$2:$D$160,4,FALSE)</f>
        <v>DOM</v>
      </c>
      <c r="T1875" s="5" t="b">
        <v>0</v>
      </c>
      <c r="U1875" s="4">
        <f t="shared" si="247"/>
        <v>11257.089955108735</v>
      </c>
    </row>
    <row r="1876" spans="1:21" x14ac:dyDescent="0.2">
      <c r="A1876">
        <v>8227971712</v>
      </c>
      <c r="B1876" t="s">
        <v>1434</v>
      </c>
      <c r="D1876" s="9">
        <v>44904</v>
      </c>
      <c r="F1876" s="7">
        <f t="shared" si="248"/>
        <v>44904</v>
      </c>
      <c r="G1876" s="6">
        <f t="shared" si="249"/>
        <v>12</v>
      </c>
      <c r="H1876" s="6">
        <f t="shared" si="250"/>
        <v>9</v>
      </c>
      <c r="I1876" s="6">
        <f t="shared" si="251"/>
        <v>2022</v>
      </c>
      <c r="J1876" t="s">
        <v>4</v>
      </c>
      <c r="K1876" t="s">
        <v>5</v>
      </c>
      <c r="L1876">
        <v>2984</v>
      </c>
      <c r="M1876">
        <v>10332.4521484375</v>
      </c>
      <c r="N1876">
        <f t="shared" si="245"/>
        <v>10.3324521484375</v>
      </c>
      <c r="O1876" s="4">
        <f t="shared" si="246"/>
        <v>6.4202861239267577</v>
      </c>
      <c r="P1876" s="5" t="s">
        <v>1483</v>
      </c>
      <c r="Q1876" t="str">
        <f>VLOOKUP(P1876,Key!$A$2:$C$160,2,FALSE)</f>
        <v>Alabama</v>
      </c>
      <c r="R1876" t="str">
        <f>VLOOKUP(P1876,Key!$A$2:$C$160,3,FALSE)</f>
        <v>USA</v>
      </c>
      <c r="S1876" t="str">
        <f>VLOOKUP(P1876,Key!$A$2:$D$160,4,FALSE)</f>
        <v>DOM</v>
      </c>
      <c r="T1876" s="5" t="b">
        <v>0</v>
      </c>
      <c r="U1876" s="4">
        <f t="shared" si="247"/>
        <v>11263.510241232661</v>
      </c>
    </row>
    <row r="1877" spans="1:21" x14ac:dyDescent="0.2">
      <c r="A1877">
        <v>8231605502</v>
      </c>
      <c r="B1877" t="s">
        <v>1435</v>
      </c>
      <c r="D1877" s="9">
        <v>44905</v>
      </c>
      <c r="F1877" s="7">
        <f t="shared" si="248"/>
        <v>44905</v>
      </c>
      <c r="G1877" s="6">
        <f t="shared" si="249"/>
        <v>12</v>
      </c>
      <c r="H1877" s="6">
        <f t="shared" si="250"/>
        <v>10</v>
      </c>
      <c r="I1877" s="6">
        <f t="shared" si="251"/>
        <v>2022</v>
      </c>
      <c r="J1877" t="s">
        <v>1436</v>
      </c>
      <c r="K1877" t="s">
        <v>5</v>
      </c>
      <c r="L1877">
        <v>3300</v>
      </c>
      <c r="M1877">
        <v>10299.822265625</v>
      </c>
      <c r="N1877">
        <f t="shared" si="245"/>
        <v>10.299822265625</v>
      </c>
      <c r="O1877" s="4">
        <f t="shared" si="246"/>
        <v>6.4000108610136719</v>
      </c>
      <c r="P1877" s="5" t="s">
        <v>1483</v>
      </c>
      <c r="Q1877" t="str">
        <f>VLOOKUP(P1877,Key!$A$2:$C$160,2,FALSE)</f>
        <v>Alabama</v>
      </c>
      <c r="R1877" t="str">
        <f>VLOOKUP(P1877,Key!$A$2:$C$160,3,FALSE)</f>
        <v>USA</v>
      </c>
      <c r="S1877" t="str">
        <f>VLOOKUP(P1877,Key!$A$2:$D$160,4,FALSE)</f>
        <v>DOM</v>
      </c>
      <c r="T1877" s="5" t="b">
        <v>1</v>
      </c>
      <c r="U1877" s="4">
        <f t="shared" si="247"/>
        <v>11269.910252093676</v>
      </c>
    </row>
    <row r="1878" spans="1:21" x14ac:dyDescent="0.2">
      <c r="A1878">
        <v>8238164397</v>
      </c>
      <c r="B1878" t="s">
        <v>1437</v>
      </c>
      <c r="D1878" s="9">
        <v>44906</v>
      </c>
      <c r="F1878" s="7">
        <f t="shared" si="248"/>
        <v>44906</v>
      </c>
      <c r="G1878" s="6">
        <f t="shared" si="249"/>
        <v>12</v>
      </c>
      <c r="H1878" s="6">
        <f t="shared" si="250"/>
        <v>11</v>
      </c>
      <c r="I1878" s="6">
        <f t="shared" si="251"/>
        <v>2022</v>
      </c>
      <c r="J1878" t="s">
        <v>1438</v>
      </c>
      <c r="K1878" t="s">
        <v>5</v>
      </c>
      <c r="L1878">
        <v>2400</v>
      </c>
      <c r="M1878">
        <v>7402.9970703125</v>
      </c>
      <c r="N1878">
        <f t="shared" si="245"/>
        <v>7.4029970703124999</v>
      </c>
      <c r="O1878" s="4">
        <f t="shared" si="246"/>
        <v>4.6000076925771483</v>
      </c>
      <c r="P1878" s="5" t="s">
        <v>1485</v>
      </c>
      <c r="Q1878" t="str">
        <f>VLOOKUP(P1878,Key!$A$2:$C$160,2,FALSE)</f>
        <v>Massachusetts</v>
      </c>
      <c r="R1878" t="str">
        <f>VLOOKUP(P1878,Key!$A$2:$C$160,3,FALSE)</f>
        <v>USA</v>
      </c>
      <c r="S1878" t="str">
        <f>VLOOKUP(P1878,Key!$A$2:$D$160,4,FALSE)</f>
        <v>DOM</v>
      </c>
      <c r="T1878" s="5" t="b">
        <v>1</v>
      </c>
      <c r="U1878" s="4">
        <f t="shared" si="247"/>
        <v>11274.510259786253</v>
      </c>
    </row>
    <row r="1879" spans="1:21" x14ac:dyDescent="0.2">
      <c r="A1879">
        <v>8239780343</v>
      </c>
      <c r="B1879" t="s">
        <v>1439</v>
      </c>
      <c r="D1879" s="9">
        <v>44907</v>
      </c>
      <c r="F1879" s="7">
        <f t="shared" si="248"/>
        <v>44907</v>
      </c>
      <c r="G1879" s="6">
        <f t="shared" si="249"/>
        <v>12</v>
      </c>
      <c r="H1879" s="6">
        <f t="shared" si="250"/>
        <v>12</v>
      </c>
      <c r="I1879" s="6">
        <f t="shared" si="251"/>
        <v>2022</v>
      </c>
      <c r="J1879" t="s">
        <v>1438</v>
      </c>
      <c r="K1879" t="s">
        <v>5</v>
      </c>
      <c r="L1879">
        <v>3300</v>
      </c>
      <c r="M1879">
        <v>10558.2939453125</v>
      </c>
      <c r="N1879">
        <f t="shared" si="245"/>
        <v>10.558293945312499</v>
      </c>
      <c r="O1879" s="4">
        <f t="shared" si="246"/>
        <v>6.5606176670927736</v>
      </c>
      <c r="P1879" s="5" t="s">
        <v>1485</v>
      </c>
      <c r="Q1879" t="str">
        <f>VLOOKUP(P1879,Key!$A$2:$C$160,2,FALSE)</f>
        <v>Massachusetts</v>
      </c>
      <c r="R1879" t="str">
        <f>VLOOKUP(P1879,Key!$A$2:$C$160,3,FALSE)</f>
        <v>USA</v>
      </c>
      <c r="S1879" t="str">
        <f>VLOOKUP(P1879,Key!$A$2:$D$160,4,FALSE)</f>
        <v>DOM</v>
      </c>
      <c r="T1879" s="5" t="b">
        <v>1</v>
      </c>
      <c r="U1879" s="4">
        <f t="shared" si="247"/>
        <v>11281.070877453347</v>
      </c>
    </row>
    <row r="1880" spans="1:21" x14ac:dyDescent="0.2">
      <c r="A1880">
        <v>8243778685</v>
      </c>
      <c r="B1880" t="s">
        <v>1440</v>
      </c>
      <c r="D1880" s="9">
        <v>44908</v>
      </c>
      <c r="F1880" s="7">
        <f t="shared" si="248"/>
        <v>44908</v>
      </c>
      <c r="G1880" s="6">
        <f t="shared" si="249"/>
        <v>12</v>
      </c>
      <c r="H1880" s="6">
        <f t="shared" si="250"/>
        <v>13</v>
      </c>
      <c r="I1880" s="6">
        <f t="shared" si="251"/>
        <v>2022</v>
      </c>
      <c r="J1880" t="s">
        <v>1438</v>
      </c>
      <c r="K1880" t="s">
        <v>5</v>
      </c>
      <c r="L1880">
        <v>3300</v>
      </c>
      <c r="M1880">
        <v>10460.7568359375</v>
      </c>
      <c r="N1880">
        <f t="shared" si="245"/>
        <v>10.4607568359375</v>
      </c>
      <c r="O1880" s="4">
        <f t="shared" si="246"/>
        <v>6.5000109359033207</v>
      </c>
      <c r="P1880" s="5" t="s">
        <v>1485</v>
      </c>
      <c r="Q1880" t="str">
        <f>VLOOKUP(P1880,Key!$A$2:$C$160,2,FALSE)</f>
        <v>Massachusetts</v>
      </c>
      <c r="R1880" t="str">
        <f>VLOOKUP(P1880,Key!$A$2:$C$160,3,FALSE)</f>
        <v>USA</v>
      </c>
      <c r="S1880" t="str">
        <f>VLOOKUP(P1880,Key!$A$2:$D$160,4,FALSE)</f>
        <v>DOM</v>
      </c>
      <c r="T1880" s="5" t="b">
        <v>1</v>
      </c>
      <c r="U1880" s="4">
        <f t="shared" si="247"/>
        <v>11287.570888389249</v>
      </c>
    </row>
    <row r="1881" spans="1:21" x14ac:dyDescent="0.2">
      <c r="A1881">
        <v>8247740491</v>
      </c>
      <c r="B1881" t="s">
        <v>1441</v>
      </c>
      <c r="D1881" s="9">
        <v>44909</v>
      </c>
      <c r="F1881" s="7">
        <f t="shared" si="248"/>
        <v>44909</v>
      </c>
      <c r="G1881" s="6">
        <f t="shared" si="249"/>
        <v>12</v>
      </c>
      <c r="H1881" s="6">
        <f t="shared" si="250"/>
        <v>14</v>
      </c>
      <c r="I1881" s="6">
        <f t="shared" si="251"/>
        <v>2022</v>
      </c>
      <c r="J1881" t="s">
        <v>1442</v>
      </c>
      <c r="K1881" t="s">
        <v>5</v>
      </c>
      <c r="L1881">
        <v>3600</v>
      </c>
      <c r="M1881">
        <v>11587.2998046875</v>
      </c>
      <c r="N1881">
        <f t="shared" si="245"/>
        <v>11.5872998046875</v>
      </c>
      <c r="O1881" s="4">
        <f t="shared" si="246"/>
        <v>7.2000120669384771</v>
      </c>
      <c r="P1881" s="5" t="s">
        <v>510</v>
      </c>
      <c r="Q1881" t="str">
        <f>VLOOKUP(P1881,Key!$A$2:$C$160,2,FALSE)</f>
        <v>Home - Manhattan</v>
      </c>
      <c r="R1881" t="str">
        <f>VLOOKUP(P1881,Key!$A$2:$C$160,3,FALSE)</f>
        <v>Home - Manhattan</v>
      </c>
      <c r="S1881" t="str">
        <f>VLOOKUP(P1881,Key!$A$2:$D$160,4,FALSE)</f>
        <v>Home - Manhattan</v>
      </c>
      <c r="T1881" s="5" t="b">
        <v>1</v>
      </c>
      <c r="U1881" s="4">
        <f t="shared" si="247"/>
        <v>11294.770900456188</v>
      </c>
    </row>
    <row r="1882" spans="1:21" x14ac:dyDescent="0.2">
      <c r="A1882">
        <v>8251423468</v>
      </c>
      <c r="B1882" t="s">
        <v>1443</v>
      </c>
      <c r="D1882" s="9">
        <v>44910</v>
      </c>
      <c r="F1882" s="7">
        <f t="shared" si="248"/>
        <v>44910</v>
      </c>
      <c r="G1882" s="6">
        <f t="shared" si="249"/>
        <v>12</v>
      </c>
      <c r="H1882" s="6">
        <f t="shared" si="250"/>
        <v>15</v>
      </c>
      <c r="I1882" s="6">
        <f t="shared" si="251"/>
        <v>2022</v>
      </c>
      <c r="J1882" t="s">
        <v>1215</v>
      </c>
      <c r="K1882" t="s">
        <v>5</v>
      </c>
      <c r="L1882">
        <v>3600</v>
      </c>
      <c r="M1882">
        <v>11184.6025390625</v>
      </c>
      <c r="N1882">
        <f t="shared" si="245"/>
        <v>11.184602539062499</v>
      </c>
      <c r="O1882" s="4">
        <f t="shared" si="246"/>
        <v>6.9497876642998051</v>
      </c>
      <c r="P1882" s="5" t="s">
        <v>510</v>
      </c>
      <c r="Q1882" t="str">
        <f>VLOOKUP(P1882,Key!$A$2:$C$160,2,FALSE)</f>
        <v>Home - Manhattan</v>
      </c>
      <c r="R1882" t="str">
        <f>VLOOKUP(P1882,Key!$A$2:$C$160,3,FALSE)</f>
        <v>Home - Manhattan</v>
      </c>
      <c r="S1882" t="str">
        <f>VLOOKUP(P1882,Key!$A$2:$D$160,4,FALSE)</f>
        <v>Home - Manhattan</v>
      </c>
      <c r="T1882" s="5" t="b">
        <v>1</v>
      </c>
      <c r="U1882" s="4">
        <f t="shared" si="247"/>
        <v>11301.720688120487</v>
      </c>
    </row>
    <row r="1883" spans="1:21" x14ac:dyDescent="0.2">
      <c r="A1883">
        <v>8256205098</v>
      </c>
      <c r="B1883" t="s">
        <v>1444</v>
      </c>
      <c r="D1883" s="9">
        <v>44911</v>
      </c>
      <c r="F1883" s="7">
        <f t="shared" si="248"/>
        <v>44911</v>
      </c>
      <c r="G1883" s="6">
        <f t="shared" si="249"/>
        <v>12</v>
      </c>
      <c r="H1883" s="6">
        <f t="shared" si="250"/>
        <v>16</v>
      </c>
      <c r="I1883" s="6">
        <f t="shared" si="251"/>
        <v>2022</v>
      </c>
      <c r="J1883" t="s">
        <v>1438</v>
      </c>
      <c r="K1883" t="s">
        <v>5</v>
      </c>
      <c r="L1883">
        <v>3120</v>
      </c>
      <c r="M1883">
        <v>10460.7568359375</v>
      </c>
      <c r="N1883">
        <f t="shared" si="245"/>
        <v>10.4607568359375</v>
      </c>
      <c r="O1883" s="4">
        <f t="shared" si="246"/>
        <v>6.5000109359033207</v>
      </c>
      <c r="P1883" s="5" t="s">
        <v>1485</v>
      </c>
      <c r="Q1883" t="str">
        <f>VLOOKUP(P1883,Key!$A$2:$C$160,2,FALSE)</f>
        <v>Massachusetts</v>
      </c>
      <c r="R1883" t="str">
        <f>VLOOKUP(P1883,Key!$A$2:$C$160,3,FALSE)</f>
        <v>USA</v>
      </c>
      <c r="S1883" t="str">
        <f>VLOOKUP(P1883,Key!$A$2:$D$160,4,FALSE)</f>
        <v>DOM</v>
      </c>
      <c r="T1883" s="5" t="b">
        <v>1</v>
      </c>
      <c r="U1883" s="4">
        <f t="shared" si="247"/>
        <v>11308.22069905639</v>
      </c>
    </row>
    <row r="1884" spans="1:21" x14ac:dyDescent="0.2">
      <c r="A1884">
        <v>8259146681</v>
      </c>
      <c r="B1884" t="s">
        <v>1445</v>
      </c>
      <c r="D1884" s="9">
        <v>44912</v>
      </c>
      <c r="F1884" s="7">
        <f t="shared" si="248"/>
        <v>44912</v>
      </c>
      <c r="G1884" s="6">
        <f t="shared" si="249"/>
        <v>12</v>
      </c>
      <c r="H1884" s="6">
        <f t="shared" si="250"/>
        <v>17</v>
      </c>
      <c r="I1884" s="6">
        <f t="shared" si="251"/>
        <v>2022</v>
      </c>
      <c r="J1884" t="s">
        <v>1438</v>
      </c>
      <c r="K1884" t="s">
        <v>5</v>
      </c>
      <c r="L1884">
        <v>3240</v>
      </c>
      <c r="M1884">
        <v>10299.822265625</v>
      </c>
      <c r="N1884" s="4">
        <f t="shared" si="245"/>
        <v>10.299822265625</v>
      </c>
      <c r="O1884" s="4">
        <f t="shared" si="246"/>
        <v>6.4000108610136719</v>
      </c>
      <c r="P1884" s="5" t="s">
        <v>1485</v>
      </c>
      <c r="Q1884" t="str">
        <f>VLOOKUP(P1884,Key!$A$2:$C$160,2,FALSE)</f>
        <v>Massachusetts</v>
      </c>
      <c r="R1884" t="str">
        <f>VLOOKUP(P1884,Key!$A$2:$C$160,3,FALSE)</f>
        <v>USA</v>
      </c>
      <c r="S1884" t="str">
        <f>VLOOKUP(P1884,Key!$A$2:$D$160,4,FALSE)</f>
        <v>DOM</v>
      </c>
      <c r="T1884" s="5" t="b">
        <v>1</v>
      </c>
      <c r="U1884" s="4">
        <f t="shared" si="247"/>
        <v>11314.620709917404</v>
      </c>
    </row>
    <row r="1885" spans="1:21" x14ac:dyDescent="0.2">
      <c r="A1885">
        <v>8264264427</v>
      </c>
      <c r="B1885" t="s">
        <v>1446</v>
      </c>
      <c r="D1885" s="9">
        <v>44913</v>
      </c>
      <c r="F1885" s="7">
        <f t="shared" ref="F1885:F1948" si="252">DATE(I1885,G1885,H1885)</f>
        <v>44913</v>
      </c>
      <c r="G1885" s="6">
        <f t="shared" ref="G1885:G1948" si="253">MONTH(D1885)</f>
        <v>12</v>
      </c>
      <c r="H1885" s="6">
        <f t="shared" ref="H1885:H1948" si="254">DAY(D1885)</f>
        <v>18</v>
      </c>
      <c r="I1885" s="6">
        <f t="shared" ref="I1885:I1948" si="255">YEAR(D1885)</f>
        <v>2022</v>
      </c>
      <c r="J1885" t="s">
        <v>4</v>
      </c>
      <c r="K1885" t="s">
        <v>5</v>
      </c>
      <c r="L1885">
        <v>1870</v>
      </c>
      <c r="M1885">
        <v>6682.2998046875</v>
      </c>
      <c r="N1885" s="4">
        <f t="shared" si="245"/>
        <v>6.6822998046875002</v>
      </c>
      <c r="O1885" s="4">
        <f t="shared" si="246"/>
        <v>4.1521873119384765</v>
      </c>
      <c r="P1885" s="5" t="s">
        <v>847</v>
      </c>
      <c r="Q1885" t="str">
        <f>VLOOKUP(P1885,Key!$A$2:$C$160,2,FALSE)</f>
        <v>Home - MDR</v>
      </c>
      <c r="R1885" t="str">
        <f>VLOOKUP(P1885,Key!$A$2:$C$160,3,FALSE)</f>
        <v>Home - MDR</v>
      </c>
      <c r="S1885" t="str">
        <f>VLOOKUP(P1885,Key!$A$2:$D$160,4,FALSE)</f>
        <v>Home - MDR</v>
      </c>
      <c r="T1885" t="b">
        <v>0</v>
      </c>
      <c r="U1885" s="4">
        <f t="shared" si="247"/>
        <v>11318.772897229343</v>
      </c>
    </row>
    <row r="1886" spans="1:21" x14ac:dyDescent="0.2">
      <c r="A1886">
        <v>8267165479</v>
      </c>
      <c r="B1886" t="s">
        <v>1447</v>
      </c>
      <c r="D1886" s="9">
        <v>44914</v>
      </c>
      <c r="F1886" s="7">
        <f t="shared" si="252"/>
        <v>44914</v>
      </c>
      <c r="G1886" s="6">
        <f t="shared" si="253"/>
        <v>12</v>
      </c>
      <c r="H1886" s="6">
        <f t="shared" si="254"/>
        <v>19</v>
      </c>
      <c r="I1886" s="6">
        <f t="shared" si="255"/>
        <v>2022</v>
      </c>
      <c r="J1886" t="s">
        <v>1400</v>
      </c>
      <c r="K1886" t="s">
        <v>5</v>
      </c>
      <c r="L1886">
        <v>3000</v>
      </c>
      <c r="M1886">
        <v>9173.279296875</v>
      </c>
      <c r="N1886" s="4">
        <f t="shared" si="245"/>
        <v>9.1732792968750001</v>
      </c>
      <c r="O1886" s="4">
        <f t="shared" si="246"/>
        <v>5.7000097299785155</v>
      </c>
      <c r="P1886" s="5" t="s">
        <v>847</v>
      </c>
      <c r="Q1886" t="str">
        <f>VLOOKUP(P1886,Key!$A$2:$C$160,2,FALSE)</f>
        <v>Home - MDR</v>
      </c>
      <c r="R1886" t="str">
        <f>VLOOKUP(P1886,Key!$A$2:$C$160,3,FALSE)</f>
        <v>Home - MDR</v>
      </c>
      <c r="S1886" t="str">
        <f>VLOOKUP(P1886,Key!$A$2:$D$160,4,FALSE)</f>
        <v>Home - MDR</v>
      </c>
      <c r="T1886" s="5" t="b">
        <v>1</v>
      </c>
      <c r="U1886" s="4">
        <f t="shared" si="247"/>
        <v>11324.472906959321</v>
      </c>
    </row>
    <row r="1887" spans="1:21" x14ac:dyDescent="0.2">
      <c r="A1887">
        <v>8271663998</v>
      </c>
      <c r="B1887" t="s">
        <v>1448</v>
      </c>
      <c r="D1887" s="9">
        <v>44915</v>
      </c>
      <c r="F1887" s="7">
        <f t="shared" si="252"/>
        <v>44915</v>
      </c>
      <c r="G1887" s="6">
        <f t="shared" si="253"/>
        <v>12</v>
      </c>
      <c r="H1887" s="6">
        <f t="shared" si="254"/>
        <v>20</v>
      </c>
      <c r="I1887" s="6">
        <f t="shared" si="255"/>
        <v>2022</v>
      </c>
      <c r="J1887" t="s">
        <v>4</v>
      </c>
      <c r="K1887" t="s">
        <v>5</v>
      </c>
      <c r="L1887">
        <v>3010</v>
      </c>
      <c r="M1887">
        <v>10587.580078125</v>
      </c>
      <c r="N1887" s="4">
        <f t="shared" si="245"/>
        <v>10.587580078125001</v>
      </c>
      <c r="O1887" s="4">
        <f t="shared" si="246"/>
        <v>6.5788152207246098</v>
      </c>
      <c r="P1887" s="5" t="s">
        <v>847</v>
      </c>
      <c r="Q1887" t="str">
        <f>VLOOKUP(P1887,Key!$A$2:$C$160,2,FALSE)</f>
        <v>Home - MDR</v>
      </c>
      <c r="R1887" t="str">
        <f>VLOOKUP(P1887,Key!$A$2:$C$160,3,FALSE)</f>
        <v>Home - MDR</v>
      </c>
      <c r="S1887" t="str">
        <f>VLOOKUP(P1887,Key!$A$2:$D$160,4,FALSE)</f>
        <v>Home - MDR</v>
      </c>
      <c r="T1887" t="b">
        <v>0</v>
      </c>
      <c r="U1887" s="4">
        <f t="shared" si="247"/>
        <v>11331.051722180046</v>
      </c>
    </row>
    <row r="1888" spans="1:21" x14ac:dyDescent="0.2">
      <c r="A1888">
        <v>8275370754</v>
      </c>
      <c r="B1888" t="s">
        <v>1449</v>
      </c>
      <c r="D1888" s="9">
        <v>44916</v>
      </c>
      <c r="F1888" s="7">
        <f t="shared" si="252"/>
        <v>44916</v>
      </c>
      <c r="G1888" s="6">
        <f t="shared" si="253"/>
        <v>12</v>
      </c>
      <c r="H1888" s="6">
        <f t="shared" si="254"/>
        <v>21</v>
      </c>
      <c r="I1888" s="6">
        <f t="shared" si="255"/>
        <v>2022</v>
      </c>
      <c r="J1888" t="s">
        <v>4</v>
      </c>
      <c r="K1888" t="s">
        <v>5</v>
      </c>
      <c r="L1888">
        <v>3102</v>
      </c>
      <c r="M1888">
        <v>10782.169921875</v>
      </c>
      <c r="N1888" s="4">
        <f t="shared" si="245"/>
        <v>10.782169921874999</v>
      </c>
      <c r="O1888" s="4">
        <f t="shared" si="246"/>
        <v>6.6997277065253904</v>
      </c>
      <c r="P1888" s="5" t="s">
        <v>847</v>
      </c>
      <c r="Q1888" t="str">
        <f>VLOOKUP(P1888,Key!$A$2:$C$160,2,FALSE)</f>
        <v>Home - MDR</v>
      </c>
      <c r="R1888" t="str">
        <f>VLOOKUP(P1888,Key!$A$2:$C$160,3,FALSE)</f>
        <v>Home - MDR</v>
      </c>
      <c r="S1888" t="str">
        <f>VLOOKUP(P1888,Key!$A$2:$D$160,4,FALSE)</f>
        <v>Home - MDR</v>
      </c>
      <c r="T1888" t="b">
        <v>0</v>
      </c>
      <c r="U1888" s="4">
        <f t="shared" si="247"/>
        <v>11337.751449886571</v>
      </c>
    </row>
    <row r="1889" spans="1:21" x14ac:dyDescent="0.2">
      <c r="A1889">
        <v>8279378731</v>
      </c>
      <c r="B1889" t="s">
        <v>1450</v>
      </c>
      <c r="D1889" s="9">
        <v>44917</v>
      </c>
      <c r="F1889" s="7">
        <f t="shared" si="252"/>
        <v>44917</v>
      </c>
      <c r="G1889" s="6">
        <f t="shared" si="253"/>
        <v>12</v>
      </c>
      <c r="H1889" s="6">
        <f t="shared" si="254"/>
        <v>22</v>
      </c>
      <c r="I1889" s="6">
        <f t="shared" si="255"/>
        <v>2022</v>
      </c>
      <c r="J1889" t="s">
        <v>4</v>
      </c>
      <c r="K1889" t="s">
        <v>5</v>
      </c>
      <c r="L1889">
        <v>2887</v>
      </c>
      <c r="M1889">
        <v>10254.3896484375</v>
      </c>
      <c r="N1889" s="4">
        <f t="shared" si="245"/>
        <v>10.254389648437501</v>
      </c>
      <c r="O1889" s="4">
        <f t="shared" si="246"/>
        <v>6.3717803502392583</v>
      </c>
      <c r="P1889" s="5" t="s">
        <v>847</v>
      </c>
      <c r="Q1889" t="str">
        <f>VLOOKUP(P1889,Key!$A$2:$C$160,2,FALSE)</f>
        <v>Home - MDR</v>
      </c>
      <c r="R1889" t="str">
        <f>VLOOKUP(P1889,Key!$A$2:$C$160,3,FALSE)</f>
        <v>Home - MDR</v>
      </c>
      <c r="S1889" t="str">
        <f>VLOOKUP(P1889,Key!$A$2:$D$160,4,FALSE)</f>
        <v>Home - MDR</v>
      </c>
      <c r="T1889" t="b">
        <v>0</v>
      </c>
      <c r="U1889" s="4">
        <f t="shared" si="247"/>
        <v>11344.12323023681</v>
      </c>
    </row>
    <row r="1890" spans="1:21" x14ac:dyDescent="0.2">
      <c r="A1890">
        <v>8282990416</v>
      </c>
      <c r="B1890" t="s">
        <v>1451</v>
      </c>
      <c r="D1890" s="9">
        <v>44918</v>
      </c>
      <c r="F1890" s="7">
        <f t="shared" si="252"/>
        <v>44918</v>
      </c>
      <c r="G1890" s="6">
        <f t="shared" si="253"/>
        <v>12</v>
      </c>
      <c r="H1890" s="6">
        <f t="shared" si="254"/>
        <v>23</v>
      </c>
      <c r="I1890" s="6">
        <f t="shared" si="255"/>
        <v>2022</v>
      </c>
      <c r="J1890" t="s">
        <v>4</v>
      </c>
      <c r="K1890" t="s">
        <v>5</v>
      </c>
      <c r="L1890">
        <v>2862</v>
      </c>
      <c r="M1890">
        <v>10129.5703125</v>
      </c>
      <c r="N1890" s="4">
        <f t="shared" si="245"/>
        <v>10.1295703125</v>
      </c>
      <c r="O1890" s="4">
        <f t="shared" si="246"/>
        <v>6.2942212346484379</v>
      </c>
      <c r="P1890" s="5" t="s">
        <v>847</v>
      </c>
      <c r="Q1890" t="str">
        <f>VLOOKUP(P1890,Key!$A$2:$C$160,2,FALSE)</f>
        <v>Home - MDR</v>
      </c>
      <c r="R1890" t="str">
        <f>VLOOKUP(P1890,Key!$A$2:$C$160,3,FALSE)</f>
        <v>Home - MDR</v>
      </c>
      <c r="S1890" t="str">
        <f>VLOOKUP(P1890,Key!$A$2:$D$160,4,FALSE)</f>
        <v>Home - MDR</v>
      </c>
      <c r="T1890" t="b">
        <v>0</v>
      </c>
      <c r="U1890" s="4">
        <f t="shared" si="247"/>
        <v>11350.417451471458</v>
      </c>
    </row>
    <row r="1891" spans="1:21" x14ac:dyDescent="0.2">
      <c r="A1891">
        <v>8287265698</v>
      </c>
      <c r="B1891" t="s">
        <v>1452</v>
      </c>
      <c r="D1891" s="9">
        <v>44919</v>
      </c>
      <c r="F1891" s="7">
        <f t="shared" si="252"/>
        <v>44919</v>
      </c>
      <c r="G1891" s="6">
        <f t="shared" si="253"/>
        <v>12</v>
      </c>
      <c r="H1891" s="6">
        <f t="shared" si="254"/>
        <v>24</v>
      </c>
      <c r="I1891" s="6">
        <f t="shared" si="255"/>
        <v>2022</v>
      </c>
      <c r="J1891" t="s">
        <v>4</v>
      </c>
      <c r="K1891" t="s">
        <v>5</v>
      </c>
      <c r="L1891">
        <v>2907</v>
      </c>
      <c r="M1891">
        <v>10124.169921875</v>
      </c>
      <c r="N1891" s="4">
        <f t="shared" si="245"/>
        <v>10.124169921875</v>
      </c>
      <c r="O1891" s="4">
        <f t="shared" si="246"/>
        <v>6.2908655885253904</v>
      </c>
      <c r="P1891" s="5" t="s">
        <v>847</v>
      </c>
      <c r="Q1891" t="str">
        <f>VLOOKUP(P1891,Key!$A$2:$C$160,2,FALSE)</f>
        <v>Home - MDR</v>
      </c>
      <c r="R1891" t="str">
        <f>VLOOKUP(P1891,Key!$A$2:$C$160,3,FALSE)</f>
        <v>Home - MDR</v>
      </c>
      <c r="S1891" t="str">
        <f>VLOOKUP(P1891,Key!$A$2:$D$160,4,FALSE)</f>
        <v>Home - MDR</v>
      </c>
      <c r="T1891" t="b">
        <v>0</v>
      </c>
      <c r="U1891" s="4">
        <f t="shared" si="247"/>
        <v>11356.708317059984</v>
      </c>
    </row>
    <row r="1892" spans="1:21" x14ac:dyDescent="0.2">
      <c r="A1892">
        <v>8290363935</v>
      </c>
      <c r="B1892" t="s">
        <v>1453</v>
      </c>
      <c r="D1892" s="9">
        <v>44920</v>
      </c>
      <c r="F1892" s="7">
        <f t="shared" si="252"/>
        <v>44920</v>
      </c>
      <c r="G1892" s="6">
        <f t="shared" si="253"/>
        <v>12</v>
      </c>
      <c r="H1892" s="6">
        <f t="shared" si="254"/>
        <v>25</v>
      </c>
      <c r="I1892" s="6">
        <f t="shared" si="255"/>
        <v>2022</v>
      </c>
      <c r="J1892" t="s">
        <v>4</v>
      </c>
      <c r="K1892" t="s">
        <v>5</v>
      </c>
      <c r="L1892">
        <v>2437</v>
      </c>
      <c r="M1892">
        <v>8405.2001953125</v>
      </c>
      <c r="N1892" s="4">
        <f t="shared" si="245"/>
        <v>8.4052001953124993</v>
      </c>
      <c r="O1892" s="4">
        <f t="shared" si="246"/>
        <v>5.2227476505615238</v>
      </c>
      <c r="P1892" s="5" t="s">
        <v>847</v>
      </c>
      <c r="Q1892" t="str">
        <f>VLOOKUP(P1892,Key!$A$2:$C$160,2,FALSE)</f>
        <v>Home - MDR</v>
      </c>
      <c r="R1892" t="str">
        <f>VLOOKUP(P1892,Key!$A$2:$C$160,3,FALSE)</f>
        <v>Home - MDR</v>
      </c>
      <c r="S1892" t="str">
        <f>VLOOKUP(P1892,Key!$A$2:$D$160,4,FALSE)</f>
        <v>Home - MDR</v>
      </c>
      <c r="T1892" t="b">
        <v>0</v>
      </c>
      <c r="U1892" s="4">
        <f t="shared" si="247"/>
        <v>11361.931064710545</v>
      </c>
    </row>
    <row r="1893" spans="1:21" x14ac:dyDescent="0.2">
      <c r="A1893">
        <v>8294368030</v>
      </c>
      <c r="B1893" t="s">
        <v>1454</v>
      </c>
      <c r="D1893" s="9">
        <v>44921</v>
      </c>
      <c r="F1893" s="7">
        <f t="shared" si="252"/>
        <v>44921</v>
      </c>
      <c r="G1893" s="6">
        <f t="shared" si="253"/>
        <v>12</v>
      </c>
      <c r="H1893" s="6">
        <f t="shared" si="254"/>
        <v>26</v>
      </c>
      <c r="I1893" s="6">
        <f t="shared" si="255"/>
        <v>2022</v>
      </c>
      <c r="J1893" t="s">
        <v>4</v>
      </c>
      <c r="K1893" t="s">
        <v>5</v>
      </c>
      <c r="L1893">
        <v>2954</v>
      </c>
      <c r="M1893">
        <v>10004.3095703125</v>
      </c>
      <c r="N1893" s="4">
        <f t="shared" si="245"/>
        <v>10.0043095703125</v>
      </c>
      <c r="O1893" s="4">
        <f t="shared" si="246"/>
        <v>6.2163878420146483</v>
      </c>
      <c r="P1893" s="5" t="s">
        <v>847</v>
      </c>
      <c r="Q1893" t="str">
        <f>VLOOKUP(P1893,Key!$A$2:$C$160,2,FALSE)</f>
        <v>Home - MDR</v>
      </c>
      <c r="R1893" t="str">
        <f>VLOOKUP(P1893,Key!$A$2:$C$160,3,FALSE)</f>
        <v>Home - MDR</v>
      </c>
      <c r="S1893" t="str">
        <f>VLOOKUP(P1893,Key!$A$2:$D$160,4,FALSE)</f>
        <v>Home - MDR</v>
      </c>
      <c r="T1893" t="b">
        <v>0</v>
      </c>
      <c r="U1893" s="4">
        <f t="shared" si="247"/>
        <v>11368.147452552559</v>
      </c>
    </row>
    <row r="1894" spans="1:21" x14ac:dyDescent="0.2">
      <c r="A1894">
        <v>8298833031</v>
      </c>
      <c r="B1894" t="s">
        <v>1487</v>
      </c>
      <c r="D1894" s="9">
        <v>44922</v>
      </c>
      <c r="F1894" s="7">
        <f t="shared" si="252"/>
        <v>44922</v>
      </c>
      <c r="G1894" s="6">
        <f t="shared" si="253"/>
        <v>12</v>
      </c>
      <c r="H1894" s="6">
        <f t="shared" si="254"/>
        <v>27</v>
      </c>
      <c r="I1894" s="6">
        <f t="shared" si="255"/>
        <v>2022</v>
      </c>
      <c r="J1894" t="s">
        <v>1400</v>
      </c>
      <c r="K1894" t="s">
        <v>5</v>
      </c>
      <c r="L1894">
        <v>3480</v>
      </c>
      <c r="M1894">
        <v>10621.69140625</v>
      </c>
      <c r="N1894" s="4">
        <f t="shared" si="245"/>
        <v>10.621691406249999</v>
      </c>
      <c r="O1894" s="4">
        <f t="shared" si="246"/>
        <v>6.6000110107929686</v>
      </c>
      <c r="P1894" s="5" t="s">
        <v>847</v>
      </c>
      <c r="Q1894" t="str">
        <f>VLOOKUP(P1894,Key!$A$2:$C$160,2,FALSE)</f>
        <v>Home - MDR</v>
      </c>
      <c r="R1894" t="str">
        <f>VLOOKUP(P1894,Key!$A$2:$C$160,3,FALSE)</f>
        <v>Home - MDR</v>
      </c>
      <c r="S1894" t="str">
        <f>VLOOKUP(P1894,Key!$A$2:$D$160,4,FALSE)</f>
        <v>Home - MDR</v>
      </c>
      <c r="T1894" s="5" t="b">
        <v>1</v>
      </c>
      <c r="U1894" s="4">
        <f t="shared" si="247"/>
        <v>11374.747463563352</v>
      </c>
    </row>
    <row r="1895" spans="1:21" x14ac:dyDescent="0.2">
      <c r="A1895">
        <v>8304012497</v>
      </c>
      <c r="B1895" t="s">
        <v>1488</v>
      </c>
      <c r="D1895" s="9">
        <v>44923</v>
      </c>
      <c r="F1895" s="7">
        <f t="shared" si="252"/>
        <v>44923</v>
      </c>
      <c r="G1895" s="6">
        <f t="shared" si="253"/>
        <v>12</v>
      </c>
      <c r="H1895" s="6">
        <f t="shared" si="254"/>
        <v>28</v>
      </c>
      <c r="I1895" s="6">
        <f t="shared" si="255"/>
        <v>2022</v>
      </c>
      <c r="J1895" t="s">
        <v>7</v>
      </c>
      <c r="K1895" t="s">
        <v>5</v>
      </c>
      <c r="L1895">
        <v>2830</v>
      </c>
      <c r="M1895">
        <v>10044.41015625</v>
      </c>
      <c r="N1895" s="4">
        <f t="shared" si="245"/>
        <v>10.044410156250001</v>
      </c>
      <c r="O1895" s="4">
        <f t="shared" si="246"/>
        <v>6.241305183199219</v>
      </c>
      <c r="P1895" s="5" t="s">
        <v>847</v>
      </c>
      <c r="Q1895" t="str">
        <f>VLOOKUP(P1895,Key!$A$2:$C$160,2,FALSE)</f>
        <v>Home - MDR</v>
      </c>
      <c r="R1895" t="str">
        <f>VLOOKUP(P1895,Key!$A$2:$C$160,3,FALSE)</f>
        <v>Home - MDR</v>
      </c>
      <c r="S1895" t="str">
        <f>VLOOKUP(P1895,Key!$A$2:$D$160,4,FALSE)</f>
        <v>Home - MDR</v>
      </c>
      <c r="T1895" t="b">
        <v>0</v>
      </c>
      <c r="U1895" s="4">
        <f t="shared" si="247"/>
        <v>11380.988768746551</v>
      </c>
    </row>
    <row r="1896" spans="1:21" x14ac:dyDescent="0.2">
      <c r="A1896">
        <v>8307924845</v>
      </c>
      <c r="B1896" t="s">
        <v>1489</v>
      </c>
      <c r="D1896" s="9">
        <v>44924</v>
      </c>
      <c r="F1896" s="7">
        <f t="shared" si="252"/>
        <v>44924</v>
      </c>
      <c r="G1896" s="6">
        <f t="shared" si="253"/>
        <v>12</v>
      </c>
      <c r="H1896" s="6">
        <f t="shared" si="254"/>
        <v>29</v>
      </c>
      <c r="I1896" s="6">
        <f t="shared" si="255"/>
        <v>2022</v>
      </c>
      <c r="J1896" t="s">
        <v>4</v>
      </c>
      <c r="K1896" t="s">
        <v>5</v>
      </c>
      <c r="L1896">
        <v>2898</v>
      </c>
      <c r="M1896">
        <v>10069.0498046875</v>
      </c>
      <c r="N1896" s="4">
        <f t="shared" si="245"/>
        <v>10.0690498046875</v>
      </c>
      <c r="O1896" s="4">
        <f t="shared" si="246"/>
        <v>6.2566155461884767</v>
      </c>
      <c r="P1896" s="5" t="s">
        <v>847</v>
      </c>
      <c r="Q1896" t="str">
        <f>VLOOKUP(P1896,Key!$A$2:$C$160,2,FALSE)</f>
        <v>Home - MDR</v>
      </c>
      <c r="R1896" t="str">
        <f>VLOOKUP(P1896,Key!$A$2:$C$160,3,FALSE)</f>
        <v>Home - MDR</v>
      </c>
      <c r="S1896" t="str">
        <f>VLOOKUP(P1896,Key!$A$2:$D$160,4,FALSE)</f>
        <v>Home - MDR</v>
      </c>
      <c r="T1896" t="b">
        <v>0</v>
      </c>
      <c r="U1896" s="4">
        <f t="shared" si="247"/>
        <v>11387.245384292739</v>
      </c>
    </row>
    <row r="1897" spans="1:21" x14ac:dyDescent="0.2">
      <c r="A1897">
        <v>8312405898</v>
      </c>
      <c r="B1897" t="s">
        <v>1490</v>
      </c>
      <c r="D1897" s="9">
        <v>44925</v>
      </c>
      <c r="F1897" s="7">
        <f t="shared" si="252"/>
        <v>44925</v>
      </c>
      <c r="G1897" s="6">
        <f t="shared" si="253"/>
        <v>12</v>
      </c>
      <c r="H1897" s="6">
        <f t="shared" si="254"/>
        <v>30</v>
      </c>
      <c r="I1897" s="6">
        <f t="shared" si="255"/>
        <v>2022</v>
      </c>
      <c r="J1897" t="s">
        <v>4</v>
      </c>
      <c r="K1897" t="s">
        <v>5</v>
      </c>
      <c r="L1897">
        <v>2949</v>
      </c>
      <c r="M1897">
        <v>10113.8203125</v>
      </c>
      <c r="N1897" s="4">
        <f t="shared" si="245"/>
        <v>10.1138203125</v>
      </c>
      <c r="O1897" s="4">
        <f t="shared" si="246"/>
        <v>6.2844346413984375</v>
      </c>
      <c r="P1897" s="5" t="s">
        <v>847</v>
      </c>
      <c r="Q1897" t="str">
        <f>VLOOKUP(P1897,Key!$A$2:$C$160,2,FALSE)</f>
        <v>Home - MDR</v>
      </c>
      <c r="R1897" t="str">
        <f>VLOOKUP(P1897,Key!$A$2:$C$160,3,FALSE)</f>
        <v>Home - MDR</v>
      </c>
      <c r="S1897" t="str">
        <f>VLOOKUP(P1897,Key!$A$2:$D$160,4,FALSE)</f>
        <v>Home - MDR</v>
      </c>
      <c r="T1897" t="b">
        <v>0</v>
      </c>
      <c r="U1897" s="4">
        <f t="shared" si="247"/>
        <v>11393.529818934137</v>
      </c>
    </row>
    <row r="1898" spans="1:21" x14ac:dyDescent="0.2">
      <c r="A1898">
        <v>8317636582</v>
      </c>
      <c r="B1898" t="s">
        <v>1491</v>
      </c>
      <c r="D1898" s="9">
        <v>44926</v>
      </c>
      <c r="F1898" s="7">
        <f t="shared" si="252"/>
        <v>44926</v>
      </c>
      <c r="G1898" s="6">
        <f t="shared" si="253"/>
        <v>12</v>
      </c>
      <c r="H1898" s="6">
        <f t="shared" si="254"/>
        <v>31</v>
      </c>
      <c r="I1898" s="6">
        <f t="shared" si="255"/>
        <v>2022</v>
      </c>
      <c r="J1898" t="s">
        <v>1492</v>
      </c>
      <c r="K1898" t="s">
        <v>5</v>
      </c>
      <c r="L1898">
        <v>1775</v>
      </c>
      <c r="M1898">
        <v>5632.71533203125</v>
      </c>
      <c r="N1898" s="4">
        <f t="shared" si="245"/>
        <v>5.6327153320312497</v>
      </c>
      <c r="O1898" s="4">
        <f t="shared" si="246"/>
        <v>3.5000059585795897</v>
      </c>
      <c r="P1898" s="5" t="s">
        <v>847</v>
      </c>
      <c r="Q1898" t="str">
        <f>VLOOKUP(P1898,Key!$A$2:$C$160,2,FALSE)</f>
        <v>Home - MDR</v>
      </c>
      <c r="R1898" t="str">
        <f>VLOOKUP(P1898,Key!$A$2:$C$160,3,FALSE)</f>
        <v>Home - MDR</v>
      </c>
      <c r="S1898" t="str">
        <f>VLOOKUP(P1898,Key!$A$2:$D$160,4,FALSE)</f>
        <v>Home - MDR</v>
      </c>
      <c r="T1898" t="b">
        <v>1</v>
      </c>
      <c r="U1898" s="4">
        <f t="shared" si="247"/>
        <v>11397.029824892717</v>
      </c>
    </row>
    <row r="1899" spans="1:21" x14ac:dyDescent="0.2">
      <c r="A1899">
        <v>8334337058</v>
      </c>
      <c r="B1899" t="s">
        <v>1493</v>
      </c>
      <c r="D1899" s="9">
        <v>44929</v>
      </c>
      <c r="F1899" s="7">
        <f t="shared" si="252"/>
        <v>44929</v>
      </c>
      <c r="G1899" s="6">
        <f t="shared" si="253"/>
        <v>1</v>
      </c>
      <c r="H1899" s="6">
        <f t="shared" si="254"/>
        <v>3</v>
      </c>
      <c r="I1899" s="6">
        <f t="shared" si="255"/>
        <v>2023</v>
      </c>
      <c r="J1899" t="s">
        <v>6</v>
      </c>
      <c r="K1899" t="s">
        <v>5</v>
      </c>
      <c r="L1899">
        <v>2675</v>
      </c>
      <c r="M1899">
        <v>9015.58984375</v>
      </c>
      <c r="N1899" s="4">
        <f t="shared" si="245"/>
        <v>9.0155898437499999</v>
      </c>
      <c r="O1899" s="4">
        <f t="shared" si="246"/>
        <v>5.6020260768007812</v>
      </c>
      <c r="P1899" s="5" t="s">
        <v>847</v>
      </c>
      <c r="Q1899" t="str">
        <f>VLOOKUP(P1899,Key!$A$2:$C$160,2,FALSE)</f>
        <v>Home - MDR</v>
      </c>
      <c r="R1899" t="str">
        <f>VLOOKUP(P1899,Key!$A$2:$C$160,3,FALSE)</f>
        <v>Home - MDR</v>
      </c>
      <c r="S1899" t="str">
        <f>VLOOKUP(P1899,Key!$A$2:$D$160,4,FALSE)</f>
        <v>Home - MDR</v>
      </c>
      <c r="T1899" s="5" t="b">
        <v>0</v>
      </c>
      <c r="U1899" s="4">
        <f t="shared" si="247"/>
        <v>11402.631850969517</v>
      </c>
    </row>
    <row r="1900" spans="1:21" x14ac:dyDescent="0.2">
      <c r="A1900">
        <v>8337711437</v>
      </c>
      <c r="B1900" t="s">
        <v>1494</v>
      </c>
      <c r="D1900" s="9">
        <v>44930</v>
      </c>
      <c r="F1900" s="7">
        <f t="shared" si="252"/>
        <v>44930</v>
      </c>
      <c r="G1900" s="6">
        <f t="shared" si="253"/>
        <v>1</v>
      </c>
      <c r="H1900" s="6">
        <f t="shared" si="254"/>
        <v>4</v>
      </c>
      <c r="I1900" s="6">
        <f t="shared" si="255"/>
        <v>2023</v>
      </c>
      <c r="J1900" t="s">
        <v>1400</v>
      </c>
      <c r="K1900" t="s">
        <v>5</v>
      </c>
      <c r="L1900">
        <v>1844</v>
      </c>
      <c r="M1900">
        <v>5632.71533203125</v>
      </c>
      <c r="N1900" s="4">
        <f t="shared" si="245"/>
        <v>5.6327153320312497</v>
      </c>
      <c r="O1900" s="4">
        <f t="shared" si="246"/>
        <v>3.5000059585795897</v>
      </c>
      <c r="P1900" s="5" t="s">
        <v>847</v>
      </c>
      <c r="Q1900" t="str">
        <f>VLOOKUP(P1900,Key!$A$2:$C$160,2,FALSE)</f>
        <v>Home - MDR</v>
      </c>
      <c r="R1900" t="str">
        <f>VLOOKUP(P1900,Key!$A$2:$C$160,3,FALSE)</f>
        <v>Home - MDR</v>
      </c>
      <c r="S1900" t="str">
        <f>VLOOKUP(P1900,Key!$A$2:$D$160,4,FALSE)</f>
        <v>Home - MDR</v>
      </c>
      <c r="T1900" s="5" t="b">
        <v>1</v>
      </c>
      <c r="U1900" s="4">
        <f t="shared" si="247"/>
        <v>11406.131856928097</v>
      </c>
    </row>
    <row r="1901" spans="1:21" x14ac:dyDescent="0.2">
      <c r="A1901">
        <v>8343455346</v>
      </c>
      <c r="B1901" t="s">
        <v>1495</v>
      </c>
      <c r="D1901" s="9">
        <v>44931</v>
      </c>
      <c r="F1901" s="7">
        <f t="shared" si="252"/>
        <v>44931</v>
      </c>
      <c r="G1901" s="6">
        <f t="shared" si="253"/>
        <v>1</v>
      </c>
      <c r="H1901" s="6">
        <f t="shared" si="254"/>
        <v>5</v>
      </c>
      <c r="I1901" s="6">
        <f t="shared" si="255"/>
        <v>2023</v>
      </c>
      <c r="J1901" t="s">
        <v>1117</v>
      </c>
      <c r="K1901" t="s">
        <v>5</v>
      </c>
      <c r="L1901">
        <v>2880</v>
      </c>
      <c r="M1901">
        <v>8851.41015625</v>
      </c>
      <c r="N1901" s="4">
        <f t="shared" si="245"/>
        <v>8.8514101562499992</v>
      </c>
      <c r="O1901" s="4">
        <f t="shared" si="246"/>
        <v>5.5000095801992188</v>
      </c>
      <c r="P1901" s="5" t="s">
        <v>847</v>
      </c>
      <c r="Q1901" t="str">
        <f>VLOOKUP(P1901,Key!$A$2:$C$160,2,FALSE)</f>
        <v>Home - MDR</v>
      </c>
      <c r="R1901" t="str">
        <f>VLOOKUP(P1901,Key!$A$2:$C$160,3,FALSE)</f>
        <v>Home - MDR</v>
      </c>
      <c r="S1901" t="str">
        <f>VLOOKUP(P1901,Key!$A$2:$D$160,4,FALSE)</f>
        <v>Home - MDR</v>
      </c>
      <c r="T1901" s="5" t="b">
        <v>1</v>
      </c>
      <c r="U1901" s="4">
        <f t="shared" si="247"/>
        <v>11411.631866508296</v>
      </c>
    </row>
    <row r="1902" spans="1:21" x14ac:dyDescent="0.2">
      <c r="A1902">
        <v>8348541634</v>
      </c>
      <c r="B1902" t="s">
        <v>1496</v>
      </c>
      <c r="D1902" s="9">
        <v>44932</v>
      </c>
      <c r="F1902" s="7">
        <f t="shared" si="252"/>
        <v>44932</v>
      </c>
      <c r="G1902" s="6">
        <f t="shared" si="253"/>
        <v>1</v>
      </c>
      <c r="H1902" s="6">
        <f t="shared" si="254"/>
        <v>6</v>
      </c>
      <c r="I1902" s="6">
        <f t="shared" si="255"/>
        <v>2023</v>
      </c>
      <c r="J1902" t="s">
        <v>4</v>
      </c>
      <c r="K1902" t="s">
        <v>5</v>
      </c>
      <c r="L1902">
        <v>2989</v>
      </c>
      <c r="M1902">
        <v>10203.51953125</v>
      </c>
      <c r="N1902" s="4">
        <f t="shared" si="245"/>
        <v>10.20351953125</v>
      </c>
      <c r="O1902" s="4">
        <f t="shared" si="246"/>
        <v>6.3401711346523442</v>
      </c>
      <c r="P1902" s="5" t="s">
        <v>847</v>
      </c>
      <c r="Q1902" t="str">
        <f>VLOOKUP(P1902,Key!$A$2:$C$160,2,FALSE)</f>
        <v>Home - MDR</v>
      </c>
      <c r="R1902" t="str">
        <f>VLOOKUP(P1902,Key!$A$2:$C$160,3,FALSE)</f>
        <v>Home - MDR</v>
      </c>
      <c r="S1902" t="str">
        <f>VLOOKUP(P1902,Key!$A$2:$D$160,4,FALSE)</f>
        <v>Home - MDR</v>
      </c>
      <c r="T1902" s="5" t="b">
        <v>0</v>
      </c>
      <c r="U1902" s="4">
        <f t="shared" si="247"/>
        <v>11417.972037642949</v>
      </c>
    </row>
    <row r="1903" spans="1:21" x14ac:dyDescent="0.2">
      <c r="A1903">
        <v>8354318584</v>
      </c>
      <c r="B1903" t="s">
        <v>1497</v>
      </c>
      <c r="D1903" s="9">
        <v>44933</v>
      </c>
      <c r="F1903" s="7">
        <f t="shared" si="252"/>
        <v>44933</v>
      </c>
      <c r="G1903" s="6">
        <f t="shared" si="253"/>
        <v>1</v>
      </c>
      <c r="H1903" s="6">
        <f t="shared" si="254"/>
        <v>7</v>
      </c>
      <c r="I1903" s="6">
        <f t="shared" si="255"/>
        <v>2023</v>
      </c>
      <c r="J1903" t="s">
        <v>4</v>
      </c>
      <c r="K1903" t="s">
        <v>5</v>
      </c>
      <c r="L1903">
        <v>3001</v>
      </c>
      <c r="M1903">
        <v>10131.7900390625</v>
      </c>
      <c r="N1903" s="4">
        <f t="shared" si="245"/>
        <v>10.1317900390625</v>
      </c>
      <c r="O1903" s="4">
        <f t="shared" si="246"/>
        <v>6.2956005083623046</v>
      </c>
      <c r="P1903" s="5" t="s">
        <v>847</v>
      </c>
      <c r="Q1903" t="str">
        <f>VLOOKUP(P1903,Key!$A$2:$C$160,2,FALSE)</f>
        <v>Home - MDR</v>
      </c>
      <c r="R1903" t="str">
        <f>VLOOKUP(P1903,Key!$A$2:$C$160,3,FALSE)</f>
        <v>Home - MDR</v>
      </c>
      <c r="S1903" t="str">
        <f>VLOOKUP(P1903,Key!$A$2:$D$160,4,FALSE)</f>
        <v>Home - MDR</v>
      </c>
      <c r="T1903" s="5" t="b">
        <v>0</v>
      </c>
      <c r="U1903" s="4">
        <f t="shared" si="247"/>
        <v>11424.26763815131</v>
      </c>
    </row>
    <row r="1904" spans="1:21" x14ac:dyDescent="0.2">
      <c r="A1904">
        <v>8359954869</v>
      </c>
      <c r="B1904" t="s">
        <v>1498</v>
      </c>
      <c r="D1904" s="9">
        <v>44934</v>
      </c>
      <c r="F1904" s="7">
        <f t="shared" si="252"/>
        <v>44934</v>
      </c>
      <c r="G1904" s="6">
        <f t="shared" si="253"/>
        <v>1</v>
      </c>
      <c r="H1904" s="6">
        <f t="shared" si="254"/>
        <v>8</v>
      </c>
      <c r="I1904" s="6">
        <f t="shared" si="255"/>
        <v>2023</v>
      </c>
      <c r="J1904" t="s">
        <v>4</v>
      </c>
      <c r="K1904" t="s">
        <v>5</v>
      </c>
      <c r="L1904">
        <v>1939</v>
      </c>
      <c r="M1904">
        <v>6796.14013671875</v>
      </c>
      <c r="N1904" s="4">
        <f t="shared" si="245"/>
        <v>6.7961401367187504</v>
      </c>
      <c r="O1904" s="4">
        <f t="shared" si="246"/>
        <v>4.2229243928930664</v>
      </c>
      <c r="P1904" s="5" t="s">
        <v>847</v>
      </c>
      <c r="Q1904" t="str">
        <f>VLOOKUP(P1904,Key!$A$2:$C$160,2,FALSE)</f>
        <v>Home - MDR</v>
      </c>
      <c r="R1904" t="str">
        <f>VLOOKUP(P1904,Key!$A$2:$C$160,3,FALSE)</f>
        <v>Home - MDR</v>
      </c>
      <c r="S1904" t="str">
        <f>VLOOKUP(P1904,Key!$A$2:$D$160,4,FALSE)</f>
        <v>Home - MDR</v>
      </c>
      <c r="T1904" s="5" t="b">
        <v>0</v>
      </c>
      <c r="U1904" s="4">
        <f t="shared" si="247"/>
        <v>11428.490562544202</v>
      </c>
    </row>
    <row r="1905" spans="1:21" x14ac:dyDescent="0.2">
      <c r="A1905">
        <v>8364583623</v>
      </c>
      <c r="B1905" t="s">
        <v>1499</v>
      </c>
      <c r="D1905" s="9">
        <v>44935</v>
      </c>
      <c r="F1905" s="7">
        <f t="shared" si="252"/>
        <v>44935</v>
      </c>
      <c r="G1905" s="6">
        <f t="shared" si="253"/>
        <v>1</v>
      </c>
      <c r="H1905" s="6">
        <f t="shared" si="254"/>
        <v>9</v>
      </c>
      <c r="I1905" s="6">
        <f t="shared" si="255"/>
        <v>2023</v>
      </c>
      <c r="J1905" t="s">
        <v>1500</v>
      </c>
      <c r="K1905" t="s">
        <v>20</v>
      </c>
      <c r="L1905">
        <v>3600</v>
      </c>
      <c r="M1905">
        <v>28163.576171875</v>
      </c>
      <c r="N1905" s="4">
        <f t="shared" si="245"/>
        <v>28.163576171875</v>
      </c>
      <c r="O1905" s="4">
        <f t="shared" si="246"/>
        <v>17.500029489494143</v>
      </c>
      <c r="P1905" s="5" t="s">
        <v>847</v>
      </c>
      <c r="Q1905" t="str">
        <f>VLOOKUP(P1905,Key!$A$2:$C$160,2,FALSE)</f>
        <v>Home - MDR</v>
      </c>
      <c r="R1905" t="str">
        <f>VLOOKUP(P1905,Key!$A$2:$C$160,3,FALSE)</f>
        <v>Home - MDR</v>
      </c>
      <c r="S1905" t="str">
        <f>VLOOKUP(P1905,Key!$A$2:$D$160,4,FALSE)</f>
        <v>Home - MDR</v>
      </c>
      <c r="T1905" s="5" t="b">
        <v>1</v>
      </c>
      <c r="U1905" s="4">
        <f t="shared" si="247"/>
        <v>11428.490562544202</v>
      </c>
    </row>
    <row r="1906" spans="1:21" x14ac:dyDescent="0.2">
      <c r="A1906">
        <v>8369948167</v>
      </c>
      <c r="B1906" t="s">
        <v>1501</v>
      </c>
      <c r="D1906" s="9">
        <v>44936</v>
      </c>
      <c r="F1906" s="7">
        <f t="shared" si="252"/>
        <v>44936</v>
      </c>
      <c r="G1906" s="6">
        <f t="shared" si="253"/>
        <v>1</v>
      </c>
      <c r="H1906" s="6">
        <f t="shared" si="254"/>
        <v>10</v>
      </c>
      <c r="I1906" s="6">
        <f t="shared" si="255"/>
        <v>2023</v>
      </c>
      <c r="J1906" t="s">
        <v>1500</v>
      </c>
      <c r="K1906" t="s">
        <v>5</v>
      </c>
      <c r="L1906">
        <v>3600</v>
      </c>
      <c r="M1906">
        <v>29129.185546875</v>
      </c>
      <c r="N1906" s="4">
        <f t="shared" si="245"/>
        <v>29.129185546875</v>
      </c>
      <c r="O1906" s="4">
        <f t="shared" si="246"/>
        <v>18.100031152447265</v>
      </c>
      <c r="P1906" s="5" t="s">
        <v>847</v>
      </c>
      <c r="Q1906" t="str">
        <f>VLOOKUP(P1906,Key!$A$2:$C$160,2,FALSE)</f>
        <v>Home - MDR</v>
      </c>
      <c r="R1906" t="str">
        <f>VLOOKUP(P1906,Key!$A$2:$C$160,3,FALSE)</f>
        <v>Home - MDR</v>
      </c>
      <c r="S1906" t="str">
        <f>VLOOKUP(P1906,Key!$A$2:$D$160,4,FALSE)</f>
        <v>Home - MDR</v>
      </c>
      <c r="T1906" s="5" t="b">
        <v>1</v>
      </c>
      <c r="U1906" s="4">
        <f t="shared" si="247"/>
        <v>11446.59059369665</v>
      </c>
    </row>
    <row r="1907" spans="1:21" x14ac:dyDescent="0.2">
      <c r="A1907">
        <v>8375835534</v>
      </c>
      <c r="B1907" t="s">
        <v>1502</v>
      </c>
      <c r="D1907" s="9">
        <v>44937</v>
      </c>
      <c r="F1907" s="7">
        <f t="shared" si="252"/>
        <v>44937</v>
      </c>
      <c r="G1907" s="6">
        <f t="shared" si="253"/>
        <v>1</v>
      </c>
      <c r="H1907" s="6">
        <f t="shared" si="254"/>
        <v>11</v>
      </c>
      <c r="I1907" s="6">
        <f t="shared" si="255"/>
        <v>2023</v>
      </c>
      <c r="J1907" t="s">
        <v>4</v>
      </c>
      <c r="K1907" t="s">
        <v>5</v>
      </c>
      <c r="L1907">
        <v>2820</v>
      </c>
      <c r="M1907">
        <v>10205.6396484375</v>
      </c>
      <c r="N1907" s="4">
        <f t="shared" si="245"/>
        <v>10.205639648437501</v>
      </c>
      <c r="O1907" s="4">
        <f t="shared" si="246"/>
        <v>6.3414885139892583</v>
      </c>
      <c r="P1907" s="5" t="s">
        <v>847</v>
      </c>
      <c r="Q1907" t="str">
        <f>VLOOKUP(P1907,Key!$A$2:$C$160,2,FALSE)</f>
        <v>Home - MDR</v>
      </c>
      <c r="R1907" t="str">
        <f>VLOOKUP(P1907,Key!$A$2:$C$160,3,FALSE)</f>
        <v>Home - MDR</v>
      </c>
      <c r="S1907" t="str">
        <f>VLOOKUP(P1907,Key!$A$2:$D$160,4,FALSE)</f>
        <v>Home - MDR</v>
      </c>
      <c r="T1907" s="5" t="b">
        <v>0</v>
      </c>
      <c r="U1907" s="4">
        <f t="shared" si="247"/>
        <v>11452.93208221064</v>
      </c>
    </row>
    <row r="1908" spans="1:21" x14ac:dyDescent="0.2">
      <c r="A1908">
        <v>8381012782</v>
      </c>
      <c r="B1908" t="s">
        <v>1503</v>
      </c>
      <c r="D1908" s="9">
        <v>44938</v>
      </c>
      <c r="F1908" s="7">
        <f t="shared" si="252"/>
        <v>44938</v>
      </c>
      <c r="G1908" s="6">
        <f t="shared" si="253"/>
        <v>1</v>
      </c>
      <c r="H1908" s="6">
        <f t="shared" si="254"/>
        <v>12</v>
      </c>
      <c r="I1908" s="6">
        <f t="shared" si="255"/>
        <v>2023</v>
      </c>
      <c r="J1908" t="s">
        <v>4</v>
      </c>
      <c r="K1908" t="s">
        <v>5</v>
      </c>
      <c r="L1908">
        <v>3084</v>
      </c>
      <c r="M1908">
        <v>10204.8896484375</v>
      </c>
      <c r="N1908" s="4">
        <f t="shared" si="245"/>
        <v>10.204889648437501</v>
      </c>
      <c r="O1908" s="4">
        <f t="shared" si="246"/>
        <v>6.3410224857392583</v>
      </c>
      <c r="P1908" s="5" t="s">
        <v>847</v>
      </c>
      <c r="Q1908" t="str">
        <f>VLOOKUP(P1908,Key!$A$2:$C$160,2,FALSE)</f>
        <v>Home - MDR</v>
      </c>
      <c r="R1908" t="str">
        <f>VLOOKUP(P1908,Key!$A$2:$C$160,3,FALSE)</f>
        <v>Home - MDR</v>
      </c>
      <c r="S1908" t="str">
        <f>VLOOKUP(P1908,Key!$A$2:$D$160,4,FALSE)</f>
        <v>Home - MDR</v>
      </c>
      <c r="T1908" s="5" t="b">
        <v>0</v>
      </c>
      <c r="U1908" s="4">
        <f t="shared" si="247"/>
        <v>11459.27310469638</v>
      </c>
    </row>
    <row r="1909" spans="1:21" x14ac:dyDescent="0.2">
      <c r="A1909">
        <v>8386151778</v>
      </c>
      <c r="B1909" t="s">
        <v>1504</v>
      </c>
      <c r="D1909" s="9">
        <v>44939</v>
      </c>
      <c r="F1909" s="7">
        <f t="shared" si="252"/>
        <v>44939</v>
      </c>
      <c r="G1909" s="6">
        <f t="shared" si="253"/>
        <v>1</v>
      </c>
      <c r="H1909" s="6">
        <f t="shared" si="254"/>
        <v>13</v>
      </c>
      <c r="I1909" s="6">
        <f t="shared" si="255"/>
        <v>2023</v>
      </c>
      <c r="J1909" t="s">
        <v>4</v>
      </c>
      <c r="K1909" t="s">
        <v>5</v>
      </c>
      <c r="L1909">
        <v>2934</v>
      </c>
      <c r="M1909">
        <v>10355.16015625</v>
      </c>
      <c r="N1909" s="4">
        <f t="shared" si="245"/>
        <v>10.355160156249999</v>
      </c>
      <c r="O1909" s="4">
        <f t="shared" si="246"/>
        <v>6.4343962214492185</v>
      </c>
      <c r="P1909" s="5" t="s">
        <v>847</v>
      </c>
      <c r="Q1909" t="str">
        <f>VLOOKUP(P1909,Key!$A$2:$C$160,2,FALSE)</f>
        <v>Home - MDR</v>
      </c>
      <c r="R1909" t="str">
        <f>VLOOKUP(P1909,Key!$A$2:$C$160,3,FALSE)</f>
        <v>Home - MDR</v>
      </c>
      <c r="S1909" t="str">
        <f>VLOOKUP(P1909,Key!$A$2:$D$160,4,FALSE)</f>
        <v>Home - MDR</v>
      </c>
      <c r="T1909" s="5" t="b">
        <v>0</v>
      </c>
      <c r="U1909" s="4">
        <f t="shared" si="247"/>
        <v>11465.70750091783</v>
      </c>
    </row>
    <row r="1910" spans="1:21" x14ac:dyDescent="0.2">
      <c r="A1910">
        <v>8396795587</v>
      </c>
      <c r="B1910" t="s">
        <v>1505</v>
      </c>
      <c r="D1910" s="9">
        <v>44940</v>
      </c>
      <c r="F1910" s="7">
        <f t="shared" si="252"/>
        <v>44940</v>
      </c>
      <c r="G1910" s="6">
        <f t="shared" si="253"/>
        <v>1</v>
      </c>
      <c r="H1910" s="6">
        <f t="shared" si="254"/>
        <v>14</v>
      </c>
      <c r="I1910" s="6">
        <f t="shared" si="255"/>
        <v>2023</v>
      </c>
      <c r="J1910" t="s">
        <v>1215</v>
      </c>
      <c r="K1910" t="s">
        <v>5</v>
      </c>
      <c r="L1910">
        <v>3420</v>
      </c>
      <c r="M1910">
        <v>10621.69140625</v>
      </c>
      <c r="N1910" s="4">
        <f t="shared" si="245"/>
        <v>10.621691406249999</v>
      </c>
      <c r="O1910" s="4">
        <f t="shared" si="246"/>
        <v>6.6000110107929686</v>
      </c>
      <c r="P1910" t="s">
        <v>510</v>
      </c>
      <c r="Q1910" t="str">
        <f>VLOOKUP(P1910,Key!$A$2:$C$160,2,FALSE)</f>
        <v>Home - Manhattan</v>
      </c>
      <c r="R1910" t="str">
        <f>VLOOKUP(P1910,Key!$A$2:$C$160,3,FALSE)</f>
        <v>Home - Manhattan</v>
      </c>
      <c r="S1910" t="str">
        <f>VLOOKUP(P1910,Key!$A$2:$D$160,4,FALSE)</f>
        <v>Home - Manhattan</v>
      </c>
      <c r="T1910" s="5" t="b">
        <v>1</v>
      </c>
      <c r="U1910" s="4">
        <f t="shared" si="247"/>
        <v>11472.307511928622</v>
      </c>
    </row>
    <row r="1911" spans="1:21" x14ac:dyDescent="0.2">
      <c r="A1911">
        <v>8401343559</v>
      </c>
      <c r="B1911" t="s">
        <v>1506</v>
      </c>
      <c r="D1911" s="9">
        <v>44941</v>
      </c>
      <c r="F1911" s="7">
        <f t="shared" si="252"/>
        <v>44941</v>
      </c>
      <c r="G1911" s="6">
        <f t="shared" si="253"/>
        <v>1</v>
      </c>
      <c r="H1911" s="6">
        <f t="shared" si="254"/>
        <v>15</v>
      </c>
      <c r="I1911" s="6">
        <f t="shared" si="255"/>
        <v>2023</v>
      </c>
      <c r="J1911" t="s">
        <v>1507</v>
      </c>
      <c r="K1911" t="s">
        <v>5</v>
      </c>
      <c r="L1911">
        <v>3300</v>
      </c>
      <c r="M1911">
        <v>10299.822265625</v>
      </c>
      <c r="N1911" s="4">
        <f t="shared" si="245"/>
        <v>10.299822265625</v>
      </c>
      <c r="O1911" s="4">
        <f t="shared" si="246"/>
        <v>6.4000108610136719</v>
      </c>
      <c r="P1911" t="s">
        <v>510</v>
      </c>
      <c r="Q1911" t="str">
        <f>VLOOKUP(P1911,Key!$A$2:$C$160,2,FALSE)</f>
        <v>Home - Manhattan</v>
      </c>
      <c r="R1911" t="str">
        <f>VLOOKUP(P1911,Key!$A$2:$C$160,3,FALSE)</f>
        <v>Home - Manhattan</v>
      </c>
      <c r="S1911" t="str">
        <f>VLOOKUP(P1911,Key!$A$2:$D$160,4,FALSE)</f>
        <v>Home - Manhattan</v>
      </c>
      <c r="T1911" s="5" t="b">
        <v>1</v>
      </c>
      <c r="U1911" s="4">
        <f t="shared" si="247"/>
        <v>11478.707522789637</v>
      </c>
    </row>
    <row r="1912" spans="1:21" x14ac:dyDescent="0.2">
      <c r="A1912">
        <v>8406795700</v>
      </c>
      <c r="B1912" t="s">
        <v>1508</v>
      </c>
      <c r="D1912" s="9">
        <v>44942</v>
      </c>
      <c r="F1912" s="7">
        <f t="shared" si="252"/>
        <v>44942</v>
      </c>
      <c r="G1912" s="6">
        <f t="shared" si="253"/>
        <v>1</v>
      </c>
      <c r="H1912" s="6">
        <f t="shared" si="254"/>
        <v>16</v>
      </c>
      <c r="I1912" s="6">
        <f t="shared" si="255"/>
        <v>2023</v>
      </c>
      <c r="J1912" t="s">
        <v>1215</v>
      </c>
      <c r="K1912" t="s">
        <v>5</v>
      </c>
      <c r="L1912">
        <v>3240</v>
      </c>
      <c r="M1912">
        <v>10138.8876953125</v>
      </c>
      <c r="N1912" s="4">
        <f t="shared" si="245"/>
        <v>10.1388876953125</v>
      </c>
      <c r="O1912" s="4">
        <f t="shared" si="246"/>
        <v>6.300010786124024</v>
      </c>
      <c r="P1912" t="s">
        <v>510</v>
      </c>
      <c r="Q1912" t="str">
        <f>VLOOKUP(P1912,Key!$A$2:$C$160,2,FALSE)</f>
        <v>Home - Manhattan</v>
      </c>
      <c r="R1912" t="str">
        <f>VLOOKUP(P1912,Key!$A$2:$C$160,3,FALSE)</f>
        <v>Home - Manhattan</v>
      </c>
      <c r="S1912" t="str">
        <f>VLOOKUP(P1912,Key!$A$2:$D$160,4,FALSE)</f>
        <v>Home - Manhattan</v>
      </c>
      <c r="T1912" s="5" t="b">
        <v>1</v>
      </c>
      <c r="U1912" s="4">
        <f t="shared" si="247"/>
        <v>11485.007533575761</v>
      </c>
    </row>
    <row r="1913" spans="1:21" x14ac:dyDescent="0.2">
      <c r="A1913">
        <v>8412338269</v>
      </c>
      <c r="B1913" t="s">
        <v>1509</v>
      </c>
      <c r="D1913" s="9">
        <v>44943</v>
      </c>
      <c r="F1913" s="7">
        <f t="shared" si="252"/>
        <v>44943</v>
      </c>
      <c r="G1913" s="6">
        <f t="shared" si="253"/>
        <v>1</v>
      </c>
      <c r="H1913" s="6">
        <f t="shared" si="254"/>
        <v>17</v>
      </c>
      <c r="I1913" s="6">
        <f t="shared" si="255"/>
        <v>2023</v>
      </c>
      <c r="J1913" t="s">
        <v>1215</v>
      </c>
      <c r="K1913" t="s">
        <v>5</v>
      </c>
      <c r="L1913">
        <v>3300</v>
      </c>
      <c r="M1913">
        <v>10138.8876953125</v>
      </c>
      <c r="N1913" s="4">
        <f t="shared" si="245"/>
        <v>10.1388876953125</v>
      </c>
      <c r="O1913" s="4">
        <f t="shared" si="246"/>
        <v>6.300010786124024</v>
      </c>
      <c r="P1913" t="s">
        <v>510</v>
      </c>
      <c r="Q1913" t="str">
        <f>VLOOKUP(P1913,Key!$A$2:$C$160,2,FALSE)</f>
        <v>Home - Manhattan</v>
      </c>
      <c r="R1913" t="str">
        <f>VLOOKUP(P1913,Key!$A$2:$C$160,3,FALSE)</f>
        <v>Home - Manhattan</v>
      </c>
      <c r="S1913" t="str">
        <f>VLOOKUP(P1913,Key!$A$2:$D$160,4,FALSE)</f>
        <v>Home - Manhattan</v>
      </c>
      <c r="T1913" s="5" t="b">
        <v>1</v>
      </c>
      <c r="U1913" s="4">
        <f t="shared" si="247"/>
        <v>11491.307544361885</v>
      </c>
    </row>
    <row r="1914" spans="1:21" x14ac:dyDescent="0.2">
      <c r="A1914">
        <v>8417486823</v>
      </c>
      <c r="B1914" t="s">
        <v>1510</v>
      </c>
      <c r="D1914" s="9">
        <v>44944</v>
      </c>
      <c r="F1914" s="7">
        <f t="shared" si="252"/>
        <v>44944</v>
      </c>
      <c r="G1914" s="6">
        <f t="shared" si="253"/>
        <v>1</v>
      </c>
      <c r="H1914" s="6">
        <f t="shared" si="254"/>
        <v>18</v>
      </c>
      <c r="I1914" s="6">
        <f t="shared" si="255"/>
        <v>2023</v>
      </c>
      <c r="J1914" t="s">
        <v>1215</v>
      </c>
      <c r="K1914" t="s">
        <v>5</v>
      </c>
      <c r="L1914">
        <v>1800</v>
      </c>
      <c r="M1914">
        <v>5603.1181640625</v>
      </c>
      <c r="N1914" s="4">
        <f t="shared" ref="N1914:N1977" si="256">M1914/1000</f>
        <v>5.6031181640624999</v>
      </c>
      <c r="O1914" s="4">
        <f t="shared" ref="O1914:O1977" si="257">M1914*$J$2</f>
        <v>3.4816151367216799</v>
      </c>
      <c r="P1914" t="s">
        <v>510</v>
      </c>
      <c r="Q1914" t="str">
        <f>VLOOKUP(P1914,Key!$A$2:$C$160,2,FALSE)</f>
        <v>Home - Manhattan</v>
      </c>
      <c r="R1914" t="str">
        <f>VLOOKUP(P1914,Key!$A$2:$C$160,3,FALSE)</f>
        <v>Home - Manhattan</v>
      </c>
      <c r="S1914" t="str">
        <f>VLOOKUP(P1914,Key!$A$2:$D$160,4,FALSE)</f>
        <v>Home - Manhattan</v>
      </c>
      <c r="T1914" s="5" t="b">
        <v>1</v>
      </c>
      <c r="U1914" s="4">
        <f t="shared" si="247"/>
        <v>11494.789159498607</v>
      </c>
    </row>
    <row r="1915" spans="1:21" x14ac:dyDescent="0.2">
      <c r="A1915">
        <v>8423635361</v>
      </c>
      <c r="B1915" t="s">
        <v>1511</v>
      </c>
      <c r="D1915" s="9">
        <v>44945</v>
      </c>
      <c r="F1915" s="7">
        <f t="shared" si="252"/>
        <v>44945</v>
      </c>
      <c r="G1915" s="6">
        <f t="shared" si="253"/>
        <v>1</v>
      </c>
      <c r="H1915" s="6">
        <f t="shared" si="254"/>
        <v>19</v>
      </c>
      <c r="I1915" s="6">
        <f t="shared" si="255"/>
        <v>2023</v>
      </c>
      <c r="J1915" t="s">
        <v>4</v>
      </c>
      <c r="K1915" t="s">
        <v>5</v>
      </c>
      <c r="L1915">
        <v>2923</v>
      </c>
      <c r="M1915">
        <v>10225.8896484375</v>
      </c>
      <c r="N1915" s="4">
        <f t="shared" si="256"/>
        <v>10.2258896484375</v>
      </c>
      <c r="O1915" s="4">
        <f t="shared" si="257"/>
        <v>6.3540712767392575</v>
      </c>
      <c r="P1915" s="5" t="s">
        <v>847</v>
      </c>
      <c r="Q1915" t="str">
        <f>VLOOKUP(P1915,Key!$A$2:$C$160,2,FALSE)</f>
        <v>Home - MDR</v>
      </c>
      <c r="R1915" t="str">
        <f>VLOOKUP(P1915,Key!$A$2:$C$160,3,FALSE)</f>
        <v>Home - MDR</v>
      </c>
      <c r="S1915" t="str">
        <f>VLOOKUP(P1915,Key!$A$2:$D$160,4,FALSE)</f>
        <v>Home - MDR</v>
      </c>
      <c r="T1915" s="5" t="b">
        <v>0</v>
      </c>
      <c r="U1915" s="4">
        <f t="shared" ref="U1915:U1978" si="258">IF(K1915="Run",O1915,0)+U1914</f>
        <v>11501.143230775346</v>
      </c>
    </row>
    <row r="1916" spans="1:21" x14ac:dyDescent="0.2">
      <c r="A1916">
        <v>8429411327</v>
      </c>
      <c r="B1916" t="s">
        <v>1512</v>
      </c>
      <c r="D1916" s="9">
        <v>44946</v>
      </c>
      <c r="F1916" s="7">
        <f t="shared" si="252"/>
        <v>44946</v>
      </c>
      <c r="G1916" s="6">
        <f t="shared" si="253"/>
        <v>1</v>
      </c>
      <c r="H1916" s="6">
        <f t="shared" si="254"/>
        <v>20</v>
      </c>
      <c r="I1916" s="6">
        <f t="shared" si="255"/>
        <v>2023</v>
      </c>
      <c r="J1916" t="s">
        <v>4</v>
      </c>
      <c r="K1916" t="s">
        <v>5</v>
      </c>
      <c r="L1916">
        <v>2860</v>
      </c>
      <c r="M1916">
        <v>10082.5</v>
      </c>
      <c r="N1916" s="4">
        <f t="shared" si="256"/>
        <v>10.0825</v>
      </c>
      <c r="O1916" s="4">
        <f t="shared" si="257"/>
        <v>6.2649731075000004</v>
      </c>
      <c r="P1916" s="5" t="s">
        <v>847</v>
      </c>
      <c r="Q1916" t="str">
        <f>VLOOKUP(P1916,Key!$A$2:$C$160,2,FALSE)</f>
        <v>Home - MDR</v>
      </c>
      <c r="R1916" t="str">
        <f>VLOOKUP(P1916,Key!$A$2:$C$160,3,FALSE)</f>
        <v>Home - MDR</v>
      </c>
      <c r="S1916" t="str">
        <f>VLOOKUP(P1916,Key!$A$2:$D$160,4,FALSE)</f>
        <v>Home - MDR</v>
      </c>
      <c r="T1916" s="5" t="b">
        <v>0</v>
      </c>
      <c r="U1916" s="4">
        <f t="shared" si="258"/>
        <v>11507.408203882846</v>
      </c>
    </row>
    <row r="1917" spans="1:21" x14ac:dyDescent="0.2">
      <c r="A1917">
        <v>8435292359</v>
      </c>
      <c r="B1917" t="s">
        <v>1513</v>
      </c>
      <c r="D1917" s="9">
        <v>44947</v>
      </c>
      <c r="F1917" s="7">
        <f t="shared" si="252"/>
        <v>44947</v>
      </c>
      <c r="G1917" s="6">
        <f t="shared" si="253"/>
        <v>1</v>
      </c>
      <c r="H1917" s="6">
        <f t="shared" si="254"/>
        <v>21</v>
      </c>
      <c r="I1917" s="6">
        <f t="shared" si="255"/>
        <v>2023</v>
      </c>
      <c r="J1917" t="s">
        <v>4</v>
      </c>
      <c r="K1917" t="s">
        <v>5</v>
      </c>
      <c r="L1917">
        <v>1884</v>
      </c>
      <c r="M1917">
        <v>6634.08984375</v>
      </c>
      <c r="N1917" s="4">
        <f t="shared" si="256"/>
        <v>6.63408984375</v>
      </c>
      <c r="O1917" s="4">
        <f t="shared" si="257"/>
        <v>4.1222310403007816</v>
      </c>
      <c r="P1917" s="5" t="s">
        <v>847</v>
      </c>
      <c r="Q1917" t="str">
        <f>VLOOKUP(P1917,Key!$A$2:$C$160,2,FALSE)</f>
        <v>Home - MDR</v>
      </c>
      <c r="R1917" t="str">
        <f>VLOOKUP(P1917,Key!$A$2:$C$160,3,FALSE)</f>
        <v>Home - MDR</v>
      </c>
      <c r="S1917" t="str">
        <f>VLOOKUP(P1917,Key!$A$2:$D$160,4,FALSE)</f>
        <v>Home - MDR</v>
      </c>
      <c r="T1917" s="5" t="b">
        <v>0</v>
      </c>
      <c r="U1917" s="4">
        <f t="shared" si="258"/>
        <v>11511.530434923146</v>
      </c>
    </row>
    <row r="1918" spans="1:21" x14ac:dyDescent="0.2">
      <c r="A1918">
        <v>8445227522</v>
      </c>
      <c r="B1918" t="s">
        <v>1514</v>
      </c>
      <c r="D1918" s="9">
        <v>44948</v>
      </c>
      <c r="F1918" s="7">
        <f t="shared" si="252"/>
        <v>44948</v>
      </c>
      <c r="G1918" s="6">
        <f t="shared" si="253"/>
        <v>1</v>
      </c>
      <c r="H1918" s="6">
        <f t="shared" si="254"/>
        <v>22</v>
      </c>
      <c r="I1918" s="6">
        <f t="shared" si="255"/>
        <v>2023</v>
      </c>
      <c r="J1918" t="s">
        <v>4</v>
      </c>
      <c r="K1918" t="s">
        <v>5</v>
      </c>
      <c r="L1918">
        <v>2869</v>
      </c>
      <c r="M1918">
        <v>10159.26953125</v>
      </c>
      <c r="N1918" s="4">
        <f t="shared" si="256"/>
        <v>10.159269531250001</v>
      </c>
      <c r="O1918" s="4">
        <f t="shared" si="257"/>
        <v>6.312675467902344</v>
      </c>
      <c r="P1918" s="5" t="s">
        <v>847</v>
      </c>
      <c r="Q1918" t="str">
        <f>VLOOKUP(P1918,Key!$A$2:$C$160,2,FALSE)</f>
        <v>Home - MDR</v>
      </c>
      <c r="R1918" t="str">
        <f>VLOOKUP(P1918,Key!$A$2:$C$160,3,FALSE)</f>
        <v>Home - MDR</v>
      </c>
      <c r="S1918" t="str">
        <f>VLOOKUP(P1918,Key!$A$2:$D$160,4,FALSE)</f>
        <v>Home - MDR</v>
      </c>
      <c r="T1918" s="5" t="b">
        <v>0</v>
      </c>
      <c r="U1918" s="4">
        <f t="shared" si="258"/>
        <v>11517.843110391048</v>
      </c>
    </row>
    <row r="1919" spans="1:21" x14ac:dyDescent="0.2">
      <c r="A1919">
        <v>8450922279</v>
      </c>
      <c r="B1919" t="s">
        <v>1515</v>
      </c>
      <c r="D1919" s="9">
        <v>44949</v>
      </c>
      <c r="F1919" s="7">
        <f t="shared" si="252"/>
        <v>44949</v>
      </c>
      <c r="G1919" s="6">
        <f t="shared" si="253"/>
        <v>1</v>
      </c>
      <c r="H1919" s="6">
        <f t="shared" si="254"/>
        <v>23</v>
      </c>
      <c r="I1919" s="6">
        <f t="shared" si="255"/>
        <v>2023</v>
      </c>
      <c r="J1919" t="s">
        <v>4</v>
      </c>
      <c r="K1919" t="s">
        <v>5</v>
      </c>
      <c r="L1919">
        <v>2569</v>
      </c>
      <c r="M1919">
        <v>9221.9296875</v>
      </c>
      <c r="N1919" s="4">
        <f t="shared" si="256"/>
        <v>9.2219296874999994</v>
      </c>
      <c r="O1919" s="4">
        <f t="shared" si="257"/>
        <v>5.7302396718515629</v>
      </c>
      <c r="P1919" s="5" t="s">
        <v>847</v>
      </c>
      <c r="Q1919" t="str">
        <f>VLOOKUP(P1919,Key!$A$2:$C$160,2,FALSE)</f>
        <v>Home - MDR</v>
      </c>
      <c r="R1919" t="str">
        <f>VLOOKUP(P1919,Key!$A$2:$C$160,3,FALSE)</f>
        <v>Home - MDR</v>
      </c>
      <c r="S1919" t="str">
        <f>VLOOKUP(P1919,Key!$A$2:$D$160,4,FALSE)</f>
        <v>Home - MDR</v>
      </c>
      <c r="T1919" s="5" t="b">
        <v>0</v>
      </c>
      <c r="U1919" s="4">
        <f t="shared" si="258"/>
        <v>11523.573350062899</v>
      </c>
    </row>
    <row r="1920" spans="1:21" x14ac:dyDescent="0.2">
      <c r="A1920">
        <v>8455758989</v>
      </c>
      <c r="B1920" t="s">
        <v>1516</v>
      </c>
      <c r="D1920" s="9">
        <v>44950</v>
      </c>
      <c r="F1920" s="7">
        <f t="shared" si="252"/>
        <v>44950</v>
      </c>
      <c r="G1920" s="6">
        <f t="shared" si="253"/>
        <v>1</v>
      </c>
      <c r="H1920" s="6">
        <f t="shared" si="254"/>
        <v>24</v>
      </c>
      <c r="I1920" s="6">
        <f t="shared" si="255"/>
        <v>2023</v>
      </c>
      <c r="J1920" t="s">
        <v>1117</v>
      </c>
      <c r="K1920" t="s">
        <v>5</v>
      </c>
      <c r="L1920">
        <v>3300</v>
      </c>
      <c r="M1920">
        <v>10474.994140625</v>
      </c>
      <c r="N1920" s="4">
        <f t="shared" si="256"/>
        <v>10.474994140625</v>
      </c>
      <c r="O1920" s="4">
        <f t="shared" si="257"/>
        <v>6.5088575841542973</v>
      </c>
      <c r="P1920" s="5" t="s">
        <v>847</v>
      </c>
      <c r="Q1920" t="str">
        <f>VLOOKUP(P1920,Key!$A$2:$C$160,2,FALSE)</f>
        <v>Home - MDR</v>
      </c>
      <c r="R1920" t="str">
        <f>VLOOKUP(P1920,Key!$A$2:$C$160,3,FALSE)</f>
        <v>Home - MDR</v>
      </c>
      <c r="S1920" t="str">
        <f>VLOOKUP(P1920,Key!$A$2:$D$160,4,FALSE)</f>
        <v>Home - MDR</v>
      </c>
      <c r="T1920" s="5" t="b">
        <v>1</v>
      </c>
      <c r="U1920" s="4">
        <f t="shared" si="258"/>
        <v>11530.082207647054</v>
      </c>
    </row>
    <row r="1921" spans="1:21" x14ac:dyDescent="0.2">
      <c r="A1921">
        <v>8456120208</v>
      </c>
      <c r="B1921" t="s">
        <v>1517</v>
      </c>
      <c r="D1921" s="9">
        <v>44951</v>
      </c>
      <c r="F1921" s="7">
        <f t="shared" si="252"/>
        <v>44951</v>
      </c>
      <c r="G1921" s="6">
        <f t="shared" si="253"/>
        <v>1</v>
      </c>
      <c r="H1921" s="6">
        <f t="shared" si="254"/>
        <v>25</v>
      </c>
      <c r="I1921" s="6">
        <f t="shared" si="255"/>
        <v>2023</v>
      </c>
      <c r="J1921" t="s">
        <v>4</v>
      </c>
      <c r="K1921" t="s">
        <v>5</v>
      </c>
      <c r="L1921">
        <v>2769</v>
      </c>
      <c r="M1921">
        <v>10124.23046875</v>
      </c>
      <c r="N1921" s="4">
        <f t="shared" si="256"/>
        <v>10.12423046875</v>
      </c>
      <c r="O1921" s="4">
        <f t="shared" si="257"/>
        <v>6.2909032105976568</v>
      </c>
      <c r="P1921" s="5" t="s">
        <v>847</v>
      </c>
      <c r="Q1921" t="str">
        <f>VLOOKUP(P1921,Key!$A$2:$C$160,2,FALSE)</f>
        <v>Home - MDR</v>
      </c>
      <c r="R1921" t="str">
        <f>VLOOKUP(P1921,Key!$A$2:$C$160,3,FALSE)</f>
        <v>Home - MDR</v>
      </c>
      <c r="S1921" t="str">
        <f>VLOOKUP(P1921,Key!$A$2:$D$160,4,FALSE)</f>
        <v>Home - MDR</v>
      </c>
      <c r="T1921" s="5" t="b">
        <v>0</v>
      </c>
      <c r="U1921" s="4">
        <f t="shared" si="258"/>
        <v>11536.373110857652</v>
      </c>
    </row>
    <row r="1922" spans="1:21" x14ac:dyDescent="0.2">
      <c r="A1922">
        <v>8461233424</v>
      </c>
      <c r="B1922" t="s">
        <v>1518</v>
      </c>
      <c r="D1922" s="9">
        <v>44952</v>
      </c>
      <c r="F1922" s="7">
        <f t="shared" si="252"/>
        <v>44952</v>
      </c>
      <c r="G1922" s="6">
        <f t="shared" si="253"/>
        <v>1</v>
      </c>
      <c r="H1922" s="6">
        <f t="shared" si="254"/>
        <v>26</v>
      </c>
      <c r="I1922" s="6">
        <f t="shared" si="255"/>
        <v>2023</v>
      </c>
      <c r="J1922" t="s">
        <v>4</v>
      </c>
      <c r="K1922" t="s">
        <v>5</v>
      </c>
      <c r="L1922">
        <v>2499</v>
      </c>
      <c r="M1922">
        <v>8407.8798828125</v>
      </c>
      <c r="N1922" s="4">
        <f t="shared" si="256"/>
        <v>8.4078798828124999</v>
      </c>
      <c r="O1922" s="4">
        <f t="shared" si="257"/>
        <v>5.2244127306630856</v>
      </c>
      <c r="P1922" s="5" t="s">
        <v>847</v>
      </c>
      <c r="Q1922" t="str">
        <f>VLOOKUP(P1922,Key!$A$2:$C$160,2,FALSE)</f>
        <v>Home - MDR</v>
      </c>
      <c r="R1922" t="str">
        <f>VLOOKUP(P1922,Key!$A$2:$C$160,3,FALSE)</f>
        <v>Home - MDR</v>
      </c>
      <c r="S1922" t="str">
        <f>VLOOKUP(P1922,Key!$A$2:$D$160,4,FALSE)</f>
        <v>Home - MDR</v>
      </c>
      <c r="T1922" s="5" t="b">
        <v>0</v>
      </c>
      <c r="U1922" s="4">
        <f t="shared" si="258"/>
        <v>11541.597523588316</v>
      </c>
    </row>
    <row r="1923" spans="1:21" x14ac:dyDescent="0.2">
      <c r="A1923">
        <v>8467068397</v>
      </c>
      <c r="B1923" t="s">
        <v>1519</v>
      </c>
      <c r="D1923" s="9">
        <v>44953</v>
      </c>
      <c r="F1923" s="7">
        <f t="shared" si="252"/>
        <v>44953</v>
      </c>
      <c r="G1923" s="6">
        <f t="shared" si="253"/>
        <v>1</v>
      </c>
      <c r="H1923" s="6">
        <f t="shared" si="254"/>
        <v>27</v>
      </c>
      <c r="I1923" s="6">
        <f t="shared" si="255"/>
        <v>2023</v>
      </c>
      <c r="J1923" t="s">
        <v>4</v>
      </c>
      <c r="K1923" t="s">
        <v>5</v>
      </c>
      <c r="L1923">
        <v>1955</v>
      </c>
      <c r="M1923">
        <v>7193.27978515625</v>
      </c>
      <c r="N1923" s="4">
        <f t="shared" si="256"/>
        <v>7.1932797851562498</v>
      </c>
      <c r="O1923" s="4">
        <f t="shared" si="257"/>
        <v>4.4696954533823243</v>
      </c>
      <c r="P1923" s="5" t="s">
        <v>847</v>
      </c>
      <c r="Q1923" t="str">
        <f>VLOOKUP(P1923,Key!$A$2:$C$160,2,FALSE)</f>
        <v>Home - MDR</v>
      </c>
      <c r="R1923" t="str">
        <f>VLOOKUP(P1923,Key!$A$2:$C$160,3,FALSE)</f>
        <v>Home - MDR</v>
      </c>
      <c r="S1923" t="str">
        <f>VLOOKUP(P1923,Key!$A$2:$D$160,4,FALSE)</f>
        <v>Home - MDR</v>
      </c>
      <c r="T1923" s="5" t="b">
        <v>0</v>
      </c>
      <c r="U1923" s="4">
        <f t="shared" si="258"/>
        <v>11546.067219041699</v>
      </c>
    </row>
    <row r="1924" spans="1:21" x14ac:dyDescent="0.2">
      <c r="A1924">
        <v>8473188089</v>
      </c>
      <c r="B1924" t="s">
        <v>1520</v>
      </c>
      <c r="D1924" s="9">
        <v>44954</v>
      </c>
      <c r="F1924" s="7">
        <f t="shared" si="252"/>
        <v>44954</v>
      </c>
      <c r="G1924" s="6">
        <f t="shared" si="253"/>
        <v>1</v>
      </c>
      <c r="H1924" s="6">
        <f t="shared" si="254"/>
        <v>28</v>
      </c>
      <c r="I1924" s="6">
        <f t="shared" si="255"/>
        <v>2023</v>
      </c>
      <c r="J1924" t="s">
        <v>4</v>
      </c>
      <c r="K1924" t="s">
        <v>5</v>
      </c>
      <c r="L1924">
        <v>1947</v>
      </c>
      <c r="M1924">
        <v>6802.39990234375</v>
      </c>
      <c r="N1924" s="4">
        <f t="shared" si="256"/>
        <v>6.8023999023437502</v>
      </c>
      <c r="O1924" s="4">
        <f t="shared" si="257"/>
        <v>4.2268140297192387</v>
      </c>
      <c r="P1924" s="5" t="s">
        <v>847</v>
      </c>
      <c r="Q1924" t="str">
        <f>VLOOKUP(P1924,Key!$A$2:$C$160,2,FALSE)</f>
        <v>Home - MDR</v>
      </c>
      <c r="R1924" t="str">
        <f>VLOOKUP(P1924,Key!$A$2:$C$160,3,FALSE)</f>
        <v>Home - MDR</v>
      </c>
      <c r="S1924" t="str">
        <f>VLOOKUP(P1924,Key!$A$2:$D$160,4,FALSE)</f>
        <v>Home - MDR</v>
      </c>
      <c r="T1924" s="5" t="b">
        <v>0</v>
      </c>
      <c r="U1924" s="4">
        <f t="shared" si="258"/>
        <v>11550.294033071419</v>
      </c>
    </row>
    <row r="1925" spans="1:21" x14ac:dyDescent="0.2">
      <c r="A1925">
        <v>8478307823</v>
      </c>
      <c r="B1925" t="s">
        <v>1521</v>
      </c>
      <c r="D1925" s="9">
        <v>44955</v>
      </c>
      <c r="F1925" s="7">
        <f t="shared" si="252"/>
        <v>44955</v>
      </c>
      <c r="G1925" s="6">
        <f t="shared" si="253"/>
        <v>1</v>
      </c>
      <c r="H1925" s="6">
        <f t="shared" si="254"/>
        <v>29</v>
      </c>
      <c r="I1925" s="6">
        <f t="shared" si="255"/>
        <v>2023</v>
      </c>
      <c r="J1925" t="s">
        <v>1117</v>
      </c>
      <c r="K1925" t="s">
        <v>5</v>
      </c>
      <c r="L1925">
        <v>3300</v>
      </c>
      <c r="M1925">
        <v>10621.69140625</v>
      </c>
      <c r="N1925" s="4">
        <f t="shared" si="256"/>
        <v>10.621691406249999</v>
      </c>
      <c r="O1925" s="4">
        <f t="shared" si="257"/>
        <v>6.6000110107929686</v>
      </c>
      <c r="P1925" s="5" t="s">
        <v>847</v>
      </c>
      <c r="Q1925" t="str">
        <f>VLOOKUP(P1925,Key!$A$2:$C$160,2,FALSE)</f>
        <v>Home - MDR</v>
      </c>
      <c r="R1925" t="str">
        <f>VLOOKUP(P1925,Key!$A$2:$C$160,3,FALSE)</f>
        <v>Home - MDR</v>
      </c>
      <c r="S1925" t="str">
        <f>VLOOKUP(P1925,Key!$A$2:$D$160,4,FALSE)</f>
        <v>Home - MDR</v>
      </c>
      <c r="T1925" s="5" t="b">
        <v>1</v>
      </c>
      <c r="U1925" s="4">
        <f t="shared" si="258"/>
        <v>11556.894044082212</v>
      </c>
    </row>
    <row r="1926" spans="1:21" x14ac:dyDescent="0.2">
      <c r="A1926">
        <v>8482601417</v>
      </c>
      <c r="B1926" t="s">
        <v>1522</v>
      </c>
      <c r="D1926" s="9">
        <v>44956</v>
      </c>
      <c r="F1926" s="7">
        <f t="shared" si="252"/>
        <v>44956</v>
      </c>
      <c r="G1926" s="6">
        <f t="shared" si="253"/>
        <v>1</v>
      </c>
      <c r="H1926" s="6">
        <f t="shared" si="254"/>
        <v>30</v>
      </c>
      <c r="I1926" s="6">
        <f t="shared" si="255"/>
        <v>2023</v>
      </c>
      <c r="J1926" t="s">
        <v>1400</v>
      </c>
      <c r="K1926" t="s">
        <v>5</v>
      </c>
      <c r="L1926">
        <v>3240</v>
      </c>
      <c r="M1926">
        <v>9977.953125</v>
      </c>
      <c r="N1926" s="4">
        <f t="shared" si="256"/>
        <v>9.9779531250000009</v>
      </c>
      <c r="O1926" s="4">
        <f t="shared" si="257"/>
        <v>6.2000107112343752</v>
      </c>
      <c r="P1926" s="5" t="s">
        <v>847</v>
      </c>
      <c r="Q1926" t="str">
        <f>VLOOKUP(P1926,Key!$A$2:$C$160,2,FALSE)</f>
        <v>Home - MDR</v>
      </c>
      <c r="R1926" t="str">
        <f>VLOOKUP(P1926,Key!$A$2:$C$160,3,FALSE)</f>
        <v>Home - MDR</v>
      </c>
      <c r="S1926" t="str">
        <f>VLOOKUP(P1926,Key!$A$2:$D$160,4,FALSE)</f>
        <v>Home - MDR</v>
      </c>
      <c r="T1926" s="5" t="b">
        <v>1</v>
      </c>
      <c r="U1926" s="4">
        <f t="shared" si="258"/>
        <v>11563.094054793446</v>
      </c>
    </row>
    <row r="1927" spans="1:21" x14ac:dyDescent="0.2">
      <c r="A1927">
        <v>8488602332</v>
      </c>
      <c r="B1927" t="s">
        <v>1523</v>
      </c>
      <c r="D1927" s="9">
        <v>44957</v>
      </c>
      <c r="F1927" s="7">
        <f t="shared" si="252"/>
        <v>44957</v>
      </c>
      <c r="G1927" s="6">
        <f t="shared" si="253"/>
        <v>1</v>
      </c>
      <c r="H1927" s="6">
        <f t="shared" si="254"/>
        <v>31</v>
      </c>
      <c r="I1927" s="6">
        <f t="shared" si="255"/>
        <v>2023</v>
      </c>
      <c r="J1927" t="s">
        <v>4</v>
      </c>
      <c r="K1927" t="s">
        <v>5</v>
      </c>
      <c r="L1927">
        <v>2861</v>
      </c>
      <c r="M1927">
        <v>10273.9501953125</v>
      </c>
      <c r="N1927" s="4">
        <f t="shared" si="256"/>
        <v>10.2739501953125</v>
      </c>
      <c r="O1927" s="4">
        <f t="shared" si="257"/>
        <v>6.383934706811524</v>
      </c>
      <c r="P1927" s="5" t="s">
        <v>47</v>
      </c>
      <c r="Q1927" t="str">
        <f>VLOOKUP(P1927,Key!$A$2:$C$160,2,FALSE)</f>
        <v>California</v>
      </c>
      <c r="R1927" t="str">
        <f>VLOOKUP(P1927,Key!$A$2:$C$160,3,FALSE)</f>
        <v>USA</v>
      </c>
      <c r="S1927" t="str">
        <f>VLOOKUP(P1927,Key!$A$2:$D$160,4,FALSE)</f>
        <v>DOM</v>
      </c>
      <c r="T1927" s="5" t="b">
        <v>0</v>
      </c>
      <c r="U1927" s="4">
        <f t="shared" si="258"/>
        <v>11569.477989500258</v>
      </c>
    </row>
    <row r="1928" spans="1:21" x14ac:dyDescent="0.2">
      <c r="A1928">
        <v>8494551429</v>
      </c>
      <c r="B1928" t="s">
        <v>1524</v>
      </c>
      <c r="D1928" s="9">
        <v>44958</v>
      </c>
      <c r="F1928" s="7">
        <f t="shared" si="252"/>
        <v>44958</v>
      </c>
      <c r="G1928" s="6">
        <f t="shared" si="253"/>
        <v>2</v>
      </c>
      <c r="H1928" s="6">
        <f t="shared" si="254"/>
        <v>1</v>
      </c>
      <c r="I1928" s="6">
        <f t="shared" si="255"/>
        <v>2023</v>
      </c>
      <c r="J1928" t="s">
        <v>7</v>
      </c>
      <c r="K1928" t="s">
        <v>5</v>
      </c>
      <c r="L1928">
        <v>2343</v>
      </c>
      <c r="M1928">
        <v>8266.83984375</v>
      </c>
      <c r="N1928" s="4">
        <f t="shared" si="256"/>
        <v>8.2668398437500006</v>
      </c>
      <c r="O1928" s="4">
        <f t="shared" si="257"/>
        <v>5.136774540550781</v>
      </c>
      <c r="P1928" s="5" t="s">
        <v>47</v>
      </c>
      <c r="Q1928" t="str">
        <f>VLOOKUP(P1928,Key!$A$2:$C$160,2,FALSE)</f>
        <v>California</v>
      </c>
      <c r="R1928" t="str">
        <f>VLOOKUP(P1928,Key!$A$2:$C$160,3,FALSE)</f>
        <v>USA</v>
      </c>
      <c r="S1928" t="str">
        <f>VLOOKUP(P1928,Key!$A$2:$D$160,4,FALSE)</f>
        <v>DOM</v>
      </c>
      <c r="T1928" s="5" t="b">
        <v>0</v>
      </c>
      <c r="U1928" s="4">
        <f t="shared" si="258"/>
        <v>11574.614764040809</v>
      </c>
    </row>
    <row r="1929" spans="1:21" x14ac:dyDescent="0.2">
      <c r="A1929">
        <v>8498694435</v>
      </c>
      <c r="B1929" t="s">
        <v>1525</v>
      </c>
      <c r="D1929" s="9">
        <v>44959</v>
      </c>
      <c r="F1929" s="7">
        <f t="shared" si="252"/>
        <v>44959</v>
      </c>
      <c r="G1929" s="6">
        <f t="shared" si="253"/>
        <v>2</v>
      </c>
      <c r="H1929" s="6">
        <f t="shared" si="254"/>
        <v>2</v>
      </c>
      <c r="I1929" s="6">
        <f t="shared" si="255"/>
        <v>2023</v>
      </c>
      <c r="J1929" t="s">
        <v>1526</v>
      </c>
      <c r="K1929" t="s">
        <v>5</v>
      </c>
      <c r="L1929">
        <v>1800</v>
      </c>
      <c r="M1929">
        <v>5793.64990234375</v>
      </c>
      <c r="N1929" s="4">
        <f t="shared" si="256"/>
        <v>5.7936499023437502</v>
      </c>
      <c r="O1929" s="4">
        <f t="shared" si="257"/>
        <v>3.6000060334692385</v>
      </c>
      <c r="P1929" t="s">
        <v>47</v>
      </c>
      <c r="Q1929" t="str">
        <f>VLOOKUP(P1929,Key!$A$2:$C$160,2,FALSE)</f>
        <v>California</v>
      </c>
      <c r="R1929" t="str">
        <f>VLOOKUP(P1929,Key!$A$2:$C$160,3,FALSE)</f>
        <v>USA</v>
      </c>
      <c r="S1929" t="str">
        <f>VLOOKUP(P1929,Key!$A$2:$D$160,4,FALSE)</f>
        <v>DOM</v>
      </c>
      <c r="T1929" s="5" t="b">
        <v>1</v>
      </c>
      <c r="U1929" s="4">
        <f t="shared" si="258"/>
        <v>11578.214770074279</v>
      </c>
    </row>
    <row r="1930" spans="1:21" x14ac:dyDescent="0.2">
      <c r="A1930">
        <v>8505198645</v>
      </c>
      <c r="B1930" t="s">
        <v>1527</v>
      </c>
      <c r="D1930" s="9">
        <v>44960</v>
      </c>
      <c r="F1930" s="7">
        <f t="shared" si="252"/>
        <v>44960</v>
      </c>
      <c r="G1930" s="6">
        <f t="shared" si="253"/>
        <v>2</v>
      </c>
      <c r="H1930" s="6">
        <f t="shared" si="254"/>
        <v>3</v>
      </c>
      <c r="I1930" s="6">
        <f t="shared" si="255"/>
        <v>2023</v>
      </c>
      <c r="J1930" t="s">
        <v>4</v>
      </c>
      <c r="K1930" t="s">
        <v>5</v>
      </c>
      <c r="L1930">
        <v>2868</v>
      </c>
      <c r="M1930">
        <v>10072.26953125</v>
      </c>
      <c r="N1930" s="4">
        <f t="shared" si="256"/>
        <v>10.072269531250001</v>
      </c>
      <c r="O1930" s="4">
        <f t="shared" si="257"/>
        <v>6.2586161909023437</v>
      </c>
      <c r="P1930" s="5" t="s">
        <v>847</v>
      </c>
      <c r="Q1930" t="str">
        <f>VLOOKUP(P1930,Key!$A$2:$C$160,2,FALSE)</f>
        <v>Home - MDR</v>
      </c>
      <c r="R1930" t="str">
        <f>VLOOKUP(P1930,Key!$A$2:$C$160,3,FALSE)</f>
        <v>Home - MDR</v>
      </c>
      <c r="S1930" t="str">
        <f>VLOOKUP(P1930,Key!$A$2:$D$160,4,FALSE)</f>
        <v>Home - MDR</v>
      </c>
      <c r="T1930" s="5" t="b">
        <v>0</v>
      </c>
      <c r="U1930" s="4">
        <f t="shared" si="258"/>
        <v>11584.473386265181</v>
      </c>
    </row>
    <row r="1931" spans="1:21" x14ac:dyDescent="0.2">
      <c r="A1931">
        <v>8513265831</v>
      </c>
      <c r="B1931" t="s">
        <v>1528</v>
      </c>
      <c r="D1931" s="9">
        <v>44961</v>
      </c>
      <c r="F1931" s="7">
        <f t="shared" si="252"/>
        <v>44961</v>
      </c>
      <c r="G1931" s="6">
        <f t="shared" si="253"/>
        <v>2</v>
      </c>
      <c r="H1931" s="6">
        <f t="shared" si="254"/>
        <v>4</v>
      </c>
      <c r="I1931" s="6">
        <f t="shared" si="255"/>
        <v>2023</v>
      </c>
      <c r="J1931" t="s">
        <v>1117</v>
      </c>
      <c r="K1931" t="s">
        <v>5</v>
      </c>
      <c r="L1931">
        <v>2850</v>
      </c>
      <c r="M1931">
        <v>8851.41015625</v>
      </c>
      <c r="N1931" s="4">
        <f t="shared" si="256"/>
        <v>8.8514101562499992</v>
      </c>
      <c r="O1931" s="4">
        <f t="shared" si="257"/>
        <v>5.5000095801992188</v>
      </c>
      <c r="P1931" s="5" t="s">
        <v>847</v>
      </c>
      <c r="Q1931" t="str">
        <f>VLOOKUP(P1931,Key!$A$2:$C$160,2,FALSE)</f>
        <v>Home - MDR</v>
      </c>
      <c r="R1931" t="str">
        <f>VLOOKUP(P1931,Key!$A$2:$C$160,3,FALSE)</f>
        <v>Home - MDR</v>
      </c>
      <c r="S1931" t="str">
        <f>VLOOKUP(P1931,Key!$A$2:$D$160,4,FALSE)</f>
        <v>Home - MDR</v>
      </c>
      <c r="T1931" s="5" t="b">
        <v>1</v>
      </c>
      <c r="U1931" s="4">
        <f t="shared" si="258"/>
        <v>11589.97339584538</v>
      </c>
    </row>
    <row r="1932" spans="1:21" x14ac:dyDescent="0.2">
      <c r="A1932">
        <v>8515916798</v>
      </c>
      <c r="B1932" t="s">
        <v>1529</v>
      </c>
      <c r="D1932" s="9">
        <v>44962</v>
      </c>
      <c r="F1932" s="7">
        <f t="shared" si="252"/>
        <v>44962</v>
      </c>
      <c r="G1932" s="6">
        <f t="shared" si="253"/>
        <v>2</v>
      </c>
      <c r="H1932" s="6">
        <f t="shared" si="254"/>
        <v>5</v>
      </c>
      <c r="I1932" s="6">
        <f t="shared" si="255"/>
        <v>2023</v>
      </c>
      <c r="J1932" t="s">
        <v>1400</v>
      </c>
      <c r="K1932" t="s">
        <v>5</v>
      </c>
      <c r="L1932">
        <v>3300</v>
      </c>
      <c r="M1932">
        <v>10460.7568359375</v>
      </c>
      <c r="N1932" s="4">
        <f t="shared" si="256"/>
        <v>10.4607568359375</v>
      </c>
      <c r="O1932" s="4">
        <f t="shared" si="257"/>
        <v>6.5000109359033207</v>
      </c>
      <c r="P1932" s="5" t="s">
        <v>847</v>
      </c>
      <c r="Q1932" t="str">
        <f>VLOOKUP(P1932,Key!$A$2:$C$160,2,FALSE)</f>
        <v>Home - MDR</v>
      </c>
      <c r="R1932" t="str">
        <f>VLOOKUP(P1932,Key!$A$2:$C$160,3,FALSE)</f>
        <v>Home - MDR</v>
      </c>
      <c r="S1932" t="str">
        <f>VLOOKUP(P1932,Key!$A$2:$D$160,4,FALSE)</f>
        <v>Home - MDR</v>
      </c>
      <c r="T1932" s="5" t="b">
        <v>1</v>
      </c>
      <c r="U1932" s="4">
        <f t="shared" si="258"/>
        <v>11596.473406781282</v>
      </c>
    </row>
    <row r="1933" spans="1:21" x14ac:dyDescent="0.2">
      <c r="A1933">
        <v>8521982030</v>
      </c>
      <c r="B1933" t="s">
        <v>1530</v>
      </c>
      <c r="D1933" s="9">
        <v>44963</v>
      </c>
      <c r="F1933" s="7">
        <f t="shared" si="252"/>
        <v>44963</v>
      </c>
      <c r="G1933" s="6">
        <f t="shared" si="253"/>
        <v>2</v>
      </c>
      <c r="H1933" s="6">
        <f t="shared" si="254"/>
        <v>6</v>
      </c>
      <c r="I1933" s="6">
        <f t="shared" si="255"/>
        <v>2023</v>
      </c>
      <c r="J1933" t="s">
        <v>4</v>
      </c>
      <c r="K1933" t="s">
        <v>5</v>
      </c>
      <c r="L1933">
        <v>2871</v>
      </c>
      <c r="M1933">
        <v>10133.1904296875</v>
      </c>
      <c r="N1933" s="4">
        <f t="shared" si="256"/>
        <v>10.133190429687501</v>
      </c>
      <c r="O1933" s="4">
        <f t="shared" si="257"/>
        <v>6.2964706704853519</v>
      </c>
      <c r="P1933" s="5" t="s">
        <v>847</v>
      </c>
      <c r="Q1933" t="str">
        <f>VLOOKUP(P1933,Key!$A$2:$C$160,2,FALSE)</f>
        <v>Home - MDR</v>
      </c>
      <c r="R1933" t="str">
        <f>VLOOKUP(P1933,Key!$A$2:$C$160,3,FALSE)</f>
        <v>Home - MDR</v>
      </c>
      <c r="S1933" t="str">
        <f>VLOOKUP(P1933,Key!$A$2:$D$160,4,FALSE)</f>
        <v>Home - MDR</v>
      </c>
      <c r="T1933" s="5" t="b">
        <v>0</v>
      </c>
      <c r="U1933" s="4">
        <f t="shared" si="258"/>
        <v>11602.769877451768</v>
      </c>
    </row>
    <row r="1934" spans="1:21" x14ac:dyDescent="0.2">
      <c r="A1934">
        <v>8527735627</v>
      </c>
      <c r="B1934" t="s">
        <v>1531</v>
      </c>
      <c r="D1934" s="9">
        <v>44964</v>
      </c>
      <c r="F1934" s="7">
        <f t="shared" si="252"/>
        <v>44964</v>
      </c>
      <c r="G1934" s="6">
        <f t="shared" si="253"/>
        <v>2</v>
      </c>
      <c r="H1934" s="6">
        <f t="shared" si="254"/>
        <v>7</v>
      </c>
      <c r="I1934" s="6">
        <f t="shared" si="255"/>
        <v>2023</v>
      </c>
      <c r="J1934" t="s">
        <v>4</v>
      </c>
      <c r="K1934" t="s">
        <v>5</v>
      </c>
      <c r="L1934">
        <v>2860</v>
      </c>
      <c r="M1934">
        <v>10078.4296875</v>
      </c>
      <c r="N1934" s="4">
        <f t="shared" si="256"/>
        <v>10.0784296875</v>
      </c>
      <c r="O1934" s="4">
        <f t="shared" si="257"/>
        <v>6.2624439333515625</v>
      </c>
      <c r="P1934" s="5" t="s">
        <v>847</v>
      </c>
      <c r="Q1934" t="str">
        <f>VLOOKUP(P1934,Key!$A$2:$C$160,2,FALSE)</f>
        <v>Home - MDR</v>
      </c>
      <c r="R1934" t="str">
        <f>VLOOKUP(P1934,Key!$A$2:$C$160,3,FALSE)</f>
        <v>Home - MDR</v>
      </c>
      <c r="S1934" t="str">
        <f>VLOOKUP(P1934,Key!$A$2:$D$160,4,FALSE)</f>
        <v>Home - MDR</v>
      </c>
      <c r="T1934" s="5" t="b">
        <v>0</v>
      </c>
      <c r="U1934" s="4">
        <f t="shared" si="258"/>
        <v>11609.032321385121</v>
      </c>
    </row>
    <row r="1935" spans="1:21" x14ac:dyDescent="0.2">
      <c r="A1935">
        <v>8532042104</v>
      </c>
      <c r="B1935" t="s">
        <v>1532</v>
      </c>
      <c r="D1935" s="9">
        <v>44965</v>
      </c>
      <c r="F1935" s="7">
        <f t="shared" si="252"/>
        <v>44965</v>
      </c>
      <c r="G1935" s="6">
        <f t="shared" si="253"/>
        <v>2</v>
      </c>
      <c r="H1935" s="6">
        <f t="shared" si="254"/>
        <v>8</v>
      </c>
      <c r="I1935" s="6">
        <f t="shared" si="255"/>
        <v>2023</v>
      </c>
      <c r="J1935" t="s">
        <v>1117</v>
      </c>
      <c r="K1935" t="s">
        <v>5</v>
      </c>
      <c r="L1935">
        <v>1800</v>
      </c>
      <c r="M1935">
        <v>6115.51953125</v>
      </c>
      <c r="N1935" s="4">
        <f t="shared" si="256"/>
        <v>6.1155195312500004</v>
      </c>
      <c r="O1935" s="4">
        <f t="shared" si="257"/>
        <v>3.800006486652344</v>
      </c>
      <c r="P1935" s="5" t="s">
        <v>847</v>
      </c>
      <c r="Q1935" t="str">
        <f>VLOOKUP(P1935,Key!$A$2:$C$160,2,FALSE)</f>
        <v>Home - MDR</v>
      </c>
      <c r="R1935" t="str">
        <f>VLOOKUP(P1935,Key!$A$2:$C$160,3,FALSE)</f>
        <v>Home - MDR</v>
      </c>
      <c r="S1935" t="str">
        <f>VLOOKUP(P1935,Key!$A$2:$D$160,4,FALSE)</f>
        <v>Home - MDR</v>
      </c>
      <c r="T1935" s="5" t="b">
        <v>1</v>
      </c>
      <c r="U1935" s="4">
        <f t="shared" si="258"/>
        <v>11612.832327871773</v>
      </c>
    </row>
    <row r="1936" spans="1:21" x14ac:dyDescent="0.2">
      <c r="A1936">
        <v>8538428631</v>
      </c>
      <c r="B1936" t="s">
        <v>1533</v>
      </c>
      <c r="D1936" s="9">
        <v>44966</v>
      </c>
      <c r="F1936" s="7">
        <f t="shared" si="252"/>
        <v>44966</v>
      </c>
      <c r="G1936" s="6">
        <f t="shared" si="253"/>
        <v>2</v>
      </c>
      <c r="H1936" s="6">
        <f t="shared" si="254"/>
        <v>9</v>
      </c>
      <c r="I1936" s="6">
        <f t="shared" si="255"/>
        <v>2023</v>
      </c>
      <c r="J1936" t="s">
        <v>4</v>
      </c>
      <c r="K1936" t="s">
        <v>5</v>
      </c>
      <c r="L1936">
        <v>2815</v>
      </c>
      <c r="M1936">
        <v>9993.51953125</v>
      </c>
      <c r="N1936" s="4">
        <f t="shared" si="256"/>
        <v>9.9935195312499996</v>
      </c>
      <c r="O1936" s="4">
        <f t="shared" si="257"/>
        <v>6.2096832246523439</v>
      </c>
      <c r="P1936" s="5" t="s">
        <v>847</v>
      </c>
      <c r="Q1936" t="str">
        <f>VLOOKUP(P1936,Key!$A$2:$C$160,2,FALSE)</f>
        <v>Home - MDR</v>
      </c>
      <c r="R1936" t="str">
        <f>VLOOKUP(P1936,Key!$A$2:$C$160,3,FALSE)</f>
        <v>Home - MDR</v>
      </c>
      <c r="S1936" t="str">
        <f>VLOOKUP(P1936,Key!$A$2:$D$160,4,FALSE)</f>
        <v>Home - MDR</v>
      </c>
      <c r="T1936" s="5" t="b">
        <v>0</v>
      </c>
      <c r="U1936" s="4">
        <f t="shared" si="258"/>
        <v>11619.042011096424</v>
      </c>
    </row>
    <row r="1937" spans="1:21" x14ac:dyDescent="0.2">
      <c r="A1937">
        <v>8544203668</v>
      </c>
      <c r="B1937" t="s">
        <v>1534</v>
      </c>
      <c r="D1937" s="9">
        <v>44967</v>
      </c>
      <c r="F1937" s="7">
        <f t="shared" si="252"/>
        <v>44967</v>
      </c>
      <c r="G1937" s="6">
        <f t="shared" si="253"/>
        <v>2</v>
      </c>
      <c r="H1937" s="6">
        <f t="shared" si="254"/>
        <v>10</v>
      </c>
      <c r="I1937" s="6">
        <f t="shared" si="255"/>
        <v>2023</v>
      </c>
      <c r="J1937" t="s">
        <v>4</v>
      </c>
      <c r="K1937" t="s">
        <v>5</v>
      </c>
      <c r="L1937">
        <v>2941</v>
      </c>
      <c r="M1937">
        <v>10171.98046875</v>
      </c>
      <c r="N1937" s="4">
        <f t="shared" si="256"/>
        <v>10.17198046875</v>
      </c>
      <c r="O1937" s="4">
        <f t="shared" si="257"/>
        <v>6.3205736758476565</v>
      </c>
      <c r="P1937" s="5" t="s">
        <v>847</v>
      </c>
      <c r="Q1937" t="str">
        <f>VLOOKUP(P1937,Key!$A$2:$C$160,2,FALSE)</f>
        <v>Home - MDR</v>
      </c>
      <c r="R1937" t="str">
        <f>VLOOKUP(P1937,Key!$A$2:$C$160,3,FALSE)</f>
        <v>Home - MDR</v>
      </c>
      <c r="S1937" t="str">
        <f>VLOOKUP(P1937,Key!$A$2:$D$160,4,FALSE)</f>
        <v>Home - MDR</v>
      </c>
      <c r="T1937" s="5" t="b">
        <v>0</v>
      </c>
      <c r="U1937" s="4">
        <f t="shared" si="258"/>
        <v>11625.362584772272</v>
      </c>
    </row>
    <row r="1938" spans="1:21" x14ac:dyDescent="0.2">
      <c r="A1938">
        <v>8551129837</v>
      </c>
      <c r="B1938" t="s">
        <v>1535</v>
      </c>
      <c r="D1938" s="9">
        <v>44968</v>
      </c>
      <c r="F1938" s="7">
        <f t="shared" si="252"/>
        <v>44968</v>
      </c>
      <c r="G1938" s="6">
        <f t="shared" si="253"/>
        <v>2</v>
      </c>
      <c r="H1938" s="6">
        <f t="shared" si="254"/>
        <v>11</v>
      </c>
      <c r="I1938" s="6">
        <f t="shared" si="255"/>
        <v>2023</v>
      </c>
      <c r="J1938" t="s">
        <v>1536</v>
      </c>
      <c r="K1938" t="s">
        <v>5</v>
      </c>
      <c r="L1938">
        <v>1800</v>
      </c>
      <c r="M1938">
        <v>5793.64990234375</v>
      </c>
      <c r="N1938" s="4">
        <f t="shared" si="256"/>
        <v>5.7936499023437502</v>
      </c>
      <c r="O1938" s="4">
        <f t="shared" si="257"/>
        <v>3.6000060334692385</v>
      </c>
      <c r="P1938" t="s">
        <v>42</v>
      </c>
      <c r="Q1938" t="str">
        <f>VLOOKUP(P1938,Key!$A$2:$C$160,2,FALSE)</f>
        <v>Home - MDR</v>
      </c>
      <c r="R1938" t="str">
        <f>VLOOKUP(P1938,Key!$A$2:$C$160,3,FALSE)</f>
        <v>Home - MDR</v>
      </c>
      <c r="S1938" t="str">
        <f>VLOOKUP(P1938,Key!$A$2:$D$160,4,FALSE)</f>
        <v>Home - MDR</v>
      </c>
      <c r="T1938" s="5" t="b">
        <v>1</v>
      </c>
      <c r="U1938" s="4">
        <f t="shared" si="258"/>
        <v>11628.962590805742</v>
      </c>
    </row>
    <row r="1939" spans="1:21" x14ac:dyDescent="0.2">
      <c r="A1939">
        <v>8555392699</v>
      </c>
      <c r="B1939" t="s">
        <v>1537</v>
      </c>
      <c r="D1939" s="9">
        <v>44969</v>
      </c>
      <c r="F1939" s="7">
        <f t="shared" si="252"/>
        <v>44969</v>
      </c>
      <c r="G1939" s="6">
        <f t="shared" si="253"/>
        <v>2</v>
      </c>
      <c r="H1939" s="6">
        <f t="shared" si="254"/>
        <v>12</v>
      </c>
      <c r="I1939" s="6">
        <f t="shared" si="255"/>
        <v>2023</v>
      </c>
      <c r="J1939" t="s">
        <v>4</v>
      </c>
      <c r="K1939" t="s">
        <v>5</v>
      </c>
      <c r="L1939">
        <v>2885</v>
      </c>
      <c r="M1939">
        <v>10133.740234375</v>
      </c>
      <c r="N1939" s="4">
        <f t="shared" si="256"/>
        <v>10.133740234375001</v>
      </c>
      <c r="O1939" s="4">
        <f t="shared" si="257"/>
        <v>6.2968123031738283</v>
      </c>
      <c r="P1939" s="5" t="s">
        <v>847</v>
      </c>
      <c r="Q1939" t="str">
        <f>VLOOKUP(P1939,Key!$A$2:$C$160,2,FALSE)</f>
        <v>Home - MDR</v>
      </c>
      <c r="R1939" t="str">
        <f>VLOOKUP(P1939,Key!$A$2:$C$160,3,FALSE)</f>
        <v>Home - MDR</v>
      </c>
      <c r="S1939" t="str">
        <f>VLOOKUP(P1939,Key!$A$2:$D$160,4,FALSE)</f>
        <v>Home - MDR</v>
      </c>
      <c r="T1939" s="5" t="b">
        <v>0</v>
      </c>
      <c r="U1939" s="4">
        <f t="shared" si="258"/>
        <v>11635.259403108916</v>
      </c>
    </row>
    <row r="1940" spans="1:21" x14ac:dyDescent="0.2">
      <c r="A1940">
        <v>8560862211</v>
      </c>
      <c r="B1940" t="s">
        <v>1538</v>
      </c>
      <c r="D1940" s="9">
        <v>44970</v>
      </c>
      <c r="F1940" s="7">
        <f t="shared" si="252"/>
        <v>44970</v>
      </c>
      <c r="G1940" s="6">
        <f t="shared" si="253"/>
        <v>2</v>
      </c>
      <c r="H1940" s="6">
        <f t="shared" si="254"/>
        <v>13</v>
      </c>
      <c r="I1940" s="6">
        <f t="shared" si="255"/>
        <v>2023</v>
      </c>
      <c r="J1940" t="s">
        <v>1117</v>
      </c>
      <c r="K1940" t="s">
        <v>5</v>
      </c>
      <c r="L1940">
        <v>3600</v>
      </c>
      <c r="M1940">
        <v>10782.6259765625</v>
      </c>
      <c r="N1940" s="4">
        <f t="shared" si="256"/>
        <v>10.7826259765625</v>
      </c>
      <c r="O1940" s="4">
        <f t="shared" si="257"/>
        <v>6.7000110856826174</v>
      </c>
      <c r="P1940" s="5" t="s">
        <v>847</v>
      </c>
      <c r="Q1940" t="str">
        <f>VLOOKUP(P1940,Key!$A$2:$C$160,2,FALSE)</f>
        <v>Home - MDR</v>
      </c>
      <c r="R1940" t="str">
        <f>VLOOKUP(P1940,Key!$A$2:$C$160,3,FALSE)</f>
        <v>Home - MDR</v>
      </c>
      <c r="S1940" t="str">
        <f>VLOOKUP(P1940,Key!$A$2:$D$160,4,FALSE)</f>
        <v>Home - MDR</v>
      </c>
      <c r="T1940" s="5" t="b">
        <v>1</v>
      </c>
      <c r="U1940" s="4">
        <f t="shared" si="258"/>
        <v>11641.959414194598</v>
      </c>
    </row>
    <row r="1941" spans="1:21" x14ac:dyDescent="0.2">
      <c r="A1941">
        <v>8566548514</v>
      </c>
      <c r="B1941" t="s">
        <v>1539</v>
      </c>
      <c r="D1941" s="9">
        <v>44971</v>
      </c>
      <c r="F1941" s="7">
        <f t="shared" si="252"/>
        <v>44971</v>
      </c>
      <c r="G1941" s="6">
        <f t="shared" si="253"/>
        <v>2</v>
      </c>
      <c r="H1941" s="6">
        <f t="shared" si="254"/>
        <v>14</v>
      </c>
      <c r="I1941" s="6">
        <f t="shared" si="255"/>
        <v>2023</v>
      </c>
      <c r="J1941" t="s">
        <v>1400</v>
      </c>
      <c r="K1941" t="s">
        <v>5</v>
      </c>
      <c r="L1941">
        <v>3300</v>
      </c>
      <c r="M1941">
        <v>10460.7568359375</v>
      </c>
      <c r="N1941" s="4">
        <f t="shared" si="256"/>
        <v>10.4607568359375</v>
      </c>
      <c r="O1941" s="4">
        <f t="shared" si="257"/>
        <v>6.5000109359033207</v>
      </c>
      <c r="P1941" s="5" t="s">
        <v>847</v>
      </c>
      <c r="Q1941" t="str">
        <f>VLOOKUP(P1941,Key!$A$2:$C$160,2,FALSE)</f>
        <v>Home - MDR</v>
      </c>
      <c r="R1941" t="str">
        <f>VLOOKUP(P1941,Key!$A$2:$C$160,3,FALSE)</f>
        <v>Home - MDR</v>
      </c>
      <c r="S1941" t="str">
        <f>VLOOKUP(P1941,Key!$A$2:$D$160,4,FALSE)</f>
        <v>Home - MDR</v>
      </c>
      <c r="T1941" s="5" t="b">
        <v>1</v>
      </c>
      <c r="U1941" s="4">
        <f t="shared" si="258"/>
        <v>11648.459425130501</v>
      </c>
    </row>
    <row r="1942" spans="1:21" x14ac:dyDescent="0.2">
      <c r="A1942">
        <v>8572240386</v>
      </c>
      <c r="B1942" t="s">
        <v>1540</v>
      </c>
      <c r="D1942" s="9">
        <v>44972</v>
      </c>
      <c r="F1942" s="7">
        <f t="shared" si="252"/>
        <v>44972</v>
      </c>
      <c r="G1942" s="6">
        <f t="shared" si="253"/>
        <v>2</v>
      </c>
      <c r="H1942" s="6">
        <f t="shared" si="254"/>
        <v>15</v>
      </c>
      <c r="I1942" s="6">
        <f t="shared" si="255"/>
        <v>2023</v>
      </c>
      <c r="J1942" t="s">
        <v>4</v>
      </c>
      <c r="K1942" t="s">
        <v>5</v>
      </c>
      <c r="L1942">
        <v>2914</v>
      </c>
      <c r="M1942">
        <v>10093.33984375</v>
      </c>
      <c r="N1942" s="4">
        <f t="shared" si="256"/>
        <v>10.09333984375</v>
      </c>
      <c r="O1942" s="4">
        <f t="shared" si="257"/>
        <v>6.2717086720507815</v>
      </c>
      <c r="P1942" s="5" t="s">
        <v>847</v>
      </c>
      <c r="Q1942" t="str">
        <f>VLOOKUP(P1942,Key!$A$2:$C$160,2,FALSE)</f>
        <v>Home - MDR</v>
      </c>
      <c r="R1942" t="str">
        <f>VLOOKUP(P1942,Key!$A$2:$C$160,3,FALSE)</f>
        <v>Home - MDR</v>
      </c>
      <c r="S1942" t="str">
        <f>VLOOKUP(P1942,Key!$A$2:$D$160,4,FALSE)</f>
        <v>Home - MDR</v>
      </c>
      <c r="T1942" s="5" t="b">
        <v>0</v>
      </c>
      <c r="U1942" s="4">
        <f t="shared" si="258"/>
        <v>11654.731133802552</v>
      </c>
    </row>
    <row r="1943" spans="1:21" x14ac:dyDescent="0.2">
      <c r="A1943">
        <v>8577116847</v>
      </c>
      <c r="B1943" t="s">
        <v>1541</v>
      </c>
      <c r="D1943" s="9">
        <v>44973</v>
      </c>
      <c r="F1943" s="7">
        <f t="shared" si="252"/>
        <v>44973</v>
      </c>
      <c r="G1943" s="6">
        <f t="shared" si="253"/>
        <v>2</v>
      </c>
      <c r="H1943" s="6">
        <f t="shared" si="254"/>
        <v>16</v>
      </c>
      <c r="I1943" s="6">
        <f t="shared" si="255"/>
        <v>2023</v>
      </c>
      <c r="J1943" t="s">
        <v>4</v>
      </c>
      <c r="K1943" t="s">
        <v>5</v>
      </c>
      <c r="L1943">
        <v>2912</v>
      </c>
      <c r="M1943">
        <v>10189.650390625</v>
      </c>
      <c r="N1943" s="4">
        <f t="shared" si="256"/>
        <v>10.189650390624999</v>
      </c>
      <c r="O1943" s="4">
        <f t="shared" si="257"/>
        <v>6.3315532528730474</v>
      </c>
      <c r="P1943" s="5" t="s">
        <v>847</v>
      </c>
      <c r="Q1943" t="str">
        <f>VLOOKUP(P1943,Key!$A$2:$C$160,2,FALSE)</f>
        <v>Home - MDR</v>
      </c>
      <c r="R1943" t="str">
        <f>VLOOKUP(P1943,Key!$A$2:$C$160,3,FALSE)</f>
        <v>Home - MDR</v>
      </c>
      <c r="S1943" t="str">
        <f>VLOOKUP(P1943,Key!$A$2:$D$160,4,FALSE)</f>
        <v>Home - MDR</v>
      </c>
      <c r="T1943" s="5" t="b">
        <v>0</v>
      </c>
      <c r="U1943" s="4">
        <f t="shared" si="258"/>
        <v>11661.062687055424</v>
      </c>
    </row>
    <row r="1944" spans="1:21" x14ac:dyDescent="0.2">
      <c r="A1944">
        <v>8582257724</v>
      </c>
      <c r="B1944" t="s">
        <v>1542</v>
      </c>
      <c r="D1944" s="9">
        <v>44974</v>
      </c>
      <c r="F1944" s="7">
        <f t="shared" si="252"/>
        <v>44974</v>
      </c>
      <c r="G1944" s="6">
        <f t="shared" si="253"/>
        <v>2</v>
      </c>
      <c r="H1944" s="6">
        <f t="shared" si="254"/>
        <v>17</v>
      </c>
      <c r="I1944" s="6">
        <f t="shared" si="255"/>
        <v>2023</v>
      </c>
      <c r="J1944" t="s">
        <v>1228</v>
      </c>
      <c r="K1944" t="s">
        <v>5</v>
      </c>
      <c r="L1944">
        <v>3300</v>
      </c>
      <c r="M1944">
        <v>10299.822265625</v>
      </c>
      <c r="N1944" s="4">
        <f t="shared" si="256"/>
        <v>10.299822265625</v>
      </c>
      <c r="O1944" s="4">
        <f t="shared" si="257"/>
        <v>6.4000108610136719</v>
      </c>
      <c r="P1944" t="s">
        <v>134</v>
      </c>
      <c r="Q1944" t="str">
        <f>VLOOKUP(P1944,Key!$A$2:$C$160,2,FALSE)</f>
        <v>Florida</v>
      </c>
      <c r="R1944" t="str">
        <f>VLOOKUP(P1944,Key!$A$2:$C$160,3,FALSE)</f>
        <v>USA</v>
      </c>
      <c r="S1944" t="str">
        <f>VLOOKUP(P1944,Key!$A$2:$D$160,4,FALSE)</f>
        <v>DOM</v>
      </c>
      <c r="T1944" s="5" t="b">
        <v>1</v>
      </c>
      <c r="U1944" s="4">
        <f t="shared" si="258"/>
        <v>11667.462697916439</v>
      </c>
    </row>
    <row r="1945" spans="1:21" x14ac:dyDescent="0.2">
      <c r="A1945">
        <v>8588326770</v>
      </c>
      <c r="B1945" t="s">
        <v>1543</v>
      </c>
      <c r="D1945" s="9">
        <v>44975</v>
      </c>
      <c r="F1945" s="7">
        <f t="shared" si="252"/>
        <v>44975</v>
      </c>
      <c r="G1945" s="6">
        <f t="shared" si="253"/>
        <v>2</v>
      </c>
      <c r="H1945" s="6">
        <f t="shared" si="254"/>
        <v>18</v>
      </c>
      <c r="I1945" s="6">
        <f t="shared" si="255"/>
        <v>2023</v>
      </c>
      <c r="J1945" t="s">
        <v>1544</v>
      </c>
      <c r="K1945" t="s">
        <v>5</v>
      </c>
      <c r="L1945">
        <v>2250</v>
      </c>
      <c r="M1945">
        <v>7242.0625</v>
      </c>
      <c r="N1945" s="4">
        <f t="shared" si="256"/>
        <v>7.2420625000000003</v>
      </c>
      <c r="O1945" s="4">
        <f t="shared" si="257"/>
        <v>4.5000076176875003</v>
      </c>
      <c r="P1945" t="s">
        <v>1828</v>
      </c>
      <c r="Q1945" t="str">
        <f>VLOOKUP(P1945,Key!$A$2:$C$160,2,FALSE)</f>
        <v>Florida</v>
      </c>
      <c r="R1945" t="str">
        <f>VLOOKUP(P1945,Key!$A$2:$C$160,3,FALSE)</f>
        <v>USA</v>
      </c>
      <c r="S1945" t="str">
        <f>VLOOKUP(P1945,Key!$A$2:$D$160,4,FALSE)</f>
        <v>DOM</v>
      </c>
      <c r="T1945" s="5" t="b">
        <v>1</v>
      </c>
      <c r="U1945" s="4">
        <f t="shared" si="258"/>
        <v>11671.962705534126</v>
      </c>
    </row>
    <row r="1946" spans="1:21" x14ac:dyDescent="0.2">
      <c r="A1946">
        <v>8592879548</v>
      </c>
      <c r="B1946" t="s">
        <v>1545</v>
      </c>
      <c r="D1946" s="9">
        <v>44976</v>
      </c>
      <c r="F1946" s="7">
        <f t="shared" si="252"/>
        <v>44976</v>
      </c>
      <c r="G1946" s="6">
        <f t="shared" si="253"/>
        <v>2</v>
      </c>
      <c r="H1946" s="6">
        <f t="shared" si="254"/>
        <v>19</v>
      </c>
      <c r="I1946" s="6">
        <f t="shared" si="255"/>
        <v>2023</v>
      </c>
      <c r="J1946" t="s">
        <v>4</v>
      </c>
      <c r="K1946" t="s">
        <v>5</v>
      </c>
      <c r="L1946">
        <v>2965</v>
      </c>
      <c r="M1946">
        <v>10239.259765625</v>
      </c>
      <c r="N1946" s="4">
        <f t="shared" si="256"/>
        <v>10.239259765625</v>
      </c>
      <c r="O1946" s="4">
        <f t="shared" si="257"/>
        <v>6.3623790798261721</v>
      </c>
      <c r="P1946" t="s">
        <v>1828</v>
      </c>
      <c r="Q1946" t="str">
        <f>VLOOKUP(P1946,Key!$A$2:$C$160,2,FALSE)</f>
        <v>Florida</v>
      </c>
      <c r="R1946" t="str">
        <f>VLOOKUP(P1946,Key!$A$2:$C$160,3,FALSE)</f>
        <v>USA</v>
      </c>
      <c r="S1946" t="str">
        <f>VLOOKUP(P1946,Key!$A$2:$D$160,4,FALSE)</f>
        <v>DOM</v>
      </c>
      <c r="T1946" s="5" t="b">
        <v>0</v>
      </c>
      <c r="U1946" s="4">
        <f t="shared" si="258"/>
        <v>11678.325084613953</v>
      </c>
    </row>
    <row r="1947" spans="1:21" x14ac:dyDescent="0.2">
      <c r="A1947">
        <v>8598226170</v>
      </c>
      <c r="B1947" t="s">
        <v>1546</v>
      </c>
      <c r="D1947" s="9">
        <v>44977</v>
      </c>
      <c r="F1947" s="7">
        <f t="shared" si="252"/>
        <v>44977</v>
      </c>
      <c r="G1947" s="6">
        <f t="shared" si="253"/>
        <v>2</v>
      </c>
      <c r="H1947" s="6">
        <f t="shared" si="254"/>
        <v>20</v>
      </c>
      <c r="I1947" s="6">
        <f t="shared" si="255"/>
        <v>2023</v>
      </c>
      <c r="J1947" t="s">
        <v>4</v>
      </c>
      <c r="K1947" t="s">
        <v>5</v>
      </c>
      <c r="L1947">
        <v>1913</v>
      </c>
      <c r="M1947">
        <v>6789.58984375</v>
      </c>
      <c r="N1947" s="4">
        <f t="shared" si="256"/>
        <v>6.78958984375</v>
      </c>
      <c r="O1947" s="4">
        <f t="shared" si="257"/>
        <v>4.2188542308007815</v>
      </c>
      <c r="P1947" t="s">
        <v>1828</v>
      </c>
      <c r="Q1947" t="str">
        <f>VLOOKUP(P1947,Key!$A$2:$C$160,2,FALSE)</f>
        <v>Florida</v>
      </c>
      <c r="R1947" t="str">
        <f>VLOOKUP(P1947,Key!$A$2:$C$160,3,FALSE)</f>
        <v>USA</v>
      </c>
      <c r="S1947" t="str">
        <f>VLOOKUP(P1947,Key!$A$2:$D$160,4,FALSE)</f>
        <v>DOM</v>
      </c>
      <c r="T1947" s="5" t="b">
        <v>0</v>
      </c>
      <c r="U1947" s="4">
        <f t="shared" si="258"/>
        <v>11682.543938844754</v>
      </c>
    </row>
    <row r="1948" spans="1:21" x14ac:dyDescent="0.2">
      <c r="A1948">
        <v>8605183248</v>
      </c>
      <c r="B1948" t="s">
        <v>1547</v>
      </c>
      <c r="D1948" s="9">
        <v>44978</v>
      </c>
      <c r="F1948" s="7">
        <f t="shared" si="252"/>
        <v>44978</v>
      </c>
      <c r="G1948" s="6">
        <f t="shared" si="253"/>
        <v>2</v>
      </c>
      <c r="H1948" s="6">
        <f t="shared" si="254"/>
        <v>21</v>
      </c>
      <c r="I1948" s="6">
        <f t="shared" si="255"/>
        <v>2023</v>
      </c>
      <c r="J1948" t="s">
        <v>4</v>
      </c>
      <c r="K1948" t="s">
        <v>5</v>
      </c>
      <c r="L1948">
        <v>2810</v>
      </c>
      <c r="M1948">
        <v>10033.8896484375</v>
      </c>
      <c r="N1948" s="4">
        <f t="shared" si="256"/>
        <v>10.0338896484375</v>
      </c>
      <c r="O1948" s="4">
        <f t="shared" si="257"/>
        <v>6.2347680447392575</v>
      </c>
      <c r="P1948" s="5" t="s">
        <v>847</v>
      </c>
      <c r="Q1948" t="str">
        <f>VLOOKUP(P1948,Key!$A$2:$C$160,2,FALSE)</f>
        <v>Home - MDR</v>
      </c>
      <c r="R1948" t="str">
        <f>VLOOKUP(P1948,Key!$A$2:$C$160,3,FALSE)</f>
        <v>Home - MDR</v>
      </c>
      <c r="S1948" t="str">
        <f>VLOOKUP(P1948,Key!$A$2:$D$160,4,FALSE)</f>
        <v>Home - MDR</v>
      </c>
      <c r="T1948" s="5" t="b">
        <v>0</v>
      </c>
      <c r="U1948" s="4">
        <f t="shared" si="258"/>
        <v>11688.778706889494</v>
      </c>
    </row>
    <row r="1949" spans="1:21" x14ac:dyDescent="0.2">
      <c r="A1949">
        <v>8609917819</v>
      </c>
      <c r="B1949" t="s">
        <v>1548</v>
      </c>
      <c r="D1949" s="9">
        <v>44979</v>
      </c>
      <c r="F1949" s="7">
        <f t="shared" ref="F1949:F2012" si="259">DATE(I1949,G1949,H1949)</f>
        <v>44979</v>
      </c>
      <c r="G1949" s="6">
        <f t="shared" ref="G1949:G2012" si="260">MONTH(D1949)</f>
        <v>2</v>
      </c>
      <c r="H1949" s="6">
        <f t="shared" ref="H1949:H2012" si="261">DAY(D1949)</f>
        <v>22</v>
      </c>
      <c r="I1949" s="6">
        <f t="shared" ref="I1949:I2012" si="262">YEAR(D1949)</f>
        <v>2023</v>
      </c>
      <c r="J1949" t="s">
        <v>1117</v>
      </c>
      <c r="K1949" t="s">
        <v>5</v>
      </c>
      <c r="L1949">
        <v>3300</v>
      </c>
      <c r="M1949">
        <v>10621.69140625</v>
      </c>
      <c r="N1949" s="4">
        <f t="shared" si="256"/>
        <v>10.621691406249999</v>
      </c>
      <c r="O1949" s="4">
        <f t="shared" si="257"/>
        <v>6.6000110107929686</v>
      </c>
      <c r="P1949" s="5" t="s">
        <v>847</v>
      </c>
      <c r="Q1949" t="str">
        <f>VLOOKUP(P1949,Key!$A$2:$C$160,2,FALSE)</f>
        <v>Home - MDR</v>
      </c>
      <c r="R1949" t="str">
        <f>VLOOKUP(P1949,Key!$A$2:$C$160,3,FALSE)</f>
        <v>Home - MDR</v>
      </c>
      <c r="S1949" t="str">
        <f>VLOOKUP(P1949,Key!$A$2:$D$160,4,FALSE)</f>
        <v>Home - MDR</v>
      </c>
      <c r="T1949" s="5" t="b">
        <v>1</v>
      </c>
      <c r="U1949" s="4">
        <f t="shared" si="258"/>
        <v>11695.378717900287</v>
      </c>
    </row>
    <row r="1950" spans="1:21" x14ac:dyDescent="0.2">
      <c r="A1950">
        <v>8615725201</v>
      </c>
      <c r="B1950" t="s">
        <v>1549</v>
      </c>
      <c r="D1950" s="9">
        <v>44980</v>
      </c>
      <c r="F1950" s="7">
        <f t="shared" si="259"/>
        <v>44980</v>
      </c>
      <c r="G1950" s="6">
        <f t="shared" si="260"/>
        <v>2</v>
      </c>
      <c r="H1950" s="6">
        <f t="shared" si="261"/>
        <v>23</v>
      </c>
      <c r="I1950" s="6">
        <f t="shared" si="262"/>
        <v>2023</v>
      </c>
      <c r="J1950" t="s">
        <v>1117</v>
      </c>
      <c r="K1950" t="s">
        <v>5</v>
      </c>
      <c r="L1950">
        <v>2700</v>
      </c>
      <c r="M1950">
        <v>8851.41015625</v>
      </c>
      <c r="N1950" s="4">
        <f t="shared" si="256"/>
        <v>8.8514101562499992</v>
      </c>
      <c r="O1950" s="4">
        <f t="shared" si="257"/>
        <v>5.5000095801992188</v>
      </c>
      <c r="P1950" s="5" t="s">
        <v>847</v>
      </c>
      <c r="Q1950" t="str">
        <f>VLOOKUP(P1950,Key!$A$2:$C$160,2,FALSE)</f>
        <v>Home - MDR</v>
      </c>
      <c r="R1950" t="str">
        <f>VLOOKUP(P1950,Key!$A$2:$C$160,3,FALSE)</f>
        <v>Home - MDR</v>
      </c>
      <c r="S1950" t="str">
        <f>VLOOKUP(P1950,Key!$A$2:$D$160,4,FALSE)</f>
        <v>Home - MDR</v>
      </c>
      <c r="T1950" s="5" t="b">
        <v>1</v>
      </c>
      <c r="U1950" s="4">
        <f t="shared" si="258"/>
        <v>11700.878727480485</v>
      </c>
    </row>
    <row r="1951" spans="1:21" x14ac:dyDescent="0.2">
      <c r="A1951">
        <v>8621123280</v>
      </c>
      <c r="B1951" t="s">
        <v>1550</v>
      </c>
      <c r="D1951" s="9">
        <v>44981</v>
      </c>
      <c r="F1951" s="7">
        <f t="shared" si="259"/>
        <v>44981</v>
      </c>
      <c r="G1951" s="6">
        <f t="shared" si="260"/>
        <v>2</v>
      </c>
      <c r="H1951" s="6">
        <f t="shared" si="261"/>
        <v>24</v>
      </c>
      <c r="I1951" s="6">
        <f t="shared" si="262"/>
        <v>2023</v>
      </c>
      <c r="J1951" t="s">
        <v>1551</v>
      </c>
      <c r="K1951" t="s">
        <v>5</v>
      </c>
      <c r="L1951">
        <v>3240</v>
      </c>
      <c r="M1951">
        <v>10460.7568359375</v>
      </c>
      <c r="N1951" s="4">
        <f t="shared" si="256"/>
        <v>10.4607568359375</v>
      </c>
      <c r="O1951" s="4">
        <f t="shared" si="257"/>
        <v>6.5000109359033207</v>
      </c>
      <c r="P1951" t="s">
        <v>1823</v>
      </c>
      <c r="Q1951" t="str">
        <f>VLOOKUP(P1951,Key!$A$2:$C$160,2,FALSE)</f>
        <v>Colorado</v>
      </c>
      <c r="R1951" t="str">
        <f>VLOOKUP(P1951,Key!$A$2:$C$160,3,FALSE)</f>
        <v>USA</v>
      </c>
      <c r="S1951" t="str">
        <f>VLOOKUP(P1951,Key!$A$2:$D$160,4,FALSE)</f>
        <v>DOM</v>
      </c>
      <c r="T1951" s="5" t="b">
        <v>1</v>
      </c>
      <c r="U1951" s="4">
        <f t="shared" si="258"/>
        <v>11707.378738416388</v>
      </c>
    </row>
    <row r="1952" spans="1:21" x14ac:dyDescent="0.2">
      <c r="A1952">
        <v>8627571681</v>
      </c>
      <c r="B1952" t="s">
        <v>1552</v>
      </c>
      <c r="D1952" s="9">
        <v>44982</v>
      </c>
      <c r="F1952" s="7">
        <f t="shared" si="259"/>
        <v>44982</v>
      </c>
      <c r="G1952" s="6">
        <f t="shared" si="260"/>
        <v>2</v>
      </c>
      <c r="H1952" s="6">
        <f t="shared" si="261"/>
        <v>25</v>
      </c>
      <c r="I1952" s="6">
        <f t="shared" si="262"/>
        <v>2023</v>
      </c>
      <c r="J1952" t="s">
        <v>1553</v>
      </c>
      <c r="K1952" t="s">
        <v>378</v>
      </c>
      <c r="L1952">
        <v>3703</v>
      </c>
      <c r="M1952">
        <v>9239.8583984375</v>
      </c>
      <c r="N1952" s="4">
        <f t="shared" si="256"/>
        <v>9.2398583984374998</v>
      </c>
      <c r="O1952" s="4">
        <f t="shared" si="257"/>
        <v>5.7413800528955079</v>
      </c>
      <c r="P1952" t="s">
        <v>1823</v>
      </c>
      <c r="Q1952" t="str">
        <f>VLOOKUP(P1952,Key!$A$2:$C$160,2,FALSE)</f>
        <v>Colorado</v>
      </c>
      <c r="R1952" t="str">
        <f>VLOOKUP(P1952,Key!$A$2:$C$160,3,FALSE)</f>
        <v>USA</v>
      </c>
      <c r="S1952" t="str">
        <f>VLOOKUP(P1952,Key!$A$2:$D$160,4,FALSE)</f>
        <v>DOM</v>
      </c>
      <c r="T1952" s="5" t="b">
        <v>0</v>
      </c>
      <c r="U1952" s="4">
        <f t="shared" si="258"/>
        <v>11707.378738416388</v>
      </c>
    </row>
    <row r="1953" spans="1:21" x14ac:dyDescent="0.2">
      <c r="A1953">
        <v>8628007071</v>
      </c>
      <c r="B1953" t="s">
        <v>1554</v>
      </c>
      <c r="D1953" s="9">
        <v>44983</v>
      </c>
      <c r="F1953" s="7">
        <f t="shared" si="259"/>
        <v>44983</v>
      </c>
      <c r="G1953" s="6">
        <f t="shared" si="260"/>
        <v>2</v>
      </c>
      <c r="H1953" s="6">
        <f t="shared" si="261"/>
        <v>26</v>
      </c>
      <c r="I1953" s="6">
        <f t="shared" si="262"/>
        <v>2023</v>
      </c>
      <c r="J1953" t="s">
        <v>1551</v>
      </c>
      <c r="K1953" t="s">
        <v>5</v>
      </c>
      <c r="L1953">
        <v>1800</v>
      </c>
      <c r="M1953">
        <v>5632.71533203125</v>
      </c>
      <c r="N1953" s="4">
        <f t="shared" si="256"/>
        <v>5.6327153320312497</v>
      </c>
      <c r="O1953" s="4">
        <f t="shared" si="257"/>
        <v>3.5000059585795897</v>
      </c>
      <c r="P1953" t="s">
        <v>1823</v>
      </c>
      <c r="Q1953" t="str">
        <f>VLOOKUP(P1953,Key!$A$2:$C$160,2,FALSE)</f>
        <v>Colorado</v>
      </c>
      <c r="R1953" t="str">
        <f>VLOOKUP(P1953,Key!$A$2:$C$160,3,FALSE)</f>
        <v>USA</v>
      </c>
      <c r="S1953" t="str">
        <f>VLOOKUP(P1953,Key!$A$2:$D$160,4,FALSE)</f>
        <v>DOM</v>
      </c>
      <c r="T1953" s="5" t="b">
        <v>1</v>
      </c>
      <c r="U1953" s="4">
        <f t="shared" si="258"/>
        <v>11710.878744374968</v>
      </c>
    </row>
    <row r="1954" spans="1:21" x14ac:dyDescent="0.2">
      <c r="A1954">
        <v>8631270774</v>
      </c>
      <c r="B1954" t="s">
        <v>1555</v>
      </c>
      <c r="D1954" s="9">
        <v>44984</v>
      </c>
      <c r="F1954" s="7">
        <f t="shared" si="259"/>
        <v>44984</v>
      </c>
      <c r="G1954" s="6">
        <f t="shared" si="260"/>
        <v>2</v>
      </c>
      <c r="H1954" s="6">
        <f t="shared" si="261"/>
        <v>27</v>
      </c>
      <c r="I1954" s="6">
        <f t="shared" si="262"/>
        <v>2023</v>
      </c>
      <c r="J1954" t="s">
        <v>1551</v>
      </c>
      <c r="K1954" t="s">
        <v>5</v>
      </c>
      <c r="L1954">
        <v>3600</v>
      </c>
      <c r="M1954">
        <v>11426.365234375</v>
      </c>
      <c r="N1954" s="4">
        <f t="shared" si="256"/>
        <v>11.426365234375</v>
      </c>
      <c r="O1954" s="4">
        <f t="shared" si="257"/>
        <v>7.1000119920488283</v>
      </c>
      <c r="P1954" t="s">
        <v>1823</v>
      </c>
      <c r="Q1954" t="str">
        <f>VLOOKUP(P1954,Key!$A$2:$C$160,2,FALSE)</f>
        <v>Colorado</v>
      </c>
      <c r="R1954" t="str">
        <f>VLOOKUP(P1954,Key!$A$2:$C$160,3,FALSE)</f>
        <v>USA</v>
      </c>
      <c r="S1954" t="str">
        <f>VLOOKUP(P1954,Key!$A$2:$D$160,4,FALSE)</f>
        <v>DOM</v>
      </c>
      <c r="T1954" s="5" t="b">
        <v>1</v>
      </c>
      <c r="U1954" s="4">
        <f t="shared" si="258"/>
        <v>11717.978756367016</v>
      </c>
    </row>
    <row r="1955" spans="1:21" x14ac:dyDescent="0.2">
      <c r="A1955">
        <v>8636901277</v>
      </c>
      <c r="B1955" t="s">
        <v>1556</v>
      </c>
      <c r="D1955" s="9">
        <v>44985</v>
      </c>
      <c r="F1955" s="7">
        <f t="shared" si="259"/>
        <v>44985</v>
      </c>
      <c r="G1955" s="6">
        <f t="shared" si="260"/>
        <v>2</v>
      </c>
      <c r="H1955" s="6">
        <f t="shared" si="261"/>
        <v>28</v>
      </c>
      <c r="I1955" s="6">
        <f t="shared" si="262"/>
        <v>2023</v>
      </c>
      <c r="J1955" t="s">
        <v>1551</v>
      </c>
      <c r="K1955" t="s">
        <v>5</v>
      </c>
      <c r="L1955">
        <v>3240</v>
      </c>
      <c r="M1955">
        <v>10299.822265625</v>
      </c>
      <c r="N1955" s="4">
        <f t="shared" si="256"/>
        <v>10.299822265625</v>
      </c>
      <c r="O1955" s="4">
        <f t="shared" si="257"/>
        <v>6.4000108610136719</v>
      </c>
      <c r="P1955" t="s">
        <v>1823</v>
      </c>
      <c r="Q1955" t="str">
        <f>VLOOKUP(P1955,Key!$A$2:$C$160,2,FALSE)</f>
        <v>Colorado</v>
      </c>
      <c r="R1955" t="str">
        <f>VLOOKUP(P1955,Key!$A$2:$C$160,3,FALSE)</f>
        <v>USA</v>
      </c>
      <c r="S1955" t="str">
        <f>VLOOKUP(P1955,Key!$A$2:$D$160,4,FALSE)</f>
        <v>DOM</v>
      </c>
      <c r="T1955" s="5" t="b">
        <v>1</v>
      </c>
      <c r="U1955" s="4">
        <f t="shared" si="258"/>
        <v>11724.37876722803</v>
      </c>
    </row>
    <row r="1956" spans="1:21" x14ac:dyDescent="0.2">
      <c r="A1956">
        <v>8642785961</v>
      </c>
      <c r="B1956" t="s">
        <v>1557</v>
      </c>
      <c r="D1956" s="9">
        <v>44986</v>
      </c>
      <c r="F1956" s="7">
        <f t="shared" si="259"/>
        <v>44986</v>
      </c>
      <c r="G1956" s="6">
        <f t="shared" si="260"/>
        <v>3</v>
      </c>
      <c r="H1956" s="6">
        <f t="shared" si="261"/>
        <v>1</v>
      </c>
      <c r="I1956" s="6">
        <f t="shared" si="262"/>
        <v>2023</v>
      </c>
      <c r="J1956" t="s">
        <v>1551</v>
      </c>
      <c r="K1956" t="s">
        <v>5</v>
      </c>
      <c r="L1956">
        <v>3240</v>
      </c>
      <c r="M1956">
        <v>10299.822265625</v>
      </c>
      <c r="N1956" s="4">
        <f t="shared" si="256"/>
        <v>10.299822265625</v>
      </c>
      <c r="O1956" s="4">
        <f t="shared" si="257"/>
        <v>6.4000108610136719</v>
      </c>
      <c r="P1956" t="s">
        <v>1823</v>
      </c>
      <c r="Q1956" t="str">
        <f>VLOOKUP(P1956,Key!$A$2:$C$160,2,FALSE)</f>
        <v>Colorado</v>
      </c>
      <c r="R1956" t="str">
        <f>VLOOKUP(P1956,Key!$A$2:$C$160,3,FALSE)</f>
        <v>USA</v>
      </c>
      <c r="S1956" t="str">
        <f>VLOOKUP(P1956,Key!$A$2:$D$160,4,FALSE)</f>
        <v>DOM</v>
      </c>
      <c r="T1956" s="5" t="b">
        <v>1</v>
      </c>
      <c r="U1956" s="4">
        <f t="shared" si="258"/>
        <v>11730.778778089045</v>
      </c>
    </row>
    <row r="1957" spans="1:21" x14ac:dyDescent="0.2">
      <c r="A1957">
        <v>8653107151</v>
      </c>
      <c r="B1957" t="s">
        <v>1558</v>
      </c>
      <c r="D1957" s="9">
        <v>44987</v>
      </c>
      <c r="F1957" s="7">
        <f t="shared" si="259"/>
        <v>44987</v>
      </c>
      <c r="G1957" s="6">
        <f t="shared" si="260"/>
        <v>3</v>
      </c>
      <c r="H1957" s="6">
        <f t="shared" si="261"/>
        <v>2</v>
      </c>
      <c r="I1957" s="6">
        <f t="shared" si="262"/>
        <v>2023</v>
      </c>
      <c r="J1957" t="s">
        <v>1551</v>
      </c>
      <c r="K1957" t="s">
        <v>5</v>
      </c>
      <c r="L1957">
        <v>3300</v>
      </c>
      <c r="M1957">
        <v>10460.7568359375</v>
      </c>
      <c r="N1957" s="4">
        <f t="shared" si="256"/>
        <v>10.4607568359375</v>
      </c>
      <c r="O1957" s="4">
        <f t="shared" si="257"/>
        <v>6.5000109359033207</v>
      </c>
      <c r="P1957" t="s">
        <v>1823</v>
      </c>
      <c r="Q1957" t="str">
        <f>VLOOKUP(P1957,Key!$A$2:$C$160,2,FALSE)</f>
        <v>Colorado</v>
      </c>
      <c r="R1957" t="str">
        <f>VLOOKUP(P1957,Key!$A$2:$C$160,3,FALSE)</f>
        <v>USA</v>
      </c>
      <c r="S1957" t="str">
        <f>VLOOKUP(P1957,Key!$A$2:$D$160,4,FALSE)</f>
        <v>DOM</v>
      </c>
      <c r="T1957" s="5" t="b">
        <v>1</v>
      </c>
      <c r="U1957" s="4">
        <f t="shared" si="258"/>
        <v>11737.278789024947</v>
      </c>
    </row>
    <row r="1958" spans="1:21" x14ac:dyDescent="0.2">
      <c r="A1958">
        <v>8653355210</v>
      </c>
      <c r="B1958" t="s">
        <v>1559</v>
      </c>
      <c r="D1958" s="9">
        <v>44988</v>
      </c>
      <c r="F1958" s="7">
        <f t="shared" si="259"/>
        <v>44988</v>
      </c>
      <c r="G1958" s="6">
        <f t="shared" si="260"/>
        <v>3</v>
      </c>
      <c r="H1958" s="6">
        <f t="shared" si="261"/>
        <v>3</v>
      </c>
      <c r="I1958" s="6">
        <f t="shared" si="262"/>
        <v>2023</v>
      </c>
      <c r="J1958" t="s">
        <v>1551</v>
      </c>
      <c r="K1958" t="s">
        <v>5</v>
      </c>
      <c r="L1958">
        <v>2880</v>
      </c>
      <c r="M1958">
        <v>8851.41015625</v>
      </c>
      <c r="N1958" s="4">
        <f t="shared" si="256"/>
        <v>8.8514101562499992</v>
      </c>
      <c r="O1958" s="4">
        <f t="shared" si="257"/>
        <v>5.5000095801992188</v>
      </c>
      <c r="P1958" t="s">
        <v>1823</v>
      </c>
      <c r="Q1958" t="str">
        <f>VLOOKUP(P1958,Key!$A$2:$C$160,2,FALSE)</f>
        <v>Colorado</v>
      </c>
      <c r="R1958" t="str">
        <f>VLOOKUP(P1958,Key!$A$2:$C$160,3,FALSE)</f>
        <v>USA</v>
      </c>
      <c r="S1958" t="str">
        <f>VLOOKUP(P1958,Key!$A$2:$D$160,4,FALSE)</f>
        <v>DOM</v>
      </c>
      <c r="T1958" s="5" t="b">
        <v>1</v>
      </c>
      <c r="U1958" s="4">
        <f t="shared" si="258"/>
        <v>11742.778798605146</v>
      </c>
    </row>
    <row r="1959" spans="1:21" x14ac:dyDescent="0.2">
      <c r="A1959">
        <v>8660183465</v>
      </c>
      <c r="B1959" t="s">
        <v>1560</v>
      </c>
      <c r="D1959" s="9">
        <v>44989</v>
      </c>
      <c r="F1959" s="7">
        <f t="shared" si="259"/>
        <v>44989</v>
      </c>
      <c r="G1959" s="6">
        <f t="shared" si="260"/>
        <v>3</v>
      </c>
      <c r="H1959" s="6">
        <f t="shared" si="261"/>
        <v>4</v>
      </c>
      <c r="I1959" s="6">
        <f t="shared" si="262"/>
        <v>2023</v>
      </c>
      <c r="J1959" t="s">
        <v>1551</v>
      </c>
      <c r="K1959" t="s">
        <v>5</v>
      </c>
      <c r="L1959">
        <v>3300</v>
      </c>
      <c r="M1959">
        <v>10621.69140625</v>
      </c>
      <c r="N1959" s="4">
        <f t="shared" si="256"/>
        <v>10.621691406249999</v>
      </c>
      <c r="O1959" s="4">
        <f t="shared" si="257"/>
        <v>6.6000110107929686</v>
      </c>
      <c r="P1959" t="s">
        <v>1823</v>
      </c>
      <c r="Q1959" t="str">
        <f>VLOOKUP(P1959,Key!$A$2:$C$160,2,FALSE)</f>
        <v>Colorado</v>
      </c>
      <c r="R1959" t="str">
        <f>VLOOKUP(P1959,Key!$A$2:$C$160,3,FALSE)</f>
        <v>USA</v>
      </c>
      <c r="S1959" t="str">
        <f>VLOOKUP(P1959,Key!$A$2:$D$160,4,FALSE)</f>
        <v>DOM</v>
      </c>
      <c r="T1959" s="5" t="b">
        <v>1</v>
      </c>
      <c r="U1959" s="4">
        <f t="shared" si="258"/>
        <v>11749.378809615939</v>
      </c>
    </row>
    <row r="1960" spans="1:21" x14ac:dyDescent="0.2">
      <c r="A1960">
        <v>8665679754</v>
      </c>
      <c r="B1960" t="s">
        <v>1561</v>
      </c>
      <c r="D1960" s="9">
        <v>44990</v>
      </c>
      <c r="F1960" s="7">
        <f t="shared" si="259"/>
        <v>44990</v>
      </c>
      <c r="G1960" s="6">
        <f t="shared" si="260"/>
        <v>3</v>
      </c>
      <c r="H1960" s="6">
        <f t="shared" si="261"/>
        <v>5</v>
      </c>
      <c r="I1960" s="6">
        <f t="shared" si="262"/>
        <v>2023</v>
      </c>
      <c r="J1960" t="s">
        <v>1551</v>
      </c>
      <c r="K1960" t="s">
        <v>5</v>
      </c>
      <c r="L1960">
        <v>1800</v>
      </c>
      <c r="M1960">
        <v>5805.234375</v>
      </c>
      <c r="N1960" s="4">
        <f t="shared" si="256"/>
        <v>5.8052343750000004</v>
      </c>
      <c r="O1960" s="4">
        <f t="shared" si="257"/>
        <v>3.6072042888281253</v>
      </c>
      <c r="P1960" t="s">
        <v>1823</v>
      </c>
      <c r="Q1960" t="str">
        <f>VLOOKUP(P1960,Key!$A$2:$C$160,2,FALSE)</f>
        <v>Colorado</v>
      </c>
      <c r="R1960" t="str">
        <f>VLOOKUP(P1960,Key!$A$2:$C$160,3,FALSE)</f>
        <v>USA</v>
      </c>
      <c r="S1960" t="str">
        <f>VLOOKUP(P1960,Key!$A$2:$D$160,4,FALSE)</f>
        <v>DOM</v>
      </c>
      <c r="T1960" s="5" t="b">
        <v>1</v>
      </c>
      <c r="U1960" s="4">
        <f t="shared" si="258"/>
        <v>11752.986013904767</v>
      </c>
    </row>
    <row r="1961" spans="1:21" x14ac:dyDescent="0.2">
      <c r="A1961">
        <v>8670742917</v>
      </c>
      <c r="B1961" t="s">
        <v>1562</v>
      </c>
      <c r="D1961" s="9">
        <v>44991</v>
      </c>
      <c r="F1961" s="7">
        <f t="shared" si="259"/>
        <v>44991</v>
      </c>
      <c r="G1961" s="6">
        <f t="shared" si="260"/>
        <v>3</v>
      </c>
      <c r="H1961" s="6">
        <f t="shared" si="261"/>
        <v>6</v>
      </c>
      <c r="I1961" s="6">
        <f t="shared" si="262"/>
        <v>2023</v>
      </c>
      <c r="J1961" t="s">
        <v>4</v>
      </c>
      <c r="K1961" t="s">
        <v>5</v>
      </c>
      <c r="L1961">
        <v>2896</v>
      </c>
      <c r="M1961">
        <v>10064.4697265625</v>
      </c>
      <c r="N1961" s="4">
        <f t="shared" si="256"/>
        <v>10.0644697265625</v>
      </c>
      <c r="O1961" s="4">
        <f t="shared" si="257"/>
        <v>6.2537696184638669</v>
      </c>
      <c r="P1961" s="5" t="s">
        <v>847</v>
      </c>
      <c r="Q1961" t="str">
        <f>VLOOKUP(P1961,Key!$A$2:$C$160,2,FALSE)</f>
        <v>Home - MDR</v>
      </c>
      <c r="R1961" t="str">
        <f>VLOOKUP(P1961,Key!$A$2:$C$160,3,FALSE)</f>
        <v>Home - MDR</v>
      </c>
      <c r="S1961" t="str">
        <f>VLOOKUP(P1961,Key!$A$2:$D$160,4,FALSE)</f>
        <v>Home - MDR</v>
      </c>
      <c r="T1961" s="5" t="b">
        <v>0</v>
      </c>
      <c r="U1961" s="4">
        <f t="shared" si="258"/>
        <v>11759.239783523231</v>
      </c>
    </row>
    <row r="1962" spans="1:21" x14ac:dyDescent="0.2">
      <c r="A1962">
        <v>8676553869</v>
      </c>
      <c r="B1962" t="s">
        <v>1563</v>
      </c>
      <c r="D1962" s="9">
        <v>44992</v>
      </c>
      <c r="F1962" s="7">
        <f t="shared" si="259"/>
        <v>44992</v>
      </c>
      <c r="G1962" s="6">
        <f t="shared" si="260"/>
        <v>3</v>
      </c>
      <c r="H1962" s="6">
        <f t="shared" si="261"/>
        <v>7</v>
      </c>
      <c r="I1962" s="6">
        <f t="shared" si="262"/>
        <v>2023</v>
      </c>
      <c r="J1962" t="s">
        <v>1400</v>
      </c>
      <c r="K1962" t="s">
        <v>5</v>
      </c>
      <c r="L1962">
        <v>3300</v>
      </c>
      <c r="M1962">
        <v>10642.9296875</v>
      </c>
      <c r="N1962" s="4">
        <f t="shared" si="256"/>
        <v>10.642929687500001</v>
      </c>
      <c r="O1962" s="4">
        <f t="shared" si="257"/>
        <v>6.6132078628515627</v>
      </c>
      <c r="P1962" s="5" t="s">
        <v>847</v>
      </c>
      <c r="Q1962" t="str">
        <f>VLOOKUP(P1962,Key!$A$2:$C$160,2,FALSE)</f>
        <v>Home - MDR</v>
      </c>
      <c r="R1962" t="str">
        <f>VLOOKUP(P1962,Key!$A$2:$C$160,3,FALSE)</f>
        <v>Home - MDR</v>
      </c>
      <c r="S1962" t="str">
        <f>VLOOKUP(P1962,Key!$A$2:$D$160,4,FALSE)</f>
        <v>Home - MDR</v>
      </c>
      <c r="T1962" s="5" t="b">
        <v>1</v>
      </c>
      <c r="U1962" s="4">
        <f t="shared" si="258"/>
        <v>11765.852991386082</v>
      </c>
    </row>
    <row r="1963" spans="1:21" x14ac:dyDescent="0.2">
      <c r="A1963">
        <v>8682059150</v>
      </c>
      <c r="B1963" t="s">
        <v>1564</v>
      </c>
      <c r="D1963" s="9">
        <v>44993</v>
      </c>
      <c r="F1963" s="7">
        <f t="shared" si="259"/>
        <v>44993</v>
      </c>
      <c r="G1963" s="6">
        <f t="shared" si="260"/>
        <v>3</v>
      </c>
      <c r="H1963" s="6">
        <f t="shared" si="261"/>
        <v>8</v>
      </c>
      <c r="I1963" s="6">
        <f t="shared" si="262"/>
        <v>2023</v>
      </c>
      <c r="J1963" t="s">
        <v>4</v>
      </c>
      <c r="K1963" t="s">
        <v>5</v>
      </c>
      <c r="L1963">
        <v>3225</v>
      </c>
      <c r="M1963">
        <v>10979.7099609375</v>
      </c>
      <c r="N1963" s="4">
        <f t="shared" si="256"/>
        <v>10.9797099609375</v>
      </c>
      <c r="O1963" s="4">
        <f t="shared" si="257"/>
        <v>6.8224733581376951</v>
      </c>
      <c r="P1963" s="5" t="s">
        <v>847</v>
      </c>
      <c r="Q1963" t="str">
        <f>VLOOKUP(P1963,Key!$A$2:$C$160,2,FALSE)</f>
        <v>Home - MDR</v>
      </c>
      <c r="R1963" t="str">
        <f>VLOOKUP(P1963,Key!$A$2:$C$160,3,FALSE)</f>
        <v>Home - MDR</v>
      </c>
      <c r="S1963" t="str">
        <f>VLOOKUP(P1963,Key!$A$2:$D$160,4,FALSE)</f>
        <v>Home - MDR</v>
      </c>
      <c r="T1963" s="5" t="b">
        <v>0</v>
      </c>
      <c r="U1963" s="4">
        <f t="shared" si="258"/>
        <v>11772.675464744219</v>
      </c>
    </row>
    <row r="1964" spans="1:21" x14ac:dyDescent="0.2">
      <c r="A1964">
        <v>8687282979</v>
      </c>
      <c r="B1964" t="s">
        <v>1565</v>
      </c>
      <c r="D1964" s="9">
        <v>44994</v>
      </c>
      <c r="F1964" s="7">
        <f t="shared" si="259"/>
        <v>44994</v>
      </c>
      <c r="G1964" s="6">
        <f t="shared" si="260"/>
        <v>3</v>
      </c>
      <c r="H1964" s="6">
        <f t="shared" si="261"/>
        <v>9</v>
      </c>
      <c r="I1964" s="6">
        <f t="shared" si="262"/>
        <v>2023</v>
      </c>
      <c r="J1964" t="s">
        <v>1500</v>
      </c>
      <c r="K1964" t="s">
        <v>20</v>
      </c>
      <c r="L1964">
        <v>3600</v>
      </c>
      <c r="M1964">
        <v>29933.857421875</v>
      </c>
      <c r="N1964" s="4">
        <f t="shared" si="256"/>
        <v>29.933857421875</v>
      </c>
      <c r="O1964" s="4">
        <f t="shared" si="257"/>
        <v>18.600030920087892</v>
      </c>
      <c r="P1964" s="5" t="s">
        <v>847</v>
      </c>
      <c r="Q1964" t="str">
        <f>VLOOKUP(P1964,Key!$A$2:$C$160,2,FALSE)</f>
        <v>Home - MDR</v>
      </c>
      <c r="R1964" t="str">
        <f>VLOOKUP(P1964,Key!$A$2:$C$160,3,FALSE)</f>
        <v>Home - MDR</v>
      </c>
      <c r="S1964" t="str">
        <f>VLOOKUP(P1964,Key!$A$2:$D$160,4,FALSE)</f>
        <v>Home - MDR</v>
      </c>
      <c r="T1964" s="5" t="b">
        <v>1</v>
      </c>
      <c r="U1964" s="4">
        <f t="shared" si="258"/>
        <v>11772.675464744219</v>
      </c>
    </row>
    <row r="1965" spans="1:21" x14ac:dyDescent="0.2">
      <c r="A1965">
        <v>8692105768</v>
      </c>
      <c r="B1965" t="s">
        <v>1566</v>
      </c>
      <c r="D1965" s="9">
        <v>44995</v>
      </c>
      <c r="F1965" s="7">
        <f t="shared" si="259"/>
        <v>44995</v>
      </c>
      <c r="G1965" s="6">
        <f t="shared" si="260"/>
        <v>3</v>
      </c>
      <c r="H1965" s="6">
        <f t="shared" si="261"/>
        <v>10</v>
      </c>
      <c r="I1965" s="6">
        <f t="shared" si="262"/>
        <v>2023</v>
      </c>
      <c r="J1965" t="s">
        <v>1117</v>
      </c>
      <c r="K1965" t="s">
        <v>5</v>
      </c>
      <c r="L1965">
        <v>3600</v>
      </c>
      <c r="M1965">
        <v>10782.6259765625</v>
      </c>
      <c r="N1965" s="4">
        <f t="shared" si="256"/>
        <v>10.7826259765625</v>
      </c>
      <c r="O1965" s="4">
        <f t="shared" si="257"/>
        <v>6.7000110856826174</v>
      </c>
      <c r="P1965" s="5" t="s">
        <v>847</v>
      </c>
      <c r="Q1965" t="str">
        <f>VLOOKUP(P1965,Key!$A$2:$C$160,2,FALSE)</f>
        <v>Home - MDR</v>
      </c>
      <c r="R1965" t="str">
        <f>VLOOKUP(P1965,Key!$A$2:$C$160,3,FALSE)</f>
        <v>Home - MDR</v>
      </c>
      <c r="S1965" t="str">
        <f>VLOOKUP(P1965,Key!$A$2:$D$160,4,FALSE)</f>
        <v>Home - MDR</v>
      </c>
      <c r="T1965" s="5" t="b">
        <v>1</v>
      </c>
      <c r="U1965" s="4">
        <f t="shared" si="258"/>
        <v>11779.375475829902</v>
      </c>
    </row>
    <row r="1966" spans="1:21" x14ac:dyDescent="0.2">
      <c r="A1966">
        <v>8697821653</v>
      </c>
      <c r="B1966" t="s">
        <v>1567</v>
      </c>
      <c r="D1966" s="9">
        <v>44996</v>
      </c>
      <c r="F1966" s="7">
        <f t="shared" si="259"/>
        <v>44996</v>
      </c>
      <c r="G1966" s="6">
        <f t="shared" si="260"/>
        <v>3</v>
      </c>
      <c r="H1966" s="6">
        <f t="shared" si="261"/>
        <v>11</v>
      </c>
      <c r="I1966" s="6">
        <f t="shared" si="262"/>
        <v>2023</v>
      </c>
      <c r="J1966" t="s">
        <v>4</v>
      </c>
      <c r="K1966" t="s">
        <v>5</v>
      </c>
      <c r="L1966">
        <v>2886</v>
      </c>
      <c r="M1966">
        <v>10188.759765625</v>
      </c>
      <c r="N1966" s="4">
        <f t="shared" si="256"/>
        <v>10.188759765625001</v>
      </c>
      <c r="O1966" s="4">
        <f t="shared" si="257"/>
        <v>6.3309998443261719</v>
      </c>
      <c r="P1966" s="5" t="s">
        <v>847</v>
      </c>
      <c r="Q1966" t="str">
        <f>VLOOKUP(P1966,Key!$A$2:$C$160,2,FALSE)</f>
        <v>Home - MDR</v>
      </c>
      <c r="R1966" t="str">
        <f>VLOOKUP(P1966,Key!$A$2:$C$160,3,FALSE)</f>
        <v>Home - MDR</v>
      </c>
      <c r="S1966" t="str">
        <f>VLOOKUP(P1966,Key!$A$2:$D$160,4,FALSE)</f>
        <v>Home - MDR</v>
      </c>
      <c r="T1966" s="5" t="b">
        <v>0</v>
      </c>
      <c r="U1966" s="4">
        <f t="shared" si="258"/>
        <v>11785.706475674227</v>
      </c>
    </row>
    <row r="1967" spans="1:21" x14ac:dyDescent="0.2">
      <c r="A1967">
        <v>8703892095</v>
      </c>
      <c r="B1967" t="s">
        <v>1568</v>
      </c>
      <c r="D1967" s="9">
        <v>44997</v>
      </c>
      <c r="F1967" s="7">
        <f t="shared" si="259"/>
        <v>44997</v>
      </c>
      <c r="G1967" s="6">
        <f t="shared" si="260"/>
        <v>3</v>
      </c>
      <c r="H1967" s="6">
        <f t="shared" si="261"/>
        <v>12</v>
      </c>
      <c r="I1967" s="6">
        <f t="shared" si="262"/>
        <v>2023</v>
      </c>
      <c r="J1967" t="s">
        <v>1117</v>
      </c>
      <c r="K1967" t="s">
        <v>5</v>
      </c>
      <c r="L1967">
        <v>1800</v>
      </c>
      <c r="M1967">
        <v>5828.595703125</v>
      </c>
      <c r="N1967" s="4">
        <f t="shared" si="256"/>
        <v>5.828595703125</v>
      </c>
      <c r="O1967" s="4">
        <f t="shared" si="257"/>
        <v>3.6217203406464846</v>
      </c>
      <c r="P1967" s="5" t="s">
        <v>847</v>
      </c>
      <c r="Q1967" t="str">
        <f>VLOOKUP(P1967,Key!$A$2:$C$160,2,FALSE)</f>
        <v>Home - MDR</v>
      </c>
      <c r="R1967" t="str">
        <f>VLOOKUP(P1967,Key!$A$2:$C$160,3,FALSE)</f>
        <v>Home - MDR</v>
      </c>
      <c r="S1967" t="str">
        <f>VLOOKUP(P1967,Key!$A$2:$D$160,4,FALSE)</f>
        <v>Home - MDR</v>
      </c>
      <c r="T1967" s="5" t="b">
        <v>1</v>
      </c>
      <c r="U1967" s="4">
        <f t="shared" si="258"/>
        <v>11789.328196014874</v>
      </c>
    </row>
    <row r="1968" spans="1:21" x14ac:dyDescent="0.2">
      <c r="A1968">
        <v>8708237478</v>
      </c>
      <c r="B1968" t="s">
        <v>1569</v>
      </c>
      <c r="D1968" s="9">
        <v>44998</v>
      </c>
      <c r="F1968" s="7">
        <f t="shared" si="259"/>
        <v>44998</v>
      </c>
      <c r="G1968" s="6">
        <f t="shared" si="260"/>
        <v>3</v>
      </c>
      <c r="H1968" s="6">
        <f t="shared" si="261"/>
        <v>13</v>
      </c>
      <c r="I1968" s="6">
        <f t="shared" si="262"/>
        <v>2023</v>
      </c>
      <c r="J1968" t="s">
        <v>4</v>
      </c>
      <c r="K1968" t="s">
        <v>5</v>
      </c>
      <c r="L1968">
        <v>3001</v>
      </c>
      <c r="M1968">
        <v>10080.900390625</v>
      </c>
      <c r="N1968" s="4">
        <f t="shared" si="256"/>
        <v>10.080900390625001</v>
      </c>
      <c r="O1968" s="4">
        <f t="shared" si="257"/>
        <v>6.2639791566230469</v>
      </c>
      <c r="P1968" s="5" t="s">
        <v>847</v>
      </c>
      <c r="Q1968" t="str">
        <f>VLOOKUP(P1968,Key!$A$2:$C$160,2,FALSE)</f>
        <v>Home - MDR</v>
      </c>
      <c r="R1968" t="str">
        <f>VLOOKUP(P1968,Key!$A$2:$C$160,3,FALSE)</f>
        <v>Home - MDR</v>
      </c>
      <c r="S1968" t="str">
        <f>VLOOKUP(P1968,Key!$A$2:$D$160,4,FALSE)</f>
        <v>Home - MDR</v>
      </c>
      <c r="T1968" s="5" t="b">
        <v>0</v>
      </c>
      <c r="U1968" s="4">
        <f t="shared" si="258"/>
        <v>11795.592175171498</v>
      </c>
    </row>
    <row r="1969" spans="1:21" x14ac:dyDescent="0.2">
      <c r="A1969">
        <v>8713575894</v>
      </c>
      <c r="B1969" t="s">
        <v>1570</v>
      </c>
      <c r="D1969" s="9">
        <v>44999</v>
      </c>
      <c r="F1969" s="7">
        <f t="shared" si="259"/>
        <v>44999</v>
      </c>
      <c r="G1969" s="6">
        <f t="shared" si="260"/>
        <v>3</v>
      </c>
      <c r="H1969" s="6">
        <f t="shared" si="261"/>
        <v>14</v>
      </c>
      <c r="I1969" s="6">
        <f t="shared" si="262"/>
        <v>2023</v>
      </c>
      <c r="J1969" t="s">
        <v>4</v>
      </c>
      <c r="K1969" t="s">
        <v>5</v>
      </c>
      <c r="L1969">
        <v>2894</v>
      </c>
      <c r="M1969">
        <v>10136.9501953125</v>
      </c>
      <c r="N1969" s="4">
        <f t="shared" si="256"/>
        <v>10.136950195312499</v>
      </c>
      <c r="O1969" s="4">
        <f t="shared" si="257"/>
        <v>6.298806879811524</v>
      </c>
      <c r="P1969" s="5" t="s">
        <v>847</v>
      </c>
      <c r="Q1969" t="str">
        <f>VLOOKUP(P1969,Key!$A$2:$C$160,2,FALSE)</f>
        <v>Home - MDR</v>
      </c>
      <c r="R1969" t="str">
        <f>VLOOKUP(P1969,Key!$A$2:$C$160,3,FALSE)</f>
        <v>Home - MDR</v>
      </c>
      <c r="S1969" t="str">
        <f>VLOOKUP(P1969,Key!$A$2:$D$160,4,FALSE)</f>
        <v>Home - MDR</v>
      </c>
      <c r="T1969" s="5" t="b">
        <v>0</v>
      </c>
      <c r="U1969" s="4">
        <f t="shared" si="258"/>
        <v>11801.890982051309</v>
      </c>
    </row>
    <row r="1970" spans="1:21" x14ac:dyDescent="0.2">
      <c r="A1970">
        <v>8719420879</v>
      </c>
      <c r="B1970" t="s">
        <v>1571</v>
      </c>
      <c r="D1970" s="9">
        <v>45000</v>
      </c>
      <c r="F1970" s="7">
        <f t="shared" si="259"/>
        <v>45000</v>
      </c>
      <c r="G1970" s="6">
        <f t="shared" si="260"/>
        <v>3</v>
      </c>
      <c r="H1970" s="6">
        <f t="shared" si="261"/>
        <v>15</v>
      </c>
      <c r="I1970" s="6">
        <f t="shared" si="262"/>
        <v>2023</v>
      </c>
      <c r="J1970" t="s">
        <v>4</v>
      </c>
      <c r="K1970" t="s">
        <v>5</v>
      </c>
      <c r="L1970">
        <v>2444</v>
      </c>
      <c r="M1970">
        <v>8509.150390625</v>
      </c>
      <c r="N1970" s="4">
        <f t="shared" si="256"/>
        <v>8.5091503906250008</v>
      </c>
      <c r="O1970" s="4">
        <f t="shared" si="257"/>
        <v>5.2873392873730474</v>
      </c>
      <c r="P1970" s="5" t="s">
        <v>847</v>
      </c>
      <c r="Q1970" t="str">
        <f>VLOOKUP(P1970,Key!$A$2:$C$160,2,FALSE)</f>
        <v>Home - MDR</v>
      </c>
      <c r="R1970" t="str">
        <f>VLOOKUP(P1970,Key!$A$2:$C$160,3,FALSE)</f>
        <v>Home - MDR</v>
      </c>
      <c r="S1970" t="str">
        <f>VLOOKUP(P1970,Key!$A$2:$D$160,4,FALSE)</f>
        <v>Home - MDR</v>
      </c>
      <c r="T1970" s="5" t="b">
        <v>0</v>
      </c>
      <c r="U1970" s="4">
        <f t="shared" si="258"/>
        <v>11807.178321338683</v>
      </c>
    </row>
    <row r="1971" spans="1:21" x14ac:dyDescent="0.2">
      <c r="A1971">
        <v>8724706311</v>
      </c>
      <c r="B1971" t="s">
        <v>1572</v>
      </c>
      <c r="D1971" s="9">
        <v>45001</v>
      </c>
      <c r="F1971" s="7">
        <f t="shared" si="259"/>
        <v>45001</v>
      </c>
      <c r="G1971" s="6">
        <f t="shared" si="260"/>
        <v>3</v>
      </c>
      <c r="H1971" s="6">
        <f t="shared" si="261"/>
        <v>16</v>
      </c>
      <c r="I1971" s="6">
        <f t="shared" si="262"/>
        <v>2023</v>
      </c>
      <c r="J1971" t="s">
        <v>4</v>
      </c>
      <c r="K1971" t="s">
        <v>5</v>
      </c>
      <c r="L1971">
        <v>2870</v>
      </c>
      <c r="M1971">
        <v>10143.48046875</v>
      </c>
      <c r="N1971" s="4">
        <f t="shared" si="256"/>
        <v>10.143480468750001</v>
      </c>
      <c r="O1971" s="4">
        <f t="shared" si="257"/>
        <v>6.3028646023476567</v>
      </c>
      <c r="P1971" s="5" t="s">
        <v>847</v>
      </c>
      <c r="Q1971" t="str">
        <f>VLOOKUP(P1971,Key!$A$2:$C$160,2,FALSE)</f>
        <v>Home - MDR</v>
      </c>
      <c r="R1971" t="str">
        <f>VLOOKUP(P1971,Key!$A$2:$C$160,3,FALSE)</f>
        <v>Home - MDR</v>
      </c>
      <c r="S1971" t="str">
        <f>VLOOKUP(P1971,Key!$A$2:$D$160,4,FALSE)</f>
        <v>Home - MDR</v>
      </c>
      <c r="T1971" s="5" t="b">
        <v>0</v>
      </c>
      <c r="U1971" s="4">
        <f t="shared" si="258"/>
        <v>11813.481185941031</v>
      </c>
    </row>
    <row r="1972" spans="1:21" x14ac:dyDescent="0.2">
      <c r="A1972">
        <v>8730440447</v>
      </c>
      <c r="B1972" t="s">
        <v>1573</v>
      </c>
      <c r="D1972" s="9">
        <v>45002</v>
      </c>
      <c r="F1972" s="7">
        <f t="shared" si="259"/>
        <v>45002</v>
      </c>
      <c r="G1972" s="6">
        <f t="shared" si="260"/>
        <v>3</v>
      </c>
      <c r="H1972" s="6">
        <f t="shared" si="261"/>
        <v>17</v>
      </c>
      <c r="I1972" s="6">
        <f t="shared" si="262"/>
        <v>2023</v>
      </c>
      <c r="J1972" t="s">
        <v>1400</v>
      </c>
      <c r="K1972" t="s">
        <v>5</v>
      </c>
      <c r="L1972">
        <v>3240</v>
      </c>
      <c r="M1972">
        <v>10138.8876953125</v>
      </c>
      <c r="N1972" s="4">
        <f t="shared" si="256"/>
        <v>10.1388876953125</v>
      </c>
      <c r="O1972" s="4">
        <f t="shared" si="257"/>
        <v>6.300010786124024</v>
      </c>
      <c r="P1972" s="5" t="s">
        <v>847</v>
      </c>
      <c r="Q1972" t="str">
        <f>VLOOKUP(P1972,Key!$A$2:$C$160,2,FALSE)</f>
        <v>Home - MDR</v>
      </c>
      <c r="R1972" t="str">
        <f>VLOOKUP(P1972,Key!$A$2:$C$160,3,FALSE)</f>
        <v>Home - MDR</v>
      </c>
      <c r="S1972" t="str">
        <f>VLOOKUP(P1972,Key!$A$2:$D$160,4,FALSE)</f>
        <v>Home - MDR</v>
      </c>
      <c r="T1972" s="5" t="b">
        <v>1</v>
      </c>
      <c r="U1972" s="4">
        <f t="shared" si="258"/>
        <v>11819.781196727155</v>
      </c>
    </row>
    <row r="1973" spans="1:21" x14ac:dyDescent="0.2">
      <c r="A1973">
        <v>8736296938</v>
      </c>
      <c r="B1973" t="s">
        <v>1574</v>
      </c>
      <c r="D1973" s="9">
        <v>45003</v>
      </c>
      <c r="F1973" s="7">
        <f t="shared" si="259"/>
        <v>45003</v>
      </c>
      <c r="G1973" s="6">
        <f t="shared" si="260"/>
        <v>3</v>
      </c>
      <c r="H1973" s="6">
        <f t="shared" si="261"/>
        <v>18</v>
      </c>
      <c r="I1973" s="6">
        <f t="shared" si="262"/>
        <v>2023</v>
      </c>
      <c r="J1973" t="s">
        <v>4</v>
      </c>
      <c r="K1973" t="s">
        <v>5</v>
      </c>
      <c r="L1973">
        <v>2996</v>
      </c>
      <c r="M1973">
        <v>10133.25</v>
      </c>
      <c r="N1973" s="4">
        <f t="shared" si="256"/>
        <v>10.13325</v>
      </c>
      <c r="O1973" s="4">
        <f t="shared" si="257"/>
        <v>6.29650768575</v>
      </c>
      <c r="P1973" s="5" t="s">
        <v>847</v>
      </c>
      <c r="Q1973" t="str">
        <f>VLOOKUP(P1973,Key!$A$2:$C$160,2,FALSE)</f>
        <v>Home - MDR</v>
      </c>
      <c r="R1973" t="str">
        <f>VLOOKUP(P1973,Key!$A$2:$C$160,3,FALSE)</f>
        <v>Home - MDR</v>
      </c>
      <c r="S1973" t="str">
        <f>VLOOKUP(P1973,Key!$A$2:$D$160,4,FALSE)</f>
        <v>Home - MDR</v>
      </c>
      <c r="T1973" s="5" t="b">
        <v>0</v>
      </c>
      <c r="U1973" s="4">
        <f t="shared" si="258"/>
        <v>11826.077704412906</v>
      </c>
    </row>
    <row r="1974" spans="1:21" x14ac:dyDescent="0.2">
      <c r="A1974">
        <v>8742509773</v>
      </c>
      <c r="B1974" t="s">
        <v>1575</v>
      </c>
      <c r="D1974" s="9">
        <v>45004</v>
      </c>
      <c r="F1974" s="7">
        <f t="shared" si="259"/>
        <v>45004</v>
      </c>
      <c r="G1974" s="6">
        <f t="shared" si="260"/>
        <v>3</v>
      </c>
      <c r="H1974" s="6">
        <f t="shared" si="261"/>
        <v>19</v>
      </c>
      <c r="I1974" s="6">
        <f t="shared" si="262"/>
        <v>2023</v>
      </c>
      <c r="J1974" t="s">
        <v>1400</v>
      </c>
      <c r="K1974" t="s">
        <v>5</v>
      </c>
      <c r="L1974">
        <v>2100</v>
      </c>
      <c r="M1974">
        <v>6759.25830078125</v>
      </c>
      <c r="N1974" s="4">
        <f t="shared" si="256"/>
        <v>6.7592583007812497</v>
      </c>
      <c r="O1974" s="4">
        <f t="shared" si="257"/>
        <v>4.2000070896147461</v>
      </c>
      <c r="P1974" s="5" t="s">
        <v>847</v>
      </c>
      <c r="Q1974" t="str">
        <f>VLOOKUP(P1974,Key!$A$2:$C$160,2,FALSE)</f>
        <v>Home - MDR</v>
      </c>
      <c r="R1974" t="str">
        <f>VLOOKUP(P1974,Key!$A$2:$C$160,3,FALSE)</f>
        <v>Home - MDR</v>
      </c>
      <c r="S1974" t="str">
        <f>VLOOKUP(P1974,Key!$A$2:$D$160,4,FALSE)</f>
        <v>Home - MDR</v>
      </c>
      <c r="T1974" s="5" t="b">
        <v>1</v>
      </c>
      <c r="U1974" s="4">
        <f t="shared" si="258"/>
        <v>11830.277711502522</v>
      </c>
    </row>
    <row r="1975" spans="1:21" x14ac:dyDescent="0.2">
      <c r="A1975">
        <v>8747235646</v>
      </c>
      <c r="B1975" t="s">
        <v>1576</v>
      </c>
      <c r="D1975" s="9">
        <v>45005</v>
      </c>
      <c r="F1975" s="7">
        <f t="shared" si="259"/>
        <v>45005</v>
      </c>
      <c r="G1975" s="6">
        <f t="shared" si="260"/>
        <v>3</v>
      </c>
      <c r="H1975" s="6">
        <f t="shared" si="261"/>
        <v>20</v>
      </c>
      <c r="I1975" s="6">
        <f t="shared" si="262"/>
        <v>2023</v>
      </c>
      <c r="J1975" t="s">
        <v>4</v>
      </c>
      <c r="K1975" t="s">
        <v>5</v>
      </c>
      <c r="L1975">
        <v>2911</v>
      </c>
      <c r="M1975">
        <v>10102.990234375</v>
      </c>
      <c r="N1975" s="4">
        <f t="shared" si="256"/>
        <v>10.102990234375</v>
      </c>
      <c r="O1975" s="4">
        <f t="shared" si="257"/>
        <v>6.2777051449238286</v>
      </c>
      <c r="P1975" s="5" t="s">
        <v>847</v>
      </c>
      <c r="Q1975" t="str">
        <f>VLOOKUP(P1975,Key!$A$2:$C$160,2,FALSE)</f>
        <v>Home - MDR</v>
      </c>
      <c r="R1975" t="str">
        <f>VLOOKUP(P1975,Key!$A$2:$C$160,3,FALSE)</f>
        <v>Home - MDR</v>
      </c>
      <c r="S1975" t="str">
        <f>VLOOKUP(P1975,Key!$A$2:$D$160,4,FALSE)</f>
        <v>Home - MDR</v>
      </c>
      <c r="T1975" s="5" t="b">
        <v>0</v>
      </c>
      <c r="U1975" s="4">
        <f t="shared" si="258"/>
        <v>11836.555416647445</v>
      </c>
    </row>
    <row r="1976" spans="1:21" x14ac:dyDescent="0.2">
      <c r="A1976">
        <v>8759230650</v>
      </c>
      <c r="B1976" t="s">
        <v>1577</v>
      </c>
      <c r="D1976" s="9">
        <v>45007</v>
      </c>
      <c r="F1976" s="7">
        <f t="shared" si="259"/>
        <v>45007</v>
      </c>
      <c r="G1976" s="6">
        <f t="shared" si="260"/>
        <v>3</v>
      </c>
      <c r="H1976" s="6">
        <f t="shared" si="261"/>
        <v>22</v>
      </c>
      <c r="I1976" s="6">
        <f t="shared" si="262"/>
        <v>2023</v>
      </c>
      <c r="J1976" t="s">
        <v>4</v>
      </c>
      <c r="K1976" t="s">
        <v>5</v>
      </c>
      <c r="L1976">
        <v>2892</v>
      </c>
      <c r="M1976">
        <v>10209.0703125</v>
      </c>
      <c r="N1976" s="4">
        <f t="shared" si="256"/>
        <v>10.2090703125</v>
      </c>
      <c r="O1976" s="4">
        <f t="shared" si="257"/>
        <v>6.3436202291484376</v>
      </c>
      <c r="P1976" s="5" t="s">
        <v>847</v>
      </c>
      <c r="Q1976" t="str">
        <f>VLOOKUP(P1976,Key!$A$2:$C$160,2,FALSE)</f>
        <v>Home - MDR</v>
      </c>
      <c r="R1976" t="str">
        <f>VLOOKUP(P1976,Key!$A$2:$C$160,3,FALSE)</f>
        <v>Home - MDR</v>
      </c>
      <c r="S1976" t="str">
        <f>VLOOKUP(P1976,Key!$A$2:$D$160,4,FALSE)</f>
        <v>Home - MDR</v>
      </c>
      <c r="T1976" s="5" t="b">
        <v>0</v>
      </c>
      <c r="U1976" s="4">
        <f t="shared" si="258"/>
        <v>11842.899036876594</v>
      </c>
    </row>
    <row r="1977" spans="1:21" x14ac:dyDescent="0.2">
      <c r="A1977">
        <v>8759239628</v>
      </c>
      <c r="B1977" t="s">
        <v>1578</v>
      </c>
      <c r="D1977" s="9">
        <v>45006</v>
      </c>
      <c r="F1977" s="7">
        <f t="shared" si="259"/>
        <v>45006</v>
      </c>
      <c r="G1977" s="6">
        <f t="shared" si="260"/>
        <v>3</v>
      </c>
      <c r="H1977" s="6">
        <f t="shared" si="261"/>
        <v>21</v>
      </c>
      <c r="I1977" s="6">
        <f t="shared" si="262"/>
        <v>2023</v>
      </c>
      <c r="J1977" t="s">
        <v>1400</v>
      </c>
      <c r="K1977" t="s">
        <v>5</v>
      </c>
      <c r="L1977">
        <v>3600</v>
      </c>
      <c r="M1977">
        <v>10869.8388671875</v>
      </c>
      <c r="N1977" s="4">
        <f t="shared" si="256"/>
        <v>10.8698388671875</v>
      </c>
      <c r="O1977" s="4">
        <f t="shared" si="257"/>
        <v>6.7542026467431642</v>
      </c>
      <c r="P1977" s="5" t="s">
        <v>847</v>
      </c>
      <c r="Q1977" t="str">
        <f>VLOOKUP(P1977,Key!$A$2:$C$160,2,FALSE)</f>
        <v>Home - MDR</v>
      </c>
      <c r="R1977" t="str">
        <f>VLOOKUP(P1977,Key!$A$2:$C$160,3,FALSE)</f>
        <v>Home - MDR</v>
      </c>
      <c r="S1977" t="str">
        <f>VLOOKUP(P1977,Key!$A$2:$D$160,4,FALSE)</f>
        <v>Home - MDR</v>
      </c>
      <c r="T1977" s="5" t="b">
        <v>1</v>
      </c>
      <c r="U1977" s="4">
        <f t="shared" si="258"/>
        <v>11849.653239523337</v>
      </c>
    </row>
    <row r="1978" spans="1:21" x14ac:dyDescent="0.2">
      <c r="A1978">
        <v>8764385246</v>
      </c>
      <c r="B1978" t="s">
        <v>1579</v>
      </c>
      <c r="D1978" s="9">
        <v>45008</v>
      </c>
      <c r="F1978" s="7">
        <f t="shared" si="259"/>
        <v>45008</v>
      </c>
      <c r="G1978" s="6">
        <f t="shared" si="260"/>
        <v>3</v>
      </c>
      <c r="H1978" s="6">
        <f t="shared" si="261"/>
        <v>23</v>
      </c>
      <c r="I1978" s="6">
        <f t="shared" si="262"/>
        <v>2023</v>
      </c>
      <c r="J1978" t="s">
        <v>4</v>
      </c>
      <c r="K1978" t="s">
        <v>5</v>
      </c>
      <c r="L1978">
        <v>2904</v>
      </c>
      <c r="M1978">
        <v>10205.26953125</v>
      </c>
      <c r="N1978" s="4">
        <f t="shared" ref="N1978:N2041" si="263">M1978/1000</f>
        <v>10.20526953125</v>
      </c>
      <c r="O1978" s="4">
        <f t="shared" ref="O1978:O2041" si="264">M1978*$J$2</f>
        <v>6.3412585339023435</v>
      </c>
      <c r="P1978" s="5" t="s">
        <v>847</v>
      </c>
      <c r="Q1978" t="str">
        <f>VLOOKUP(P1978,Key!$A$2:$C$160,2,FALSE)</f>
        <v>Home - MDR</v>
      </c>
      <c r="R1978" t="str">
        <f>VLOOKUP(P1978,Key!$A$2:$C$160,3,FALSE)</f>
        <v>Home - MDR</v>
      </c>
      <c r="S1978" t="str">
        <f>VLOOKUP(P1978,Key!$A$2:$D$160,4,FALSE)</f>
        <v>Home - MDR</v>
      </c>
      <c r="T1978" s="5" t="b">
        <v>0</v>
      </c>
      <c r="U1978" s="4">
        <f t="shared" si="258"/>
        <v>11855.99449805724</v>
      </c>
    </row>
    <row r="1979" spans="1:21" x14ac:dyDescent="0.2">
      <c r="A1979">
        <v>8770002135</v>
      </c>
      <c r="B1979" t="s">
        <v>1580</v>
      </c>
      <c r="D1979" s="9">
        <v>45009</v>
      </c>
      <c r="F1979" s="7">
        <f t="shared" si="259"/>
        <v>45009</v>
      </c>
      <c r="G1979" s="6">
        <f t="shared" si="260"/>
        <v>3</v>
      </c>
      <c r="H1979" s="6">
        <f t="shared" si="261"/>
        <v>24</v>
      </c>
      <c r="I1979" s="6">
        <f t="shared" si="262"/>
        <v>2023</v>
      </c>
      <c r="J1979" t="s">
        <v>1117</v>
      </c>
      <c r="K1979" t="s">
        <v>5</v>
      </c>
      <c r="L1979">
        <v>3600</v>
      </c>
      <c r="M1979">
        <v>11014.494140625</v>
      </c>
      <c r="N1979" s="4">
        <f t="shared" si="263"/>
        <v>11.014494140625001</v>
      </c>
      <c r="O1979" s="4">
        <f t="shared" si="264"/>
        <v>6.8440872386542972</v>
      </c>
      <c r="P1979" s="5" t="s">
        <v>847</v>
      </c>
      <c r="Q1979" t="str">
        <f>VLOOKUP(P1979,Key!$A$2:$C$160,2,FALSE)</f>
        <v>Home - MDR</v>
      </c>
      <c r="R1979" t="str">
        <f>VLOOKUP(P1979,Key!$A$2:$C$160,3,FALSE)</f>
        <v>Home - MDR</v>
      </c>
      <c r="S1979" t="str">
        <f>VLOOKUP(P1979,Key!$A$2:$D$160,4,FALSE)</f>
        <v>Home - MDR</v>
      </c>
      <c r="T1979" s="5" t="b">
        <v>1</v>
      </c>
      <c r="U1979" s="4">
        <f t="shared" ref="U1979:U2042" si="265">IF(K1979="Run",O1979,0)+U1978</f>
        <v>11862.838585295895</v>
      </c>
    </row>
    <row r="1980" spans="1:21" x14ac:dyDescent="0.2">
      <c r="A1980">
        <v>8782060428</v>
      </c>
      <c r="B1980" t="s">
        <v>1581</v>
      </c>
      <c r="D1980" s="9">
        <v>45011</v>
      </c>
      <c r="F1980" s="7">
        <f t="shared" si="259"/>
        <v>45011</v>
      </c>
      <c r="G1980" s="6">
        <f t="shared" si="260"/>
        <v>3</v>
      </c>
      <c r="H1980" s="6">
        <f t="shared" si="261"/>
        <v>26</v>
      </c>
      <c r="I1980" s="6">
        <f t="shared" si="262"/>
        <v>2023</v>
      </c>
      <c r="J1980" t="s">
        <v>1117</v>
      </c>
      <c r="K1980" t="s">
        <v>5</v>
      </c>
      <c r="L1980">
        <v>3240</v>
      </c>
      <c r="M1980">
        <v>10621.69140625</v>
      </c>
      <c r="N1980" s="4">
        <f t="shared" si="263"/>
        <v>10.621691406249999</v>
      </c>
      <c r="O1980" s="4">
        <f t="shared" si="264"/>
        <v>6.6000110107929686</v>
      </c>
      <c r="P1980" s="5" t="s">
        <v>847</v>
      </c>
      <c r="Q1980" t="str">
        <f>VLOOKUP(P1980,Key!$A$2:$C$160,2,FALSE)</f>
        <v>Home - MDR</v>
      </c>
      <c r="R1980" t="str">
        <f>VLOOKUP(P1980,Key!$A$2:$C$160,3,FALSE)</f>
        <v>Home - MDR</v>
      </c>
      <c r="S1980" t="str">
        <f>VLOOKUP(P1980,Key!$A$2:$D$160,4,FALSE)</f>
        <v>Home - MDR</v>
      </c>
      <c r="T1980" s="5" t="b">
        <v>1</v>
      </c>
      <c r="U1980" s="4">
        <f t="shared" si="265"/>
        <v>11869.438596306687</v>
      </c>
    </row>
    <row r="1981" spans="1:21" x14ac:dyDescent="0.2">
      <c r="A1981">
        <v>8786864468</v>
      </c>
      <c r="B1981" t="s">
        <v>1582</v>
      </c>
      <c r="D1981" s="9">
        <v>45012</v>
      </c>
      <c r="F1981" s="7">
        <f t="shared" si="259"/>
        <v>45012</v>
      </c>
      <c r="G1981" s="6">
        <f t="shared" si="260"/>
        <v>3</v>
      </c>
      <c r="H1981" s="6">
        <f t="shared" si="261"/>
        <v>27</v>
      </c>
      <c r="I1981" s="6">
        <f t="shared" si="262"/>
        <v>2023</v>
      </c>
      <c r="J1981" t="s">
        <v>4</v>
      </c>
      <c r="K1981" t="s">
        <v>5</v>
      </c>
      <c r="L1981">
        <v>3060</v>
      </c>
      <c r="M1981">
        <v>10779.9697265625</v>
      </c>
      <c r="N1981" s="4">
        <f t="shared" si="263"/>
        <v>10.7799697265625</v>
      </c>
      <c r="O1981" s="4">
        <f t="shared" si="264"/>
        <v>6.6983605689638672</v>
      </c>
      <c r="P1981" s="5" t="s">
        <v>1824</v>
      </c>
      <c r="Q1981" t="str">
        <f>VLOOKUP(P1981,Key!$A$2:$C$160,2,FALSE)</f>
        <v>California</v>
      </c>
      <c r="R1981" t="str">
        <f>VLOOKUP(P1981,Key!$A$2:$C$160,3,FALSE)</f>
        <v>USA</v>
      </c>
      <c r="S1981" t="str">
        <f>VLOOKUP(P1981,Key!$A$2:$D$160,4,FALSE)</f>
        <v>DOM</v>
      </c>
      <c r="T1981" s="5" t="b">
        <v>0</v>
      </c>
      <c r="U1981" s="4">
        <f t="shared" si="265"/>
        <v>11876.136956875651</v>
      </c>
    </row>
    <row r="1982" spans="1:21" x14ac:dyDescent="0.2">
      <c r="A1982">
        <v>8792462947</v>
      </c>
      <c r="B1982" t="s">
        <v>1583</v>
      </c>
      <c r="D1982" s="9">
        <v>45013</v>
      </c>
      <c r="F1982" s="7">
        <f t="shared" si="259"/>
        <v>45013</v>
      </c>
      <c r="G1982" s="6">
        <f t="shared" si="260"/>
        <v>3</v>
      </c>
      <c r="H1982" s="6">
        <f t="shared" si="261"/>
        <v>28</v>
      </c>
      <c r="I1982" s="6">
        <f t="shared" si="262"/>
        <v>2023</v>
      </c>
      <c r="J1982" t="s">
        <v>4</v>
      </c>
      <c r="K1982" t="s">
        <v>5</v>
      </c>
      <c r="L1982">
        <v>3048</v>
      </c>
      <c r="M1982">
        <v>10761.5498046875</v>
      </c>
      <c r="N1982" s="4">
        <f t="shared" si="263"/>
        <v>10.761549804687499</v>
      </c>
      <c r="O1982" s="4">
        <f t="shared" si="264"/>
        <v>6.6869149636884764</v>
      </c>
      <c r="P1982" s="5" t="s">
        <v>1824</v>
      </c>
      <c r="Q1982" t="str">
        <f>VLOOKUP(P1982,Key!$A$2:$C$160,2,FALSE)</f>
        <v>California</v>
      </c>
      <c r="R1982" t="str">
        <f>VLOOKUP(P1982,Key!$A$2:$C$160,3,FALSE)</f>
        <v>USA</v>
      </c>
      <c r="S1982" t="str">
        <f>VLOOKUP(P1982,Key!$A$2:$D$160,4,FALSE)</f>
        <v>DOM</v>
      </c>
      <c r="T1982" s="5" t="b">
        <v>0</v>
      </c>
      <c r="U1982" s="4">
        <f t="shared" si="265"/>
        <v>11882.823871839339</v>
      </c>
    </row>
    <row r="1983" spans="1:21" x14ac:dyDescent="0.2">
      <c r="A1983">
        <v>8798204126</v>
      </c>
      <c r="B1983" t="s">
        <v>1584</v>
      </c>
      <c r="D1983" s="9">
        <v>45014</v>
      </c>
      <c r="F1983" s="7">
        <f t="shared" si="259"/>
        <v>45014</v>
      </c>
      <c r="G1983" s="6">
        <f t="shared" si="260"/>
        <v>3</v>
      </c>
      <c r="H1983" s="6">
        <f t="shared" si="261"/>
        <v>29</v>
      </c>
      <c r="I1983" s="6">
        <f t="shared" si="262"/>
        <v>2023</v>
      </c>
      <c r="J1983" t="s">
        <v>1585</v>
      </c>
      <c r="K1983" t="s">
        <v>5</v>
      </c>
      <c r="L1983">
        <v>3240</v>
      </c>
      <c r="M1983">
        <v>10460.7568359375</v>
      </c>
      <c r="N1983" s="4">
        <f t="shared" si="263"/>
        <v>10.4607568359375</v>
      </c>
      <c r="O1983" s="4">
        <f t="shared" si="264"/>
        <v>6.5000109359033207</v>
      </c>
      <c r="P1983" t="s">
        <v>1824</v>
      </c>
      <c r="Q1983" t="str">
        <f>VLOOKUP(P1983,Key!$A$2:$C$160,2,FALSE)</f>
        <v>California</v>
      </c>
      <c r="R1983" t="str">
        <f>VLOOKUP(P1983,Key!$A$2:$C$160,3,FALSE)</f>
        <v>USA</v>
      </c>
      <c r="S1983" t="str">
        <f>VLOOKUP(P1983,Key!$A$2:$D$160,4,FALSE)</f>
        <v>DOM</v>
      </c>
      <c r="T1983" s="5" t="b">
        <v>1</v>
      </c>
      <c r="U1983" s="4">
        <f t="shared" si="265"/>
        <v>11889.323882775241</v>
      </c>
    </row>
    <row r="1984" spans="1:21" x14ac:dyDescent="0.2">
      <c r="A1984">
        <v>8803934067</v>
      </c>
      <c r="B1984" t="s">
        <v>1586</v>
      </c>
      <c r="D1984" s="9">
        <v>45015</v>
      </c>
      <c r="F1984" s="7">
        <f t="shared" si="259"/>
        <v>45015</v>
      </c>
      <c r="G1984" s="6">
        <f t="shared" si="260"/>
        <v>3</v>
      </c>
      <c r="H1984" s="6">
        <f t="shared" si="261"/>
        <v>30</v>
      </c>
      <c r="I1984" s="6">
        <f t="shared" si="262"/>
        <v>2023</v>
      </c>
      <c r="J1984" t="s">
        <v>1117</v>
      </c>
      <c r="K1984" t="s">
        <v>5</v>
      </c>
      <c r="L1984">
        <v>3300</v>
      </c>
      <c r="M1984">
        <v>10621.69140625</v>
      </c>
      <c r="N1984" s="4">
        <f t="shared" si="263"/>
        <v>10.621691406249999</v>
      </c>
      <c r="O1984" s="4">
        <f t="shared" si="264"/>
        <v>6.6000110107929686</v>
      </c>
      <c r="P1984" s="5" t="s">
        <v>847</v>
      </c>
      <c r="Q1984" t="str">
        <f>VLOOKUP(P1984,Key!$A$2:$C$160,2,FALSE)</f>
        <v>Home - MDR</v>
      </c>
      <c r="R1984" t="str">
        <f>VLOOKUP(P1984,Key!$A$2:$C$160,3,FALSE)</f>
        <v>Home - MDR</v>
      </c>
      <c r="S1984" t="str">
        <f>VLOOKUP(P1984,Key!$A$2:$D$160,4,FALSE)</f>
        <v>Home - MDR</v>
      </c>
      <c r="T1984" s="5" t="b">
        <v>1</v>
      </c>
      <c r="U1984" s="4">
        <f t="shared" si="265"/>
        <v>11895.923893786034</v>
      </c>
    </row>
    <row r="1985" spans="1:21" x14ac:dyDescent="0.2">
      <c r="A1985">
        <v>8809093752</v>
      </c>
      <c r="B1985" t="s">
        <v>1587</v>
      </c>
      <c r="D1985" s="9">
        <v>45016</v>
      </c>
      <c r="F1985" s="7">
        <f t="shared" si="259"/>
        <v>45016</v>
      </c>
      <c r="G1985" s="6">
        <f t="shared" si="260"/>
        <v>3</v>
      </c>
      <c r="H1985" s="6">
        <f t="shared" si="261"/>
        <v>31</v>
      </c>
      <c r="I1985" s="6">
        <f t="shared" si="262"/>
        <v>2023</v>
      </c>
      <c r="J1985" t="s">
        <v>4</v>
      </c>
      <c r="K1985" t="s">
        <v>5</v>
      </c>
      <c r="L1985">
        <v>2875</v>
      </c>
      <c r="M1985">
        <v>10147.01953125</v>
      </c>
      <c r="N1985" s="4">
        <f t="shared" si="263"/>
        <v>10.147019531250001</v>
      </c>
      <c r="O1985" s="4">
        <f t="shared" si="264"/>
        <v>6.3050636731523442</v>
      </c>
      <c r="P1985" s="5" t="s">
        <v>847</v>
      </c>
      <c r="Q1985" t="str">
        <f>VLOOKUP(P1985,Key!$A$2:$C$160,2,FALSE)</f>
        <v>Home - MDR</v>
      </c>
      <c r="R1985" t="str">
        <f>VLOOKUP(P1985,Key!$A$2:$C$160,3,FALSE)</f>
        <v>Home - MDR</v>
      </c>
      <c r="S1985" t="str">
        <f>VLOOKUP(P1985,Key!$A$2:$D$160,4,FALSE)</f>
        <v>Home - MDR</v>
      </c>
      <c r="T1985" s="5" t="b">
        <v>0</v>
      </c>
      <c r="U1985" s="4">
        <f t="shared" si="265"/>
        <v>11902.228957459187</v>
      </c>
    </row>
    <row r="1986" spans="1:21" x14ac:dyDescent="0.2">
      <c r="A1986">
        <v>8814520756</v>
      </c>
      <c r="B1986" t="s">
        <v>1588</v>
      </c>
      <c r="D1986" s="9">
        <v>45017</v>
      </c>
      <c r="F1986" s="7">
        <f t="shared" si="259"/>
        <v>45017</v>
      </c>
      <c r="G1986" s="6">
        <f t="shared" si="260"/>
        <v>4</v>
      </c>
      <c r="H1986" s="6">
        <f t="shared" si="261"/>
        <v>1</v>
      </c>
      <c r="I1986" s="6">
        <f t="shared" si="262"/>
        <v>2023</v>
      </c>
      <c r="J1986" t="s">
        <v>4</v>
      </c>
      <c r="K1986" t="s">
        <v>5</v>
      </c>
      <c r="L1986">
        <v>2956</v>
      </c>
      <c r="M1986">
        <v>10179.1396484375</v>
      </c>
      <c r="N1986" s="4">
        <f t="shared" si="263"/>
        <v>10.1791396484375</v>
      </c>
      <c r="O1986" s="4">
        <f t="shared" si="264"/>
        <v>6.3250221824892581</v>
      </c>
      <c r="P1986" s="5" t="s">
        <v>847</v>
      </c>
      <c r="Q1986" t="str">
        <f>VLOOKUP(P1986,Key!$A$2:$C$160,2,FALSE)</f>
        <v>Home - MDR</v>
      </c>
      <c r="R1986" t="str">
        <f>VLOOKUP(P1986,Key!$A$2:$C$160,3,FALSE)</f>
        <v>Home - MDR</v>
      </c>
      <c r="S1986" t="str">
        <f>VLOOKUP(P1986,Key!$A$2:$D$160,4,FALSE)</f>
        <v>Home - MDR</v>
      </c>
      <c r="T1986" s="5" t="b">
        <v>0</v>
      </c>
      <c r="U1986" s="4">
        <f t="shared" si="265"/>
        <v>11908.553979641676</v>
      </c>
    </row>
    <row r="1987" spans="1:21" x14ac:dyDescent="0.2">
      <c r="A1987">
        <v>8820735197</v>
      </c>
      <c r="B1987" t="s">
        <v>1589</v>
      </c>
      <c r="D1987" s="9">
        <v>45018</v>
      </c>
      <c r="F1987" s="7">
        <f t="shared" si="259"/>
        <v>45018</v>
      </c>
      <c r="G1987" s="6">
        <f t="shared" si="260"/>
        <v>4</v>
      </c>
      <c r="H1987" s="6">
        <f t="shared" si="261"/>
        <v>2</v>
      </c>
      <c r="I1987" s="6">
        <f t="shared" si="262"/>
        <v>2023</v>
      </c>
      <c r="J1987" t="s">
        <v>4</v>
      </c>
      <c r="K1987" t="s">
        <v>5</v>
      </c>
      <c r="L1987">
        <v>1913</v>
      </c>
      <c r="M1987">
        <v>6686.77978515625</v>
      </c>
      <c r="N1987" s="4">
        <f t="shared" si="263"/>
        <v>6.6867797851562498</v>
      </c>
      <c r="O1987" s="4">
        <f t="shared" si="264"/>
        <v>4.154971041882324</v>
      </c>
      <c r="P1987" s="5" t="s">
        <v>847</v>
      </c>
      <c r="Q1987" t="str">
        <f>VLOOKUP(P1987,Key!$A$2:$C$160,2,FALSE)</f>
        <v>Home - MDR</v>
      </c>
      <c r="R1987" t="str">
        <f>VLOOKUP(P1987,Key!$A$2:$C$160,3,FALSE)</f>
        <v>Home - MDR</v>
      </c>
      <c r="S1987" t="str">
        <f>VLOOKUP(P1987,Key!$A$2:$D$160,4,FALSE)</f>
        <v>Home - MDR</v>
      </c>
      <c r="T1987" s="5" t="b">
        <v>0</v>
      </c>
      <c r="U1987" s="4">
        <f t="shared" si="265"/>
        <v>11912.708950683558</v>
      </c>
    </row>
    <row r="1988" spans="1:21" x14ac:dyDescent="0.2">
      <c r="A1988">
        <v>8825848853</v>
      </c>
      <c r="B1988" t="s">
        <v>1590</v>
      </c>
      <c r="D1988" s="9">
        <v>45019</v>
      </c>
      <c r="F1988" s="7">
        <f t="shared" si="259"/>
        <v>45019</v>
      </c>
      <c r="G1988" s="6">
        <f t="shared" si="260"/>
        <v>4</v>
      </c>
      <c r="H1988" s="6">
        <f t="shared" si="261"/>
        <v>3</v>
      </c>
      <c r="I1988" s="6">
        <f t="shared" si="262"/>
        <v>2023</v>
      </c>
      <c r="J1988" t="s">
        <v>4</v>
      </c>
      <c r="K1988" t="s">
        <v>5</v>
      </c>
      <c r="L1988">
        <v>3011</v>
      </c>
      <c r="M1988">
        <v>10301.740234375</v>
      </c>
      <c r="N1988" s="4">
        <f t="shared" si="263"/>
        <v>10.301740234375</v>
      </c>
      <c r="O1988" s="4">
        <f t="shared" si="264"/>
        <v>6.4012026311738284</v>
      </c>
      <c r="P1988" s="5" t="s">
        <v>847</v>
      </c>
      <c r="Q1988" t="str">
        <f>VLOOKUP(P1988,Key!$A$2:$C$160,2,FALSE)</f>
        <v>Home - MDR</v>
      </c>
      <c r="R1988" t="str">
        <f>VLOOKUP(P1988,Key!$A$2:$C$160,3,FALSE)</f>
        <v>Home - MDR</v>
      </c>
      <c r="S1988" t="str">
        <f>VLOOKUP(P1988,Key!$A$2:$D$160,4,FALSE)</f>
        <v>Home - MDR</v>
      </c>
      <c r="T1988" s="5" t="b">
        <v>0</v>
      </c>
      <c r="U1988" s="4">
        <f t="shared" si="265"/>
        <v>11919.110153314732</v>
      </c>
    </row>
    <row r="1989" spans="1:21" x14ac:dyDescent="0.2">
      <c r="A1989">
        <v>8837333321</v>
      </c>
      <c r="B1989" t="s">
        <v>1591</v>
      </c>
      <c r="D1989" s="9">
        <v>45020</v>
      </c>
      <c r="F1989" s="7">
        <f t="shared" si="259"/>
        <v>45020</v>
      </c>
      <c r="G1989" s="6">
        <f t="shared" si="260"/>
        <v>4</v>
      </c>
      <c r="H1989" s="6">
        <f t="shared" si="261"/>
        <v>4</v>
      </c>
      <c r="I1989" s="6">
        <f t="shared" si="262"/>
        <v>2023</v>
      </c>
      <c r="J1989" t="s">
        <v>1117</v>
      </c>
      <c r="K1989" t="s">
        <v>5</v>
      </c>
      <c r="L1989">
        <v>3300</v>
      </c>
      <c r="M1989">
        <v>10782.6259765625</v>
      </c>
      <c r="N1989" s="4">
        <f t="shared" si="263"/>
        <v>10.7826259765625</v>
      </c>
      <c r="O1989" s="4">
        <f t="shared" si="264"/>
        <v>6.7000110856826174</v>
      </c>
      <c r="P1989" s="5" t="s">
        <v>847</v>
      </c>
      <c r="Q1989" t="str">
        <f>VLOOKUP(P1989,Key!$A$2:$C$160,2,FALSE)</f>
        <v>Home - MDR</v>
      </c>
      <c r="R1989" t="str">
        <f>VLOOKUP(P1989,Key!$A$2:$C$160,3,FALSE)</f>
        <v>Home - MDR</v>
      </c>
      <c r="S1989" t="str">
        <f>VLOOKUP(P1989,Key!$A$2:$D$160,4,FALSE)</f>
        <v>Home - MDR</v>
      </c>
      <c r="T1989" s="5" t="b">
        <v>1</v>
      </c>
      <c r="U1989" s="4">
        <f t="shared" si="265"/>
        <v>11925.810164400415</v>
      </c>
    </row>
    <row r="1990" spans="1:21" x14ac:dyDescent="0.2">
      <c r="A1990">
        <v>8837789952</v>
      </c>
      <c r="B1990" t="s">
        <v>1592</v>
      </c>
      <c r="D1990" s="9">
        <v>45021</v>
      </c>
      <c r="F1990" s="7">
        <f t="shared" si="259"/>
        <v>45021</v>
      </c>
      <c r="G1990" s="6">
        <f t="shared" si="260"/>
        <v>4</v>
      </c>
      <c r="H1990" s="6">
        <f t="shared" si="261"/>
        <v>5</v>
      </c>
      <c r="I1990" s="6">
        <f t="shared" si="262"/>
        <v>2023</v>
      </c>
      <c r="J1990" t="s">
        <v>4</v>
      </c>
      <c r="K1990" t="s">
        <v>5</v>
      </c>
      <c r="L1990">
        <v>3066</v>
      </c>
      <c r="M1990">
        <v>10133.009765625</v>
      </c>
      <c r="N1990" s="4">
        <f t="shared" si="263"/>
        <v>10.133009765624999</v>
      </c>
      <c r="O1990" s="4">
        <f t="shared" si="264"/>
        <v>6.2963584110761719</v>
      </c>
      <c r="P1990" s="5" t="s">
        <v>847</v>
      </c>
      <c r="Q1990" t="str">
        <f>VLOOKUP(P1990,Key!$A$2:$C$160,2,FALSE)</f>
        <v>Home - MDR</v>
      </c>
      <c r="R1990" t="str">
        <f>VLOOKUP(P1990,Key!$A$2:$C$160,3,FALSE)</f>
        <v>Home - MDR</v>
      </c>
      <c r="S1990" t="str">
        <f>VLOOKUP(P1990,Key!$A$2:$D$160,4,FALSE)</f>
        <v>Home - MDR</v>
      </c>
      <c r="T1990" s="5" t="b">
        <v>0</v>
      </c>
      <c r="U1990" s="4">
        <f t="shared" si="265"/>
        <v>11932.106522811491</v>
      </c>
    </row>
    <row r="1991" spans="1:21" x14ac:dyDescent="0.2">
      <c r="A1991">
        <v>8843502673</v>
      </c>
      <c r="B1991" t="s">
        <v>1593</v>
      </c>
      <c r="D1991" s="9">
        <v>45022</v>
      </c>
      <c r="F1991" s="7">
        <f t="shared" si="259"/>
        <v>45022</v>
      </c>
      <c r="G1991" s="6">
        <f t="shared" si="260"/>
        <v>4</v>
      </c>
      <c r="H1991" s="6">
        <f t="shared" si="261"/>
        <v>6</v>
      </c>
      <c r="I1991" s="6">
        <f t="shared" si="262"/>
        <v>2023</v>
      </c>
      <c r="J1991" t="s">
        <v>4</v>
      </c>
      <c r="K1991" t="s">
        <v>5</v>
      </c>
      <c r="L1991">
        <v>2896</v>
      </c>
      <c r="M1991">
        <v>10113.0703125</v>
      </c>
      <c r="N1991" s="4">
        <f t="shared" si="263"/>
        <v>10.1130703125</v>
      </c>
      <c r="O1991" s="4">
        <f t="shared" si="264"/>
        <v>6.2839686131484376</v>
      </c>
      <c r="P1991" s="5" t="s">
        <v>847</v>
      </c>
      <c r="Q1991" t="str">
        <f>VLOOKUP(P1991,Key!$A$2:$C$160,2,FALSE)</f>
        <v>Home - MDR</v>
      </c>
      <c r="R1991" t="str">
        <f>VLOOKUP(P1991,Key!$A$2:$C$160,3,FALSE)</f>
        <v>Home - MDR</v>
      </c>
      <c r="S1991" t="str">
        <f>VLOOKUP(P1991,Key!$A$2:$D$160,4,FALSE)</f>
        <v>Home - MDR</v>
      </c>
      <c r="T1991" s="5" t="b">
        <v>0</v>
      </c>
      <c r="U1991" s="4">
        <f t="shared" si="265"/>
        <v>11938.39049142464</v>
      </c>
    </row>
    <row r="1992" spans="1:21" x14ac:dyDescent="0.2">
      <c r="A1992">
        <v>8849330201</v>
      </c>
      <c r="B1992" t="s">
        <v>1594</v>
      </c>
      <c r="D1992" s="9">
        <v>45023</v>
      </c>
      <c r="F1992" s="7">
        <f t="shared" si="259"/>
        <v>45023</v>
      </c>
      <c r="G1992" s="6">
        <f t="shared" si="260"/>
        <v>4</v>
      </c>
      <c r="H1992" s="6">
        <f t="shared" si="261"/>
        <v>7</v>
      </c>
      <c r="I1992" s="6">
        <f t="shared" si="262"/>
        <v>2023</v>
      </c>
      <c r="J1992" t="s">
        <v>4</v>
      </c>
      <c r="K1992" t="s">
        <v>5</v>
      </c>
      <c r="L1992">
        <v>2970</v>
      </c>
      <c r="M1992">
        <v>10375.08984375</v>
      </c>
      <c r="N1992" s="4">
        <f t="shared" si="263"/>
        <v>10.375089843750001</v>
      </c>
      <c r="O1992" s="4">
        <f t="shared" si="264"/>
        <v>6.4467799513007815</v>
      </c>
      <c r="P1992" s="5" t="s">
        <v>847</v>
      </c>
      <c r="Q1992" t="str">
        <f>VLOOKUP(P1992,Key!$A$2:$C$160,2,FALSE)</f>
        <v>Home - MDR</v>
      </c>
      <c r="R1992" t="str">
        <f>VLOOKUP(P1992,Key!$A$2:$C$160,3,FALSE)</f>
        <v>Home - MDR</v>
      </c>
      <c r="S1992" t="str">
        <f>VLOOKUP(P1992,Key!$A$2:$D$160,4,FALSE)</f>
        <v>Home - MDR</v>
      </c>
      <c r="T1992" s="5" t="b">
        <v>0</v>
      </c>
      <c r="U1992" s="4">
        <f t="shared" si="265"/>
        <v>11944.83727137594</v>
      </c>
    </row>
    <row r="1993" spans="1:21" x14ac:dyDescent="0.2">
      <c r="A1993">
        <v>8854802637</v>
      </c>
      <c r="B1993" t="s">
        <v>1595</v>
      </c>
      <c r="D1993" s="9">
        <v>45024</v>
      </c>
      <c r="F1993" s="7">
        <f t="shared" si="259"/>
        <v>45024</v>
      </c>
      <c r="G1993" s="6">
        <f t="shared" si="260"/>
        <v>4</v>
      </c>
      <c r="H1993" s="6">
        <f t="shared" si="261"/>
        <v>8</v>
      </c>
      <c r="I1993" s="6">
        <f t="shared" si="262"/>
        <v>2023</v>
      </c>
      <c r="J1993" t="s">
        <v>1117</v>
      </c>
      <c r="K1993" t="s">
        <v>5</v>
      </c>
      <c r="L1993">
        <v>3240</v>
      </c>
      <c r="M1993">
        <v>10621.69140625</v>
      </c>
      <c r="N1993" s="4">
        <f t="shared" si="263"/>
        <v>10.621691406249999</v>
      </c>
      <c r="O1993" s="4">
        <f t="shared" si="264"/>
        <v>6.6000110107929686</v>
      </c>
      <c r="P1993" s="5" t="s">
        <v>847</v>
      </c>
      <c r="Q1993" t="str">
        <f>VLOOKUP(P1993,Key!$A$2:$C$160,2,FALSE)</f>
        <v>Home - MDR</v>
      </c>
      <c r="R1993" t="str">
        <f>VLOOKUP(P1993,Key!$A$2:$C$160,3,FALSE)</f>
        <v>Home - MDR</v>
      </c>
      <c r="S1993" t="str">
        <f>VLOOKUP(P1993,Key!$A$2:$D$160,4,FALSE)</f>
        <v>Home - MDR</v>
      </c>
      <c r="T1993" s="5" t="b">
        <v>1</v>
      </c>
      <c r="U1993" s="4">
        <f t="shared" si="265"/>
        <v>11951.437282386732</v>
      </c>
    </row>
    <row r="1994" spans="1:21" x14ac:dyDescent="0.2">
      <c r="A1994">
        <v>8861360292</v>
      </c>
      <c r="B1994" t="s">
        <v>1596</v>
      </c>
      <c r="D1994" s="9">
        <v>45025</v>
      </c>
      <c r="F1994" s="7">
        <f t="shared" si="259"/>
        <v>45025</v>
      </c>
      <c r="G1994" s="6">
        <f t="shared" si="260"/>
        <v>4</v>
      </c>
      <c r="H1994" s="6">
        <f t="shared" si="261"/>
        <v>9</v>
      </c>
      <c r="I1994" s="6">
        <f t="shared" si="262"/>
        <v>2023</v>
      </c>
      <c r="J1994" t="s">
        <v>1117</v>
      </c>
      <c r="K1994" t="s">
        <v>5</v>
      </c>
      <c r="L1994">
        <v>2400</v>
      </c>
      <c r="M1994">
        <v>7470.82421875</v>
      </c>
      <c r="N1994" s="4">
        <f t="shared" si="263"/>
        <v>7.4708242187499998</v>
      </c>
      <c r="O1994" s="4">
        <f t="shared" si="264"/>
        <v>4.6421535156289062</v>
      </c>
      <c r="P1994" s="5" t="s">
        <v>847</v>
      </c>
      <c r="Q1994" t="str">
        <f>VLOOKUP(P1994,Key!$A$2:$C$160,2,FALSE)</f>
        <v>Home - MDR</v>
      </c>
      <c r="R1994" t="str">
        <f>VLOOKUP(P1994,Key!$A$2:$C$160,3,FALSE)</f>
        <v>Home - MDR</v>
      </c>
      <c r="S1994" t="str">
        <f>VLOOKUP(P1994,Key!$A$2:$D$160,4,FALSE)</f>
        <v>Home - MDR</v>
      </c>
      <c r="T1994" s="5" t="b">
        <v>1</v>
      </c>
      <c r="U1994" s="4">
        <f t="shared" si="265"/>
        <v>11956.079435902362</v>
      </c>
    </row>
    <row r="1995" spans="1:21" x14ac:dyDescent="0.2">
      <c r="A1995">
        <v>8867115783</v>
      </c>
      <c r="B1995" t="s">
        <v>1597</v>
      </c>
      <c r="D1995" s="9">
        <v>45026</v>
      </c>
      <c r="F1995" s="7">
        <f t="shared" si="259"/>
        <v>45026</v>
      </c>
      <c r="G1995" s="6">
        <f t="shared" si="260"/>
        <v>4</v>
      </c>
      <c r="H1995" s="6">
        <f t="shared" si="261"/>
        <v>10</v>
      </c>
      <c r="I1995" s="6">
        <f t="shared" si="262"/>
        <v>2023</v>
      </c>
      <c r="J1995" t="s">
        <v>4</v>
      </c>
      <c r="K1995" t="s">
        <v>5</v>
      </c>
      <c r="L1995">
        <v>3149</v>
      </c>
      <c r="M1995">
        <v>10594.98046875</v>
      </c>
      <c r="N1995" s="4">
        <f t="shared" si="263"/>
        <v>10.59498046875</v>
      </c>
      <c r="O1995" s="4">
        <f t="shared" si="264"/>
        <v>6.583413608847656</v>
      </c>
      <c r="P1995" s="5" t="s">
        <v>847</v>
      </c>
      <c r="Q1995" t="str">
        <f>VLOOKUP(P1995,Key!$A$2:$C$160,2,FALSE)</f>
        <v>Home - MDR</v>
      </c>
      <c r="R1995" t="str">
        <f>VLOOKUP(P1995,Key!$A$2:$C$160,3,FALSE)</f>
        <v>Home - MDR</v>
      </c>
      <c r="S1995" t="str">
        <f>VLOOKUP(P1995,Key!$A$2:$D$160,4,FALSE)</f>
        <v>Home - MDR</v>
      </c>
      <c r="T1995" s="5" t="b">
        <v>0</v>
      </c>
      <c r="U1995" s="4">
        <f t="shared" si="265"/>
        <v>11962.662849511209</v>
      </c>
    </row>
    <row r="1996" spans="1:21" x14ac:dyDescent="0.2">
      <c r="A1996">
        <v>8872724141</v>
      </c>
      <c r="B1996" t="s">
        <v>1598</v>
      </c>
      <c r="D1996" s="9">
        <v>45027</v>
      </c>
      <c r="F1996" s="7">
        <f t="shared" si="259"/>
        <v>45027</v>
      </c>
      <c r="G1996" s="6">
        <f t="shared" si="260"/>
        <v>4</v>
      </c>
      <c r="H1996" s="6">
        <f t="shared" si="261"/>
        <v>11</v>
      </c>
      <c r="I1996" s="6">
        <f t="shared" si="262"/>
        <v>2023</v>
      </c>
      <c r="J1996" t="s">
        <v>4</v>
      </c>
      <c r="K1996" t="s">
        <v>5</v>
      </c>
      <c r="L1996">
        <v>2956</v>
      </c>
      <c r="M1996">
        <v>10208.1396484375</v>
      </c>
      <c r="N1996" s="4">
        <f t="shared" si="263"/>
        <v>10.2081396484375</v>
      </c>
      <c r="O1996" s="4">
        <f t="shared" si="264"/>
        <v>6.3430419414892576</v>
      </c>
      <c r="P1996" s="5" t="s">
        <v>847</v>
      </c>
      <c r="Q1996" t="str">
        <f>VLOOKUP(P1996,Key!$A$2:$C$160,2,FALSE)</f>
        <v>Home - MDR</v>
      </c>
      <c r="R1996" t="str">
        <f>VLOOKUP(P1996,Key!$A$2:$C$160,3,FALSE)</f>
        <v>Home - MDR</v>
      </c>
      <c r="S1996" t="str">
        <f>VLOOKUP(P1996,Key!$A$2:$D$160,4,FALSE)</f>
        <v>Home - MDR</v>
      </c>
      <c r="T1996" s="5" t="b">
        <v>0</v>
      </c>
      <c r="U1996" s="4">
        <f t="shared" si="265"/>
        <v>11969.005891452698</v>
      </c>
    </row>
    <row r="1997" spans="1:21" x14ac:dyDescent="0.2">
      <c r="A1997">
        <v>8888895316</v>
      </c>
      <c r="B1997" t="s">
        <v>1599</v>
      </c>
      <c r="D1997" s="9">
        <v>45030</v>
      </c>
      <c r="F1997" s="7">
        <f t="shared" si="259"/>
        <v>45030</v>
      </c>
      <c r="G1997" s="6">
        <f t="shared" si="260"/>
        <v>4</v>
      </c>
      <c r="H1997" s="6">
        <f t="shared" si="261"/>
        <v>14</v>
      </c>
      <c r="I1997" s="6">
        <f t="shared" si="262"/>
        <v>2023</v>
      </c>
      <c r="J1997" t="s">
        <v>4</v>
      </c>
      <c r="K1997" t="s">
        <v>5</v>
      </c>
      <c r="L1997">
        <v>1528</v>
      </c>
      <c r="M1997">
        <v>5272.10009765625</v>
      </c>
      <c r="N1997" s="4">
        <f t="shared" si="263"/>
        <v>5.2721000976562502</v>
      </c>
      <c r="O1997" s="4">
        <f t="shared" si="264"/>
        <v>3.2759301097807616</v>
      </c>
      <c r="P1997" s="5" t="s">
        <v>1829</v>
      </c>
      <c r="Q1997">
        <f>VLOOKUP(P1997,Key!$A$2:$C$160,2,FALSE)</f>
        <v>0</v>
      </c>
      <c r="R1997" t="str">
        <f>VLOOKUP(P1997,Key!$A$2:$C$160,3,FALSE)</f>
        <v>Colombia</v>
      </c>
      <c r="S1997" t="str">
        <f>VLOOKUP(P1997,Key!$A$2:$D$160,4,FALSE)</f>
        <v>INT</v>
      </c>
      <c r="T1997" s="5" t="b">
        <v>0</v>
      </c>
      <c r="U1997" s="4">
        <f t="shared" si="265"/>
        <v>11972.281821562479</v>
      </c>
    </row>
    <row r="1998" spans="1:21" x14ac:dyDescent="0.2">
      <c r="A1998">
        <v>8897330879</v>
      </c>
      <c r="B1998" t="s">
        <v>1600</v>
      </c>
      <c r="D1998" s="9">
        <v>45031</v>
      </c>
      <c r="F1998" s="7">
        <f t="shared" si="259"/>
        <v>45031</v>
      </c>
      <c r="G1998" s="6">
        <f t="shared" si="260"/>
        <v>4</v>
      </c>
      <c r="H1998" s="6">
        <f t="shared" si="261"/>
        <v>15</v>
      </c>
      <c r="I1998" s="6">
        <f t="shared" si="262"/>
        <v>2023</v>
      </c>
      <c r="J1998" t="s">
        <v>6</v>
      </c>
      <c r="K1998" t="s">
        <v>5</v>
      </c>
      <c r="L1998">
        <v>1560</v>
      </c>
      <c r="M1998">
        <v>5231.2998046875</v>
      </c>
      <c r="N1998" s="4">
        <f t="shared" si="263"/>
        <v>5.2312998046874997</v>
      </c>
      <c r="O1998" s="4">
        <f t="shared" si="264"/>
        <v>3.2505779909384764</v>
      </c>
      <c r="P1998" s="5" t="s">
        <v>1829</v>
      </c>
      <c r="Q1998">
        <f>VLOOKUP(P1998,Key!$A$2:$C$160,2,FALSE)</f>
        <v>0</v>
      </c>
      <c r="R1998" t="str">
        <f>VLOOKUP(P1998,Key!$A$2:$C$160,3,FALSE)</f>
        <v>Colombia</v>
      </c>
      <c r="S1998" t="str">
        <f>VLOOKUP(P1998,Key!$A$2:$D$160,4,FALSE)</f>
        <v>INT</v>
      </c>
      <c r="T1998" s="5" t="b">
        <v>0</v>
      </c>
      <c r="U1998" s="4">
        <f t="shared" si="265"/>
        <v>11975.532399553418</v>
      </c>
    </row>
    <row r="1999" spans="1:21" x14ac:dyDescent="0.2">
      <c r="A1999">
        <v>8901010189</v>
      </c>
      <c r="B1999" t="s">
        <v>1601</v>
      </c>
      <c r="D1999" s="9">
        <v>45032</v>
      </c>
      <c r="F1999" s="7">
        <f t="shared" si="259"/>
        <v>45032</v>
      </c>
      <c r="G1999" s="6">
        <f t="shared" si="260"/>
        <v>4</v>
      </c>
      <c r="H1999" s="6">
        <f t="shared" si="261"/>
        <v>16</v>
      </c>
      <c r="I1999" s="6">
        <f t="shared" si="262"/>
        <v>2023</v>
      </c>
      <c r="J1999" t="s">
        <v>4</v>
      </c>
      <c r="K1999" t="s">
        <v>5</v>
      </c>
      <c r="L1999">
        <v>1631</v>
      </c>
      <c r="M1999">
        <v>5393.22021484375</v>
      </c>
      <c r="N1999" s="4">
        <f t="shared" si="263"/>
        <v>5.3932202148437502</v>
      </c>
      <c r="O1999" s="4">
        <f t="shared" si="264"/>
        <v>3.3511906381176759</v>
      </c>
      <c r="P1999" s="5" t="s">
        <v>1829</v>
      </c>
      <c r="Q1999">
        <f>VLOOKUP(P1999,Key!$A$2:$C$160,2,FALSE)</f>
        <v>0</v>
      </c>
      <c r="R1999" t="str">
        <f>VLOOKUP(P1999,Key!$A$2:$C$160,3,FALSE)</f>
        <v>Colombia</v>
      </c>
      <c r="S1999" t="str">
        <f>VLOOKUP(P1999,Key!$A$2:$D$160,4,FALSE)</f>
        <v>INT</v>
      </c>
      <c r="T1999" s="5" t="b">
        <v>0</v>
      </c>
      <c r="U1999" s="4">
        <f t="shared" si="265"/>
        <v>11978.883590191535</v>
      </c>
    </row>
    <row r="2000" spans="1:21" x14ac:dyDescent="0.2">
      <c r="A2000">
        <v>8906678533</v>
      </c>
      <c r="B2000" t="s">
        <v>1602</v>
      </c>
      <c r="D2000" s="9">
        <v>45033</v>
      </c>
      <c r="F2000" s="7">
        <f t="shared" si="259"/>
        <v>45033</v>
      </c>
      <c r="G2000" s="6">
        <f t="shared" si="260"/>
        <v>4</v>
      </c>
      <c r="H2000" s="6">
        <f t="shared" si="261"/>
        <v>17</v>
      </c>
      <c r="I2000" s="6">
        <f t="shared" si="262"/>
        <v>2023</v>
      </c>
      <c r="J2000" t="s">
        <v>4</v>
      </c>
      <c r="K2000" t="s">
        <v>5</v>
      </c>
      <c r="L2000">
        <v>2577</v>
      </c>
      <c r="M2000">
        <v>8628.009765625</v>
      </c>
      <c r="N2000" s="4">
        <f t="shared" si="263"/>
        <v>8.6280097656250003</v>
      </c>
      <c r="O2000" s="4">
        <f t="shared" si="264"/>
        <v>5.3611950560761716</v>
      </c>
      <c r="P2000" s="5" t="s">
        <v>1831</v>
      </c>
      <c r="Q2000">
        <f>VLOOKUP(P2000,Key!$A$2:$C$160,2,FALSE)</f>
        <v>0</v>
      </c>
      <c r="R2000" t="str">
        <f>VLOOKUP(P2000,Key!$A$2:$C$160,3,FALSE)</f>
        <v>Colombia</v>
      </c>
      <c r="S2000" t="str">
        <f>VLOOKUP(P2000,Key!$A$2:$D$160,4,FALSE)</f>
        <v>INT</v>
      </c>
      <c r="T2000" s="5" t="b">
        <v>0</v>
      </c>
      <c r="U2000" s="4">
        <f t="shared" si="265"/>
        <v>11984.244785247611</v>
      </c>
    </row>
    <row r="2001" spans="1:21" x14ac:dyDescent="0.2">
      <c r="A2001">
        <v>8915500412</v>
      </c>
      <c r="B2001" t="s">
        <v>1603</v>
      </c>
      <c r="D2001" s="9">
        <v>45034</v>
      </c>
      <c r="F2001" s="7">
        <f t="shared" si="259"/>
        <v>45034</v>
      </c>
      <c r="G2001" s="6">
        <f t="shared" si="260"/>
        <v>4</v>
      </c>
      <c r="H2001" s="6">
        <f t="shared" si="261"/>
        <v>18</v>
      </c>
      <c r="I2001" s="6">
        <f t="shared" si="262"/>
        <v>2023</v>
      </c>
      <c r="J2001" t="s">
        <v>6</v>
      </c>
      <c r="K2001" t="s">
        <v>5</v>
      </c>
      <c r="L2001">
        <v>1729</v>
      </c>
      <c r="M2001">
        <v>5797.2998046875</v>
      </c>
      <c r="N2001" s="4">
        <f t="shared" si="263"/>
        <v>5.7972998046875004</v>
      </c>
      <c r="O2001" s="4">
        <f t="shared" si="264"/>
        <v>3.6022739769384766</v>
      </c>
      <c r="P2001" s="5" t="s">
        <v>1831</v>
      </c>
      <c r="Q2001">
        <f>VLOOKUP(P2001,Key!$A$2:$C$160,2,FALSE)</f>
        <v>0</v>
      </c>
      <c r="R2001" t="str">
        <f>VLOOKUP(P2001,Key!$A$2:$C$160,3,FALSE)</f>
        <v>Colombia</v>
      </c>
      <c r="S2001" t="str">
        <f>VLOOKUP(P2001,Key!$A$2:$D$160,4,FALSE)</f>
        <v>INT</v>
      </c>
      <c r="T2001" s="5" t="b">
        <v>0</v>
      </c>
      <c r="U2001" s="4">
        <f t="shared" si="265"/>
        <v>11987.847059224549</v>
      </c>
    </row>
    <row r="2002" spans="1:21" x14ac:dyDescent="0.2">
      <c r="A2002">
        <v>8918816350</v>
      </c>
      <c r="B2002" t="s">
        <v>1604</v>
      </c>
      <c r="D2002" s="9">
        <v>45035</v>
      </c>
      <c r="F2002" s="7">
        <f t="shared" si="259"/>
        <v>45035</v>
      </c>
      <c r="G2002" s="6">
        <f t="shared" si="260"/>
        <v>4</v>
      </c>
      <c r="H2002" s="6">
        <f t="shared" si="261"/>
        <v>19</v>
      </c>
      <c r="I2002" s="6">
        <f t="shared" si="262"/>
        <v>2023</v>
      </c>
      <c r="J2002" t="s">
        <v>1605</v>
      </c>
      <c r="K2002" t="s">
        <v>5</v>
      </c>
      <c r="L2002">
        <v>3300</v>
      </c>
      <c r="M2002">
        <v>10138.8876953125</v>
      </c>
      <c r="N2002" s="4">
        <f t="shared" si="263"/>
        <v>10.1388876953125</v>
      </c>
      <c r="O2002" s="4">
        <f t="shared" si="264"/>
        <v>6.300010786124024</v>
      </c>
      <c r="P2002" s="5" t="s">
        <v>1831</v>
      </c>
      <c r="Q2002">
        <f>VLOOKUP(P2002,Key!$A$2:$C$160,2,FALSE)</f>
        <v>0</v>
      </c>
      <c r="R2002" t="str">
        <f>VLOOKUP(P2002,Key!$A$2:$C$160,3,FALSE)</f>
        <v>Colombia</v>
      </c>
      <c r="S2002" t="str">
        <f>VLOOKUP(P2002,Key!$A$2:$D$160,4,FALSE)</f>
        <v>INT</v>
      </c>
      <c r="T2002" s="5" t="b">
        <v>1</v>
      </c>
      <c r="U2002" s="4">
        <f t="shared" si="265"/>
        <v>11994.147070010673</v>
      </c>
    </row>
    <row r="2003" spans="1:21" x14ac:dyDescent="0.2">
      <c r="A2003">
        <v>8924847511</v>
      </c>
      <c r="B2003" t="s">
        <v>1606</v>
      </c>
      <c r="D2003" s="9">
        <v>45036</v>
      </c>
      <c r="F2003" s="7">
        <f t="shared" si="259"/>
        <v>45036</v>
      </c>
      <c r="G2003" s="6">
        <f t="shared" si="260"/>
        <v>4</v>
      </c>
      <c r="H2003" s="6">
        <f t="shared" si="261"/>
        <v>20</v>
      </c>
      <c r="I2003" s="6">
        <f t="shared" si="262"/>
        <v>2023</v>
      </c>
      <c r="J2003" t="s">
        <v>1607</v>
      </c>
      <c r="K2003" t="s">
        <v>5</v>
      </c>
      <c r="L2003">
        <v>3000</v>
      </c>
      <c r="M2003">
        <v>8851.41015625</v>
      </c>
      <c r="N2003" s="4">
        <f t="shared" si="263"/>
        <v>8.8514101562499992</v>
      </c>
      <c r="O2003" s="4">
        <f t="shared" si="264"/>
        <v>5.5000095801992188</v>
      </c>
      <c r="P2003" s="5" t="s">
        <v>1832</v>
      </c>
      <c r="Q2003">
        <f>VLOOKUP(P2003,Key!$A$2:$C$160,2,FALSE)</f>
        <v>0</v>
      </c>
      <c r="R2003" t="str">
        <f>VLOOKUP(P2003,Key!$A$2:$C$160,3,FALSE)</f>
        <v>Ecuador</v>
      </c>
      <c r="S2003" t="str">
        <f>VLOOKUP(P2003,Key!$A$2:$D$160,4,FALSE)</f>
        <v>INT</v>
      </c>
      <c r="T2003" s="5" t="b">
        <v>1</v>
      </c>
      <c r="U2003" s="4">
        <f t="shared" si="265"/>
        <v>11999.647079590872</v>
      </c>
    </row>
    <row r="2004" spans="1:21" x14ac:dyDescent="0.2">
      <c r="A2004">
        <v>8930142399</v>
      </c>
      <c r="B2004" t="s">
        <v>1608</v>
      </c>
      <c r="D2004" s="9">
        <v>45037</v>
      </c>
      <c r="F2004" s="7">
        <f t="shared" si="259"/>
        <v>45037</v>
      </c>
      <c r="G2004" s="6">
        <f t="shared" si="260"/>
        <v>4</v>
      </c>
      <c r="H2004" s="6">
        <f t="shared" si="261"/>
        <v>21</v>
      </c>
      <c r="I2004" s="6">
        <f t="shared" si="262"/>
        <v>2023</v>
      </c>
      <c r="J2004" t="s">
        <v>1607</v>
      </c>
      <c r="K2004" t="s">
        <v>5</v>
      </c>
      <c r="L2004">
        <v>2520</v>
      </c>
      <c r="M2004">
        <v>7769.2001953125</v>
      </c>
      <c r="N2004" s="4">
        <f t="shared" si="263"/>
        <v>7.7692001953125001</v>
      </c>
      <c r="O2004" s="4">
        <f t="shared" si="264"/>
        <v>4.8275556945615232</v>
      </c>
      <c r="P2004" s="5" t="s">
        <v>1832</v>
      </c>
      <c r="Q2004">
        <f>VLOOKUP(P2004,Key!$A$2:$C$160,2,FALSE)</f>
        <v>0</v>
      </c>
      <c r="R2004" t="str">
        <f>VLOOKUP(P2004,Key!$A$2:$C$160,3,FALSE)</f>
        <v>Ecuador</v>
      </c>
      <c r="S2004" t="str">
        <f>VLOOKUP(P2004,Key!$A$2:$D$160,4,FALSE)</f>
        <v>INT</v>
      </c>
      <c r="T2004" s="5" t="b">
        <v>1</v>
      </c>
      <c r="U2004" s="4">
        <f t="shared" si="265"/>
        <v>12004.474635285433</v>
      </c>
    </row>
    <row r="2005" spans="1:21" x14ac:dyDescent="0.2">
      <c r="A2005">
        <v>8936281919</v>
      </c>
      <c r="B2005" t="s">
        <v>1609</v>
      </c>
      <c r="D2005" s="9">
        <v>45038</v>
      </c>
      <c r="F2005" s="7">
        <f t="shared" si="259"/>
        <v>45038</v>
      </c>
      <c r="G2005" s="6">
        <f t="shared" si="260"/>
        <v>4</v>
      </c>
      <c r="H2005" s="6">
        <f t="shared" si="261"/>
        <v>22</v>
      </c>
      <c r="I2005" s="6">
        <f t="shared" si="262"/>
        <v>2023</v>
      </c>
      <c r="J2005" t="s">
        <v>4</v>
      </c>
      <c r="K2005" t="s">
        <v>5</v>
      </c>
      <c r="L2005">
        <v>2365</v>
      </c>
      <c r="M2005">
        <v>8168.47021484375</v>
      </c>
      <c r="N2005" s="4">
        <f t="shared" si="263"/>
        <v>8.1684702148437491</v>
      </c>
      <c r="O2005" s="4">
        <f t="shared" si="264"/>
        <v>5.0756505058676762</v>
      </c>
      <c r="P2005" s="5" t="s">
        <v>1832</v>
      </c>
      <c r="Q2005">
        <f>VLOOKUP(P2005,Key!$A$2:$C$160,2,FALSE)</f>
        <v>0</v>
      </c>
      <c r="R2005" t="str">
        <f>VLOOKUP(P2005,Key!$A$2:$C$160,3,FALSE)</f>
        <v>Ecuador</v>
      </c>
      <c r="S2005" t="str">
        <f>VLOOKUP(P2005,Key!$A$2:$D$160,4,FALSE)</f>
        <v>INT</v>
      </c>
      <c r="T2005" s="5" t="b">
        <v>0</v>
      </c>
      <c r="U2005" s="4">
        <f t="shared" si="265"/>
        <v>12009.5502857913</v>
      </c>
    </row>
    <row r="2006" spans="1:21" x14ac:dyDescent="0.2">
      <c r="A2006">
        <v>8943522595</v>
      </c>
      <c r="B2006" t="s">
        <v>1610</v>
      </c>
      <c r="D2006" s="9">
        <v>45039</v>
      </c>
      <c r="F2006" s="7">
        <f t="shared" si="259"/>
        <v>45039</v>
      </c>
      <c r="G2006" s="6">
        <f t="shared" si="260"/>
        <v>4</v>
      </c>
      <c r="H2006" s="6">
        <f t="shared" si="261"/>
        <v>23</v>
      </c>
      <c r="I2006" s="6">
        <f t="shared" si="262"/>
        <v>2023</v>
      </c>
      <c r="J2006" t="s">
        <v>4</v>
      </c>
      <c r="K2006" t="s">
        <v>5</v>
      </c>
      <c r="L2006">
        <v>2847</v>
      </c>
      <c r="M2006">
        <v>10048.41015625</v>
      </c>
      <c r="N2006" s="4">
        <f t="shared" si="263"/>
        <v>10.04841015625</v>
      </c>
      <c r="O2006" s="4">
        <f t="shared" si="264"/>
        <v>6.2437906671992192</v>
      </c>
      <c r="P2006" s="5" t="s">
        <v>1832</v>
      </c>
      <c r="Q2006">
        <f>VLOOKUP(P2006,Key!$A$2:$C$160,2,FALSE)</f>
        <v>0</v>
      </c>
      <c r="R2006" t="str">
        <f>VLOOKUP(P2006,Key!$A$2:$C$160,3,FALSE)</f>
        <v>Ecuador</v>
      </c>
      <c r="S2006" t="str">
        <f>VLOOKUP(P2006,Key!$A$2:$D$160,4,FALSE)</f>
        <v>INT</v>
      </c>
      <c r="T2006" s="5" t="b">
        <v>0</v>
      </c>
      <c r="U2006" s="4">
        <f t="shared" si="265"/>
        <v>12015.794076458498</v>
      </c>
    </row>
    <row r="2007" spans="1:21" x14ac:dyDescent="0.2">
      <c r="A2007">
        <v>8949061769</v>
      </c>
      <c r="B2007" t="s">
        <v>1611</v>
      </c>
      <c r="D2007" s="9">
        <v>45040</v>
      </c>
      <c r="F2007" s="7">
        <f t="shared" si="259"/>
        <v>45040</v>
      </c>
      <c r="G2007" s="6">
        <f t="shared" si="260"/>
        <v>4</v>
      </c>
      <c r="H2007" s="6">
        <f t="shared" si="261"/>
        <v>24</v>
      </c>
      <c r="I2007" s="6">
        <f t="shared" si="262"/>
        <v>2023</v>
      </c>
      <c r="J2007" t="s">
        <v>7</v>
      </c>
      <c r="K2007" t="s">
        <v>5</v>
      </c>
      <c r="L2007">
        <v>2840</v>
      </c>
      <c r="M2007">
        <v>10153.900390625</v>
      </c>
      <c r="N2007" s="4">
        <f t="shared" si="263"/>
        <v>10.153900390624999</v>
      </c>
      <c r="O2007" s="4">
        <f t="shared" si="264"/>
        <v>6.3093392396230472</v>
      </c>
      <c r="P2007" s="5" t="s">
        <v>46</v>
      </c>
      <c r="Q2007" t="str">
        <f>VLOOKUP(P2007,Key!$A$2:$C$160,2,FALSE)</f>
        <v>Texas</v>
      </c>
      <c r="R2007" t="str">
        <f>VLOOKUP(P2007,Key!$A$2:$C$160,3,FALSE)</f>
        <v>USA</v>
      </c>
      <c r="S2007" t="str">
        <f>VLOOKUP(P2007,Key!$A$2:$D$160,4,FALSE)</f>
        <v>DOM</v>
      </c>
      <c r="T2007" s="5" t="b">
        <v>0</v>
      </c>
      <c r="U2007" s="4">
        <f t="shared" si="265"/>
        <v>12022.10341569812</v>
      </c>
    </row>
    <row r="2008" spans="1:21" x14ac:dyDescent="0.2">
      <c r="A2008">
        <v>8954364824</v>
      </c>
      <c r="B2008" t="s">
        <v>1612</v>
      </c>
      <c r="D2008" s="9">
        <v>45041</v>
      </c>
      <c r="F2008" s="7">
        <f t="shared" si="259"/>
        <v>45041</v>
      </c>
      <c r="G2008" s="6">
        <f t="shared" si="260"/>
        <v>4</v>
      </c>
      <c r="H2008" s="6">
        <f t="shared" si="261"/>
        <v>25</v>
      </c>
      <c r="I2008" s="6">
        <f t="shared" si="262"/>
        <v>2023</v>
      </c>
      <c r="J2008" t="s">
        <v>1613</v>
      </c>
      <c r="K2008" t="s">
        <v>5</v>
      </c>
      <c r="L2008">
        <v>3120</v>
      </c>
      <c r="M2008">
        <v>10138.8876953125</v>
      </c>
      <c r="N2008" s="4">
        <f t="shared" si="263"/>
        <v>10.1388876953125</v>
      </c>
      <c r="O2008" s="4">
        <f t="shared" si="264"/>
        <v>6.300010786124024</v>
      </c>
      <c r="P2008" t="s">
        <v>46</v>
      </c>
      <c r="Q2008" t="str">
        <f>VLOOKUP(P2008,Key!$A$2:$C$160,2,FALSE)</f>
        <v>Texas</v>
      </c>
      <c r="R2008" t="str">
        <f>VLOOKUP(P2008,Key!$A$2:$C$160,3,FALSE)</f>
        <v>USA</v>
      </c>
      <c r="S2008" t="str">
        <f>VLOOKUP(P2008,Key!$A$2:$D$160,4,FALSE)</f>
        <v>DOM</v>
      </c>
      <c r="T2008" s="5" t="b">
        <v>1</v>
      </c>
      <c r="U2008" s="4">
        <f t="shared" si="265"/>
        <v>12028.403426484245</v>
      </c>
    </row>
    <row r="2009" spans="1:21" x14ac:dyDescent="0.2">
      <c r="A2009">
        <v>8960354681</v>
      </c>
      <c r="B2009" t="s">
        <v>1614</v>
      </c>
      <c r="D2009" s="9">
        <v>45042</v>
      </c>
      <c r="F2009" s="7">
        <f t="shared" si="259"/>
        <v>45042</v>
      </c>
      <c r="G2009" s="6">
        <f t="shared" si="260"/>
        <v>4</v>
      </c>
      <c r="H2009" s="6">
        <f t="shared" si="261"/>
        <v>26</v>
      </c>
      <c r="I2009" s="6">
        <f t="shared" si="262"/>
        <v>2023</v>
      </c>
      <c r="J2009" t="s">
        <v>1615</v>
      </c>
      <c r="K2009" t="s">
        <v>5</v>
      </c>
      <c r="L2009">
        <v>3240</v>
      </c>
      <c r="M2009">
        <v>10299.822265625</v>
      </c>
      <c r="N2009" s="4">
        <f t="shared" si="263"/>
        <v>10.299822265625</v>
      </c>
      <c r="O2009" s="4">
        <f t="shared" si="264"/>
        <v>6.4000108610136719</v>
      </c>
      <c r="P2009" t="s">
        <v>46</v>
      </c>
      <c r="Q2009" t="str">
        <f>VLOOKUP(P2009,Key!$A$2:$C$160,2,FALSE)</f>
        <v>Texas</v>
      </c>
      <c r="R2009" t="str">
        <f>VLOOKUP(P2009,Key!$A$2:$C$160,3,FALSE)</f>
        <v>USA</v>
      </c>
      <c r="S2009" t="str">
        <f>VLOOKUP(P2009,Key!$A$2:$D$160,4,FALSE)</f>
        <v>DOM</v>
      </c>
      <c r="T2009" s="5" t="b">
        <v>1</v>
      </c>
      <c r="U2009" s="4">
        <f t="shared" si="265"/>
        <v>12034.803437345259</v>
      </c>
    </row>
    <row r="2010" spans="1:21" x14ac:dyDescent="0.2">
      <c r="A2010">
        <v>8968360595</v>
      </c>
      <c r="B2010" t="s">
        <v>1616</v>
      </c>
      <c r="D2010" s="9">
        <v>45043</v>
      </c>
      <c r="F2010" s="7">
        <f t="shared" si="259"/>
        <v>45043</v>
      </c>
      <c r="G2010" s="6">
        <f t="shared" si="260"/>
        <v>4</v>
      </c>
      <c r="H2010" s="6">
        <f t="shared" si="261"/>
        <v>27</v>
      </c>
      <c r="I2010" s="6">
        <f t="shared" si="262"/>
        <v>2023</v>
      </c>
      <c r="J2010" t="s">
        <v>7</v>
      </c>
      <c r="K2010" t="s">
        <v>5</v>
      </c>
      <c r="L2010">
        <v>2984</v>
      </c>
      <c r="M2010">
        <v>10675.009765625</v>
      </c>
      <c r="N2010" s="4">
        <f t="shared" si="263"/>
        <v>10.675009765624999</v>
      </c>
      <c r="O2010" s="4">
        <f t="shared" si="264"/>
        <v>6.6331414930761721</v>
      </c>
      <c r="P2010" s="5" t="s">
        <v>48</v>
      </c>
      <c r="Q2010" t="str">
        <f>VLOOKUP(P2010,Key!$A$2:$C$160,2,FALSE)</f>
        <v>California</v>
      </c>
      <c r="R2010" t="str">
        <f>VLOOKUP(P2010,Key!$A$2:$C$160,3,FALSE)</f>
        <v>USA</v>
      </c>
      <c r="S2010" t="str">
        <f>VLOOKUP(P2010,Key!$A$2:$D$160,4,FALSE)</f>
        <v>DOM</v>
      </c>
      <c r="T2010" s="5" t="b">
        <v>0</v>
      </c>
      <c r="U2010" s="4">
        <f t="shared" si="265"/>
        <v>12041.436578838335</v>
      </c>
    </row>
    <row r="2011" spans="1:21" x14ac:dyDescent="0.2">
      <c r="A2011">
        <v>8972840589</v>
      </c>
      <c r="B2011" t="s">
        <v>1617</v>
      </c>
      <c r="D2011" s="9">
        <v>45044</v>
      </c>
      <c r="F2011" s="7">
        <f t="shared" si="259"/>
        <v>45044</v>
      </c>
      <c r="G2011" s="6">
        <f t="shared" si="260"/>
        <v>4</v>
      </c>
      <c r="H2011" s="6">
        <f t="shared" si="261"/>
        <v>28</v>
      </c>
      <c r="I2011" s="6">
        <f t="shared" si="262"/>
        <v>2023</v>
      </c>
      <c r="J2011" t="s">
        <v>4</v>
      </c>
      <c r="K2011" t="s">
        <v>5</v>
      </c>
      <c r="L2011">
        <v>2937</v>
      </c>
      <c r="M2011">
        <v>10125.3095703125</v>
      </c>
      <c r="N2011" s="4">
        <f t="shared" si="263"/>
        <v>10.125309570312499</v>
      </c>
      <c r="O2011" s="4">
        <f t="shared" si="264"/>
        <v>6.2915737330146486</v>
      </c>
      <c r="P2011" s="5" t="s">
        <v>48</v>
      </c>
      <c r="Q2011" t="str">
        <f>VLOOKUP(P2011,Key!$A$2:$C$160,2,FALSE)</f>
        <v>California</v>
      </c>
      <c r="R2011" t="str">
        <f>VLOOKUP(P2011,Key!$A$2:$C$160,3,FALSE)</f>
        <v>USA</v>
      </c>
      <c r="S2011" t="str">
        <f>VLOOKUP(P2011,Key!$A$2:$D$160,4,FALSE)</f>
        <v>DOM</v>
      </c>
      <c r="T2011" s="5" t="b">
        <v>0</v>
      </c>
      <c r="U2011" s="4">
        <f t="shared" si="265"/>
        <v>12047.72815257135</v>
      </c>
    </row>
    <row r="2012" spans="1:21" x14ac:dyDescent="0.2">
      <c r="A2012">
        <v>8979887593</v>
      </c>
      <c r="B2012" t="s">
        <v>1618</v>
      </c>
      <c r="D2012" s="9">
        <v>45045</v>
      </c>
      <c r="F2012" s="7">
        <f t="shared" si="259"/>
        <v>45045</v>
      </c>
      <c r="G2012" s="6">
        <f t="shared" si="260"/>
        <v>4</v>
      </c>
      <c r="H2012" s="6">
        <f t="shared" si="261"/>
        <v>29</v>
      </c>
      <c r="I2012" s="6">
        <f t="shared" si="262"/>
        <v>2023</v>
      </c>
      <c r="J2012" t="s">
        <v>7</v>
      </c>
      <c r="K2012" t="s">
        <v>5</v>
      </c>
      <c r="L2012">
        <v>2933</v>
      </c>
      <c r="M2012">
        <v>10256.2099609375</v>
      </c>
      <c r="N2012" s="4">
        <f t="shared" si="263"/>
        <v>10.2562099609375</v>
      </c>
      <c r="O2012" s="4">
        <f t="shared" si="264"/>
        <v>6.3729114396376954</v>
      </c>
      <c r="P2012" s="5" t="s">
        <v>847</v>
      </c>
      <c r="Q2012" t="str">
        <f>VLOOKUP(P2012,Key!$A$2:$C$160,2,FALSE)</f>
        <v>Home - MDR</v>
      </c>
      <c r="R2012" t="str">
        <f>VLOOKUP(P2012,Key!$A$2:$C$160,3,FALSE)</f>
        <v>Home - MDR</v>
      </c>
      <c r="S2012" t="str">
        <f>VLOOKUP(P2012,Key!$A$2:$D$160,4,FALSE)</f>
        <v>Home - MDR</v>
      </c>
      <c r="T2012" s="5" t="b">
        <v>0</v>
      </c>
      <c r="U2012" s="4">
        <f t="shared" si="265"/>
        <v>12054.101064010987</v>
      </c>
    </row>
    <row r="2013" spans="1:21" x14ac:dyDescent="0.2">
      <c r="A2013">
        <v>8985685450</v>
      </c>
      <c r="B2013" t="s">
        <v>1619</v>
      </c>
      <c r="D2013" s="9">
        <v>45046</v>
      </c>
      <c r="F2013" s="7">
        <f t="shared" ref="F2013:F2076" si="266">DATE(I2013,G2013,H2013)</f>
        <v>45046</v>
      </c>
      <c r="G2013" s="6">
        <f t="shared" ref="G2013:G2076" si="267">MONTH(D2013)</f>
        <v>4</v>
      </c>
      <c r="H2013" s="6">
        <f t="shared" ref="H2013:H2076" si="268">DAY(D2013)</f>
        <v>30</v>
      </c>
      <c r="I2013" s="6">
        <f t="shared" ref="I2013:I2076" si="269">YEAR(D2013)</f>
        <v>2023</v>
      </c>
      <c r="J2013" t="s">
        <v>1117</v>
      </c>
      <c r="K2013" t="s">
        <v>5</v>
      </c>
      <c r="L2013">
        <v>2400</v>
      </c>
      <c r="M2013">
        <v>7588.24365234375</v>
      </c>
      <c r="N2013" s="4">
        <f t="shared" si="263"/>
        <v>7.58824365234375</v>
      </c>
      <c r="O2013" s="4">
        <f t="shared" si="264"/>
        <v>4.7151145465004882</v>
      </c>
      <c r="P2013" s="5" t="s">
        <v>847</v>
      </c>
      <c r="Q2013" t="str">
        <f>VLOOKUP(P2013,Key!$A$2:$C$160,2,FALSE)</f>
        <v>Home - MDR</v>
      </c>
      <c r="R2013" t="str">
        <f>VLOOKUP(P2013,Key!$A$2:$C$160,3,FALSE)</f>
        <v>Home - MDR</v>
      </c>
      <c r="S2013" t="str">
        <f>VLOOKUP(P2013,Key!$A$2:$D$160,4,FALSE)</f>
        <v>Home - MDR</v>
      </c>
      <c r="T2013" s="5" t="b">
        <v>1</v>
      </c>
      <c r="U2013" s="4">
        <f t="shared" si="265"/>
        <v>12058.816178557488</v>
      </c>
    </row>
    <row r="2014" spans="1:21" x14ac:dyDescent="0.2">
      <c r="A2014">
        <v>8991996824</v>
      </c>
      <c r="B2014" t="s">
        <v>1620</v>
      </c>
      <c r="D2014" s="9">
        <v>45047</v>
      </c>
      <c r="F2014" s="7">
        <f t="shared" si="266"/>
        <v>45047</v>
      </c>
      <c r="G2014" s="6">
        <f t="shared" si="267"/>
        <v>5</v>
      </c>
      <c r="H2014" s="6">
        <f t="shared" si="268"/>
        <v>1</v>
      </c>
      <c r="I2014" s="6">
        <f t="shared" si="269"/>
        <v>2023</v>
      </c>
      <c r="J2014" t="s">
        <v>4</v>
      </c>
      <c r="K2014" t="s">
        <v>5</v>
      </c>
      <c r="L2014">
        <v>3076</v>
      </c>
      <c r="M2014">
        <v>10810.580078125</v>
      </c>
      <c r="N2014" s="4">
        <f t="shared" si="263"/>
        <v>10.810580078125</v>
      </c>
      <c r="O2014" s="4">
        <f t="shared" si="264"/>
        <v>6.7173809537246099</v>
      </c>
      <c r="P2014" s="5" t="s">
        <v>847</v>
      </c>
      <c r="Q2014" t="str">
        <f>VLOOKUP(P2014,Key!$A$2:$C$160,2,FALSE)</f>
        <v>Home - MDR</v>
      </c>
      <c r="R2014" t="str">
        <f>VLOOKUP(P2014,Key!$A$2:$C$160,3,FALSE)</f>
        <v>Home - MDR</v>
      </c>
      <c r="S2014" t="str">
        <f>VLOOKUP(P2014,Key!$A$2:$D$160,4,FALSE)</f>
        <v>Home - MDR</v>
      </c>
      <c r="T2014" s="5" t="b">
        <v>0</v>
      </c>
      <c r="U2014" s="4">
        <f t="shared" si="265"/>
        <v>12065.533559511214</v>
      </c>
    </row>
    <row r="2015" spans="1:21" x14ac:dyDescent="0.2">
      <c r="A2015">
        <v>8997259723</v>
      </c>
      <c r="B2015" t="s">
        <v>1621</v>
      </c>
      <c r="D2015" s="9">
        <v>45048</v>
      </c>
      <c r="F2015" s="7">
        <f t="shared" si="266"/>
        <v>45048</v>
      </c>
      <c r="G2015" s="6">
        <f t="shared" si="267"/>
        <v>5</v>
      </c>
      <c r="H2015" s="6">
        <f t="shared" si="268"/>
        <v>2</v>
      </c>
      <c r="I2015" s="6">
        <f t="shared" si="269"/>
        <v>2023</v>
      </c>
      <c r="J2015" t="s">
        <v>1117</v>
      </c>
      <c r="K2015" t="s">
        <v>5</v>
      </c>
      <c r="L2015">
        <v>3300</v>
      </c>
      <c r="M2015">
        <v>10621.69140625</v>
      </c>
      <c r="N2015" s="4">
        <f t="shared" si="263"/>
        <v>10.621691406249999</v>
      </c>
      <c r="O2015" s="4">
        <f t="shared" si="264"/>
        <v>6.6000110107929686</v>
      </c>
      <c r="P2015" s="5" t="s">
        <v>847</v>
      </c>
      <c r="Q2015" t="str">
        <f>VLOOKUP(P2015,Key!$A$2:$C$160,2,FALSE)</f>
        <v>Home - MDR</v>
      </c>
      <c r="R2015" t="str">
        <f>VLOOKUP(P2015,Key!$A$2:$C$160,3,FALSE)</f>
        <v>Home - MDR</v>
      </c>
      <c r="S2015" t="str">
        <f>VLOOKUP(P2015,Key!$A$2:$D$160,4,FALSE)</f>
        <v>Home - MDR</v>
      </c>
      <c r="T2015" s="5" t="b">
        <v>1</v>
      </c>
      <c r="U2015" s="4">
        <f t="shared" si="265"/>
        <v>12072.133570522006</v>
      </c>
    </row>
    <row r="2016" spans="1:21" x14ac:dyDescent="0.2">
      <c r="A2016">
        <v>9003629775</v>
      </c>
      <c r="B2016" t="s">
        <v>1622</v>
      </c>
      <c r="D2016" s="9">
        <v>45049</v>
      </c>
      <c r="F2016" s="7">
        <f t="shared" si="266"/>
        <v>45049</v>
      </c>
      <c r="G2016" s="6">
        <f t="shared" si="267"/>
        <v>5</v>
      </c>
      <c r="H2016" s="6">
        <f t="shared" si="268"/>
        <v>3</v>
      </c>
      <c r="I2016" s="6">
        <f t="shared" si="269"/>
        <v>2023</v>
      </c>
      <c r="J2016" t="s">
        <v>4</v>
      </c>
      <c r="K2016" t="s">
        <v>5</v>
      </c>
      <c r="L2016">
        <v>3041</v>
      </c>
      <c r="M2016">
        <v>10166.4697265625</v>
      </c>
      <c r="N2016" s="4">
        <f t="shared" si="263"/>
        <v>10.1664697265625</v>
      </c>
      <c r="O2016" s="4">
        <f t="shared" si="264"/>
        <v>6.3171494604638676</v>
      </c>
      <c r="P2016" s="5" t="s">
        <v>847</v>
      </c>
      <c r="Q2016" t="str">
        <f>VLOOKUP(P2016,Key!$A$2:$C$160,2,FALSE)</f>
        <v>Home - MDR</v>
      </c>
      <c r="R2016" t="str">
        <f>VLOOKUP(P2016,Key!$A$2:$C$160,3,FALSE)</f>
        <v>Home - MDR</v>
      </c>
      <c r="S2016" t="str">
        <f>VLOOKUP(P2016,Key!$A$2:$D$160,4,FALSE)</f>
        <v>Home - MDR</v>
      </c>
      <c r="T2016" s="5" t="b">
        <v>0</v>
      </c>
      <c r="U2016" s="4">
        <f t="shared" si="265"/>
        <v>12078.450719982469</v>
      </c>
    </row>
    <row r="2017" spans="1:21" x14ac:dyDescent="0.2">
      <c r="A2017">
        <v>9016076540</v>
      </c>
      <c r="B2017" t="s">
        <v>1623</v>
      </c>
      <c r="D2017" s="9">
        <v>45050</v>
      </c>
      <c r="F2017" s="7">
        <f t="shared" si="266"/>
        <v>45050</v>
      </c>
      <c r="G2017" s="6">
        <f t="shared" si="267"/>
        <v>5</v>
      </c>
      <c r="H2017" s="6">
        <f t="shared" si="268"/>
        <v>4</v>
      </c>
      <c r="I2017" s="6">
        <f t="shared" si="269"/>
        <v>2023</v>
      </c>
      <c r="J2017" t="s">
        <v>1117</v>
      </c>
      <c r="K2017" t="s">
        <v>5</v>
      </c>
      <c r="L2017">
        <v>3240</v>
      </c>
      <c r="M2017">
        <v>10621.69140625</v>
      </c>
      <c r="N2017" s="4">
        <f t="shared" si="263"/>
        <v>10.621691406249999</v>
      </c>
      <c r="O2017" s="4">
        <f t="shared" si="264"/>
        <v>6.6000110107929686</v>
      </c>
      <c r="P2017" s="5" t="s">
        <v>847</v>
      </c>
      <c r="Q2017" t="str">
        <f>VLOOKUP(P2017,Key!$A$2:$C$160,2,FALSE)</f>
        <v>Home - MDR</v>
      </c>
      <c r="R2017" t="str">
        <f>VLOOKUP(P2017,Key!$A$2:$C$160,3,FALSE)</f>
        <v>Home - MDR</v>
      </c>
      <c r="S2017" t="str">
        <f>VLOOKUP(P2017,Key!$A$2:$D$160,4,FALSE)</f>
        <v>Home - MDR</v>
      </c>
      <c r="T2017" s="5" t="b">
        <v>1</v>
      </c>
      <c r="U2017" s="4">
        <f t="shared" si="265"/>
        <v>12085.050730993262</v>
      </c>
    </row>
    <row r="2018" spans="1:21" x14ac:dyDescent="0.2">
      <c r="A2018">
        <v>9016082226</v>
      </c>
      <c r="B2018" t="s">
        <v>1624</v>
      </c>
      <c r="D2018" s="9">
        <v>45051</v>
      </c>
      <c r="F2018" s="7">
        <f t="shared" si="266"/>
        <v>45051</v>
      </c>
      <c r="G2018" s="6">
        <f t="shared" si="267"/>
        <v>5</v>
      </c>
      <c r="H2018" s="6">
        <f t="shared" si="268"/>
        <v>5</v>
      </c>
      <c r="I2018" s="6">
        <f t="shared" si="269"/>
        <v>2023</v>
      </c>
      <c r="J2018" t="s">
        <v>1117</v>
      </c>
      <c r="K2018" t="s">
        <v>5</v>
      </c>
      <c r="L2018">
        <v>3300</v>
      </c>
      <c r="M2018">
        <v>10460.7568359375</v>
      </c>
      <c r="N2018" s="4">
        <f t="shared" si="263"/>
        <v>10.4607568359375</v>
      </c>
      <c r="O2018" s="4">
        <f t="shared" si="264"/>
        <v>6.5000109359033207</v>
      </c>
      <c r="P2018" s="5" t="s">
        <v>847</v>
      </c>
      <c r="Q2018" t="str">
        <f>VLOOKUP(P2018,Key!$A$2:$C$160,2,FALSE)</f>
        <v>Home - MDR</v>
      </c>
      <c r="R2018" t="str">
        <f>VLOOKUP(P2018,Key!$A$2:$C$160,3,FALSE)</f>
        <v>Home - MDR</v>
      </c>
      <c r="S2018" t="str">
        <f>VLOOKUP(P2018,Key!$A$2:$D$160,4,FALSE)</f>
        <v>Home - MDR</v>
      </c>
      <c r="T2018" s="5" t="b">
        <v>1</v>
      </c>
      <c r="U2018" s="4">
        <f t="shared" si="265"/>
        <v>12091.550741929164</v>
      </c>
    </row>
    <row r="2019" spans="1:21" x14ac:dyDescent="0.2">
      <c r="A2019">
        <v>9022742146</v>
      </c>
      <c r="B2019" t="s">
        <v>1625</v>
      </c>
      <c r="D2019" s="9">
        <v>45052</v>
      </c>
      <c r="F2019" s="7">
        <f t="shared" si="266"/>
        <v>45052</v>
      </c>
      <c r="G2019" s="6">
        <f t="shared" si="267"/>
        <v>5</v>
      </c>
      <c r="H2019" s="6">
        <f t="shared" si="268"/>
        <v>6</v>
      </c>
      <c r="I2019" s="6">
        <f t="shared" si="269"/>
        <v>2023</v>
      </c>
      <c r="J2019" t="s">
        <v>4</v>
      </c>
      <c r="K2019" t="s">
        <v>5</v>
      </c>
      <c r="L2019">
        <v>2983</v>
      </c>
      <c r="M2019">
        <v>10070.349609375</v>
      </c>
      <c r="N2019" s="4">
        <f t="shared" si="263"/>
        <v>10.070349609375</v>
      </c>
      <c r="O2019" s="4">
        <f t="shared" si="264"/>
        <v>6.2574232071269531</v>
      </c>
      <c r="P2019" s="5" t="s">
        <v>847</v>
      </c>
      <c r="Q2019" t="str">
        <f>VLOOKUP(P2019,Key!$A$2:$C$160,2,FALSE)</f>
        <v>Home - MDR</v>
      </c>
      <c r="R2019" t="str">
        <f>VLOOKUP(P2019,Key!$A$2:$C$160,3,FALSE)</f>
        <v>Home - MDR</v>
      </c>
      <c r="S2019" t="str">
        <f>VLOOKUP(P2019,Key!$A$2:$D$160,4,FALSE)</f>
        <v>Home - MDR</v>
      </c>
      <c r="T2019" s="5" t="b">
        <v>0</v>
      </c>
      <c r="U2019" s="4">
        <f t="shared" si="265"/>
        <v>12097.808165136292</v>
      </c>
    </row>
    <row r="2020" spans="1:21" x14ac:dyDescent="0.2">
      <c r="A2020">
        <v>9029543663</v>
      </c>
      <c r="B2020" t="s">
        <v>1626</v>
      </c>
      <c r="D2020" s="9">
        <v>45053</v>
      </c>
      <c r="F2020" s="7">
        <f t="shared" si="266"/>
        <v>45053</v>
      </c>
      <c r="G2020" s="6">
        <f t="shared" si="267"/>
        <v>5</v>
      </c>
      <c r="H2020" s="6">
        <f t="shared" si="268"/>
        <v>7</v>
      </c>
      <c r="I2020" s="6">
        <f t="shared" si="269"/>
        <v>2023</v>
      </c>
      <c r="J2020" t="s">
        <v>4</v>
      </c>
      <c r="K2020" t="s">
        <v>5</v>
      </c>
      <c r="L2020">
        <v>1889</v>
      </c>
      <c r="M2020">
        <v>6587.740234375</v>
      </c>
      <c r="N2020" s="4">
        <f t="shared" si="263"/>
        <v>6.5877402343749996</v>
      </c>
      <c r="O2020" s="4">
        <f t="shared" si="264"/>
        <v>4.0934307371738283</v>
      </c>
      <c r="P2020" s="5" t="s">
        <v>847</v>
      </c>
      <c r="Q2020" t="str">
        <f>VLOOKUP(P2020,Key!$A$2:$C$160,2,FALSE)</f>
        <v>Home - MDR</v>
      </c>
      <c r="R2020" t="str">
        <f>VLOOKUP(P2020,Key!$A$2:$C$160,3,FALSE)</f>
        <v>Home - MDR</v>
      </c>
      <c r="S2020" t="str">
        <f>VLOOKUP(P2020,Key!$A$2:$D$160,4,FALSE)</f>
        <v>Home - MDR</v>
      </c>
      <c r="T2020" s="5" t="b">
        <v>0</v>
      </c>
      <c r="U2020" s="4">
        <f t="shared" si="265"/>
        <v>12101.901595873465</v>
      </c>
    </row>
    <row r="2021" spans="1:21" x14ac:dyDescent="0.2">
      <c r="A2021">
        <v>9034750940</v>
      </c>
      <c r="B2021" t="s">
        <v>1627</v>
      </c>
      <c r="D2021" s="9">
        <v>45054</v>
      </c>
      <c r="F2021" s="7">
        <f t="shared" si="266"/>
        <v>45054</v>
      </c>
      <c r="G2021" s="6">
        <f t="shared" si="267"/>
        <v>5</v>
      </c>
      <c r="H2021" s="6">
        <f t="shared" si="268"/>
        <v>8</v>
      </c>
      <c r="I2021" s="6">
        <f t="shared" si="269"/>
        <v>2023</v>
      </c>
      <c r="J2021" t="s">
        <v>4</v>
      </c>
      <c r="K2021" t="s">
        <v>5</v>
      </c>
      <c r="L2021">
        <v>2864</v>
      </c>
      <c r="M2021">
        <v>10038.4404296875</v>
      </c>
      <c r="N2021" s="4">
        <f t="shared" si="263"/>
        <v>10.038440429687499</v>
      </c>
      <c r="O2021" s="4">
        <f t="shared" si="264"/>
        <v>6.2375957682353516</v>
      </c>
      <c r="P2021" s="5" t="s">
        <v>847</v>
      </c>
      <c r="Q2021" t="str">
        <f>VLOOKUP(P2021,Key!$A$2:$C$160,2,FALSE)</f>
        <v>Home - MDR</v>
      </c>
      <c r="R2021" t="str">
        <f>VLOOKUP(P2021,Key!$A$2:$C$160,3,FALSE)</f>
        <v>Home - MDR</v>
      </c>
      <c r="S2021" t="str">
        <f>VLOOKUP(P2021,Key!$A$2:$D$160,4,FALSE)</f>
        <v>Home - MDR</v>
      </c>
      <c r="T2021" s="5" t="b">
        <v>0</v>
      </c>
      <c r="U2021" s="4">
        <f t="shared" si="265"/>
        <v>12108.139191641701</v>
      </c>
    </row>
    <row r="2022" spans="1:21" x14ac:dyDescent="0.2">
      <c r="A2022">
        <v>9042359107</v>
      </c>
      <c r="B2022" t="s">
        <v>1628</v>
      </c>
      <c r="D2022" s="9">
        <v>45055</v>
      </c>
      <c r="F2022" s="7">
        <f t="shared" si="266"/>
        <v>45055</v>
      </c>
      <c r="G2022" s="6">
        <f t="shared" si="267"/>
        <v>5</v>
      </c>
      <c r="H2022" s="6">
        <f t="shared" si="268"/>
        <v>9</v>
      </c>
      <c r="I2022" s="6">
        <f t="shared" si="269"/>
        <v>2023</v>
      </c>
      <c r="J2022" t="s">
        <v>6</v>
      </c>
      <c r="K2022" t="s">
        <v>5</v>
      </c>
      <c r="L2022">
        <v>2942</v>
      </c>
      <c r="M2022">
        <v>10168.7998046875</v>
      </c>
      <c r="N2022" s="4">
        <f t="shared" si="263"/>
        <v>10.168799804687501</v>
      </c>
      <c r="O2022" s="4">
        <f t="shared" si="264"/>
        <v>6.3185973034384766</v>
      </c>
      <c r="P2022" s="5" t="s">
        <v>847</v>
      </c>
      <c r="Q2022" t="str">
        <f>VLOOKUP(P2022,Key!$A$2:$C$160,2,FALSE)</f>
        <v>Home - MDR</v>
      </c>
      <c r="R2022" t="str">
        <f>VLOOKUP(P2022,Key!$A$2:$C$160,3,FALSE)</f>
        <v>Home - MDR</v>
      </c>
      <c r="S2022" t="str">
        <f>VLOOKUP(P2022,Key!$A$2:$D$160,4,FALSE)</f>
        <v>Home - MDR</v>
      </c>
      <c r="T2022" s="5" t="b">
        <v>0</v>
      </c>
      <c r="U2022" s="4">
        <f t="shared" si="265"/>
        <v>12114.457788945139</v>
      </c>
    </row>
    <row r="2023" spans="1:21" x14ac:dyDescent="0.2">
      <c r="A2023">
        <v>9046978548</v>
      </c>
      <c r="B2023" t="s">
        <v>1629</v>
      </c>
      <c r="D2023" s="9">
        <v>45056</v>
      </c>
      <c r="F2023" s="7">
        <f t="shared" si="266"/>
        <v>45056</v>
      </c>
      <c r="G2023" s="6">
        <f t="shared" si="267"/>
        <v>5</v>
      </c>
      <c r="H2023" s="6">
        <f t="shared" si="268"/>
        <v>10</v>
      </c>
      <c r="I2023" s="6">
        <f t="shared" si="269"/>
        <v>2023</v>
      </c>
      <c r="J2023" t="s">
        <v>4</v>
      </c>
      <c r="K2023" t="s">
        <v>5</v>
      </c>
      <c r="L2023">
        <v>2876</v>
      </c>
      <c r="M2023">
        <v>10114.08984375</v>
      </c>
      <c r="N2023" s="4">
        <f t="shared" si="263"/>
        <v>10.11408984375</v>
      </c>
      <c r="O2023" s="4">
        <f t="shared" si="264"/>
        <v>6.2846021203007814</v>
      </c>
      <c r="P2023" s="5" t="s">
        <v>847</v>
      </c>
      <c r="Q2023" t="str">
        <f>VLOOKUP(P2023,Key!$A$2:$C$160,2,FALSE)</f>
        <v>Home - MDR</v>
      </c>
      <c r="R2023" t="str">
        <f>VLOOKUP(P2023,Key!$A$2:$C$160,3,FALSE)</f>
        <v>Home - MDR</v>
      </c>
      <c r="S2023" t="str">
        <f>VLOOKUP(P2023,Key!$A$2:$D$160,4,FALSE)</f>
        <v>Home - MDR</v>
      </c>
      <c r="T2023" s="5" t="b">
        <v>0</v>
      </c>
      <c r="U2023" s="4">
        <f t="shared" si="265"/>
        <v>12120.74239106544</v>
      </c>
    </row>
    <row r="2024" spans="1:21" x14ac:dyDescent="0.2">
      <c r="A2024">
        <v>9058080642</v>
      </c>
      <c r="B2024" t="s">
        <v>1630</v>
      </c>
      <c r="D2024" s="9">
        <v>45057</v>
      </c>
      <c r="F2024" s="7">
        <f t="shared" si="266"/>
        <v>45057</v>
      </c>
      <c r="G2024" s="6">
        <f t="shared" si="267"/>
        <v>5</v>
      </c>
      <c r="H2024" s="6">
        <f t="shared" si="268"/>
        <v>11</v>
      </c>
      <c r="I2024" s="6">
        <f t="shared" si="269"/>
        <v>2023</v>
      </c>
      <c r="J2024" t="s">
        <v>1117</v>
      </c>
      <c r="K2024" t="s">
        <v>5</v>
      </c>
      <c r="L2024">
        <v>3240</v>
      </c>
      <c r="M2024">
        <v>10460.7568359375</v>
      </c>
      <c r="N2024" s="4">
        <f t="shared" si="263"/>
        <v>10.4607568359375</v>
      </c>
      <c r="O2024" s="4">
        <f t="shared" si="264"/>
        <v>6.5000109359033207</v>
      </c>
      <c r="P2024" s="5" t="s">
        <v>847</v>
      </c>
      <c r="Q2024" t="str">
        <f>VLOOKUP(P2024,Key!$A$2:$C$160,2,FALSE)</f>
        <v>Home - MDR</v>
      </c>
      <c r="R2024" t="str">
        <f>VLOOKUP(P2024,Key!$A$2:$C$160,3,FALSE)</f>
        <v>Home - MDR</v>
      </c>
      <c r="S2024" t="str">
        <f>VLOOKUP(P2024,Key!$A$2:$D$160,4,FALSE)</f>
        <v>Home - MDR</v>
      </c>
      <c r="T2024" s="5" t="b">
        <v>1</v>
      </c>
      <c r="U2024" s="4">
        <f t="shared" si="265"/>
        <v>12127.242402001342</v>
      </c>
    </row>
    <row r="2025" spans="1:21" x14ac:dyDescent="0.2">
      <c r="A2025">
        <v>9058358073</v>
      </c>
      <c r="B2025" t="s">
        <v>1631</v>
      </c>
      <c r="D2025" s="9">
        <v>45058</v>
      </c>
      <c r="F2025" s="7">
        <f t="shared" si="266"/>
        <v>45058</v>
      </c>
      <c r="G2025" s="6">
        <f t="shared" si="267"/>
        <v>5</v>
      </c>
      <c r="H2025" s="6">
        <f t="shared" si="268"/>
        <v>12</v>
      </c>
      <c r="I2025" s="6">
        <f t="shared" si="269"/>
        <v>2023</v>
      </c>
      <c r="J2025" t="s">
        <v>1117</v>
      </c>
      <c r="K2025" t="s">
        <v>5</v>
      </c>
      <c r="L2025">
        <v>3240</v>
      </c>
      <c r="M2025">
        <v>10299.822265625</v>
      </c>
      <c r="N2025" s="4">
        <f t="shared" si="263"/>
        <v>10.299822265625</v>
      </c>
      <c r="O2025" s="4">
        <f t="shared" si="264"/>
        <v>6.4000108610136719</v>
      </c>
      <c r="P2025" s="5" t="s">
        <v>847</v>
      </c>
      <c r="Q2025" t="str">
        <f>VLOOKUP(P2025,Key!$A$2:$C$160,2,FALSE)</f>
        <v>Home - MDR</v>
      </c>
      <c r="R2025" t="str">
        <f>VLOOKUP(P2025,Key!$A$2:$C$160,3,FALSE)</f>
        <v>Home - MDR</v>
      </c>
      <c r="S2025" t="str">
        <f>VLOOKUP(P2025,Key!$A$2:$D$160,4,FALSE)</f>
        <v>Home - MDR</v>
      </c>
      <c r="T2025" s="5" t="b">
        <v>1</v>
      </c>
      <c r="U2025" s="4">
        <f t="shared" si="265"/>
        <v>12133.642412862357</v>
      </c>
    </row>
    <row r="2026" spans="1:21" x14ac:dyDescent="0.2">
      <c r="A2026">
        <v>9064838048</v>
      </c>
      <c r="B2026" t="s">
        <v>1632</v>
      </c>
      <c r="D2026" s="9">
        <v>45059</v>
      </c>
      <c r="F2026" s="7">
        <f t="shared" si="266"/>
        <v>45059</v>
      </c>
      <c r="G2026" s="6">
        <f t="shared" si="267"/>
        <v>5</v>
      </c>
      <c r="H2026" s="6">
        <f t="shared" si="268"/>
        <v>13</v>
      </c>
      <c r="I2026" s="6">
        <f t="shared" si="269"/>
        <v>2023</v>
      </c>
      <c r="J2026" t="s">
        <v>1117</v>
      </c>
      <c r="K2026" t="s">
        <v>5</v>
      </c>
      <c r="L2026">
        <v>2700</v>
      </c>
      <c r="M2026">
        <v>8690.474609375</v>
      </c>
      <c r="N2026" s="4">
        <f t="shared" si="263"/>
        <v>8.6904746093750003</v>
      </c>
      <c r="O2026" s="4">
        <f t="shared" si="264"/>
        <v>5.4000088985019534</v>
      </c>
      <c r="P2026" s="5" t="s">
        <v>847</v>
      </c>
      <c r="Q2026" t="str">
        <f>VLOOKUP(P2026,Key!$A$2:$C$160,2,FALSE)</f>
        <v>Home - MDR</v>
      </c>
      <c r="R2026" t="str">
        <f>VLOOKUP(P2026,Key!$A$2:$C$160,3,FALSE)</f>
        <v>Home - MDR</v>
      </c>
      <c r="S2026" t="str">
        <f>VLOOKUP(P2026,Key!$A$2:$D$160,4,FALSE)</f>
        <v>Home - MDR</v>
      </c>
      <c r="T2026" s="5" t="b">
        <v>1</v>
      </c>
      <c r="U2026" s="4">
        <f t="shared" si="265"/>
        <v>12139.042421760858</v>
      </c>
    </row>
    <row r="2027" spans="1:21" x14ac:dyDescent="0.2">
      <c r="A2027">
        <v>9071737381</v>
      </c>
      <c r="B2027" t="s">
        <v>1633</v>
      </c>
      <c r="D2027" s="9">
        <v>45060</v>
      </c>
      <c r="F2027" s="7">
        <f t="shared" si="266"/>
        <v>45060</v>
      </c>
      <c r="G2027" s="6">
        <f t="shared" si="267"/>
        <v>5</v>
      </c>
      <c r="H2027" s="6">
        <f t="shared" si="268"/>
        <v>14</v>
      </c>
      <c r="I2027" s="6">
        <f t="shared" si="269"/>
        <v>2023</v>
      </c>
      <c r="J2027" t="s">
        <v>9</v>
      </c>
      <c r="K2027" t="s">
        <v>5</v>
      </c>
      <c r="L2027">
        <v>2000</v>
      </c>
      <c r="M2027">
        <v>7038.18994140625</v>
      </c>
      <c r="N2027" s="4">
        <f t="shared" si="263"/>
        <v>7.0381899414062499</v>
      </c>
      <c r="O2027" s="4">
        <f t="shared" si="264"/>
        <v>4.3733271220815428</v>
      </c>
      <c r="P2027" s="5" t="s">
        <v>1825</v>
      </c>
      <c r="Q2027">
        <f>VLOOKUP(P2027,Key!$A$2:$C$160,2,FALSE)</f>
        <v>0</v>
      </c>
      <c r="R2027" t="str">
        <f>VLOOKUP(P2027,Key!$A$2:$C$160,3,FALSE)</f>
        <v>Portugal</v>
      </c>
      <c r="S2027" t="str">
        <f>VLOOKUP(P2027,Key!$A$2:$D$160,4,FALSE)</f>
        <v>INT</v>
      </c>
      <c r="T2027" s="5" t="b">
        <v>0</v>
      </c>
      <c r="U2027" s="4">
        <f t="shared" si="265"/>
        <v>12143.415748882939</v>
      </c>
    </row>
    <row r="2028" spans="1:21" x14ac:dyDescent="0.2">
      <c r="A2028">
        <v>9074782857</v>
      </c>
      <c r="B2028" t="s">
        <v>1634</v>
      </c>
      <c r="D2028" s="9">
        <v>45061</v>
      </c>
      <c r="F2028" s="7">
        <f t="shared" si="266"/>
        <v>45061</v>
      </c>
      <c r="G2028" s="6">
        <f t="shared" si="267"/>
        <v>5</v>
      </c>
      <c r="H2028" s="6">
        <f t="shared" si="268"/>
        <v>15</v>
      </c>
      <c r="I2028" s="6">
        <f t="shared" si="269"/>
        <v>2023</v>
      </c>
      <c r="J2028" t="s">
        <v>1635</v>
      </c>
      <c r="K2028" t="s">
        <v>5</v>
      </c>
      <c r="L2028">
        <v>3420</v>
      </c>
      <c r="M2028">
        <v>10600.443359375</v>
      </c>
      <c r="N2028" s="4">
        <f t="shared" si="263"/>
        <v>10.600443359374999</v>
      </c>
      <c r="O2028" s="4">
        <f t="shared" si="264"/>
        <v>6.5868080906582032</v>
      </c>
      <c r="P2028" s="5" t="s">
        <v>1825</v>
      </c>
      <c r="Q2028">
        <f>VLOOKUP(P2028,Key!$A$2:$C$160,2,FALSE)</f>
        <v>0</v>
      </c>
      <c r="R2028" t="str">
        <f>VLOOKUP(P2028,Key!$A$2:$C$160,3,FALSE)</f>
        <v>Portugal</v>
      </c>
      <c r="S2028" t="str">
        <f>VLOOKUP(P2028,Key!$A$2:$D$160,4,FALSE)</f>
        <v>INT</v>
      </c>
      <c r="T2028" s="5" t="b">
        <v>1</v>
      </c>
      <c r="U2028" s="4">
        <f t="shared" si="265"/>
        <v>12150.002556973597</v>
      </c>
    </row>
    <row r="2029" spans="1:21" x14ac:dyDescent="0.2">
      <c r="A2029">
        <v>9080055872</v>
      </c>
      <c r="B2029" t="s">
        <v>1636</v>
      </c>
      <c r="D2029" s="9">
        <v>45062</v>
      </c>
      <c r="F2029" s="7">
        <f t="shared" si="266"/>
        <v>45062</v>
      </c>
      <c r="G2029" s="6">
        <f t="shared" si="267"/>
        <v>5</v>
      </c>
      <c r="H2029" s="6">
        <f t="shared" si="268"/>
        <v>16</v>
      </c>
      <c r="I2029" s="6">
        <f t="shared" si="269"/>
        <v>2023</v>
      </c>
      <c r="J2029" t="s">
        <v>1635</v>
      </c>
      <c r="K2029" t="s">
        <v>5</v>
      </c>
      <c r="L2029">
        <v>1800</v>
      </c>
      <c r="M2029">
        <v>5613.9765625</v>
      </c>
      <c r="N2029" s="4">
        <f t="shared" si="263"/>
        <v>5.6139765625000004</v>
      </c>
      <c r="O2029" s="4">
        <f t="shared" si="264"/>
        <v>3.4883622306171875</v>
      </c>
      <c r="P2029" s="5" t="s">
        <v>1825</v>
      </c>
      <c r="Q2029">
        <f>VLOOKUP(P2029,Key!$A$2:$C$160,2,FALSE)</f>
        <v>0</v>
      </c>
      <c r="R2029" t="str">
        <f>VLOOKUP(P2029,Key!$A$2:$C$160,3,FALSE)</f>
        <v>Portugal</v>
      </c>
      <c r="S2029" t="str">
        <f>VLOOKUP(P2029,Key!$A$2:$D$160,4,FALSE)</f>
        <v>INT</v>
      </c>
      <c r="T2029" s="5" t="b">
        <v>1</v>
      </c>
      <c r="U2029" s="4">
        <f t="shared" si="265"/>
        <v>12153.490919204214</v>
      </c>
    </row>
    <row r="2030" spans="1:21" x14ac:dyDescent="0.2">
      <c r="A2030">
        <v>9086592288</v>
      </c>
      <c r="B2030" t="s">
        <v>1637</v>
      </c>
      <c r="D2030" s="9">
        <v>45063</v>
      </c>
      <c r="F2030" s="7">
        <f t="shared" si="266"/>
        <v>45063</v>
      </c>
      <c r="G2030" s="6">
        <f t="shared" si="267"/>
        <v>5</v>
      </c>
      <c r="H2030" s="6">
        <f t="shared" si="268"/>
        <v>17</v>
      </c>
      <c r="I2030" s="6">
        <f t="shared" si="269"/>
        <v>2023</v>
      </c>
      <c r="J2030" t="s">
        <v>1635</v>
      </c>
      <c r="K2030" t="s">
        <v>5</v>
      </c>
      <c r="L2030">
        <v>3300</v>
      </c>
      <c r="M2030">
        <v>10621.69140625</v>
      </c>
      <c r="N2030" s="4">
        <f t="shared" si="263"/>
        <v>10.621691406249999</v>
      </c>
      <c r="O2030" s="4">
        <f t="shared" si="264"/>
        <v>6.6000110107929686</v>
      </c>
      <c r="P2030" s="5" t="s">
        <v>1825</v>
      </c>
      <c r="Q2030">
        <f>VLOOKUP(P2030,Key!$A$2:$C$160,2,FALSE)</f>
        <v>0</v>
      </c>
      <c r="R2030" t="str">
        <f>VLOOKUP(P2030,Key!$A$2:$C$160,3,FALSE)</f>
        <v>Portugal</v>
      </c>
      <c r="S2030" t="str">
        <f>VLOOKUP(P2030,Key!$A$2:$D$160,4,FALSE)</f>
        <v>INT</v>
      </c>
      <c r="T2030" s="5" t="b">
        <v>1</v>
      </c>
      <c r="U2030" s="4">
        <f t="shared" si="265"/>
        <v>12160.090930215007</v>
      </c>
    </row>
    <row r="2031" spans="1:21" x14ac:dyDescent="0.2">
      <c r="A2031">
        <v>9095506753</v>
      </c>
      <c r="B2031" t="s">
        <v>1638</v>
      </c>
      <c r="D2031" s="9">
        <v>45064</v>
      </c>
      <c r="F2031" s="7">
        <f t="shared" si="266"/>
        <v>45064</v>
      </c>
      <c r="G2031" s="6">
        <f t="shared" si="267"/>
        <v>5</v>
      </c>
      <c r="H2031" s="6">
        <f t="shared" si="268"/>
        <v>18</v>
      </c>
      <c r="I2031" s="6">
        <f t="shared" si="269"/>
        <v>2023</v>
      </c>
      <c r="J2031" t="s">
        <v>9</v>
      </c>
      <c r="K2031" t="s">
        <v>5</v>
      </c>
      <c r="L2031">
        <v>3469</v>
      </c>
      <c r="M2031">
        <v>11777.400390625</v>
      </c>
      <c r="N2031" s="4">
        <f t="shared" si="263"/>
        <v>11.777400390625001</v>
      </c>
      <c r="O2031" s="4">
        <f t="shared" si="264"/>
        <v>7.3181350581230467</v>
      </c>
      <c r="P2031" s="5" t="s">
        <v>1827</v>
      </c>
      <c r="Q2031">
        <f>VLOOKUP(P2031,Key!$A$2:$C$160,2,FALSE)</f>
        <v>0</v>
      </c>
      <c r="R2031" t="str">
        <f>VLOOKUP(P2031,Key!$A$2:$C$160,3,FALSE)</f>
        <v>France</v>
      </c>
      <c r="S2031" t="str">
        <f>VLOOKUP(P2031,Key!$A$2:$D$160,4,FALSE)</f>
        <v>INT</v>
      </c>
      <c r="T2031" s="5" t="b">
        <v>0</v>
      </c>
      <c r="U2031" s="4">
        <f t="shared" si="265"/>
        <v>12167.40906527313</v>
      </c>
    </row>
    <row r="2032" spans="1:21" x14ac:dyDescent="0.2">
      <c r="A2032">
        <v>9098609312</v>
      </c>
      <c r="B2032" t="s">
        <v>1639</v>
      </c>
      <c r="D2032" s="9">
        <v>45065</v>
      </c>
      <c r="F2032" s="7">
        <f t="shared" si="266"/>
        <v>45065</v>
      </c>
      <c r="G2032" s="6">
        <f t="shared" si="267"/>
        <v>5</v>
      </c>
      <c r="H2032" s="6">
        <f t="shared" si="268"/>
        <v>19</v>
      </c>
      <c r="I2032" s="6">
        <f t="shared" si="269"/>
        <v>2023</v>
      </c>
      <c r="J2032" t="s">
        <v>1640</v>
      </c>
      <c r="K2032" t="s">
        <v>5</v>
      </c>
      <c r="L2032">
        <v>1800</v>
      </c>
      <c r="M2032">
        <v>5793.64990234375</v>
      </c>
      <c r="N2032" s="4">
        <f t="shared" si="263"/>
        <v>5.7936499023437502</v>
      </c>
      <c r="O2032" s="4">
        <f t="shared" si="264"/>
        <v>3.6000060334692385</v>
      </c>
      <c r="P2032" s="5" t="s">
        <v>1827</v>
      </c>
      <c r="Q2032">
        <f>VLOOKUP(P2032,Key!$A$2:$C$160,2,FALSE)</f>
        <v>0</v>
      </c>
      <c r="R2032" t="str">
        <f>VLOOKUP(P2032,Key!$A$2:$C$160,3,FALSE)</f>
        <v>France</v>
      </c>
      <c r="S2032" t="str">
        <f>VLOOKUP(P2032,Key!$A$2:$D$160,4,FALSE)</f>
        <v>INT</v>
      </c>
      <c r="T2032" s="5" t="b">
        <v>1</v>
      </c>
      <c r="U2032" s="4">
        <f t="shared" si="265"/>
        <v>12171.0090713066</v>
      </c>
    </row>
    <row r="2033" spans="1:21" x14ac:dyDescent="0.2">
      <c r="A2033">
        <v>9104182949</v>
      </c>
      <c r="B2033" t="s">
        <v>1641</v>
      </c>
      <c r="D2033" s="9">
        <v>45066</v>
      </c>
      <c r="F2033" s="7">
        <f t="shared" si="266"/>
        <v>45066</v>
      </c>
      <c r="G2033" s="6">
        <f t="shared" si="267"/>
        <v>5</v>
      </c>
      <c r="H2033" s="6">
        <f t="shared" si="268"/>
        <v>20</v>
      </c>
      <c r="I2033" s="6">
        <f t="shared" si="269"/>
        <v>2023</v>
      </c>
      <c r="J2033" t="s">
        <v>4</v>
      </c>
      <c r="K2033" t="s">
        <v>5</v>
      </c>
      <c r="L2033">
        <v>3235</v>
      </c>
      <c r="M2033">
        <v>11669.0595703125</v>
      </c>
      <c r="N2033" s="4">
        <f t="shared" si="263"/>
        <v>11.6690595703125</v>
      </c>
      <c r="O2033" s="4">
        <f t="shared" si="264"/>
        <v>7.2508152142646489</v>
      </c>
      <c r="P2033" s="5" t="s">
        <v>1833</v>
      </c>
      <c r="Q2033">
        <f>VLOOKUP(P2033,Key!$A$2:$C$160,2,FALSE)</f>
        <v>0</v>
      </c>
      <c r="R2033" t="str">
        <f>VLOOKUP(P2033,Key!$A$2:$C$160,3,FALSE)</f>
        <v>Germany</v>
      </c>
      <c r="S2033" t="str">
        <f>VLOOKUP(P2033,Key!$A$2:$D$160,4,FALSE)</f>
        <v>INT</v>
      </c>
      <c r="T2033" s="5" t="b">
        <v>0</v>
      </c>
      <c r="U2033" s="4">
        <f t="shared" si="265"/>
        <v>12178.259886520866</v>
      </c>
    </row>
    <row r="2034" spans="1:21" x14ac:dyDescent="0.2">
      <c r="A2034">
        <v>9110420232</v>
      </c>
      <c r="B2034" t="s">
        <v>1642</v>
      </c>
      <c r="D2034" s="9">
        <v>45067</v>
      </c>
      <c r="F2034" s="7">
        <f t="shared" si="266"/>
        <v>45067</v>
      </c>
      <c r="G2034" s="6">
        <f t="shared" si="267"/>
        <v>5</v>
      </c>
      <c r="H2034" s="6">
        <f t="shared" si="268"/>
        <v>21</v>
      </c>
      <c r="I2034" s="6">
        <f t="shared" si="269"/>
        <v>2023</v>
      </c>
      <c r="J2034" t="s">
        <v>4</v>
      </c>
      <c r="K2034" t="s">
        <v>5</v>
      </c>
      <c r="L2034">
        <v>3070</v>
      </c>
      <c r="M2034">
        <v>10800.76953125</v>
      </c>
      <c r="N2034" s="4">
        <f t="shared" si="263"/>
        <v>10.800769531249999</v>
      </c>
      <c r="O2034" s="4">
        <f t="shared" si="264"/>
        <v>6.7112849644023438</v>
      </c>
      <c r="P2034" s="5" t="s">
        <v>1833</v>
      </c>
      <c r="Q2034">
        <f>VLOOKUP(P2034,Key!$A$2:$C$160,2,FALSE)</f>
        <v>0</v>
      </c>
      <c r="R2034" t="str">
        <f>VLOOKUP(P2034,Key!$A$2:$C$160,3,FALSE)</f>
        <v>Germany</v>
      </c>
      <c r="S2034" t="str">
        <f>VLOOKUP(P2034,Key!$A$2:$D$160,4,FALSE)</f>
        <v>INT</v>
      </c>
      <c r="T2034" s="5" t="b">
        <v>0</v>
      </c>
      <c r="U2034" s="4">
        <f t="shared" si="265"/>
        <v>12184.971171485267</v>
      </c>
    </row>
    <row r="2035" spans="1:21" x14ac:dyDescent="0.2">
      <c r="A2035">
        <v>9117473461</v>
      </c>
      <c r="B2035" t="s">
        <v>1643</v>
      </c>
      <c r="D2035" s="9">
        <v>45068</v>
      </c>
      <c r="F2035" s="7">
        <f t="shared" si="266"/>
        <v>45068</v>
      </c>
      <c r="G2035" s="6">
        <f t="shared" si="267"/>
        <v>5</v>
      </c>
      <c r="H2035" s="6">
        <f t="shared" si="268"/>
        <v>22</v>
      </c>
      <c r="I2035" s="6">
        <f t="shared" si="269"/>
        <v>2023</v>
      </c>
      <c r="J2035" t="s">
        <v>4</v>
      </c>
      <c r="K2035" t="s">
        <v>5</v>
      </c>
      <c r="L2035">
        <v>3158</v>
      </c>
      <c r="M2035">
        <v>11124.0205078125</v>
      </c>
      <c r="N2035" s="4">
        <f t="shared" si="263"/>
        <v>11.124020507812499</v>
      </c>
      <c r="O2035" s="4">
        <f t="shared" si="264"/>
        <v>6.9121437469599609</v>
      </c>
      <c r="P2035" s="5" t="s">
        <v>1833</v>
      </c>
      <c r="Q2035">
        <f>VLOOKUP(P2035,Key!$A$2:$C$160,2,FALSE)</f>
        <v>0</v>
      </c>
      <c r="R2035" t="str">
        <f>VLOOKUP(P2035,Key!$A$2:$C$160,3,FALSE)</f>
        <v>Germany</v>
      </c>
      <c r="S2035" t="str">
        <f>VLOOKUP(P2035,Key!$A$2:$D$160,4,FALSE)</f>
        <v>INT</v>
      </c>
      <c r="T2035" s="5" t="b">
        <v>0</v>
      </c>
      <c r="U2035" s="4">
        <f t="shared" si="265"/>
        <v>12191.883315232228</v>
      </c>
    </row>
    <row r="2036" spans="1:21" x14ac:dyDescent="0.2">
      <c r="A2036">
        <v>9123453275</v>
      </c>
      <c r="B2036" t="s">
        <v>1644</v>
      </c>
      <c r="D2036" s="9">
        <v>45069</v>
      </c>
      <c r="F2036" s="7">
        <f t="shared" si="266"/>
        <v>45069</v>
      </c>
      <c r="G2036" s="6">
        <f t="shared" si="267"/>
        <v>5</v>
      </c>
      <c r="H2036" s="6">
        <f t="shared" si="268"/>
        <v>23</v>
      </c>
      <c r="I2036" s="6">
        <f t="shared" si="269"/>
        <v>2023</v>
      </c>
      <c r="J2036" t="s">
        <v>4</v>
      </c>
      <c r="K2036" t="s">
        <v>5</v>
      </c>
      <c r="L2036">
        <v>2917</v>
      </c>
      <c r="M2036">
        <v>10450.509765625</v>
      </c>
      <c r="N2036" s="4">
        <f t="shared" si="263"/>
        <v>10.450509765625</v>
      </c>
      <c r="O2036" s="4">
        <f t="shared" si="264"/>
        <v>6.493643703576172</v>
      </c>
      <c r="P2036" s="5" t="s">
        <v>1834</v>
      </c>
      <c r="Q2036">
        <f>VLOOKUP(P2036,Key!$A$2:$C$160,2,FALSE)</f>
        <v>0</v>
      </c>
      <c r="R2036" t="str">
        <f>VLOOKUP(P2036,Key!$A$2:$C$160,3,FALSE)</f>
        <v>Austria</v>
      </c>
      <c r="S2036" t="str">
        <f>VLOOKUP(P2036,Key!$A$2:$D$160,4,FALSE)</f>
        <v>INT</v>
      </c>
      <c r="T2036" s="5" t="b">
        <v>0</v>
      </c>
      <c r="U2036" s="4">
        <f t="shared" si="265"/>
        <v>12198.376958935803</v>
      </c>
    </row>
    <row r="2037" spans="1:21" x14ac:dyDescent="0.2">
      <c r="A2037">
        <v>9130036005</v>
      </c>
      <c r="B2037" t="s">
        <v>1645</v>
      </c>
      <c r="D2037" s="9">
        <v>45070</v>
      </c>
      <c r="F2037" s="7">
        <f t="shared" si="266"/>
        <v>45070</v>
      </c>
      <c r="G2037" s="6">
        <f t="shared" si="267"/>
        <v>5</v>
      </c>
      <c r="H2037" s="6">
        <f t="shared" si="268"/>
        <v>24</v>
      </c>
      <c r="I2037" s="6">
        <f t="shared" si="269"/>
        <v>2023</v>
      </c>
      <c r="J2037" t="s">
        <v>4</v>
      </c>
      <c r="K2037" t="s">
        <v>5</v>
      </c>
      <c r="L2037">
        <v>2951</v>
      </c>
      <c r="M2037">
        <v>10517.75</v>
      </c>
      <c r="N2037" s="4">
        <f t="shared" si="263"/>
        <v>10.517749999999999</v>
      </c>
      <c r="O2037" s="4">
        <f t="shared" si="264"/>
        <v>6.5354248352499997</v>
      </c>
      <c r="P2037" s="5" t="s">
        <v>1834</v>
      </c>
      <c r="Q2037">
        <f>VLOOKUP(P2037,Key!$A$2:$C$160,2,FALSE)</f>
        <v>0</v>
      </c>
      <c r="R2037" t="str">
        <f>VLOOKUP(P2037,Key!$A$2:$C$160,3,FALSE)</f>
        <v>Austria</v>
      </c>
      <c r="S2037" t="str">
        <f>VLOOKUP(P2037,Key!$A$2:$D$160,4,FALSE)</f>
        <v>INT</v>
      </c>
      <c r="T2037" s="5" t="b">
        <v>0</v>
      </c>
      <c r="U2037" s="4">
        <f t="shared" si="265"/>
        <v>12204.912383771054</v>
      </c>
    </row>
    <row r="2038" spans="1:21" x14ac:dyDescent="0.2">
      <c r="A2038">
        <v>9136323919</v>
      </c>
      <c r="B2038" t="s">
        <v>1646</v>
      </c>
      <c r="D2038" s="9">
        <v>45071</v>
      </c>
      <c r="F2038" s="7">
        <f t="shared" si="266"/>
        <v>45071</v>
      </c>
      <c r="G2038" s="6">
        <f t="shared" si="267"/>
        <v>5</v>
      </c>
      <c r="H2038" s="6">
        <f t="shared" si="268"/>
        <v>25</v>
      </c>
      <c r="I2038" s="6">
        <f t="shared" si="269"/>
        <v>2023</v>
      </c>
      <c r="J2038" t="s">
        <v>4</v>
      </c>
      <c r="K2038" t="s">
        <v>5</v>
      </c>
      <c r="L2038">
        <v>2898</v>
      </c>
      <c r="M2038">
        <v>10524.349609375</v>
      </c>
      <c r="N2038" s="4">
        <f t="shared" si="263"/>
        <v>10.524349609374999</v>
      </c>
      <c r="O2038" s="4">
        <f t="shared" si="264"/>
        <v>6.5395256411269536</v>
      </c>
      <c r="P2038" s="5" t="s">
        <v>1834</v>
      </c>
      <c r="Q2038">
        <f>VLOOKUP(P2038,Key!$A$2:$C$160,2,FALSE)</f>
        <v>0</v>
      </c>
      <c r="R2038" t="str">
        <f>VLOOKUP(P2038,Key!$A$2:$C$160,3,FALSE)</f>
        <v>Austria</v>
      </c>
      <c r="S2038" t="str">
        <f>VLOOKUP(P2038,Key!$A$2:$D$160,4,FALSE)</f>
        <v>INT</v>
      </c>
      <c r="T2038" s="5" t="b">
        <v>0</v>
      </c>
      <c r="U2038" s="4">
        <f t="shared" si="265"/>
        <v>12211.451909412181</v>
      </c>
    </row>
    <row r="2039" spans="1:21" x14ac:dyDescent="0.2">
      <c r="A2039">
        <v>9142357323</v>
      </c>
      <c r="B2039" t="s">
        <v>1647</v>
      </c>
      <c r="D2039" s="9">
        <v>45072</v>
      </c>
      <c r="F2039" s="7">
        <f t="shared" si="266"/>
        <v>45072</v>
      </c>
      <c r="G2039" s="6">
        <f t="shared" si="267"/>
        <v>5</v>
      </c>
      <c r="H2039" s="6">
        <f t="shared" si="268"/>
        <v>26</v>
      </c>
      <c r="I2039" s="6">
        <f t="shared" si="269"/>
        <v>2023</v>
      </c>
      <c r="J2039" t="s">
        <v>4</v>
      </c>
      <c r="K2039" t="s">
        <v>5</v>
      </c>
      <c r="L2039">
        <v>3377</v>
      </c>
      <c r="M2039">
        <v>12010.5498046875</v>
      </c>
      <c r="N2039" s="4">
        <f t="shared" si="263"/>
        <v>12.0105498046875</v>
      </c>
      <c r="O2039" s="4">
        <f t="shared" si="264"/>
        <v>7.4630073426884769</v>
      </c>
      <c r="P2039" s="5" t="s">
        <v>1836</v>
      </c>
      <c r="Q2039">
        <f>VLOOKUP(P2039,Key!$A$2:$C$160,2,FALSE)</f>
        <v>0</v>
      </c>
      <c r="R2039" t="str">
        <f>VLOOKUP(P2039,Key!$A$2:$C$160,3,FALSE)</f>
        <v>Switzerland</v>
      </c>
      <c r="S2039" t="str">
        <f>VLOOKUP(P2039,Key!$A$2:$D$160,4,FALSE)</f>
        <v>INT</v>
      </c>
      <c r="T2039" s="5" t="b">
        <v>0</v>
      </c>
      <c r="U2039" s="4">
        <f t="shared" si="265"/>
        <v>12218.914916754869</v>
      </c>
    </row>
    <row r="2040" spans="1:21" x14ac:dyDescent="0.2">
      <c r="A2040">
        <v>9147830256</v>
      </c>
      <c r="B2040" t="s">
        <v>1648</v>
      </c>
      <c r="D2040" s="9">
        <v>45073</v>
      </c>
      <c r="F2040" s="7">
        <f t="shared" si="266"/>
        <v>45073</v>
      </c>
      <c r="G2040" s="6">
        <f t="shared" si="267"/>
        <v>5</v>
      </c>
      <c r="H2040" s="6">
        <f t="shared" si="268"/>
        <v>27</v>
      </c>
      <c r="I2040" s="6">
        <f t="shared" si="269"/>
        <v>2023</v>
      </c>
      <c r="J2040" t="s">
        <v>4</v>
      </c>
      <c r="K2040" t="s">
        <v>5</v>
      </c>
      <c r="L2040">
        <v>2957</v>
      </c>
      <c r="M2040">
        <v>10493.9599609375</v>
      </c>
      <c r="N2040" s="4">
        <f t="shared" si="263"/>
        <v>10.4939599609375</v>
      </c>
      <c r="O2040" s="4">
        <f t="shared" si="264"/>
        <v>6.5206423948876955</v>
      </c>
      <c r="P2040" s="5" t="s">
        <v>1836</v>
      </c>
      <c r="Q2040">
        <f>VLOOKUP(P2040,Key!$A$2:$C$160,2,FALSE)</f>
        <v>0</v>
      </c>
      <c r="R2040" t="str">
        <f>VLOOKUP(P2040,Key!$A$2:$C$160,3,FALSE)</f>
        <v>Switzerland</v>
      </c>
      <c r="S2040" t="str">
        <f>VLOOKUP(P2040,Key!$A$2:$D$160,4,FALSE)</f>
        <v>INT</v>
      </c>
      <c r="T2040" s="5" t="b">
        <v>0</v>
      </c>
      <c r="U2040" s="4">
        <f t="shared" si="265"/>
        <v>12225.435559149757</v>
      </c>
    </row>
    <row r="2041" spans="1:21" x14ac:dyDescent="0.2">
      <c r="A2041">
        <v>9154254050</v>
      </c>
      <c r="B2041" t="s">
        <v>1649</v>
      </c>
      <c r="D2041" s="9">
        <v>45074</v>
      </c>
      <c r="F2041" s="7">
        <f t="shared" si="266"/>
        <v>45074</v>
      </c>
      <c r="G2041" s="6">
        <f t="shared" si="267"/>
        <v>5</v>
      </c>
      <c r="H2041" s="6">
        <f t="shared" si="268"/>
        <v>28</v>
      </c>
      <c r="I2041" s="6">
        <f t="shared" si="269"/>
        <v>2023</v>
      </c>
      <c r="J2041" t="s">
        <v>4</v>
      </c>
      <c r="K2041" t="s">
        <v>5</v>
      </c>
      <c r="L2041">
        <v>3110</v>
      </c>
      <c r="M2041">
        <v>10634.7197265625</v>
      </c>
      <c r="N2041" s="4">
        <f t="shared" si="263"/>
        <v>10.6347197265625</v>
      </c>
      <c r="O2041" s="4">
        <f t="shared" si="264"/>
        <v>6.6081064312138675</v>
      </c>
      <c r="P2041" s="5" t="s">
        <v>1837</v>
      </c>
      <c r="Q2041">
        <f>VLOOKUP(P2041,Key!$A$2:$C$160,2,FALSE)</f>
        <v>0</v>
      </c>
      <c r="R2041" t="str">
        <f>VLOOKUP(P2041,Key!$A$2:$C$160,3,FALSE)</f>
        <v>Italy</v>
      </c>
      <c r="S2041" t="str">
        <f>VLOOKUP(P2041,Key!$A$2:$D$160,4,FALSE)</f>
        <v>INT</v>
      </c>
      <c r="T2041" s="5" t="b">
        <v>0</v>
      </c>
      <c r="U2041" s="4">
        <f t="shared" si="265"/>
        <v>12232.043665580972</v>
      </c>
    </row>
    <row r="2042" spans="1:21" x14ac:dyDescent="0.2">
      <c r="A2042">
        <v>9160867942</v>
      </c>
      <c r="B2042" t="s">
        <v>1650</v>
      </c>
      <c r="D2042" s="9">
        <v>45075</v>
      </c>
      <c r="F2042" s="7">
        <f t="shared" si="266"/>
        <v>45075</v>
      </c>
      <c r="G2042" s="6">
        <f t="shared" si="267"/>
        <v>5</v>
      </c>
      <c r="H2042" s="6">
        <f t="shared" si="268"/>
        <v>29</v>
      </c>
      <c r="I2042" s="6">
        <f t="shared" si="269"/>
        <v>2023</v>
      </c>
      <c r="J2042" t="s">
        <v>4</v>
      </c>
      <c r="K2042" t="s">
        <v>5</v>
      </c>
      <c r="L2042">
        <v>3016</v>
      </c>
      <c r="M2042">
        <v>10523.0595703125</v>
      </c>
      <c r="N2042" s="4">
        <f t="shared" ref="N2042:N2105" si="270">M2042/1000</f>
        <v>10.523059570312499</v>
      </c>
      <c r="O2042" s="4">
        <f t="shared" ref="O2042:O2105" si="271">M2042*$J$2</f>
        <v>6.5387240482646485</v>
      </c>
      <c r="P2042" s="5" t="s">
        <v>1838</v>
      </c>
      <c r="Q2042">
        <f>VLOOKUP(P2042,Key!$A$2:$C$160,2,FALSE)</f>
        <v>0</v>
      </c>
      <c r="R2042" t="str">
        <f>VLOOKUP(P2042,Key!$A$2:$C$160,3,FALSE)</f>
        <v>Poland</v>
      </c>
      <c r="S2042" t="str">
        <f>VLOOKUP(P2042,Key!$A$2:$D$160,4,FALSE)</f>
        <v>INT</v>
      </c>
      <c r="T2042" s="5" t="b">
        <v>0</v>
      </c>
      <c r="U2042" s="4">
        <f t="shared" si="265"/>
        <v>12238.582389629237</v>
      </c>
    </row>
    <row r="2043" spans="1:21" x14ac:dyDescent="0.2">
      <c r="A2043">
        <v>9167475058</v>
      </c>
      <c r="B2043" t="s">
        <v>1651</v>
      </c>
      <c r="D2043" s="9">
        <v>45076</v>
      </c>
      <c r="F2043" s="7">
        <f t="shared" si="266"/>
        <v>45076</v>
      </c>
      <c r="G2043" s="6">
        <f t="shared" si="267"/>
        <v>5</v>
      </c>
      <c r="H2043" s="6">
        <f t="shared" si="268"/>
        <v>30</v>
      </c>
      <c r="I2043" s="6">
        <f t="shared" si="269"/>
        <v>2023</v>
      </c>
      <c r="J2043" t="s">
        <v>4</v>
      </c>
      <c r="K2043" t="s">
        <v>5</v>
      </c>
      <c r="L2043">
        <v>3188</v>
      </c>
      <c r="M2043">
        <v>11159.2802734375</v>
      </c>
      <c r="N2043" s="4">
        <f t="shared" si="270"/>
        <v>11.159280273437499</v>
      </c>
      <c r="O2043" s="4">
        <f t="shared" si="271"/>
        <v>6.9340531427861327</v>
      </c>
      <c r="P2043" s="5" t="s">
        <v>1838</v>
      </c>
      <c r="Q2043">
        <f>VLOOKUP(P2043,Key!$A$2:$C$160,2,FALSE)</f>
        <v>0</v>
      </c>
      <c r="R2043" t="str">
        <f>VLOOKUP(P2043,Key!$A$2:$C$160,3,FALSE)</f>
        <v>Poland</v>
      </c>
      <c r="S2043" t="str">
        <f>VLOOKUP(P2043,Key!$A$2:$D$160,4,FALSE)</f>
        <v>INT</v>
      </c>
      <c r="T2043" s="5" t="b">
        <v>0</v>
      </c>
      <c r="U2043" s="4">
        <f t="shared" ref="U2043:U2106" si="272">IF(K2043="Run",O2043,0)+U2042</f>
        <v>12245.516442772023</v>
      </c>
    </row>
    <row r="2044" spans="1:21" x14ac:dyDescent="0.2">
      <c r="A2044">
        <v>9173988598</v>
      </c>
      <c r="B2044" t="s">
        <v>1652</v>
      </c>
      <c r="D2044" s="9">
        <v>45077</v>
      </c>
      <c r="F2044" s="7">
        <f t="shared" si="266"/>
        <v>45077</v>
      </c>
      <c r="G2044" s="6">
        <f t="shared" si="267"/>
        <v>5</v>
      </c>
      <c r="H2044" s="6">
        <f t="shared" si="268"/>
        <v>31</v>
      </c>
      <c r="I2044" s="6">
        <f t="shared" si="269"/>
        <v>2023</v>
      </c>
      <c r="J2044" t="s">
        <v>4</v>
      </c>
      <c r="K2044" t="s">
        <v>5</v>
      </c>
      <c r="L2044">
        <v>3320</v>
      </c>
      <c r="M2044">
        <v>11454.01953125</v>
      </c>
      <c r="N2044" s="4">
        <f t="shared" si="270"/>
        <v>11.454019531249999</v>
      </c>
      <c r="O2044" s="4">
        <f t="shared" si="271"/>
        <v>7.1171955701523437</v>
      </c>
      <c r="P2044" s="5" t="s">
        <v>1840</v>
      </c>
      <c r="Q2044">
        <f>VLOOKUP(P2044,Key!$A$2:$C$160,2,FALSE)</f>
        <v>0</v>
      </c>
      <c r="R2044" t="str">
        <f>VLOOKUP(P2044,Key!$A$2:$C$160,3,FALSE)</f>
        <v>Slovakia</v>
      </c>
      <c r="S2044" t="str">
        <f>VLOOKUP(P2044,Key!$A$2:$D$160,4,FALSE)</f>
        <v>INT</v>
      </c>
      <c r="T2044" s="5" t="b">
        <v>0</v>
      </c>
      <c r="U2044" s="4">
        <f t="shared" si="272"/>
        <v>12252.633638342175</v>
      </c>
    </row>
    <row r="2045" spans="1:21" x14ac:dyDescent="0.2">
      <c r="A2045">
        <v>9180298045</v>
      </c>
      <c r="B2045" t="s">
        <v>1653</v>
      </c>
      <c r="D2045" s="9">
        <v>45078</v>
      </c>
      <c r="F2045" s="7">
        <f t="shared" si="266"/>
        <v>45078</v>
      </c>
      <c r="G2045" s="6">
        <f t="shared" si="267"/>
        <v>6</v>
      </c>
      <c r="H2045" s="6">
        <f t="shared" si="268"/>
        <v>1</v>
      </c>
      <c r="I2045" s="6">
        <f t="shared" si="269"/>
        <v>2023</v>
      </c>
      <c r="J2045" t="s">
        <v>4</v>
      </c>
      <c r="K2045" t="s">
        <v>5</v>
      </c>
      <c r="L2045">
        <v>2933</v>
      </c>
      <c r="M2045">
        <v>10233.900390625</v>
      </c>
      <c r="N2045" s="4">
        <f t="shared" si="270"/>
        <v>10.233900390624999</v>
      </c>
      <c r="O2045" s="4">
        <f t="shared" si="271"/>
        <v>6.3590489196230466</v>
      </c>
      <c r="P2045" s="5" t="s">
        <v>1840</v>
      </c>
      <c r="Q2045">
        <f>VLOOKUP(P2045,Key!$A$2:$C$160,2,FALSE)</f>
        <v>0</v>
      </c>
      <c r="R2045" t="str">
        <f>VLOOKUP(P2045,Key!$A$2:$C$160,3,FALSE)</f>
        <v>Slovakia</v>
      </c>
      <c r="S2045" t="str">
        <f>VLOOKUP(P2045,Key!$A$2:$D$160,4,FALSE)</f>
        <v>INT</v>
      </c>
      <c r="T2045" s="5" t="b">
        <v>0</v>
      </c>
      <c r="U2045" s="4">
        <f t="shared" si="272"/>
        <v>12258.992687261798</v>
      </c>
    </row>
    <row r="2046" spans="1:21" x14ac:dyDescent="0.2">
      <c r="A2046">
        <v>9186621521</v>
      </c>
      <c r="B2046" t="s">
        <v>1654</v>
      </c>
      <c r="D2046" s="9">
        <v>45079</v>
      </c>
      <c r="F2046" s="7">
        <f t="shared" si="266"/>
        <v>45079</v>
      </c>
      <c r="G2046" s="6">
        <f t="shared" si="267"/>
        <v>6</v>
      </c>
      <c r="H2046" s="6">
        <f t="shared" si="268"/>
        <v>2</v>
      </c>
      <c r="I2046" s="6">
        <f t="shared" si="269"/>
        <v>2023</v>
      </c>
      <c r="J2046" t="s">
        <v>4</v>
      </c>
      <c r="K2046" t="s">
        <v>5</v>
      </c>
      <c r="L2046">
        <v>3279</v>
      </c>
      <c r="M2046">
        <v>10918.83984375</v>
      </c>
      <c r="N2046" s="4">
        <f t="shared" si="270"/>
        <v>10.91883984375</v>
      </c>
      <c r="O2046" s="4">
        <f t="shared" si="271"/>
        <v>6.784650432550781</v>
      </c>
      <c r="P2046" s="5" t="s">
        <v>1842</v>
      </c>
      <c r="Q2046">
        <f>VLOOKUP(P2046,Key!$A$2:$C$160,2,FALSE)</f>
        <v>0</v>
      </c>
      <c r="R2046" t="str">
        <f>VLOOKUP(P2046,Key!$A$2:$C$160,3,FALSE)</f>
        <v>Hungary</v>
      </c>
      <c r="S2046" t="str">
        <f>VLOOKUP(P2046,Key!$A$2:$D$160,4,FALSE)</f>
        <v>INT</v>
      </c>
      <c r="T2046" s="5" t="b">
        <v>0</v>
      </c>
      <c r="U2046" s="4">
        <f t="shared" si="272"/>
        <v>12265.77733769435</v>
      </c>
    </row>
    <row r="2047" spans="1:21" x14ac:dyDescent="0.2">
      <c r="A2047">
        <v>9192293171</v>
      </c>
      <c r="B2047" t="s">
        <v>1655</v>
      </c>
      <c r="D2047" s="9">
        <v>45080</v>
      </c>
      <c r="F2047" s="7">
        <f t="shared" si="266"/>
        <v>45080</v>
      </c>
      <c r="G2047" s="6">
        <f t="shared" si="267"/>
        <v>6</v>
      </c>
      <c r="H2047" s="6">
        <f t="shared" si="268"/>
        <v>3</v>
      </c>
      <c r="I2047" s="6">
        <f t="shared" si="269"/>
        <v>2023</v>
      </c>
      <c r="J2047" t="s">
        <v>1243</v>
      </c>
      <c r="K2047" t="s">
        <v>5</v>
      </c>
      <c r="L2047">
        <v>3600</v>
      </c>
      <c r="M2047">
        <v>11104.4736328125</v>
      </c>
      <c r="N2047" s="4">
        <f t="shared" si="270"/>
        <v>11.1044736328125</v>
      </c>
      <c r="O2047" s="4">
        <f t="shared" si="271"/>
        <v>6.8999978856943365</v>
      </c>
      <c r="P2047" t="s">
        <v>51</v>
      </c>
      <c r="Q2047">
        <f>VLOOKUP(P2047,Key!$A$2:$C$160,2,FALSE)</f>
        <v>0</v>
      </c>
      <c r="R2047" t="str">
        <f>VLOOKUP(P2047,Key!$A$2:$C$160,3,FALSE)</f>
        <v>Netherlands</v>
      </c>
      <c r="S2047" t="str">
        <f>VLOOKUP(P2047,Key!$A$2:$D$160,4,FALSE)</f>
        <v>INT</v>
      </c>
      <c r="T2047" s="5" t="b">
        <v>1</v>
      </c>
      <c r="U2047" s="4">
        <f t="shared" si="272"/>
        <v>12272.677335580043</v>
      </c>
    </row>
    <row r="2048" spans="1:21" x14ac:dyDescent="0.2">
      <c r="A2048">
        <v>9202517205</v>
      </c>
      <c r="B2048" t="s">
        <v>1656</v>
      </c>
      <c r="D2048" s="9">
        <v>45081</v>
      </c>
      <c r="F2048" s="7">
        <f t="shared" si="266"/>
        <v>45081</v>
      </c>
      <c r="G2048" s="6">
        <f t="shared" si="267"/>
        <v>6</v>
      </c>
      <c r="H2048" s="6">
        <f t="shared" si="268"/>
        <v>4</v>
      </c>
      <c r="I2048" s="6">
        <f t="shared" si="269"/>
        <v>2023</v>
      </c>
      <c r="J2048" t="s">
        <v>4</v>
      </c>
      <c r="K2048" t="s">
        <v>5</v>
      </c>
      <c r="L2048">
        <v>1883</v>
      </c>
      <c r="M2048">
        <v>6785.18994140625</v>
      </c>
      <c r="N2048" s="4">
        <f t="shared" si="270"/>
        <v>6.7851899414062498</v>
      </c>
      <c r="O2048" s="4">
        <f t="shared" si="271"/>
        <v>4.216120259081543</v>
      </c>
      <c r="P2048" s="5" t="s">
        <v>847</v>
      </c>
      <c r="Q2048" t="str">
        <f>VLOOKUP(P2048,Key!$A$2:$C$160,2,FALSE)</f>
        <v>Home - MDR</v>
      </c>
      <c r="R2048" t="str">
        <f>VLOOKUP(P2048,Key!$A$2:$C$160,3,FALSE)</f>
        <v>Home - MDR</v>
      </c>
      <c r="S2048" t="str">
        <f>VLOOKUP(P2048,Key!$A$2:$D$160,4,FALSE)</f>
        <v>Home - MDR</v>
      </c>
      <c r="T2048" s="5" t="b">
        <v>0</v>
      </c>
      <c r="U2048" s="4">
        <f t="shared" si="272"/>
        <v>12276.893455839125</v>
      </c>
    </row>
    <row r="2049" spans="1:21" x14ac:dyDescent="0.2">
      <c r="A2049">
        <v>9208429507</v>
      </c>
      <c r="B2049" t="s">
        <v>1657</v>
      </c>
      <c r="D2049" s="9">
        <v>45082</v>
      </c>
      <c r="F2049" s="7">
        <f t="shared" si="266"/>
        <v>45082</v>
      </c>
      <c r="G2049" s="6">
        <f t="shared" si="267"/>
        <v>6</v>
      </c>
      <c r="H2049" s="6">
        <f t="shared" si="268"/>
        <v>5</v>
      </c>
      <c r="I2049" s="6">
        <f t="shared" si="269"/>
        <v>2023</v>
      </c>
      <c r="J2049" t="s">
        <v>4</v>
      </c>
      <c r="K2049" t="s">
        <v>5</v>
      </c>
      <c r="L2049">
        <v>2877</v>
      </c>
      <c r="M2049">
        <v>10409.2099609375</v>
      </c>
      <c r="N2049" s="4">
        <f t="shared" si="270"/>
        <v>10.409209960937501</v>
      </c>
      <c r="O2049" s="4">
        <f t="shared" si="271"/>
        <v>6.467981202637695</v>
      </c>
      <c r="P2049" s="5" t="s">
        <v>847</v>
      </c>
      <c r="Q2049" t="str">
        <f>VLOOKUP(P2049,Key!$A$2:$C$160,2,FALSE)</f>
        <v>Home - MDR</v>
      </c>
      <c r="R2049" t="str">
        <f>VLOOKUP(P2049,Key!$A$2:$C$160,3,FALSE)</f>
        <v>Home - MDR</v>
      </c>
      <c r="S2049" t="str">
        <f>VLOOKUP(P2049,Key!$A$2:$D$160,4,FALSE)</f>
        <v>Home - MDR</v>
      </c>
      <c r="T2049" s="5" t="b">
        <v>0</v>
      </c>
      <c r="U2049" s="4">
        <f t="shared" si="272"/>
        <v>12283.361437041762</v>
      </c>
    </row>
    <row r="2050" spans="1:21" x14ac:dyDescent="0.2">
      <c r="A2050">
        <v>9214623071</v>
      </c>
      <c r="B2050" t="s">
        <v>1658</v>
      </c>
      <c r="D2050" s="9">
        <v>45083</v>
      </c>
      <c r="F2050" s="7">
        <f t="shared" si="266"/>
        <v>45083</v>
      </c>
      <c r="G2050" s="6">
        <f t="shared" si="267"/>
        <v>6</v>
      </c>
      <c r="H2050" s="6">
        <f t="shared" si="268"/>
        <v>6</v>
      </c>
      <c r="I2050" s="6">
        <f t="shared" si="269"/>
        <v>2023</v>
      </c>
      <c r="J2050" t="s">
        <v>4</v>
      </c>
      <c r="K2050" t="s">
        <v>5</v>
      </c>
      <c r="L2050">
        <v>2748</v>
      </c>
      <c r="M2050">
        <v>10084.599609375</v>
      </c>
      <c r="N2050" s="4">
        <f t="shared" si="270"/>
        <v>10.084599609374999</v>
      </c>
      <c r="O2050" s="4">
        <f t="shared" si="271"/>
        <v>6.2662777438769535</v>
      </c>
      <c r="P2050" s="5" t="s">
        <v>847</v>
      </c>
      <c r="Q2050" t="str">
        <f>VLOOKUP(P2050,Key!$A$2:$C$160,2,FALSE)</f>
        <v>Home - MDR</v>
      </c>
      <c r="R2050" t="str">
        <f>VLOOKUP(P2050,Key!$A$2:$C$160,3,FALSE)</f>
        <v>Home - MDR</v>
      </c>
      <c r="S2050" t="str">
        <f>VLOOKUP(P2050,Key!$A$2:$D$160,4,FALSE)</f>
        <v>Home - MDR</v>
      </c>
      <c r="T2050" s="5" t="b">
        <v>0</v>
      </c>
      <c r="U2050" s="4">
        <f t="shared" si="272"/>
        <v>12289.627714785638</v>
      </c>
    </row>
    <row r="2051" spans="1:21" x14ac:dyDescent="0.2">
      <c r="A2051">
        <v>9221318731</v>
      </c>
      <c r="B2051" t="s">
        <v>1659</v>
      </c>
      <c r="D2051" s="9">
        <v>45084</v>
      </c>
      <c r="F2051" s="7">
        <f t="shared" si="266"/>
        <v>45084</v>
      </c>
      <c r="G2051" s="6">
        <f t="shared" si="267"/>
        <v>6</v>
      </c>
      <c r="H2051" s="6">
        <f t="shared" si="268"/>
        <v>7</v>
      </c>
      <c r="I2051" s="6">
        <f t="shared" si="269"/>
        <v>2023</v>
      </c>
      <c r="J2051" t="s">
        <v>4</v>
      </c>
      <c r="K2051" t="s">
        <v>5</v>
      </c>
      <c r="L2051">
        <v>2794</v>
      </c>
      <c r="M2051">
        <v>10023.919921875</v>
      </c>
      <c r="N2051" s="4">
        <f t="shared" si="270"/>
        <v>10.023919921875001</v>
      </c>
      <c r="O2051" s="4">
        <f t="shared" si="271"/>
        <v>6.2285731457753908</v>
      </c>
      <c r="P2051" s="5" t="s">
        <v>847</v>
      </c>
      <c r="Q2051" t="str">
        <f>VLOOKUP(P2051,Key!$A$2:$C$160,2,FALSE)</f>
        <v>Home - MDR</v>
      </c>
      <c r="R2051" t="str">
        <f>VLOOKUP(P2051,Key!$A$2:$C$160,3,FALSE)</f>
        <v>Home - MDR</v>
      </c>
      <c r="S2051" t="str">
        <f>VLOOKUP(P2051,Key!$A$2:$D$160,4,FALSE)</f>
        <v>Home - MDR</v>
      </c>
      <c r="T2051" s="5" t="b">
        <v>0</v>
      </c>
      <c r="U2051" s="4">
        <f t="shared" si="272"/>
        <v>12295.856287931414</v>
      </c>
    </row>
    <row r="2052" spans="1:21" x14ac:dyDescent="0.2">
      <c r="A2052">
        <v>9227589469</v>
      </c>
      <c r="B2052" t="s">
        <v>1660</v>
      </c>
      <c r="D2052" s="9">
        <v>45085</v>
      </c>
      <c r="F2052" s="7">
        <f t="shared" si="266"/>
        <v>45085</v>
      </c>
      <c r="G2052" s="6">
        <f t="shared" si="267"/>
        <v>6</v>
      </c>
      <c r="H2052" s="6">
        <f t="shared" si="268"/>
        <v>8</v>
      </c>
      <c r="I2052" s="6">
        <f t="shared" si="269"/>
        <v>2023</v>
      </c>
      <c r="J2052" t="s">
        <v>4</v>
      </c>
      <c r="K2052" t="s">
        <v>5</v>
      </c>
      <c r="L2052">
        <v>2833</v>
      </c>
      <c r="M2052">
        <v>10110.2099609375</v>
      </c>
      <c r="N2052" s="4">
        <f t="shared" si="270"/>
        <v>10.1102099609375</v>
      </c>
      <c r="O2052" s="4">
        <f t="shared" si="271"/>
        <v>6.2821912736376957</v>
      </c>
      <c r="P2052" s="5" t="s">
        <v>847</v>
      </c>
      <c r="Q2052" t="str">
        <f>VLOOKUP(P2052,Key!$A$2:$C$160,2,FALSE)</f>
        <v>Home - MDR</v>
      </c>
      <c r="R2052" t="str">
        <f>VLOOKUP(P2052,Key!$A$2:$C$160,3,FALSE)</f>
        <v>Home - MDR</v>
      </c>
      <c r="S2052" t="str">
        <f>VLOOKUP(P2052,Key!$A$2:$D$160,4,FALSE)</f>
        <v>Home - MDR</v>
      </c>
      <c r="T2052" s="5" t="b">
        <v>0</v>
      </c>
      <c r="U2052" s="4">
        <f t="shared" si="272"/>
        <v>12302.138479205052</v>
      </c>
    </row>
    <row r="2053" spans="1:21" x14ac:dyDescent="0.2">
      <c r="A2053">
        <v>9234164181</v>
      </c>
      <c r="B2053" t="s">
        <v>1661</v>
      </c>
      <c r="D2053" s="9">
        <v>45086</v>
      </c>
      <c r="F2053" s="7">
        <f t="shared" si="266"/>
        <v>45086</v>
      </c>
      <c r="G2053" s="6">
        <f t="shared" si="267"/>
        <v>6</v>
      </c>
      <c r="H2053" s="6">
        <f t="shared" si="268"/>
        <v>9</v>
      </c>
      <c r="I2053" s="6">
        <f t="shared" si="269"/>
        <v>2023</v>
      </c>
      <c r="J2053" t="s">
        <v>7</v>
      </c>
      <c r="K2053" t="s">
        <v>5</v>
      </c>
      <c r="L2053">
        <v>2828</v>
      </c>
      <c r="M2053">
        <v>10103.490234375</v>
      </c>
      <c r="N2053" s="4">
        <f t="shared" si="270"/>
        <v>10.103490234375</v>
      </c>
      <c r="O2053" s="4">
        <f t="shared" si="271"/>
        <v>6.2780158304238283</v>
      </c>
      <c r="P2053" s="5" t="s">
        <v>847</v>
      </c>
      <c r="Q2053" t="str">
        <f>VLOOKUP(P2053,Key!$A$2:$C$160,2,FALSE)</f>
        <v>Home - MDR</v>
      </c>
      <c r="R2053" t="str">
        <f>VLOOKUP(P2053,Key!$A$2:$C$160,3,FALSE)</f>
        <v>Home - MDR</v>
      </c>
      <c r="S2053" t="str">
        <f>VLOOKUP(P2053,Key!$A$2:$D$160,4,FALSE)</f>
        <v>Home - MDR</v>
      </c>
      <c r="T2053" s="5" t="b">
        <v>0</v>
      </c>
      <c r="U2053" s="4">
        <f t="shared" si="272"/>
        <v>12308.416495035475</v>
      </c>
    </row>
    <row r="2054" spans="1:21" x14ac:dyDescent="0.2">
      <c r="A2054">
        <v>9240527019</v>
      </c>
      <c r="B2054" t="s">
        <v>1662</v>
      </c>
      <c r="D2054" s="9">
        <v>45087</v>
      </c>
      <c r="F2054" s="7">
        <f t="shared" si="266"/>
        <v>45087</v>
      </c>
      <c r="G2054" s="6">
        <f t="shared" si="267"/>
        <v>6</v>
      </c>
      <c r="H2054" s="6">
        <f t="shared" si="268"/>
        <v>10</v>
      </c>
      <c r="I2054" s="6">
        <f t="shared" si="269"/>
        <v>2023</v>
      </c>
      <c r="J2054" t="s">
        <v>4</v>
      </c>
      <c r="K2054" t="s">
        <v>5</v>
      </c>
      <c r="L2054">
        <v>3022</v>
      </c>
      <c r="M2054">
        <v>10457.580078125</v>
      </c>
      <c r="N2054" s="4">
        <f t="shared" si="270"/>
        <v>10.457580078125</v>
      </c>
      <c r="O2054" s="4">
        <f t="shared" si="271"/>
        <v>6.4980369907246098</v>
      </c>
      <c r="P2054" s="5" t="s">
        <v>847</v>
      </c>
      <c r="Q2054" t="str">
        <f>VLOOKUP(P2054,Key!$A$2:$C$160,2,FALSE)</f>
        <v>Home - MDR</v>
      </c>
      <c r="R2054" t="str">
        <f>VLOOKUP(P2054,Key!$A$2:$C$160,3,FALSE)</f>
        <v>Home - MDR</v>
      </c>
      <c r="S2054" t="str">
        <f>VLOOKUP(P2054,Key!$A$2:$D$160,4,FALSE)</f>
        <v>Home - MDR</v>
      </c>
      <c r="T2054" s="5" t="b">
        <v>0</v>
      </c>
      <c r="U2054" s="4">
        <f t="shared" si="272"/>
        <v>12314.9145320262</v>
      </c>
    </row>
    <row r="2055" spans="1:21" x14ac:dyDescent="0.2">
      <c r="A2055">
        <v>9246901704</v>
      </c>
      <c r="B2055" t="s">
        <v>1663</v>
      </c>
      <c r="D2055" s="9">
        <v>45088</v>
      </c>
      <c r="F2055" s="7">
        <f t="shared" si="266"/>
        <v>45088</v>
      </c>
      <c r="G2055" s="6">
        <f t="shared" si="267"/>
        <v>6</v>
      </c>
      <c r="H2055" s="6">
        <f t="shared" si="268"/>
        <v>11</v>
      </c>
      <c r="I2055" s="6">
        <f t="shared" si="269"/>
        <v>2023</v>
      </c>
      <c r="J2055" t="s">
        <v>4</v>
      </c>
      <c r="K2055" t="s">
        <v>5</v>
      </c>
      <c r="L2055">
        <v>1882</v>
      </c>
      <c r="M2055">
        <v>6752.06982421875</v>
      </c>
      <c r="N2055" s="4">
        <f t="shared" si="270"/>
        <v>6.7520698242187498</v>
      </c>
      <c r="O2055" s="4">
        <f t="shared" si="271"/>
        <v>4.1955403787446288</v>
      </c>
      <c r="P2055" s="5" t="s">
        <v>847</v>
      </c>
      <c r="Q2055" t="str">
        <f>VLOOKUP(P2055,Key!$A$2:$C$160,2,FALSE)</f>
        <v>Home - MDR</v>
      </c>
      <c r="R2055" t="str">
        <f>VLOOKUP(P2055,Key!$A$2:$C$160,3,FALSE)</f>
        <v>Home - MDR</v>
      </c>
      <c r="S2055" t="str">
        <f>VLOOKUP(P2055,Key!$A$2:$D$160,4,FALSE)</f>
        <v>Home - MDR</v>
      </c>
      <c r="T2055" s="5" t="b">
        <v>0</v>
      </c>
      <c r="U2055" s="4">
        <f t="shared" si="272"/>
        <v>12319.110072404945</v>
      </c>
    </row>
    <row r="2056" spans="1:21" x14ac:dyDescent="0.2">
      <c r="A2056">
        <v>9252160430</v>
      </c>
      <c r="B2056" t="s">
        <v>1664</v>
      </c>
      <c r="D2056" s="9">
        <v>45089</v>
      </c>
      <c r="F2056" s="7">
        <f t="shared" si="266"/>
        <v>45089</v>
      </c>
      <c r="G2056" s="6">
        <f t="shared" si="267"/>
        <v>6</v>
      </c>
      <c r="H2056" s="6">
        <f t="shared" si="268"/>
        <v>12</v>
      </c>
      <c r="I2056" s="6">
        <f t="shared" si="269"/>
        <v>2023</v>
      </c>
      <c r="J2056" t="s">
        <v>4</v>
      </c>
      <c r="K2056" t="s">
        <v>5</v>
      </c>
      <c r="L2056">
        <v>2841</v>
      </c>
      <c r="M2056">
        <v>10198.9697265625</v>
      </c>
      <c r="N2056" s="4">
        <f t="shared" si="270"/>
        <v>10.198969726562501</v>
      </c>
      <c r="O2056" s="4">
        <f t="shared" si="271"/>
        <v>6.3373440179638676</v>
      </c>
      <c r="P2056" s="5" t="s">
        <v>847</v>
      </c>
      <c r="Q2056" t="str">
        <f>VLOOKUP(P2056,Key!$A$2:$C$160,2,FALSE)</f>
        <v>Home - MDR</v>
      </c>
      <c r="R2056" t="str">
        <f>VLOOKUP(P2056,Key!$A$2:$C$160,3,FALSE)</f>
        <v>Home - MDR</v>
      </c>
      <c r="S2056" t="str">
        <f>VLOOKUP(P2056,Key!$A$2:$D$160,4,FALSE)</f>
        <v>Home - MDR</v>
      </c>
      <c r="T2056" s="5" t="b">
        <v>0</v>
      </c>
      <c r="U2056" s="4">
        <f t="shared" si="272"/>
        <v>12325.447416422909</v>
      </c>
    </row>
    <row r="2057" spans="1:21" x14ac:dyDescent="0.2">
      <c r="A2057">
        <v>9259248011</v>
      </c>
      <c r="B2057" t="s">
        <v>1665</v>
      </c>
      <c r="D2057" s="9">
        <v>45090</v>
      </c>
      <c r="F2057" s="7">
        <f t="shared" si="266"/>
        <v>45090</v>
      </c>
      <c r="G2057" s="6">
        <f t="shared" si="267"/>
        <v>6</v>
      </c>
      <c r="H2057" s="6">
        <f t="shared" si="268"/>
        <v>13</v>
      </c>
      <c r="I2057" s="6">
        <f t="shared" si="269"/>
        <v>2023</v>
      </c>
      <c r="J2057" t="s">
        <v>7</v>
      </c>
      <c r="K2057" t="s">
        <v>5</v>
      </c>
      <c r="L2057">
        <v>2711</v>
      </c>
      <c r="M2057">
        <v>10066.2001953125</v>
      </c>
      <c r="N2057" s="4">
        <f t="shared" si="270"/>
        <v>10.066200195312501</v>
      </c>
      <c r="O2057" s="4">
        <f t="shared" si="271"/>
        <v>6.2548448815615236</v>
      </c>
      <c r="P2057" s="5" t="s">
        <v>847</v>
      </c>
      <c r="Q2057" t="str">
        <f>VLOOKUP(P2057,Key!$A$2:$C$160,2,FALSE)</f>
        <v>Home - MDR</v>
      </c>
      <c r="R2057" t="str">
        <f>VLOOKUP(P2057,Key!$A$2:$C$160,3,FALSE)</f>
        <v>Home - MDR</v>
      </c>
      <c r="S2057" t="str">
        <f>VLOOKUP(P2057,Key!$A$2:$D$160,4,FALSE)</f>
        <v>Home - MDR</v>
      </c>
      <c r="T2057" s="5" t="b">
        <v>0</v>
      </c>
      <c r="U2057" s="4">
        <f t="shared" si="272"/>
        <v>12331.70226130447</v>
      </c>
    </row>
    <row r="2058" spans="1:21" x14ac:dyDescent="0.2">
      <c r="A2058">
        <v>9265617961</v>
      </c>
      <c r="B2058" t="s">
        <v>1666</v>
      </c>
      <c r="D2058" s="9">
        <v>45091</v>
      </c>
      <c r="F2058" s="7">
        <f t="shared" si="266"/>
        <v>45091</v>
      </c>
      <c r="G2058" s="6">
        <f t="shared" si="267"/>
        <v>6</v>
      </c>
      <c r="H2058" s="6">
        <f t="shared" si="268"/>
        <v>14</v>
      </c>
      <c r="I2058" s="6">
        <f t="shared" si="269"/>
        <v>2023</v>
      </c>
      <c r="J2058" t="s">
        <v>1117</v>
      </c>
      <c r="K2058" t="s">
        <v>5</v>
      </c>
      <c r="L2058">
        <v>3150</v>
      </c>
      <c r="M2058">
        <v>10460.7568359375</v>
      </c>
      <c r="N2058" s="4">
        <f t="shared" si="270"/>
        <v>10.4607568359375</v>
      </c>
      <c r="O2058" s="4">
        <f t="shared" si="271"/>
        <v>6.5000109359033207</v>
      </c>
      <c r="P2058" s="5" t="s">
        <v>847</v>
      </c>
      <c r="Q2058" t="str">
        <f>VLOOKUP(P2058,Key!$A$2:$C$160,2,FALSE)</f>
        <v>Home - MDR</v>
      </c>
      <c r="R2058" t="str">
        <f>VLOOKUP(P2058,Key!$A$2:$C$160,3,FALSE)</f>
        <v>Home - MDR</v>
      </c>
      <c r="S2058" t="str">
        <f>VLOOKUP(P2058,Key!$A$2:$D$160,4,FALSE)</f>
        <v>Home - MDR</v>
      </c>
      <c r="T2058" s="5" t="b">
        <v>1</v>
      </c>
      <c r="U2058" s="4">
        <f t="shared" si="272"/>
        <v>12338.202272240373</v>
      </c>
    </row>
    <row r="2059" spans="1:21" x14ac:dyDescent="0.2">
      <c r="A2059">
        <v>9271540303</v>
      </c>
      <c r="B2059" t="s">
        <v>1667</v>
      </c>
      <c r="D2059" s="9">
        <v>45092</v>
      </c>
      <c r="F2059" s="7">
        <f t="shared" si="266"/>
        <v>45092</v>
      </c>
      <c r="G2059" s="6">
        <f t="shared" si="267"/>
        <v>6</v>
      </c>
      <c r="H2059" s="6">
        <f t="shared" si="268"/>
        <v>15</v>
      </c>
      <c r="I2059" s="6">
        <f t="shared" si="269"/>
        <v>2023</v>
      </c>
      <c r="J2059" t="s">
        <v>4</v>
      </c>
      <c r="K2059" t="s">
        <v>5</v>
      </c>
      <c r="L2059">
        <v>2801</v>
      </c>
      <c r="M2059">
        <v>10048.5400390625</v>
      </c>
      <c r="N2059" s="4">
        <f t="shared" si="270"/>
        <v>10.0485400390625</v>
      </c>
      <c r="O2059" s="4">
        <f t="shared" si="271"/>
        <v>6.243871372612305</v>
      </c>
      <c r="P2059" s="5" t="s">
        <v>847</v>
      </c>
      <c r="Q2059" t="str">
        <f>VLOOKUP(P2059,Key!$A$2:$C$160,2,FALSE)</f>
        <v>Home - MDR</v>
      </c>
      <c r="R2059" t="str">
        <f>VLOOKUP(P2059,Key!$A$2:$C$160,3,FALSE)</f>
        <v>Home - MDR</v>
      </c>
      <c r="S2059" t="str">
        <f>VLOOKUP(P2059,Key!$A$2:$D$160,4,FALSE)</f>
        <v>Home - MDR</v>
      </c>
      <c r="T2059" s="5" t="b">
        <v>0</v>
      </c>
      <c r="U2059" s="4">
        <f t="shared" si="272"/>
        <v>12344.446143612984</v>
      </c>
    </row>
    <row r="2060" spans="1:21" x14ac:dyDescent="0.2">
      <c r="A2060">
        <v>9277504307</v>
      </c>
      <c r="B2060" t="s">
        <v>1668</v>
      </c>
      <c r="D2060" s="9">
        <v>45093</v>
      </c>
      <c r="F2060" s="7">
        <f t="shared" si="266"/>
        <v>45093</v>
      </c>
      <c r="G2060" s="6">
        <f t="shared" si="267"/>
        <v>6</v>
      </c>
      <c r="H2060" s="6">
        <f t="shared" si="268"/>
        <v>16</v>
      </c>
      <c r="I2060" s="6">
        <f t="shared" si="269"/>
        <v>2023</v>
      </c>
      <c r="J2060" t="s">
        <v>4</v>
      </c>
      <c r="K2060" t="s">
        <v>5</v>
      </c>
      <c r="L2060">
        <v>2837</v>
      </c>
      <c r="M2060">
        <v>10154.150390625</v>
      </c>
      <c r="N2060" s="4">
        <f t="shared" si="270"/>
        <v>10.154150390625</v>
      </c>
      <c r="O2060" s="4">
        <f t="shared" si="271"/>
        <v>6.3094945823730466</v>
      </c>
      <c r="P2060" s="5" t="s">
        <v>847</v>
      </c>
      <c r="Q2060" t="str">
        <f>VLOOKUP(P2060,Key!$A$2:$C$160,2,FALSE)</f>
        <v>Home - MDR</v>
      </c>
      <c r="R2060" t="str">
        <f>VLOOKUP(P2060,Key!$A$2:$C$160,3,FALSE)</f>
        <v>Home - MDR</v>
      </c>
      <c r="S2060" t="str">
        <f>VLOOKUP(P2060,Key!$A$2:$D$160,4,FALSE)</f>
        <v>Home - MDR</v>
      </c>
      <c r="T2060" s="5" t="b">
        <v>0</v>
      </c>
      <c r="U2060" s="4">
        <f t="shared" si="272"/>
        <v>12350.755638195356</v>
      </c>
    </row>
    <row r="2061" spans="1:21" x14ac:dyDescent="0.2">
      <c r="A2061">
        <v>9284169542</v>
      </c>
      <c r="B2061" t="s">
        <v>1669</v>
      </c>
      <c r="D2061" s="9">
        <v>45094</v>
      </c>
      <c r="F2061" s="7">
        <f t="shared" si="266"/>
        <v>45094</v>
      </c>
      <c r="G2061" s="6">
        <f t="shared" si="267"/>
        <v>6</v>
      </c>
      <c r="H2061" s="6">
        <f t="shared" si="268"/>
        <v>17</v>
      </c>
      <c r="I2061" s="6">
        <f t="shared" si="269"/>
        <v>2023</v>
      </c>
      <c r="J2061" t="s">
        <v>4</v>
      </c>
      <c r="K2061" t="s">
        <v>5</v>
      </c>
      <c r="L2061">
        <v>2974</v>
      </c>
      <c r="M2061">
        <v>10449.66015625</v>
      </c>
      <c r="N2061" s="4">
        <f t="shared" si="270"/>
        <v>10.449660156249999</v>
      </c>
      <c r="O2061" s="4">
        <f t="shared" si="271"/>
        <v>6.4931157809492186</v>
      </c>
      <c r="P2061" s="5" t="s">
        <v>847</v>
      </c>
      <c r="Q2061" t="str">
        <f>VLOOKUP(P2061,Key!$A$2:$C$160,2,FALSE)</f>
        <v>Home - MDR</v>
      </c>
      <c r="R2061" t="str">
        <f>VLOOKUP(P2061,Key!$A$2:$C$160,3,FALSE)</f>
        <v>Home - MDR</v>
      </c>
      <c r="S2061" t="str">
        <f>VLOOKUP(P2061,Key!$A$2:$D$160,4,FALSE)</f>
        <v>Home - MDR</v>
      </c>
      <c r="T2061" s="5" t="b">
        <v>0</v>
      </c>
      <c r="U2061" s="4">
        <f t="shared" si="272"/>
        <v>12357.248753976306</v>
      </c>
    </row>
    <row r="2062" spans="1:21" x14ac:dyDescent="0.2">
      <c r="A2062">
        <v>9290723869</v>
      </c>
      <c r="B2062" t="s">
        <v>1670</v>
      </c>
      <c r="D2062" s="9">
        <v>45095</v>
      </c>
      <c r="F2062" s="7">
        <f t="shared" si="266"/>
        <v>45095</v>
      </c>
      <c r="G2062" s="6">
        <f t="shared" si="267"/>
        <v>6</v>
      </c>
      <c r="H2062" s="6">
        <f t="shared" si="268"/>
        <v>18</v>
      </c>
      <c r="I2062" s="6">
        <f t="shared" si="269"/>
        <v>2023</v>
      </c>
      <c r="J2062" t="s">
        <v>1400</v>
      </c>
      <c r="K2062" t="s">
        <v>5</v>
      </c>
      <c r="L2062">
        <v>2700</v>
      </c>
      <c r="M2062">
        <v>8529.5400390625</v>
      </c>
      <c r="N2062" s="4">
        <f t="shared" si="270"/>
        <v>8.5295400390624998</v>
      </c>
      <c r="O2062" s="4">
        <f t="shared" si="271"/>
        <v>5.3000088236123046</v>
      </c>
      <c r="P2062" s="5" t="s">
        <v>847</v>
      </c>
      <c r="Q2062" t="str">
        <f>VLOOKUP(P2062,Key!$A$2:$C$160,2,FALSE)</f>
        <v>Home - MDR</v>
      </c>
      <c r="R2062" t="str">
        <f>VLOOKUP(P2062,Key!$A$2:$C$160,3,FALSE)</f>
        <v>Home - MDR</v>
      </c>
      <c r="S2062" t="str">
        <f>VLOOKUP(P2062,Key!$A$2:$D$160,4,FALSE)</f>
        <v>Home - MDR</v>
      </c>
      <c r="T2062" s="5" t="b">
        <v>1</v>
      </c>
      <c r="U2062" s="4">
        <f t="shared" si="272"/>
        <v>12362.548762799919</v>
      </c>
    </row>
    <row r="2063" spans="1:21" x14ac:dyDescent="0.2">
      <c r="A2063">
        <v>9294706032</v>
      </c>
      <c r="B2063" t="s">
        <v>1671</v>
      </c>
      <c r="D2063" s="9">
        <v>45096</v>
      </c>
      <c r="F2063" s="7">
        <f t="shared" si="266"/>
        <v>45096</v>
      </c>
      <c r="G2063" s="6">
        <f t="shared" si="267"/>
        <v>6</v>
      </c>
      <c r="H2063" s="6">
        <f t="shared" si="268"/>
        <v>19</v>
      </c>
      <c r="I2063" s="6">
        <f t="shared" si="269"/>
        <v>2023</v>
      </c>
      <c r="J2063" t="s">
        <v>1117</v>
      </c>
      <c r="K2063" t="s">
        <v>5</v>
      </c>
      <c r="L2063">
        <v>3600</v>
      </c>
      <c r="M2063">
        <v>11449.849609375</v>
      </c>
      <c r="N2063" s="4">
        <f t="shared" si="270"/>
        <v>11.449849609375001</v>
      </c>
      <c r="O2063" s="4">
        <f t="shared" si="271"/>
        <v>7.1146045016269532</v>
      </c>
      <c r="P2063" s="5" t="s">
        <v>847</v>
      </c>
      <c r="Q2063" t="str">
        <f>VLOOKUP(P2063,Key!$A$2:$C$160,2,FALSE)</f>
        <v>Home - MDR</v>
      </c>
      <c r="R2063" t="str">
        <f>VLOOKUP(P2063,Key!$A$2:$C$160,3,FALSE)</f>
        <v>Home - MDR</v>
      </c>
      <c r="S2063" t="str">
        <f>VLOOKUP(P2063,Key!$A$2:$D$160,4,FALSE)</f>
        <v>Home - MDR</v>
      </c>
      <c r="T2063" s="5" t="b">
        <v>1</v>
      </c>
      <c r="U2063" s="4">
        <f t="shared" si="272"/>
        <v>12369.663367301546</v>
      </c>
    </row>
    <row r="2064" spans="1:21" x14ac:dyDescent="0.2">
      <c r="A2064">
        <v>9303326642</v>
      </c>
      <c r="B2064" t="s">
        <v>1672</v>
      </c>
      <c r="D2064" s="9">
        <v>45097</v>
      </c>
      <c r="F2064" s="7">
        <f t="shared" si="266"/>
        <v>45097</v>
      </c>
      <c r="G2064" s="6">
        <f t="shared" si="267"/>
        <v>6</v>
      </c>
      <c r="H2064" s="6">
        <f t="shared" si="268"/>
        <v>20</v>
      </c>
      <c r="I2064" s="6">
        <f t="shared" si="269"/>
        <v>2023</v>
      </c>
      <c r="J2064" t="s">
        <v>1673</v>
      </c>
      <c r="K2064" t="s">
        <v>5</v>
      </c>
      <c r="L2064">
        <v>3450</v>
      </c>
      <c r="M2064">
        <v>10823.046875</v>
      </c>
      <c r="N2064" s="4">
        <f t="shared" si="270"/>
        <v>10.823046874999999</v>
      </c>
      <c r="O2064" s="4">
        <f t="shared" si="271"/>
        <v>6.7251274597656252</v>
      </c>
      <c r="P2064" t="s">
        <v>2132</v>
      </c>
      <c r="Q2064" t="str">
        <f>VLOOKUP(P2064,Key!$A$2:$C$160,2,FALSE)</f>
        <v>Washington</v>
      </c>
      <c r="R2064" t="str">
        <f>VLOOKUP(P2064,Key!$A$2:$C$160,3,FALSE)</f>
        <v>USA</v>
      </c>
      <c r="S2064" t="str">
        <f>VLOOKUP(P2064,Key!$A$2:$D$160,4,FALSE)</f>
        <v>DOM</v>
      </c>
      <c r="T2064" s="5" t="b">
        <v>1</v>
      </c>
      <c r="U2064" s="4">
        <f t="shared" si="272"/>
        <v>12376.388494761311</v>
      </c>
    </row>
    <row r="2065" spans="1:21" x14ac:dyDescent="0.2">
      <c r="A2065">
        <v>9308343451</v>
      </c>
      <c r="B2065" t="s">
        <v>1674</v>
      </c>
      <c r="D2065" s="9">
        <v>45098</v>
      </c>
      <c r="F2065" s="7">
        <f t="shared" si="266"/>
        <v>45098</v>
      </c>
      <c r="G2065" s="6">
        <f t="shared" si="267"/>
        <v>6</v>
      </c>
      <c r="H2065" s="6">
        <f t="shared" si="268"/>
        <v>21</v>
      </c>
      <c r="I2065" s="6">
        <f t="shared" si="269"/>
        <v>2023</v>
      </c>
      <c r="J2065" t="s">
        <v>4</v>
      </c>
      <c r="K2065" t="s">
        <v>5</v>
      </c>
      <c r="L2065">
        <v>3279</v>
      </c>
      <c r="M2065">
        <v>11294.2900390625</v>
      </c>
      <c r="N2065" s="4">
        <f t="shared" si="270"/>
        <v>11.294290039062499</v>
      </c>
      <c r="O2065" s="4">
        <f t="shared" si="271"/>
        <v>7.0179442958623044</v>
      </c>
      <c r="P2065" t="s">
        <v>63</v>
      </c>
      <c r="Q2065" t="str">
        <f>VLOOKUP(P2065,Key!$A$2:$C$160,2,FALSE)</f>
        <v>Washington</v>
      </c>
      <c r="R2065" t="str">
        <f>VLOOKUP(P2065,Key!$A$2:$C$160,3,FALSE)</f>
        <v>USA</v>
      </c>
      <c r="S2065" t="str">
        <f>VLOOKUP(P2065,Key!$A$2:$D$160,4,FALSE)</f>
        <v>DOM</v>
      </c>
      <c r="T2065" s="5" t="b">
        <v>0</v>
      </c>
      <c r="U2065" s="4">
        <f t="shared" si="272"/>
        <v>12383.406439057173</v>
      </c>
    </row>
    <row r="2066" spans="1:21" x14ac:dyDescent="0.2">
      <c r="A2066">
        <v>9313777661</v>
      </c>
      <c r="B2066" t="s">
        <v>1675</v>
      </c>
      <c r="D2066" s="9">
        <v>45099</v>
      </c>
      <c r="F2066" s="7">
        <f t="shared" si="266"/>
        <v>45099</v>
      </c>
      <c r="G2066" s="6">
        <f t="shared" si="267"/>
        <v>6</v>
      </c>
      <c r="H2066" s="6">
        <f t="shared" si="268"/>
        <v>22</v>
      </c>
      <c r="I2066" s="6">
        <f t="shared" si="269"/>
        <v>2023</v>
      </c>
      <c r="J2066" t="s">
        <v>4</v>
      </c>
      <c r="K2066" t="s">
        <v>5</v>
      </c>
      <c r="L2066">
        <v>2918</v>
      </c>
      <c r="M2066">
        <v>10057.400390625</v>
      </c>
      <c r="N2066" s="4">
        <f t="shared" si="270"/>
        <v>10.057400390625</v>
      </c>
      <c r="O2066" s="4">
        <f t="shared" si="271"/>
        <v>6.2493769381230466</v>
      </c>
      <c r="P2066" s="5" t="s">
        <v>53</v>
      </c>
      <c r="Q2066" t="str">
        <f>VLOOKUP(P2066,Key!$A$2:$C$160,2,FALSE)</f>
        <v>Utah</v>
      </c>
      <c r="R2066" t="str">
        <f>VLOOKUP(P2066,Key!$A$2:$C$160,3,FALSE)</f>
        <v>USA</v>
      </c>
      <c r="S2066" t="str">
        <f>VLOOKUP(P2066,Key!$A$2:$D$160,4,FALSE)</f>
        <v>DOM</v>
      </c>
      <c r="T2066" s="5" t="b">
        <v>0</v>
      </c>
      <c r="U2066" s="4">
        <f t="shared" si="272"/>
        <v>12389.655815995297</v>
      </c>
    </row>
    <row r="2067" spans="1:21" x14ac:dyDescent="0.2">
      <c r="A2067">
        <v>9320513832</v>
      </c>
      <c r="B2067" t="s">
        <v>1676</v>
      </c>
      <c r="D2067" s="9">
        <v>45100</v>
      </c>
      <c r="F2067" s="7">
        <f t="shared" si="266"/>
        <v>45100</v>
      </c>
      <c r="G2067" s="6">
        <f t="shared" si="267"/>
        <v>6</v>
      </c>
      <c r="H2067" s="6">
        <f t="shared" si="268"/>
        <v>23</v>
      </c>
      <c r="I2067" s="6">
        <f t="shared" si="269"/>
        <v>2023</v>
      </c>
      <c r="J2067" t="s">
        <v>4</v>
      </c>
      <c r="K2067" t="s">
        <v>5</v>
      </c>
      <c r="L2067">
        <v>2979</v>
      </c>
      <c r="M2067">
        <v>10533.830078125</v>
      </c>
      <c r="N2067" s="4">
        <f t="shared" si="270"/>
        <v>10.533830078125</v>
      </c>
      <c r="O2067" s="4">
        <f t="shared" si="271"/>
        <v>6.5454165294746094</v>
      </c>
      <c r="P2067" s="5" t="s">
        <v>1844</v>
      </c>
      <c r="Q2067" t="str">
        <f>VLOOKUP(P2067,Key!$A$2:$C$160,2,FALSE)</f>
        <v>Wyoming</v>
      </c>
      <c r="R2067" t="str">
        <f>VLOOKUP(P2067,Key!$A$2:$C$160,3,FALSE)</f>
        <v>USA</v>
      </c>
      <c r="S2067" t="str">
        <f>VLOOKUP(P2067,Key!$A$2:$D$160,4,FALSE)</f>
        <v>DOM</v>
      </c>
      <c r="T2067" s="5" t="b">
        <v>0</v>
      </c>
      <c r="U2067" s="4">
        <f t="shared" si="272"/>
        <v>12396.201232524771</v>
      </c>
    </row>
    <row r="2068" spans="1:21" x14ac:dyDescent="0.2">
      <c r="A2068">
        <v>9326147259</v>
      </c>
      <c r="B2068" t="s">
        <v>1677</v>
      </c>
      <c r="D2068" s="9">
        <v>45101</v>
      </c>
      <c r="F2068" s="7">
        <f t="shared" si="266"/>
        <v>45101</v>
      </c>
      <c r="G2068" s="6">
        <f t="shared" si="267"/>
        <v>6</v>
      </c>
      <c r="H2068" s="6">
        <f t="shared" si="268"/>
        <v>24</v>
      </c>
      <c r="I2068" s="6">
        <f t="shared" si="269"/>
        <v>2023</v>
      </c>
      <c r="J2068" t="s">
        <v>4</v>
      </c>
      <c r="K2068" t="s">
        <v>5</v>
      </c>
      <c r="L2068">
        <v>2862</v>
      </c>
      <c r="M2068">
        <v>10196.6396484375</v>
      </c>
      <c r="N2068" s="4">
        <f t="shared" si="270"/>
        <v>10.1966396484375</v>
      </c>
      <c r="O2068" s="4">
        <f t="shared" si="271"/>
        <v>6.3358961749892577</v>
      </c>
      <c r="P2068" s="5" t="s">
        <v>1844</v>
      </c>
      <c r="Q2068" t="str">
        <f>VLOOKUP(P2068,Key!$A$2:$C$160,2,FALSE)</f>
        <v>Wyoming</v>
      </c>
      <c r="R2068" t="str">
        <f>VLOOKUP(P2068,Key!$A$2:$C$160,3,FALSE)</f>
        <v>USA</v>
      </c>
      <c r="S2068" t="str">
        <f>VLOOKUP(P2068,Key!$A$2:$D$160,4,FALSE)</f>
        <v>DOM</v>
      </c>
      <c r="T2068" s="5" t="b">
        <v>0</v>
      </c>
      <c r="U2068" s="4">
        <f t="shared" si="272"/>
        <v>12402.53712869976</v>
      </c>
    </row>
    <row r="2069" spans="1:21" x14ac:dyDescent="0.2">
      <c r="A2069">
        <v>9332589823</v>
      </c>
      <c r="B2069" t="s">
        <v>1678</v>
      </c>
      <c r="D2069" s="9">
        <v>45102</v>
      </c>
      <c r="F2069" s="7">
        <f t="shared" si="266"/>
        <v>45102</v>
      </c>
      <c r="G2069" s="6">
        <f t="shared" si="267"/>
        <v>6</v>
      </c>
      <c r="H2069" s="6">
        <f t="shared" si="268"/>
        <v>25</v>
      </c>
      <c r="I2069" s="6">
        <f t="shared" si="269"/>
        <v>2023</v>
      </c>
      <c r="J2069" t="s">
        <v>4</v>
      </c>
      <c r="K2069" t="s">
        <v>5</v>
      </c>
      <c r="L2069">
        <v>1900</v>
      </c>
      <c r="M2069">
        <v>6647.77001953125</v>
      </c>
      <c r="N2069" s="4">
        <f t="shared" si="270"/>
        <v>6.6477700195312499</v>
      </c>
      <c r="O2069" s="4">
        <f t="shared" si="271"/>
        <v>4.1307315048061524</v>
      </c>
      <c r="P2069" s="5" t="s">
        <v>1844</v>
      </c>
      <c r="Q2069" t="str">
        <f>VLOOKUP(P2069,Key!$A$2:$C$160,2,FALSE)</f>
        <v>Wyoming</v>
      </c>
      <c r="R2069" t="str">
        <f>VLOOKUP(P2069,Key!$A$2:$C$160,3,FALSE)</f>
        <v>USA</v>
      </c>
      <c r="S2069" t="str">
        <f>VLOOKUP(P2069,Key!$A$2:$D$160,4,FALSE)</f>
        <v>DOM</v>
      </c>
      <c r="T2069" s="5" t="b">
        <v>0</v>
      </c>
      <c r="U2069" s="4">
        <f t="shared" si="272"/>
        <v>12406.667860204567</v>
      </c>
    </row>
    <row r="2070" spans="1:21" x14ac:dyDescent="0.2">
      <c r="A2070">
        <v>9338649543</v>
      </c>
      <c r="B2070" t="s">
        <v>1679</v>
      </c>
      <c r="D2070" s="9">
        <v>45103</v>
      </c>
      <c r="F2070" s="7">
        <f t="shared" si="266"/>
        <v>45103</v>
      </c>
      <c r="G2070" s="6">
        <f t="shared" si="267"/>
        <v>6</v>
      </c>
      <c r="H2070" s="6">
        <f t="shared" si="268"/>
        <v>26</v>
      </c>
      <c r="I2070" s="6">
        <f t="shared" si="269"/>
        <v>2023</v>
      </c>
      <c r="J2070" t="s">
        <v>4</v>
      </c>
      <c r="K2070" t="s">
        <v>5</v>
      </c>
      <c r="L2070">
        <v>3000</v>
      </c>
      <c r="M2070">
        <v>10458.169921875</v>
      </c>
      <c r="N2070" s="4">
        <f t="shared" si="270"/>
        <v>10.458169921874999</v>
      </c>
      <c r="O2070" s="4">
        <f t="shared" si="271"/>
        <v>6.4984035025253908</v>
      </c>
      <c r="P2070" s="5" t="s">
        <v>1845</v>
      </c>
      <c r="Q2070" t="str">
        <f>VLOOKUP(P2070,Key!$A$2:$C$160,2,FALSE)</f>
        <v>Wyoming</v>
      </c>
      <c r="R2070" t="str">
        <f>VLOOKUP(P2070,Key!$A$2:$C$160,3,FALSE)</f>
        <v>USA</v>
      </c>
      <c r="S2070" t="str">
        <f>VLOOKUP(P2070,Key!$A$2:$D$160,4,FALSE)</f>
        <v>DOM</v>
      </c>
      <c r="T2070" s="5" t="b">
        <v>0</v>
      </c>
      <c r="U2070" s="4">
        <f t="shared" si="272"/>
        <v>12413.166263707091</v>
      </c>
    </row>
    <row r="2071" spans="1:21" x14ac:dyDescent="0.2">
      <c r="A2071">
        <v>9344844154</v>
      </c>
      <c r="B2071" t="s">
        <v>1680</v>
      </c>
      <c r="D2071" s="9">
        <v>45104</v>
      </c>
      <c r="F2071" s="7">
        <f t="shared" si="266"/>
        <v>45104</v>
      </c>
      <c r="G2071" s="6">
        <f t="shared" si="267"/>
        <v>6</v>
      </c>
      <c r="H2071" s="6">
        <f t="shared" si="268"/>
        <v>27</v>
      </c>
      <c r="I2071" s="6">
        <f t="shared" si="269"/>
        <v>2023</v>
      </c>
      <c r="J2071" t="s">
        <v>1681</v>
      </c>
      <c r="K2071" t="s">
        <v>5</v>
      </c>
      <c r="L2071">
        <v>3300</v>
      </c>
      <c r="M2071">
        <v>10782.6259765625</v>
      </c>
      <c r="N2071" s="4">
        <f t="shared" si="270"/>
        <v>10.7826259765625</v>
      </c>
      <c r="O2071" s="4">
        <f t="shared" si="271"/>
        <v>6.7000110856826174</v>
      </c>
      <c r="P2071" t="s">
        <v>53</v>
      </c>
      <c r="Q2071" t="str">
        <f>VLOOKUP(P2071,Key!$A$2:$C$160,2,FALSE)</f>
        <v>Utah</v>
      </c>
      <c r="R2071" t="str">
        <f>VLOOKUP(P2071,Key!$A$2:$C$160,3,FALSE)</f>
        <v>USA</v>
      </c>
      <c r="S2071" t="str">
        <f>VLOOKUP(P2071,Key!$A$2:$D$160,4,FALSE)</f>
        <v>DOM</v>
      </c>
      <c r="T2071" s="5" t="b">
        <v>1</v>
      </c>
      <c r="U2071" s="4">
        <f t="shared" si="272"/>
        <v>12419.866274792774</v>
      </c>
    </row>
    <row r="2072" spans="1:21" x14ac:dyDescent="0.2">
      <c r="A2072">
        <v>9351081775</v>
      </c>
      <c r="B2072" t="s">
        <v>1682</v>
      </c>
      <c r="D2072" s="9">
        <v>45105</v>
      </c>
      <c r="F2072" s="7">
        <f t="shared" si="266"/>
        <v>45105</v>
      </c>
      <c r="G2072" s="6">
        <f t="shared" si="267"/>
        <v>6</v>
      </c>
      <c r="H2072" s="6">
        <f t="shared" si="268"/>
        <v>28</v>
      </c>
      <c r="I2072" s="6">
        <f t="shared" si="269"/>
        <v>2023</v>
      </c>
      <c r="J2072" t="s">
        <v>1117</v>
      </c>
      <c r="K2072" t="s">
        <v>5</v>
      </c>
      <c r="L2072">
        <v>2880</v>
      </c>
      <c r="M2072">
        <v>9173.279296875</v>
      </c>
      <c r="N2072" s="4">
        <f t="shared" si="270"/>
        <v>9.1732792968750001</v>
      </c>
      <c r="O2072" s="4">
        <f t="shared" si="271"/>
        <v>5.7000097299785155</v>
      </c>
      <c r="P2072" s="5" t="s">
        <v>847</v>
      </c>
      <c r="Q2072" t="str">
        <f>VLOOKUP(P2072,Key!$A$2:$C$160,2,FALSE)</f>
        <v>Home - MDR</v>
      </c>
      <c r="R2072" t="str">
        <f>VLOOKUP(P2072,Key!$A$2:$C$160,3,FALSE)</f>
        <v>Home - MDR</v>
      </c>
      <c r="S2072" t="str">
        <f>VLOOKUP(P2072,Key!$A$2:$D$160,4,FALSE)</f>
        <v>Home - MDR</v>
      </c>
      <c r="T2072" s="5" t="b">
        <v>1</v>
      </c>
      <c r="U2072" s="4">
        <f t="shared" si="272"/>
        <v>12425.566284522753</v>
      </c>
    </row>
    <row r="2073" spans="1:21" x14ac:dyDescent="0.2">
      <c r="A2073">
        <v>9357913288</v>
      </c>
      <c r="B2073" t="s">
        <v>1683</v>
      </c>
      <c r="D2073" s="9">
        <v>45106</v>
      </c>
      <c r="F2073" s="7">
        <f t="shared" si="266"/>
        <v>45106</v>
      </c>
      <c r="G2073" s="6">
        <f t="shared" si="267"/>
        <v>6</v>
      </c>
      <c r="H2073" s="6">
        <f t="shared" si="268"/>
        <v>29</v>
      </c>
      <c r="I2073" s="6">
        <f t="shared" si="269"/>
        <v>2023</v>
      </c>
      <c r="J2073" t="s">
        <v>4</v>
      </c>
      <c r="K2073" t="s">
        <v>5</v>
      </c>
      <c r="L2073">
        <v>2902</v>
      </c>
      <c r="M2073">
        <v>10149.83984375</v>
      </c>
      <c r="N2073" s="4">
        <f t="shared" si="270"/>
        <v>10.14983984375</v>
      </c>
      <c r="O2073" s="4">
        <f t="shared" si="271"/>
        <v>6.3068161335507815</v>
      </c>
      <c r="P2073" s="5" t="s">
        <v>847</v>
      </c>
      <c r="Q2073" t="str">
        <f>VLOOKUP(P2073,Key!$A$2:$C$160,2,FALSE)</f>
        <v>Home - MDR</v>
      </c>
      <c r="R2073" t="str">
        <f>VLOOKUP(P2073,Key!$A$2:$C$160,3,FALSE)</f>
        <v>Home - MDR</v>
      </c>
      <c r="S2073" t="str">
        <f>VLOOKUP(P2073,Key!$A$2:$D$160,4,FALSE)</f>
        <v>Home - MDR</v>
      </c>
      <c r="T2073" s="5" t="b">
        <v>0</v>
      </c>
      <c r="U2073" s="4">
        <f t="shared" si="272"/>
        <v>12431.873100656303</v>
      </c>
    </row>
    <row r="2074" spans="1:21" x14ac:dyDescent="0.2">
      <c r="A2074">
        <v>9364139559</v>
      </c>
      <c r="B2074" t="s">
        <v>1684</v>
      </c>
      <c r="D2074" s="9">
        <v>45107</v>
      </c>
      <c r="F2074" s="7">
        <f t="shared" si="266"/>
        <v>45107</v>
      </c>
      <c r="G2074" s="6">
        <f t="shared" si="267"/>
        <v>6</v>
      </c>
      <c r="H2074" s="6">
        <f t="shared" si="268"/>
        <v>30</v>
      </c>
      <c r="I2074" s="6">
        <f t="shared" si="269"/>
        <v>2023</v>
      </c>
      <c r="J2074" t="s">
        <v>7</v>
      </c>
      <c r="K2074" t="s">
        <v>5</v>
      </c>
      <c r="L2074">
        <v>2904</v>
      </c>
      <c r="M2074">
        <v>10458.7802734375</v>
      </c>
      <c r="N2074" s="4">
        <f t="shared" si="270"/>
        <v>10.458780273437499</v>
      </c>
      <c r="O2074" s="4">
        <f t="shared" si="271"/>
        <v>6.4987827572861327</v>
      </c>
      <c r="P2074" s="5" t="s">
        <v>847</v>
      </c>
      <c r="Q2074" t="str">
        <f>VLOOKUP(P2074,Key!$A$2:$C$160,2,FALSE)</f>
        <v>Home - MDR</v>
      </c>
      <c r="R2074" t="str">
        <f>VLOOKUP(P2074,Key!$A$2:$C$160,3,FALSE)</f>
        <v>Home - MDR</v>
      </c>
      <c r="S2074" t="str">
        <f>VLOOKUP(P2074,Key!$A$2:$D$160,4,FALSE)</f>
        <v>Home - MDR</v>
      </c>
      <c r="T2074" s="5" t="b">
        <v>0</v>
      </c>
      <c r="U2074" s="4">
        <f t="shared" si="272"/>
        <v>12438.371883413589</v>
      </c>
    </row>
    <row r="2075" spans="1:21" x14ac:dyDescent="0.2">
      <c r="A2075">
        <v>9369803027</v>
      </c>
      <c r="B2075" t="s">
        <v>1685</v>
      </c>
      <c r="D2075" s="9">
        <v>45108</v>
      </c>
      <c r="F2075" s="7">
        <f t="shared" si="266"/>
        <v>45108</v>
      </c>
      <c r="G2075" s="6">
        <f t="shared" si="267"/>
        <v>7</v>
      </c>
      <c r="H2075" s="6">
        <f t="shared" si="268"/>
        <v>1</v>
      </c>
      <c r="I2075" s="6">
        <f t="shared" si="269"/>
        <v>2023</v>
      </c>
      <c r="J2075" t="s">
        <v>4</v>
      </c>
      <c r="K2075" t="s">
        <v>5</v>
      </c>
      <c r="L2075">
        <v>2849</v>
      </c>
      <c r="M2075">
        <v>10257.669921875</v>
      </c>
      <c r="N2075" s="4">
        <f t="shared" si="270"/>
        <v>10.257669921874999</v>
      </c>
      <c r="O2075" s="4">
        <f t="shared" si="271"/>
        <v>6.3738186170253908</v>
      </c>
      <c r="P2075" s="5" t="s">
        <v>847</v>
      </c>
      <c r="Q2075" t="str">
        <f>VLOOKUP(P2075,Key!$A$2:$C$160,2,FALSE)</f>
        <v>Home - MDR</v>
      </c>
      <c r="R2075" t="str">
        <f>VLOOKUP(P2075,Key!$A$2:$C$160,3,FALSE)</f>
        <v>Home - MDR</v>
      </c>
      <c r="S2075" t="str">
        <f>VLOOKUP(P2075,Key!$A$2:$D$160,4,FALSE)</f>
        <v>Home - MDR</v>
      </c>
      <c r="T2075" s="5" t="b">
        <v>0</v>
      </c>
      <c r="U2075" s="4">
        <f t="shared" si="272"/>
        <v>12444.745702030614</v>
      </c>
    </row>
    <row r="2076" spans="1:21" x14ac:dyDescent="0.2">
      <c r="A2076">
        <v>9375943209</v>
      </c>
      <c r="B2076" t="s">
        <v>1686</v>
      </c>
      <c r="D2076" s="9">
        <v>45109</v>
      </c>
      <c r="F2076" s="7">
        <f t="shared" si="266"/>
        <v>45109</v>
      </c>
      <c r="G2076" s="6">
        <f t="shared" si="267"/>
        <v>7</v>
      </c>
      <c r="H2076" s="6">
        <f t="shared" si="268"/>
        <v>2</v>
      </c>
      <c r="I2076" s="6">
        <f t="shared" si="269"/>
        <v>2023</v>
      </c>
      <c r="J2076" t="s">
        <v>1117</v>
      </c>
      <c r="K2076" t="s">
        <v>5</v>
      </c>
      <c r="L2076">
        <v>2400</v>
      </c>
      <c r="M2076">
        <v>7242.0625</v>
      </c>
      <c r="N2076" s="4">
        <f t="shared" si="270"/>
        <v>7.2420625000000003</v>
      </c>
      <c r="O2076" s="4">
        <f t="shared" si="271"/>
        <v>4.5000076176875003</v>
      </c>
      <c r="P2076" s="5" t="s">
        <v>847</v>
      </c>
      <c r="Q2076" t="str">
        <f>VLOOKUP(P2076,Key!$A$2:$C$160,2,FALSE)</f>
        <v>Home - MDR</v>
      </c>
      <c r="R2076" t="str">
        <f>VLOOKUP(P2076,Key!$A$2:$C$160,3,FALSE)</f>
        <v>Home - MDR</v>
      </c>
      <c r="S2076" t="str">
        <f>VLOOKUP(P2076,Key!$A$2:$D$160,4,FALSE)</f>
        <v>Home - MDR</v>
      </c>
      <c r="T2076" s="5" t="b">
        <v>1</v>
      </c>
      <c r="U2076" s="4">
        <f t="shared" si="272"/>
        <v>12449.245709648301</v>
      </c>
    </row>
    <row r="2077" spans="1:21" x14ac:dyDescent="0.2">
      <c r="A2077">
        <v>9381752453</v>
      </c>
      <c r="B2077" t="s">
        <v>1687</v>
      </c>
      <c r="D2077" s="9">
        <v>45110</v>
      </c>
      <c r="F2077" s="7">
        <f t="shared" ref="F2077:F2140" si="273">DATE(I2077,G2077,H2077)</f>
        <v>45110</v>
      </c>
      <c r="G2077" s="6">
        <f t="shared" ref="G2077:G2140" si="274">MONTH(D2077)</f>
        <v>7</v>
      </c>
      <c r="H2077" s="6">
        <f t="shared" ref="H2077:H2140" si="275">DAY(D2077)</f>
        <v>3</v>
      </c>
      <c r="I2077" s="6">
        <f t="shared" ref="I2077:I2140" si="276">YEAR(D2077)</f>
        <v>2023</v>
      </c>
      <c r="J2077" t="s">
        <v>4</v>
      </c>
      <c r="K2077" t="s">
        <v>5</v>
      </c>
      <c r="L2077">
        <v>2850</v>
      </c>
      <c r="M2077">
        <v>10085.83984375</v>
      </c>
      <c r="N2077" s="4">
        <f t="shared" si="270"/>
        <v>10.08583984375</v>
      </c>
      <c r="O2077" s="4">
        <f t="shared" si="271"/>
        <v>6.2670483895507809</v>
      </c>
      <c r="P2077" s="5" t="s">
        <v>847</v>
      </c>
      <c r="Q2077" t="str">
        <f>VLOOKUP(P2077,Key!$A$2:$C$160,2,FALSE)</f>
        <v>Home - MDR</v>
      </c>
      <c r="R2077" t="str">
        <f>VLOOKUP(P2077,Key!$A$2:$C$160,3,FALSE)</f>
        <v>Home - MDR</v>
      </c>
      <c r="S2077" t="str">
        <f>VLOOKUP(P2077,Key!$A$2:$D$160,4,FALSE)</f>
        <v>Home - MDR</v>
      </c>
      <c r="T2077" s="5" t="b">
        <v>0</v>
      </c>
      <c r="U2077" s="4">
        <f t="shared" si="272"/>
        <v>12455.512758037852</v>
      </c>
    </row>
    <row r="2078" spans="1:21" x14ac:dyDescent="0.2">
      <c r="A2078">
        <v>9388279423</v>
      </c>
      <c r="B2078" t="s">
        <v>1688</v>
      </c>
      <c r="D2078" s="9">
        <v>45111</v>
      </c>
      <c r="F2078" s="7">
        <f t="shared" si="273"/>
        <v>45111</v>
      </c>
      <c r="G2078" s="6">
        <f t="shared" si="274"/>
        <v>7</v>
      </c>
      <c r="H2078" s="6">
        <f t="shared" si="275"/>
        <v>4</v>
      </c>
      <c r="I2078" s="6">
        <f t="shared" si="276"/>
        <v>2023</v>
      </c>
      <c r="J2078" t="s">
        <v>1689</v>
      </c>
      <c r="K2078" t="s">
        <v>5</v>
      </c>
      <c r="L2078">
        <v>3300</v>
      </c>
      <c r="M2078">
        <v>11347.91015625</v>
      </c>
      <c r="N2078" s="4">
        <f t="shared" si="270"/>
        <v>11.34791015625</v>
      </c>
      <c r="O2078" s="4">
        <f t="shared" si="271"/>
        <v>7.051262281699219</v>
      </c>
      <c r="P2078" s="5" t="s">
        <v>847</v>
      </c>
      <c r="Q2078" t="str">
        <f>VLOOKUP(P2078,Key!$A$2:$C$160,2,FALSE)</f>
        <v>Home - MDR</v>
      </c>
      <c r="R2078" t="str">
        <f>VLOOKUP(P2078,Key!$A$2:$C$160,3,FALSE)</f>
        <v>Home - MDR</v>
      </c>
      <c r="S2078" t="str">
        <f>VLOOKUP(P2078,Key!$A$2:$D$160,4,FALSE)</f>
        <v>Home - MDR</v>
      </c>
      <c r="T2078" s="5" t="b">
        <v>0</v>
      </c>
      <c r="U2078" s="4">
        <f t="shared" si="272"/>
        <v>12462.564020319551</v>
      </c>
    </row>
    <row r="2079" spans="1:21" x14ac:dyDescent="0.2">
      <c r="A2079">
        <v>9394652467</v>
      </c>
      <c r="B2079" t="s">
        <v>1690</v>
      </c>
      <c r="D2079" s="9">
        <v>45112</v>
      </c>
      <c r="F2079" s="7">
        <f t="shared" si="273"/>
        <v>45112</v>
      </c>
      <c r="G2079" s="6">
        <f t="shared" si="274"/>
        <v>7</v>
      </c>
      <c r="H2079" s="6">
        <f t="shared" si="275"/>
        <v>5</v>
      </c>
      <c r="I2079" s="6">
        <f t="shared" si="276"/>
        <v>2023</v>
      </c>
      <c r="J2079" t="s">
        <v>7</v>
      </c>
      <c r="K2079" t="s">
        <v>5</v>
      </c>
      <c r="L2079">
        <v>2506</v>
      </c>
      <c r="M2079">
        <v>8939.2802734375</v>
      </c>
      <c r="N2079" s="4">
        <f t="shared" si="270"/>
        <v>8.9392802734375003</v>
      </c>
      <c r="O2079" s="4">
        <f t="shared" si="271"/>
        <v>5.5546095227861327</v>
      </c>
      <c r="P2079" s="5" t="s">
        <v>847</v>
      </c>
      <c r="Q2079" t="str">
        <f>VLOOKUP(P2079,Key!$A$2:$C$160,2,FALSE)</f>
        <v>Home - MDR</v>
      </c>
      <c r="R2079" t="str">
        <f>VLOOKUP(P2079,Key!$A$2:$C$160,3,FALSE)</f>
        <v>Home - MDR</v>
      </c>
      <c r="S2079" t="str">
        <f>VLOOKUP(P2079,Key!$A$2:$D$160,4,FALSE)</f>
        <v>Home - MDR</v>
      </c>
      <c r="T2079" s="5" t="b">
        <v>0</v>
      </c>
      <c r="U2079" s="4">
        <f t="shared" si="272"/>
        <v>12468.118629842336</v>
      </c>
    </row>
    <row r="2080" spans="1:21" x14ac:dyDescent="0.2">
      <c r="A2080">
        <v>9400503167</v>
      </c>
      <c r="B2080" t="s">
        <v>1691</v>
      </c>
      <c r="D2080" s="9">
        <v>45113</v>
      </c>
      <c r="F2080" s="7">
        <f t="shared" si="273"/>
        <v>45113</v>
      </c>
      <c r="G2080" s="6">
        <f t="shared" si="274"/>
        <v>7</v>
      </c>
      <c r="H2080" s="6">
        <f t="shared" si="275"/>
        <v>6</v>
      </c>
      <c r="I2080" s="6">
        <f t="shared" si="276"/>
        <v>2023</v>
      </c>
      <c r="J2080" t="s">
        <v>4</v>
      </c>
      <c r="K2080" t="s">
        <v>5</v>
      </c>
      <c r="L2080">
        <v>2892</v>
      </c>
      <c r="M2080">
        <v>10261.7197265625</v>
      </c>
      <c r="N2080" s="4">
        <f t="shared" si="270"/>
        <v>10.2617197265625</v>
      </c>
      <c r="O2080" s="4">
        <f t="shared" si="271"/>
        <v>6.3763350482138677</v>
      </c>
      <c r="P2080" s="5" t="s">
        <v>847</v>
      </c>
      <c r="Q2080" t="str">
        <f>VLOOKUP(P2080,Key!$A$2:$C$160,2,FALSE)</f>
        <v>Home - MDR</v>
      </c>
      <c r="R2080" t="str">
        <f>VLOOKUP(P2080,Key!$A$2:$C$160,3,FALSE)</f>
        <v>Home - MDR</v>
      </c>
      <c r="S2080" t="str">
        <f>VLOOKUP(P2080,Key!$A$2:$D$160,4,FALSE)</f>
        <v>Home - MDR</v>
      </c>
      <c r="T2080" s="5" t="b">
        <v>0</v>
      </c>
      <c r="U2080" s="4">
        <f t="shared" si="272"/>
        <v>12474.494964890549</v>
      </c>
    </row>
    <row r="2081" spans="1:21" x14ac:dyDescent="0.2">
      <c r="A2081">
        <v>9406758785</v>
      </c>
      <c r="B2081" t="s">
        <v>1692</v>
      </c>
      <c r="D2081" s="9">
        <v>45114</v>
      </c>
      <c r="F2081" s="7">
        <f t="shared" si="273"/>
        <v>45114</v>
      </c>
      <c r="G2081" s="6">
        <f t="shared" si="274"/>
        <v>7</v>
      </c>
      <c r="H2081" s="6">
        <f t="shared" si="275"/>
        <v>7</v>
      </c>
      <c r="I2081" s="6">
        <f t="shared" si="276"/>
        <v>2023</v>
      </c>
      <c r="J2081" t="s">
        <v>4</v>
      </c>
      <c r="K2081" t="s">
        <v>5</v>
      </c>
      <c r="L2081">
        <v>2854</v>
      </c>
      <c r="M2081">
        <v>10177.0595703125</v>
      </c>
      <c r="N2081" s="4">
        <f t="shared" si="270"/>
        <v>10.177059570312499</v>
      </c>
      <c r="O2081" s="4">
        <f t="shared" si="271"/>
        <v>6.3237296822646485</v>
      </c>
      <c r="P2081" s="5" t="s">
        <v>847</v>
      </c>
      <c r="Q2081" t="str">
        <f>VLOOKUP(P2081,Key!$A$2:$C$160,2,FALSE)</f>
        <v>Home - MDR</v>
      </c>
      <c r="R2081" t="str">
        <f>VLOOKUP(P2081,Key!$A$2:$C$160,3,FALSE)</f>
        <v>Home - MDR</v>
      </c>
      <c r="S2081" t="str">
        <f>VLOOKUP(P2081,Key!$A$2:$D$160,4,FALSE)</f>
        <v>Home - MDR</v>
      </c>
      <c r="T2081" s="5" t="b">
        <v>0</v>
      </c>
      <c r="U2081" s="4">
        <f t="shared" si="272"/>
        <v>12480.818694572814</v>
      </c>
    </row>
    <row r="2082" spans="1:21" x14ac:dyDescent="0.2">
      <c r="A2082">
        <v>9413180009</v>
      </c>
      <c r="B2082" t="s">
        <v>1693</v>
      </c>
      <c r="D2082" s="9">
        <v>45115</v>
      </c>
      <c r="F2082" s="7">
        <f t="shared" si="273"/>
        <v>45115</v>
      </c>
      <c r="G2082" s="6">
        <f t="shared" si="274"/>
        <v>7</v>
      </c>
      <c r="H2082" s="6">
        <f t="shared" si="275"/>
        <v>8</v>
      </c>
      <c r="I2082" s="6">
        <f t="shared" si="276"/>
        <v>2023</v>
      </c>
      <c r="J2082" t="s">
        <v>1117</v>
      </c>
      <c r="K2082" t="s">
        <v>5</v>
      </c>
      <c r="L2082">
        <v>3300</v>
      </c>
      <c r="M2082">
        <v>10621.69140625</v>
      </c>
      <c r="N2082" s="4">
        <f t="shared" si="270"/>
        <v>10.621691406249999</v>
      </c>
      <c r="O2082" s="4">
        <f t="shared" si="271"/>
        <v>6.6000110107929686</v>
      </c>
      <c r="P2082" s="5" t="s">
        <v>847</v>
      </c>
      <c r="Q2082" t="str">
        <f>VLOOKUP(P2082,Key!$A$2:$C$160,2,FALSE)</f>
        <v>Home - MDR</v>
      </c>
      <c r="R2082" t="str">
        <f>VLOOKUP(P2082,Key!$A$2:$C$160,3,FALSE)</f>
        <v>Home - MDR</v>
      </c>
      <c r="S2082" t="str">
        <f>VLOOKUP(P2082,Key!$A$2:$D$160,4,FALSE)</f>
        <v>Home - MDR</v>
      </c>
      <c r="T2082" s="5" t="b">
        <v>1</v>
      </c>
      <c r="U2082" s="4">
        <f t="shared" si="272"/>
        <v>12487.418705583606</v>
      </c>
    </row>
    <row r="2083" spans="1:21" x14ac:dyDescent="0.2">
      <c r="A2083">
        <v>9419824513</v>
      </c>
      <c r="B2083" t="s">
        <v>1694</v>
      </c>
      <c r="D2083" s="9">
        <v>45116</v>
      </c>
      <c r="F2083" s="7">
        <f t="shared" si="273"/>
        <v>45116</v>
      </c>
      <c r="G2083" s="6">
        <f t="shared" si="274"/>
        <v>7</v>
      </c>
      <c r="H2083" s="6">
        <f t="shared" si="275"/>
        <v>9</v>
      </c>
      <c r="I2083" s="6">
        <f t="shared" si="276"/>
        <v>2023</v>
      </c>
      <c r="J2083" t="s">
        <v>4</v>
      </c>
      <c r="K2083" t="s">
        <v>5</v>
      </c>
      <c r="L2083">
        <v>1869</v>
      </c>
      <c r="M2083">
        <v>6655.0400390625</v>
      </c>
      <c r="N2083" s="4">
        <f t="shared" si="270"/>
        <v>6.6550400390625004</v>
      </c>
      <c r="O2083" s="4">
        <f t="shared" si="271"/>
        <v>4.135248884112305</v>
      </c>
      <c r="P2083" s="5" t="s">
        <v>847</v>
      </c>
      <c r="Q2083" t="str">
        <f>VLOOKUP(P2083,Key!$A$2:$C$160,2,FALSE)</f>
        <v>Home - MDR</v>
      </c>
      <c r="R2083" t="str">
        <f>VLOOKUP(P2083,Key!$A$2:$C$160,3,FALSE)</f>
        <v>Home - MDR</v>
      </c>
      <c r="S2083" t="str">
        <f>VLOOKUP(P2083,Key!$A$2:$D$160,4,FALSE)</f>
        <v>Home - MDR</v>
      </c>
      <c r="T2083" s="5" t="b">
        <v>0</v>
      </c>
      <c r="U2083" s="4">
        <f t="shared" si="272"/>
        <v>12491.553954467719</v>
      </c>
    </row>
    <row r="2084" spans="1:21" x14ac:dyDescent="0.2">
      <c r="A2084">
        <v>9425316913</v>
      </c>
      <c r="B2084" t="s">
        <v>1695</v>
      </c>
      <c r="D2084" s="9">
        <v>45117</v>
      </c>
      <c r="F2084" s="7">
        <f t="shared" si="273"/>
        <v>45117</v>
      </c>
      <c r="G2084" s="6">
        <f t="shared" si="274"/>
        <v>7</v>
      </c>
      <c r="H2084" s="6">
        <f t="shared" si="275"/>
        <v>10</v>
      </c>
      <c r="I2084" s="6">
        <f t="shared" si="276"/>
        <v>2023</v>
      </c>
      <c r="J2084" t="s">
        <v>4</v>
      </c>
      <c r="K2084" t="s">
        <v>5</v>
      </c>
      <c r="L2084">
        <v>2830</v>
      </c>
      <c r="M2084">
        <v>10208.41015625</v>
      </c>
      <c r="N2084" s="4">
        <f t="shared" si="270"/>
        <v>10.20841015625</v>
      </c>
      <c r="O2084" s="4">
        <f t="shared" si="271"/>
        <v>6.3432100271992189</v>
      </c>
      <c r="P2084" s="5" t="s">
        <v>847</v>
      </c>
      <c r="Q2084" t="str">
        <f>VLOOKUP(P2084,Key!$A$2:$C$160,2,FALSE)</f>
        <v>Home - MDR</v>
      </c>
      <c r="R2084" t="str">
        <f>VLOOKUP(P2084,Key!$A$2:$C$160,3,FALSE)</f>
        <v>Home - MDR</v>
      </c>
      <c r="S2084" t="str">
        <f>VLOOKUP(P2084,Key!$A$2:$D$160,4,FALSE)</f>
        <v>Home - MDR</v>
      </c>
      <c r="T2084" s="5" t="b">
        <v>0</v>
      </c>
      <c r="U2084" s="4">
        <f t="shared" si="272"/>
        <v>12497.897164494918</v>
      </c>
    </row>
    <row r="2085" spans="1:21" x14ac:dyDescent="0.2">
      <c r="A2085">
        <v>9431924557</v>
      </c>
      <c r="B2085" t="s">
        <v>1696</v>
      </c>
      <c r="D2085" s="9">
        <v>45118</v>
      </c>
      <c r="F2085" s="7">
        <f t="shared" si="273"/>
        <v>45118</v>
      </c>
      <c r="G2085" s="6">
        <f t="shared" si="274"/>
        <v>7</v>
      </c>
      <c r="H2085" s="6">
        <f t="shared" si="275"/>
        <v>11</v>
      </c>
      <c r="I2085" s="6">
        <f t="shared" si="276"/>
        <v>2023</v>
      </c>
      <c r="J2085" t="s">
        <v>4</v>
      </c>
      <c r="K2085" t="s">
        <v>5</v>
      </c>
      <c r="L2085">
        <v>2792</v>
      </c>
      <c r="M2085">
        <v>10096.259765625</v>
      </c>
      <c r="N2085" s="4">
        <f t="shared" si="270"/>
        <v>10.096259765625</v>
      </c>
      <c r="O2085" s="4">
        <f t="shared" si="271"/>
        <v>6.2735230268261724</v>
      </c>
      <c r="P2085" s="5" t="s">
        <v>847</v>
      </c>
      <c r="Q2085" t="str">
        <f>VLOOKUP(P2085,Key!$A$2:$C$160,2,FALSE)</f>
        <v>Home - MDR</v>
      </c>
      <c r="R2085" t="str">
        <f>VLOOKUP(P2085,Key!$A$2:$C$160,3,FALSE)</f>
        <v>Home - MDR</v>
      </c>
      <c r="S2085" t="str">
        <f>VLOOKUP(P2085,Key!$A$2:$D$160,4,FALSE)</f>
        <v>Home - MDR</v>
      </c>
      <c r="T2085" s="5" t="b">
        <v>0</v>
      </c>
      <c r="U2085" s="4">
        <f t="shared" si="272"/>
        <v>12504.170687521744</v>
      </c>
    </row>
    <row r="2086" spans="1:21" x14ac:dyDescent="0.2">
      <c r="A2086">
        <v>9438418713</v>
      </c>
      <c r="B2086" t="s">
        <v>1697</v>
      </c>
      <c r="D2086" s="9">
        <v>45119</v>
      </c>
      <c r="F2086" s="7">
        <f t="shared" si="273"/>
        <v>45119</v>
      </c>
      <c r="G2086" s="6">
        <f t="shared" si="274"/>
        <v>7</v>
      </c>
      <c r="H2086" s="6">
        <f t="shared" si="275"/>
        <v>12</v>
      </c>
      <c r="I2086" s="6">
        <f t="shared" si="276"/>
        <v>2023</v>
      </c>
      <c r="J2086" t="s">
        <v>4</v>
      </c>
      <c r="K2086" t="s">
        <v>5</v>
      </c>
      <c r="L2086">
        <v>2953</v>
      </c>
      <c r="M2086">
        <v>10600.349609375</v>
      </c>
      <c r="N2086" s="4">
        <f t="shared" si="270"/>
        <v>10.600349609375</v>
      </c>
      <c r="O2086" s="4">
        <f t="shared" si="271"/>
        <v>6.5867498371269528</v>
      </c>
      <c r="P2086" s="5" t="s">
        <v>847</v>
      </c>
      <c r="Q2086" t="str">
        <f>VLOOKUP(P2086,Key!$A$2:$C$160,2,FALSE)</f>
        <v>Home - MDR</v>
      </c>
      <c r="R2086" t="str">
        <f>VLOOKUP(P2086,Key!$A$2:$C$160,3,FALSE)</f>
        <v>Home - MDR</v>
      </c>
      <c r="S2086" t="str">
        <f>VLOOKUP(P2086,Key!$A$2:$D$160,4,FALSE)</f>
        <v>Home - MDR</v>
      </c>
      <c r="T2086" s="5" t="b">
        <v>0</v>
      </c>
      <c r="U2086" s="4">
        <f t="shared" si="272"/>
        <v>12510.75743735887</v>
      </c>
    </row>
    <row r="2087" spans="1:21" x14ac:dyDescent="0.2">
      <c r="A2087">
        <v>9446902148</v>
      </c>
      <c r="B2087" t="s">
        <v>1698</v>
      </c>
      <c r="D2087" s="9">
        <v>45120</v>
      </c>
      <c r="F2087" s="7">
        <f t="shared" si="273"/>
        <v>45120</v>
      </c>
      <c r="G2087" s="6">
        <f t="shared" si="274"/>
        <v>7</v>
      </c>
      <c r="H2087" s="6">
        <f t="shared" si="275"/>
        <v>13</v>
      </c>
      <c r="I2087" s="6">
        <f t="shared" si="276"/>
        <v>2023</v>
      </c>
      <c r="J2087" t="s">
        <v>6</v>
      </c>
      <c r="K2087" t="s">
        <v>5</v>
      </c>
      <c r="L2087">
        <v>2778</v>
      </c>
      <c r="M2087">
        <v>10022.330078125</v>
      </c>
      <c r="N2087" s="4">
        <f t="shared" si="270"/>
        <v>10.022330078125</v>
      </c>
      <c r="O2087" s="4">
        <f t="shared" si="271"/>
        <v>6.2275852629746096</v>
      </c>
      <c r="P2087" s="5" t="s">
        <v>1846</v>
      </c>
      <c r="Q2087" t="str">
        <f>VLOOKUP(P2087,Key!$A$2:$C$160,2,FALSE)</f>
        <v>Oregon</v>
      </c>
      <c r="R2087" t="str">
        <f>VLOOKUP(P2087,Key!$A$2:$C$160,3,FALSE)</f>
        <v>USA</v>
      </c>
      <c r="S2087" t="str">
        <f>VLOOKUP(P2087,Key!$A$2:$D$160,4,FALSE)</f>
        <v>DOM</v>
      </c>
      <c r="T2087" s="5" t="b">
        <v>0</v>
      </c>
      <c r="U2087" s="4">
        <f t="shared" si="272"/>
        <v>12516.985022621846</v>
      </c>
    </row>
    <row r="2088" spans="1:21" x14ac:dyDescent="0.2">
      <c r="A2088">
        <v>9450586083</v>
      </c>
      <c r="B2088" t="s">
        <v>1699</v>
      </c>
      <c r="D2088" s="9">
        <v>45121</v>
      </c>
      <c r="F2088" s="7">
        <f t="shared" si="273"/>
        <v>45121</v>
      </c>
      <c r="G2088" s="6">
        <f t="shared" si="274"/>
        <v>7</v>
      </c>
      <c r="H2088" s="6">
        <f t="shared" si="275"/>
        <v>14</v>
      </c>
      <c r="I2088" s="6">
        <f t="shared" si="276"/>
        <v>2023</v>
      </c>
      <c r="J2088" t="s">
        <v>1700</v>
      </c>
      <c r="K2088" t="s">
        <v>5</v>
      </c>
      <c r="L2088">
        <v>3300</v>
      </c>
      <c r="M2088">
        <v>10943.5615234375</v>
      </c>
      <c r="N2088" s="4">
        <f t="shared" si="270"/>
        <v>10.9435615234375</v>
      </c>
      <c r="O2088" s="4">
        <f t="shared" si="271"/>
        <v>6.8000117673798828</v>
      </c>
      <c r="P2088" s="5" t="s">
        <v>1846</v>
      </c>
      <c r="Q2088" t="str">
        <f>VLOOKUP(P2088,Key!$A$2:$C$160,2,FALSE)</f>
        <v>Oregon</v>
      </c>
      <c r="R2088" t="str">
        <f>VLOOKUP(P2088,Key!$A$2:$C$160,3,FALSE)</f>
        <v>USA</v>
      </c>
      <c r="S2088" t="str">
        <f>VLOOKUP(P2088,Key!$A$2:$D$160,4,FALSE)</f>
        <v>DOM</v>
      </c>
      <c r="T2088" s="5" t="b">
        <v>1</v>
      </c>
      <c r="U2088" s="4">
        <f t="shared" si="272"/>
        <v>12523.785034389226</v>
      </c>
    </row>
    <row r="2089" spans="1:21" x14ac:dyDescent="0.2">
      <c r="A2089">
        <v>9456926609</v>
      </c>
      <c r="B2089" t="s">
        <v>1701</v>
      </c>
      <c r="D2089" s="9">
        <v>45122</v>
      </c>
      <c r="F2089" s="7">
        <f t="shared" si="273"/>
        <v>45122</v>
      </c>
      <c r="G2089" s="6">
        <f t="shared" si="274"/>
        <v>7</v>
      </c>
      <c r="H2089" s="6">
        <f t="shared" si="275"/>
        <v>15</v>
      </c>
      <c r="I2089" s="6">
        <f t="shared" si="276"/>
        <v>2023</v>
      </c>
      <c r="J2089" t="s">
        <v>4</v>
      </c>
      <c r="K2089" t="s">
        <v>5</v>
      </c>
      <c r="L2089">
        <v>2992</v>
      </c>
      <c r="M2089">
        <v>10555.9599609375</v>
      </c>
      <c r="N2089" s="4">
        <f t="shared" si="270"/>
        <v>10.5559599609375</v>
      </c>
      <c r="O2089" s="4">
        <f t="shared" si="271"/>
        <v>6.5591673968876956</v>
      </c>
      <c r="P2089" s="5" t="s">
        <v>1847</v>
      </c>
      <c r="Q2089" t="str">
        <f>VLOOKUP(P2089,Key!$A$2:$C$160,2,FALSE)</f>
        <v>Oregon</v>
      </c>
      <c r="R2089" t="str">
        <f>VLOOKUP(P2089,Key!$A$2:$C$160,3,FALSE)</f>
        <v>USA</v>
      </c>
      <c r="S2089" t="str">
        <f>VLOOKUP(P2089,Key!$A$2:$D$160,4,FALSE)</f>
        <v>DOM</v>
      </c>
      <c r="T2089" s="5" t="b">
        <v>0</v>
      </c>
      <c r="U2089" s="4">
        <f t="shared" si="272"/>
        <v>12530.344201786114</v>
      </c>
    </row>
    <row r="2090" spans="1:21" x14ac:dyDescent="0.2">
      <c r="A2090">
        <v>9463381470</v>
      </c>
      <c r="B2090" t="s">
        <v>1702</v>
      </c>
      <c r="D2090" s="9">
        <v>45123</v>
      </c>
      <c r="F2090" s="7">
        <f t="shared" si="273"/>
        <v>45123</v>
      </c>
      <c r="G2090" s="6">
        <f t="shared" si="274"/>
        <v>7</v>
      </c>
      <c r="H2090" s="6">
        <f t="shared" si="275"/>
        <v>16</v>
      </c>
      <c r="I2090" s="6">
        <f t="shared" si="276"/>
        <v>2023</v>
      </c>
      <c r="J2090" t="s">
        <v>4</v>
      </c>
      <c r="K2090" t="s">
        <v>5</v>
      </c>
      <c r="L2090">
        <v>3113</v>
      </c>
      <c r="M2090">
        <v>11031.7900390625</v>
      </c>
      <c r="N2090" s="4">
        <f t="shared" si="270"/>
        <v>11.0317900390625</v>
      </c>
      <c r="O2090" s="4">
        <f t="shared" si="271"/>
        <v>6.8548344083623052</v>
      </c>
      <c r="P2090" s="5" t="s">
        <v>1848</v>
      </c>
      <c r="Q2090" t="str">
        <f>VLOOKUP(P2090,Key!$A$2:$C$160,2,FALSE)</f>
        <v>Washington</v>
      </c>
      <c r="R2090" t="str">
        <f>VLOOKUP(P2090,Key!$A$2:$C$160,3,FALSE)</f>
        <v>USA</v>
      </c>
      <c r="S2090" t="str">
        <f>VLOOKUP(P2090,Key!$A$2:$D$160,4,FALSE)</f>
        <v>DOM</v>
      </c>
      <c r="T2090" s="5" t="b">
        <v>0</v>
      </c>
      <c r="U2090" s="4">
        <f t="shared" si="272"/>
        <v>12537.199036194477</v>
      </c>
    </row>
    <row r="2091" spans="1:21" x14ac:dyDescent="0.2">
      <c r="A2091">
        <v>9469019395</v>
      </c>
      <c r="B2091" t="s">
        <v>1703</v>
      </c>
      <c r="D2091" s="9">
        <v>45124</v>
      </c>
      <c r="F2091" s="7">
        <f t="shared" si="273"/>
        <v>45124</v>
      </c>
      <c r="G2091" s="6">
        <f t="shared" si="274"/>
        <v>7</v>
      </c>
      <c r="H2091" s="6">
        <f t="shared" si="275"/>
        <v>17</v>
      </c>
      <c r="I2091" s="6">
        <f t="shared" si="276"/>
        <v>2023</v>
      </c>
      <c r="J2091" t="s">
        <v>4</v>
      </c>
      <c r="K2091" t="s">
        <v>5</v>
      </c>
      <c r="L2091">
        <v>3012</v>
      </c>
      <c r="M2091">
        <v>10581.400390625</v>
      </c>
      <c r="N2091" s="4">
        <f t="shared" si="270"/>
        <v>10.581400390624999</v>
      </c>
      <c r="O2091" s="4">
        <f t="shared" si="271"/>
        <v>6.5749753421230466</v>
      </c>
      <c r="P2091" s="5" t="s">
        <v>63</v>
      </c>
      <c r="Q2091" t="str">
        <f>VLOOKUP(P2091,Key!$A$2:$C$160,2,FALSE)</f>
        <v>Washington</v>
      </c>
      <c r="R2091" t="str">
        <f>VLOOKUP(P2091,Key!$A$2:$C$160,3,FALSE)</f>
        <v>USA</v>
      </c>
      <c r="S2091" t="str">
        <f>VLOOKUP(P2091,Key!$A$2:$D$160,4,FALSE)</f>
        <v>DOM</v>
      </c>
      <c r="T2091" s="5" t="b">
        <v>0</v>
      </c>
      <c r="U2091" s="4">
        <f t="shared" si="272"/>
        <v>12543.7740115366</v>
      </c>
    </row>
    <row r="2092" spans="1:21" x14ac:dyDescent="0.2">
      <c r="A2092">
        <v>9475560554</v>
      </c>
      <c r="B2092" t="s">
        <v>1704</v>
      </c>
      <c r="D2092" s="9">
        <v>45125</v>
      </c>
      <c r="F2092" s="7">
        <f t="shared" si="273"/>
        <v>45125</v>
      </c>
      <c r="G2092" s="6">
        <f t="shared" si="274"/>
        <v>7</v>
      </c>
      <c r="H2092" s="6">
        <f t="shared" si="275"/>
        <v>18</v>
      </c>
      <c r="I2092" s="6">
        <f t="shared" si="276"/>
        <v>2023</v>
      </c>
      <c r="J2092" t="s">
        <v>4</v>
      </c>
      <c r="K2092" t="s">
        <v>5</v>
      </c>
      <c r="L2092">
        <v>2944</v>
      </c>
      <c r="M2092">
        <v>10361.1103515625</v>
      </c>
      <c r="N2092" s="4">
        <f t="shared" si="270"/>
        <v>10.3611103515625</v>
      </c>
      <c r="O2092" s="4">
        <f t="shared" si="271"/>
        <v>6.4380935002607425</v>
      </c>
      <c r="P2092" s="5" t="s">
        <v>63</v>
      </c>
      <c r="Q2092" t="str">
        <f>VLOOKUP(P2092,Key!$A$2:$C$160,2,FALSE)</f>
        <v>Washington</v>
      </c>
      <c r="R2092" t="str">
        <f>VLOOKUP(P2092,Key!$A$2:$C$160,3,FALSE)</f>
        <v>USA</v>
      </c>
      <c r="S2092" t="str">
        <f>VLOOKUP(P2092,Key!$A$2:$D$160,4,FALSE)</f>
        <v>DOM</v>
      </c>
      <c r="T2092" s="5" t="b">
        <v>0</v>
      </c>
      <c r="U2092" s="4">
        <f t="shared" si="272"/>
        <v>12550.212105036861</v>
      </c>
    </row>
    <row r="2093" spans="1:21" x14ac:dyDescent="0.2">
      <c r="A2093">
        <v>9481782042</v>
      </c>
      <c r="B2093" t="s">
        <v>1705</v>
      </c>
      <c r="D2093" s="9">
        <v>45126</v>
      </c>
      <c r="F2093" s="7">
        <f t="shared" si="273"/>
        <v>45126</v>
      </c>
      <c r="G2093" s="6">
        <f t="shared" si="274"/>
        <v>7</v>
      </c>
      <c r="H2093" s="6">
        <f t="shared" si="275"/>
        <v>19</v>
      </c>
      <c r="I2093" s="6">
        <f t="shared" si="276"/>
        <v>2023</v>
      </c>
      <c r="J2093" t="s">
        <v>1706</v>
      </c>
      <c r="K2093" t="s">
        <v>5</v>
      </c>
      <c r="L2093">
        <v>3240</v>
      </c>
      <c r="M2093">
        <v>10460.7568359375</v>
      </c>
      <c r="N2093" s="4">
        <f t="shared" si="270"/>
        <v>10.4607568359375</v>
      </c>
      <c r="O2093" s="4">
        <f t="shared" si="271"/>
        <v>6.5000109359033207</v>
      </c>
      <c r="P2093" t="s">
        <v>249</v>
      </c>
      <c r="Q2093">
        <f>VLOOKUP(P2093,Key!$A$2:$C$160,2,FALSE)</f>
        <v>0</v>
      </c>
      <c r="R2093" t="str">
        <f>VLOOKUP(P2093,Key!$A$2:$C$160,3,FALSE)</f>
        <v>Canada</v>
      </c>
      <c r="S2093" t="str">
        <f>VLOOKUP(P2093,Key!$A$2:$D$160,4,FALSE)</f>
        <v>INT</v>
      </c>
      <c r="T2093" s="5" t="b">
        <v>1</v>
      </c>
      <c r="U2093" s="4">
        <f t="shared" si="272"/>
        <v>12556.712115972763</v>
      </c>
    </row>
    <row r="2094" spans="1:21" x14ac:dyDescent="0.2">
      <c r="A2094">
        <v>9488529328</v>
      </c>
      <c r="B2094" t="s">
        <v>1707</v>
      </c>
      <c r="D2094" s="9">
        <v>45127</v>
      </c>
      <c r="F2094" s="7">
        <f t="shared" si="273"/>
        <v>45127</v>
      </c>
      <c r="G2094" s="6">
        <f t="shared" si="274"/>
        <v>7</v>
      </c>
      <c r="H2094" s="6">
        <f t="shared" si="275"/>
        <v>20</v>
      </c>
      <c r="I2094" s="6">
        <f t="shared" si="276"/>
        <v>2023</v>
      </c>
      <c r="J2094" t="s">
        <v>4</v>
      </c>
      <c r="K2094" t="s">
        <v>5</v>
      </c>
      <c r="L2094">
        <v>2914</v>
      </c>
      <c r="M2094">
        <v>10259.0595703125</v>
      </c>
      <c r="N2094" s="4">
        <f t="shared" si="270"/>
        <v>10.2590595703125</v>
      </c>
      <c r="O2094" s="4">
        <f t="shared" si="271"/>
        <v>6.3746821042646484</v>
      </c>
      <c r="P2094" t="s">
        <v>249</v>
      </c>
      <c r="Q2094">
        <f>VLOOKUP(P2094,Key!$A$2:$C$160,2,FALSE)</f>
        <v>0</v>
      </c>
      <c r="R2094" t="str">
        <f>VLOOKUP(P2094,Key!$A$2:$C$160,3,FALSE)</f>
        <v>Canada</v>
      </c>
      <c r="S2094" t="str">
        <f>VLOOKUP(P2094,Key!$A$2:$D$160,4,FALSE)</f>
        <v>INT</v>
      </c>
      <c r="T2094" s="5" t="b">
        <v>0</v>
      </c>
      <c r="U2094" s="4">
        <f t="shared" si="272"/>
        <v>12563.086798077027</v>
      </c>
    </row>
    <row r="2095" spans="1:21" x14ac:dyDescent="0.2">
      <c r="A2095">
        <v>9495768871</v>
      </c>
      <c r="B2095" t="s">
        <v>1708</v>
      </c>
      <c r="D2095" s="9">
        <v>45128</v>
      </c>
      <c r="F2095" s="7">
        <f t="shared" si="273"/>
        <v>45128</v>
      </c>
      <c r="G2095" s="6">
        <f t="shared" si="274"/>
        <v>7</v>
      </c>
      <c r="H2095" s="6">
        <f t="shared" si="275"/>
        <v>21</v>
      </c>
      <c r="I2095" s="6">
        <f t="shared" si="276"/>
        <v>2023</v>
      </c>
      <c r="J2095" t="s">
        <v>1421</v>
      </c>
      <c r="K2095" t="s">
        <v>5</v>
      </c>
      <c r="L2095">
        <v>3300</v>
      </c>
      <c r="M2095">
        <v>10782.6259765625</v>
      </c>
      <c r="N2095" s="4">
        <f t="shared" si="270"/>
        <v>10.7826259765625</v>
      </c>
      <c r="O2095" s="4">
        <f t="shared" si="271"/>
        <v>6.7000110856826174</v>
      </c>
      <c r="P2095" s="5" t="s">
        <v>63</v>
      </c>
      <c r="Q2095" t="str">
        <f>VLOOKUP(P2095,Key!$A$2:$C$160,2,FALSE)</f>
        <v>Washington</v>
      </c>
      <c r="R2095" t="str">
        <f>VLOOKUP(P2095,Key!$A$2:$C$160,3,FALSE)</f>
        <v>USA</v>
      </c>
      <c r="S2095" t="str">
        <f>VLOOKUP(P2095,Key!$A$2:$D$160,4,FALSE)</f>
        <v>DOM</v>
      </c>
      <c r="T2095" s="5" t="b">
        <v>1</v>
      </c>
      <c r="U2095" s="4">
        <f t="shared" si="272"/>
        <v>12569.78680916271</v>
      </c>
    </row>
    <row r="2096" spans="1:21" x14ac:dyDescent="0.2">
      <c r="A2096">
        <v>9501379363</v>
      </c>
      <c r="B2096" t="s">
        <v>1709</v>
      </c>
      <c r="D2096" s="9">
        <v>45129</v>
      </c>
      <c r="F2096" s="7">
        <f t="shared" si="273"/>
        <v>45129</v>
      </c>
      <c r="G2096" s="6">
        <f t="shared" si="274"/>
        <v>7</v>
      </c>
      <c r="H2096" s="6">
        <f t="shared" si="275"/>
        <v>22</v>
      </c>
      <c r="I2096" s="6">
        <f t="shared" si="276"/>
        <v>2023</v>
      </c>
      <c r="J2096" t="s">
        <v>4</v>
      </c>
      <c r="K2096" t="s">
        <v>5</v>
      </c>
      <c r="L2096">
        <v>2881</v>
      </c>
      <c r="M2096">
        <v>10172.650390625</v>
      </c>
      <c r="N2096" s="4">
        <f t="shared" si="270"/>
        <v>10.172650390625</v>
      </c>
      <c r="O2096" s="4">
        <f t="shared" si="271"/>
        <v>6.3209899458730474</v>
      </c>
      <c r="P2096" t="s">
        <v>47</v>
      </c>
      <c r="Q2096" t="str">
        <f>VLOOKUP(P2096,Key!$A$2:$C$160,2,FALSE)</f>
        <v>California</v>
      </c>
      <c r="R2096" t="str">
        <f>VLOOKUP(P2096,Key!$A$2:$C$160,3,FALSE)</f>
        <v>USA</v>
      </c>
      <c r="S2096" t="str">
        <f>VLOOKUP(P2096,Key!$A$2:$D$160,4,FALSE)</f>
        <v>DOM</v>
      </c>
      <c r="T2096" s="5" t="b">
        <v>0</v>
      </c>
      <c r="U2096" s="4">
        <f t="shared" si="272"/>
        <v>12576.107799108582</v>
      </c>
    </row>
    <row r="2097" spans="1:21" x14ac:dyDescent="0.2">
      <c r="A2097">
        <v>9507366911</v>
      </c>
      <c r="B2097" t="s">
        <v>1710</v>
      </c>
      <c r="D2097" s="9">
        <v>45130</v>
      </c>
      <c r="F2097" s="7">
        <f t="shared" si="273"/>
        <v>45130</v>
      </c>
      <c r="G2097" s="6">
        <f t="shared" si="274"/>
        <v>7</v>
      </c>
      <c r="H2097" s="6">
        <f t="shared" si="275"/>
        <v>23</v>
      </c>
      <c r="I2097" s="6">
        <f t="shared" si="276"/>
        <v>2023</v>
      </c>
      <c r="J2097" t="s">
        <v>1526</v>
      </c>
      <c r="K2097" t="s">
        <v>5</v>
      </c>
      <c r="L2097">
        <v>2280</v>
      </c>
      <c r="M2097">
        <v>7242.0625</v>
      </c>
      <c r="N2097" s="4">
        <f t="shared" si="270"/>
        <v>7.2420625000000003</v>
      </c>
      <c r="O2097" s="4">
        <f t="shared" si="271"/>
        <v>4.5000076176875003</v>
      </c>
      <c r="P2097" t="s">
        <v>47</v>
      </c>
      <c r="Q2097" t="str">
        <f>VLOOKUP(P2097,Key!$A$2:$C$160,2,FALSE)</f>
        <v>California</v>
      </c>
      <c r="R2097" t="str">
        <f>VLOOKUP(P2097,Key!$A$2:$C$160,3,FALSE)</f>
        <v>USA</v>
      </c>
      <c r="S2097" t="str">
        <f>VLOOKUP(P2097,Key!$A$2:$D$160,4,FALSE)</f>
        <v>DOM</v>
      </c>
      <c r="T2097" s="5" t="b">
        <v>1</v>
      </c>
      <c r="U2097" s="4">
        <f t="shared" si="272"/>
        <v>12580.60780672627</v>
      </c>
    </row>
    <row r="2098" spans="1:21" x14ac:dyDescent="0.2">
      <c r="A2098">
        <v>9513255374</v>
      </c>
      <c r="B2098" t="s">
        <v>1711</v>
      </c>
      <c r="D2098" s="9">
        <v>45131</v>
      </c>
      <c r="F2098" s="7">
        <f t="shared" si="273"/>
        <v>45131</v>
      </c>
      <c r="G2098" s="6">
        <f t="shared" si="274"/>
        <v>7</v>
      </c>
      <c r="H2098" s="6">
        <f t="shared" si="275"/>
        <v>24</v>
      </c>
      <c r="I2098" s="6">
        <f t="shared" si="276"/>
        <v>2023</v>
      </c>
      <c r="J2098" t="s">
        <v>4</v>
      </c>
      <c r="K2098" t="s">
        <v>5</v>
      </c>
      <c r="L2098">
        <v>2895</v>
      </c>
      <c r="M2098">
        <v>10214.41015625</v>
      </c>
      <c r="N2098" s="4">
        <f t="shared" si="270"/>
        <v>10.21441015625</v>
      </c>
      <c r="O2098" s="4">
        <f t="shared" si="271"/>
        <v>6.3469382531992187</v>
      </c>
      <c r="P2098" s="5" t="s">
        <v>847</v>
      </c>
      <c r="Q2098" t="str">
        <f>VLOOKUP(P2098,Key!$A$2:$C$160,2,FALSE)</f>
        <v>Home - MDR</v>
      </c>
      <c r="R2098" t="str">
        <f>VLOOKUP(P2098,Key!$A$2:$C$160,3,FALSE)</f>
        <v>Home - MDR</v>
      </c>
      <c r="S2098" t="str">
        <f>VLOOKUP(P2098,Key!$A$2:$D$160,4,FALSE)</f>
        <v>Home - MDR</v>
      </c>
      <c r="T2098" s="5" t="b">
        <v>0</v>
      </c>
      <c r="U2098" s="4">
        <f t="shared" si="272"/>
        <v>12586.954744979468</v>
      </c>
    </row>
    <row r="2099" spans="1:21" x14ac:dyDescent="0.2">
      <c r="A2099">
        <v>9519848615</v>
      </c>
      <c r="B2099" t="s">
        <v>1712</v>
      </c>
      <c r="D2099" s="9">
        <v>45132</v>
      </c>
      <c r="F2099" s="7">
        <f t="shared" si="273"/>
        <v>45132</v>
      </c>
      <c r="G2099" s="6">
        <f t="shared" si="274"/>
        <v>7</v>
      </c>
      <c r="H2099" s="6">
        <f t="shared" si="275"/>
        <v>25</v>
      </c>
      <c r="I2099" s="6">
        <f t="shared" si="276"/>
        <v>2023</v>
      </c>
      <c r="J2099" t="s">
        <v>4</v>
      </c>
      <c r="K2099" t="s">
        <v>5</v>
      </c>
      <c r="L2099">
        <v>2923</v>
      </c>
      <c r="M2099">
        <v>10385.25</v>
      </c>
      <c r="N2099" s="4">
        <f t="shared" si="270"/>
        <v>10.385249999999999</v>
      </c>
      <c r="O2099" s="4">
        <f t="shared" si="271"/>
        <v>6.4530931777500005</v>
      </c>
      <c r="P2099" s="5" t="s">
        <v>847</v>
      </c>
      <c r="Q2099" t="str">
        <f>VLOOKUP(P2099,Key!$A$2:$C$160,2,FALSE)</f>
        <v>Home - MDR</v>
      </c>
      <c r="R2099" t="str">
        <f>VLOOKUP(P2099,Key!$A$2:$C$160,3,FALSE)</f>
        <v>Home - MDR</v>
      </c>
      <c r="S2099" t="str">
        <f>VLOOKUP(P2099,Key!$A$2:$D$160,4,FALSE)</f>
        <v>Home - MDR</v>
      </c>
      <c r="T2099" s="5" t="b">
        <v>0</v>
      </c>
      <c r="U2099" s="4">
        <f t="shared" si="272"/>
        <v>12593.407838157218</v>
      </c>
    </row>
    <row r="2100" spans="1:21" x14ac:dyDescent="0.2">
      <c r="A2100">
        <v>9526261419</v>
      </c>
      <c r="B2100" t="s">
        <v>1713</v>
      </c>
      <c r="D2100" s="9">
        <v>45133</v>
      </c>
      <c r="F2100" s="7">
        <f t="shared" si="273"/>
        <v>45133</v>
      </c>
      <c r="G2100" s="6">
        <f t="shared" si="274"/>
        <v>7</v>
      </c>
      <c r="H2100" s="6">
        <f t="shared" si="275"/>
        <v>26</v>
      </c>
      <c r="I2100" s="6">
        <f t="shared" si="276"/>
        <v>2023</v>
      </c>
      <c r="J2100" t="s">
        <v>1117</v>
      </c>
      <c r="K2100" t="s">
        <v>5</v>
      </c>
      <c r="L2100">
        <v>3120</v>
      </c>
      <c r="M2100">
        <v>10138.8876953125</v>
      </c>
      <c r="N2100" s="4">
        <f t="shared" si="270"/>
        <v>10.1388876953125</v>
      </c>
      <c r="O2100" s="4">
        <f t="shared" si="271"/>
        <v>6.300010786124024</v>
      </c>
      <c r="P2100" s="5" t="s">
        <v>847</v>
      </c>
      <c r="Q2100" t="str">
        <f>VLOOKUP(P2100,Key!$A$2:$C$160,2,FALSE)</f>
        <v>Home - MDR</v>
      </c>
      <c r="R2100" t="str">
        <f>VLOOKUP(P2100,Key!$A$2:$C$160,3,FALSE)</f>
        <v>Home - MDR</v>
      </c>
      <c r="S2100" t="str">
        <f>VLOOKUP(P2100,Key!$A$2:$D$160,4,FALSE)</f>
        <v>Home - MDR</v>
      </c>
      <c r="T2100" s="5" t="b">
        <v>1</v>
      </c>
      <c r="U2100" s="4">
        <f t="shared" si="272"/>
        <v>12599.707848943342</v>
      </c>
    </row>
    <row r="2101" spans="1:21" x14ac:dyDescent="0.2">
      <c r="A2101">
        <v>9532729917</v>
      </c>
      <c r="B2101" t="s">
        <v>1714</v>
      </c>
      <c r="D2101" s="9">
        <v>45134</v>
      </c>
      <c r="F2101" s="7">
        <f t="shared" si="273"/>
        <v>45134</v>
      </c>
      <c r="G2101" s="6">
        <f t="shared" si="274"/>
        <v>7</v>
      </c>
      <c r="H2101" s="6">
        <f t="shared" si="275"/>
        <v>27</v>
      </c>
      <c r="I2101" s="6">
        <f t="shared" si="276"/>
        <v>2023</v>
      </c>
      <c r="J2101" t="s">
        <v>4</v>
      </c>
      <c r="K2101" t="s">
        <v>5</v>
      </c>
      <c r="L2101">
        <v>2792</v>
      </c>
      <c r="M2101">
        <v>10189.6201171875</v>
      </c>
      <c r="N2101" s="4">
        <f t="shared" si="270"/>
        <v>10.1896201171875</v>
      </c>
      <c r="O2101" s="4">
        <f t="shared" si="271"/>
        <v>6.3315344418369142</v>
      </c>
      <c r="P2101" s="5" t="s">
        <v>847</v>
      </c>
      <c r="Q2101" t="str">
        <f>VLOOKUP(P2101,Key!$A$2:$C$160,2,FALSE)</f>
        <v>Home - MDR</v>
      </c>
      <c r="R2101" t="str">
        <f>VLOOKUP(P2101,Key!$A$2:$C$160,3,FALSE)</f>
        <v>Home - MDR</v>
      </c>
      <c r="S2101" t="str">
        <f>VLOOKUP(P2101,Key!$A$2:$D$160,4,FALSE)</f>
        <v>Home - MDR</v>
      </c>
      <c r="T2101" s="5" t="b">
        <v>0</v>
      </c>
      <c r="U2101" s="4">
        <f t="shared" si="272"/>
        <v>12606.039383385179</v>
      </c>
    </row>
    <row r="2102" spans="1:21" x14ac:dyDescent="0.2">
      <c r="A2102">
        <v>9538504960</v>
      </c>
      <c r="B2102" t="s">
        <v>1715</v>
      </c>
      <c r="D2102" s="9">
        <v>45135</v>
      </c>
      <c r="F2102" s="7">
        <f t="shared" si="273"/>
        <v>45135</v>
      </c>
      <c r="G2102" s="6">
        <f t="shared" si="274"/>
        <v>7</v>
      </c>
      <c r="H2102" s="6">
        <f t="shared" si="275"/>
        <v>28</v>
      </c>
      <c r="I2102" s="6">
        <f t="shared" si="276"/>
        <v>2023</v>
      </c>
      <c r="J2102" t="s">
        <v>4</v>
      </c>
      <c r="K2102" t="s">
        <v>5</v>
      </c>
      <c r="L2102">
        <v>3025</v>
      </c>
      <c r="M2102">
        <v>10558.08984375</v>
      </c>
      <c r="N2102" s="4">
        <f t="shared" si="270"/>
        <v>10.55808984375</v>
      </c>
      <c r="O2102" s="4">
        <f t="shared" si="271"/>
        <v>6.560490844300781</v>
      </c>
      <c r="P2102" s="5" t="s">
        <v>847</v>
      </c>
      <c r="Q2102" t="str">
        <f>VLOOKUP(P2102,Key!$A$2:$C$160,2,FALSE)</f>
        <v>Home - MDR</v>
      </c>
      <c r="R2102" t="str">
        <f>VLOOKUP(P2102,Key!$A$2:$C$160,3,FALSE)</f>
        <v>Home - MDR</v>
      </c>
      <c r="S2102" t="str">
        <f>VLOOKUP(P2102,Key!$A$2:$D$160,4,FALSE)</f>
        <v>Home - MDR</v>
      </c>
      <c r="T2102" s="5" t="b">
        <v>0</v>
      </c>
      <c r="U2102" s="4">
        <f t="shared" si="272"/>
        <v>12612.59987422948</v>
      </c>
    </row>
    <row r="2103" spans="1:21" x14ac:dyDescent="0.2">
      <c r="A2103">
        <v>9544691323</v>
      </c>
      <c r="B2103" t="s">
        <v>1716</v>
      </c>
      <c r="D2103" s="9">
        <v>45136</v>
      </c>
      <c r="F2103" s="7">
        <f t="shared" si="273"/>
        <v>45136</v>
      </c>
      <c r="G2103" s="6">
        <f t="shared" si="274"/>
        <v>7</v>
      </c>
      <c r="H2103" s="6">
        <f t="shared" si="275"/>
        <v>29</v>
      </c>
      <c r="I2103" s="6">
        <f t="shared" si="276"/>
        <v>2023</v>
      </c>
      <c r="J2103" t="s">
        <v>4</v>
      </c>
      <c r="K2103" t="s">
        <v>5</v>
      </c>
      <c r="L2103">
        <v>3349</v>
      </c>
      <c r="M2103">
        <v>11315.7099609375</v>
      </c>
      <c r="N2103" s="4">
        <f t="shared" si="270"/>
        <v>11.3157099609375</v>
      </c>
      <c r="O2103" s="4">
        <f t="shared" si="271"/>
        <v>7.0312540141376951</v>
      </c>
      <c r="P2103" s="5" t="s">
        <v>603</v>
      </c>
      <c r="Q2103" t="str">
        <f>VLOOKUP(P2103,Key!$A$2:$C$160,2,FALSE)</f>
        <v>California</v>
      </c>
      <c r="R2103" t="str">
        <f>VLOOKUP(P2103,Key!$A$2:$C$160,3,FALSE)</f>
        <v>USA</v>
      </c>
      <c r="S2103" t="str">
        <f>VLOOKUP(P2103,Key!$A$2:$D$160,4,FALSE)</f>
        <v>DOM</v>
      </c>
      <c r="T2103" s="5" t="b">
        <v>0</v>
      </c>
      <c r="U2103" s="4">
        <f t="shared" si="272"/>
        <v>12619.631128243618</v>
      </c>
    </row>
    <row r="2104" spans="1:21" x14ac:dyDescent="0.2">
      <c r="A2104">
        <v>9551437718</v>
      </c>
      <c r="B2104" t="s">
        <v>1717</v>
      </c>
      <c r="D2104" s="9">
        <v>45137</v>
      </c>
      <c r="F2104" s="7">
        <f t="shared" si="273"/>
        <v>45137</v>
      </c>
      <c r="G2104" s="6">
        <f t="shared" si="274"/>
        <v>7</v>
      </c>
      <c r="H2104" s="6">
        <f t="shared" si="275"/>
        <v>30</v>
      </c>
      <c r="I2104" s="6">
        <f t="shared" si="276"/>
        <v>2023</v>
      </c>
      <c r="J2104" t="s">
        <v>4</v>
      </c>
      <c r="K2104" t="s">
        <v>5</v>
      </c>
      <c r="L2104">
        <v>2221</v>
      </c>
      <c r="M2104">
        <v>7179.35009765625</v>
      </c>
      <c r="N2104" s="4">
        <f t="shared" si="270"/>
        <v>7.1793500976562497</v>
      </c>
      <c r="O2104" s="4">
        <f t="shared" si="271"/>
        <v>4.461039949530762</v>
      </c>
      <c r="P2104" s="5" t="s">
        <v>603</v>
      </c>
      <c r="Q2104" t="str">
        <f>VLOOKUP(P2104,Key!$A$2:$C$160,2,FALSE)</f>
        <v>California</v>
      </c>
      <c r="R2104" t="str">
        <f>VLOOKUP(P2104,Key!$A$2:$C$160,3,FALSE)</f>
        <v>USA</v>
      </c>
      <c r="S2104" t="str">
        <f>VLOOKUP(P2104,Key!$A$2:$D$160,4,FALSE)</f>
        <v>DOM</v>
      </c>
      <c r="T2104" s="5" t="b">
        <v>0</v>
      </c>
      <c r="U2104" s="4">
        <f t="shared" si="272"/>
        <v>12624.092168193149</v>
      </c>
    </row>
    <row r="2105" spans="1:21" x14ac:dyDescent="0.2">
      <c r="A2105">
        <v>9556953773</v>
      </c>
      <c r="B2105" t="s">
        <v>1718</v>
      </c>
      <c r="D2105" s="9">
        <v>45138</v>
      </c>
      <c r="F2105" s="7">
        <f t="shared" si="273"/>
        <v>45138</v>
      </c>
      <c r="G2105" s="6">
        <f t="shared" si="274"/>
        <v>7</v>
      </c>
      <c r="H2105" s="6">
        <f t="shared" si="275"/>
        <v>31</v>
      </c>
      <c r="I2105" s="6">
        <f t="shared" si="276"/>
        <v>2023</v>
      </c>
      <c r="J2105" t="s">
        <v>4</v>
      </c>
      <c r="K2105" t="s">
        <v>5</v>
      </c>
      <c r="L2105">
        <v>2824</v>
      </c>
      <c r="M2105">
        <v>9975.0107421875</v>
      </c>
      <c r="N2105" s="4">
        <f t="shared" si="270"/>
        <v>9.9750107421875001</v>
      </c>
      <c r="O2105" s="4">
        <f t="shared" si="271"/>
        <v>6.1981823998837893</v>
      </c>
      <c r="P2105" s="5" t="s">
        <v>847</v>
      </c>
      <c r="Q2105" t="str">
        <f>VLOOKUP(P2105,Key!$A$2:$C$160,2,FALSE)</f>
        <v>Home - MDR</v>
      </c>
      <c r="R2105" t="str">
        <f>VLOOKUP(P2105,Key!$A$2:$C$160,3,FALSE)</f>
        <v>Home - MDR</v>
      </c>
      <c r="S2105" t="str">
        <f>VLOOKUP(P2105,Key!$A$2:$D$160,4,FALSE)</f>
        <v>Home - MDR</v>
      </c>
      <c r="T2105" s="5" t="b">
        <v>0</v>
      </c>
      <c r="U2105" s="4">
        <f t="shared" si="272"/>
        <v>12630.290350593032</v>
      </c>
    </row>
    <row r="2106" spans="1:21" x14ac:dyDescent="0.2">
      <c r="A2106">
        <v>9563407244</v>
      </c>
      <c r="B2106" t="s">
        <v>1719</v>
      </c>
      <c r="D2106" s="9">
        <v>45139</v>
      </c>
      <c r="F2106" s="7">
        <f t="shared" si="273"/>
        <v>45139</v>
      </c>
      <c r="G2106" s="6">
        <f t="shared" si="274"/>
        <v>8</v>
      </c>
      <c r="H2106" s="6">
        <f t="shared" si="275"/>
        <v>1</v>
      </c>
      <c r="I2106" s="6">
        <f t="shared" si="276"/>
        <v>2023</v>
      </c>
      <c r="J2106" t="s">
        <v>4</v>
      </c>
      <c r="K2106" t="s">
        <v>5</v>
      </c>
      <c r="L2106">
        <v>2938</v>
      </c>
      <c r="M2106">
        <v>10352.169921875</v>
      </c>
      <c r="N2106" s="4">
        <f t="shared" ref="N2106:N2169" si="277">M2106/1000</f>
        <v>10.352169921874999</v>
      </c>
      <c r="O2106" s="4">
        <f t="shared" ref="O2106:O2169" si="278">M2106*$J$2</f>
        <v>6.4325381765253908</v>
      </c>
      <c r="P2106" s="5" t="s">
        <v>847</v>
      </c>
      <c r="Q2106" t="str">
        <f>VLOOKUP(P2106,Key!$A$2:$C$160,2,FALSE)</f>
        <v>Home - MDR</v>
      </c>
      <c r="R2106" t="str">
        <f>VLOOKUP(P2106,Key!$A$2:$C$160,3,FALSE)</f>
        <v>Home - MDR</v>
      </c>
      <c r="S2106" t="str">
        <f>VLOOKUP(P2106,Key!$A$2:$D$160,4,FALSE)</f>
        <v>Home - MDR</v>
      </c>
      <c r="T2106" s="5" t="b">
        <v>0</v>
      </c>
      <c r="U2106" s="4">
        <f t="shared" si="272"/>
        <v>12636.722888769556</v>
      </c>
    </row>
    <row r="2107" spans="1:21" x14ac:dyDescent="0.2">
      <c r="A2107">
        <v>9570294356</v>
      </c>
      <c r="B2107" t="s">
        <v>1720</v>
      </c>
      <c r="D2107" s="9">
        <v>45140</v>
      </c>
      <c r="F2107" s="7">
        <f t="shared" si="273"/>
        <v>45140</v>
      </c>
      <c r="G2107" s="6">
        <f t="shared" si="274"/>
        <v>8</v>
      </c>
      <c r="H2107" s="6">
        <f t="shared" si="275"/>
        <v>2</v>
      </c>
      <c r="I2107" s="6">
        <f t="shared" si="276"/>
        <v>2023</v>
      </c>
      <c r="J2107" t="s">
        <v>4</v>
      </c>
      <c r="K2107" t="s">
        <v>5</v>
      </c>
      <c r="L2107">
        <v>2866</v>
      </c>
      <c r="M2107">
        <v>10620.08984375</v>
      </c>
      <c r="N2107" s="4">
        <f t="shared" si="277"/>
        <v>10.62008984375</v>
      </c>
      <c r="O2107" s="4">
        <f t="shared" si="278"/>
        <v>6.5990158463007811</v>
      </c>
      <c r="P2107" s="5" t="s">
        <v>847</v>
      </c>
      <c r="Q2107" t="str">
        <f>VLOOKUP(P2107,Key!$A$2:$C$160,2,FALSE)</f>
        <v>Home - MDR</v>
      </c>
      <c r="R2107" t="str">
        <f>VLOOKUP(P2107,Key!$A$2:$C$160,3,FALSE)</f>
        <v>Home - MDR</v>
      </c>
      <c r="S2107" t="str">
        <f>VLOOKUP(P2107,Key!$A$2:$D$160,4,FALSE)</f>
        <v>Home - MDR</v>
      </c>
      <c r="T2107" s="5" t="b">
        <v>0</v>
      </c>
      <c r="U2107" s="4">
        <f t="shared" ref="U2107:U2170" si="279">IF(K2107="Run",O2107,0)+U2106</f>
        <v>12643.321904615857</v>
      </c>
    </row>
    <row r="2108" spans="1:21" x14ac:dyDescent="0.2">
      <c r="A2108">
        <v>9576393343</v>
      </c>
      <c r="B2108" t="s">
        <v>1721</v>
      </c>
      <c r="D2108" s="9">
        <v>45141</v>
      </c>
      <c r="F2108" s="7">
        <f t="shared" si="273"/>
        <v>45141</v>
      </c>
      <c r="G2108" s="6">
        <f t="shared" si="274"/>
        <v>8</v>
      </c>
      <c r="H2108" s="6">
        <f t="shared" si="275"/>
        <v>3</v>
      </c>
      <c r="I2108" s="6">
        <f t="shared" si="276"/>
        <v>2023</v>
      </c>
      <c r="J2108" t="s">
        <v>4</v>
      </c>
      <c r="K2108" t="s">
        <v>5</v>
      </c>
      <c r="L2108">
        <v>2908</v>
      </c>
      <c r="M2108">
        <v>10430.98046875</v>
      </c>
      <c r="N2108" s="4">
        <f t="shared" si="277"/>
        <v>10.430980468750001</v>
      </c>
      <c r="O2108" s="4">
        <f t="shared" si="278"/>
        <v>6.4815087648476561</v>
      </c>
      <c r="P2108" s="5" t="s">
        <v>847</v>
      </c>
      <c r="Q2108" t="str">
        <f>VLOOKUP(P2108,Key!$A$2:$C$160,2,FALSE)</f>
        <v>Home - MDR</v>
      </c>
      <c r="R2108" t="str">
        <f>VLOOKUP(P2108,Key!$A$2:$C$160,3,FALSE)</f>
        <v>Home - MDR</v>
      </c>
      <c r="S2108" t="str">
        <f>VLOOKUP(P2108,Key!$A$2:$D$160,4,FALSE)</f>
        <v>Home - MDR</v>
      </c>
      <c r="T2108" s="5" t="b">
        <v>0</v>
      </c>
      <c r="U2108" s="4">
        <f t="shared" si="279"/>
        <v>12649.803413380705</v>
      </c>
    </row>
    <row r="2109" spans="1:21" x14ac:dyDescent="0.2">
      <c r="A2109">
        <v>9582624347</v>
      </c>
      <c r="B2109" t="s">
        <v>1722</v>
      </c>
      <c r="D2109" s="9">
        <v>45142</v>
      </c>
      <c r="F2109" s="7">
        <f t="shared" si="273"/>
        <v>45142</v>
      </c>
      <c r="G2109" s="6">
        <f t="shared" si="274"/>
        <v>8</v>
      </c>
      <c r="H2109" s="6">
        <f t="shared" si="275"/>
        <v>4</v>
      </c>
      <c r="I2109" s="6">
        <f t="shared" si="276"/>
        <v>2023</v>
      </c>
      <c r="J2109" t="s">
        <v>4</v>
      </c>
      <c r="K2109" t="s">
        <v>5</v>
      </c>
      <c r="L2109">
        <v>2850</v>
      </c>
      <c r="M2109">
        <v>10122.7197265625</v>
      </c>
      <c r="N2109" s="4">
        <f t="shared" si="277"/>
        <v>10.122719726562501</v>
      </c>
      <c r="O2109" s="4">
        <f t="shared" si="278"/>
        <v>6.2899644792138671</v>
      </c>
      <c r="P2109" s="5" t="s">
        <v>847</v>
      </c>
      <c r="Q2109" t="str">
        <f>VLOOKUP(P2109,Key!$A$2:$C$160,2,FALSE)</f>
        <v>Home - MDR</v>
      </c>
      <c r="R2109" t="str">
        <f>VLOOKUP(P2109,Key!$A$2:$C$160,3,FALSE)</f>
        <v>Home - MDR</v>
      </c>
      <c r="S2109" t="str">
        <f>VLOOKUP(P2109,Key!$A$2:$D$160,4,FALSE)</f>
        <v>Home - MDR</v>
      </c>
      <c r="T2109" s="5" t="b">
        <v>0</v>
      </c>
      <c r="U2109" s="4">
        <f t="shared" si="279"/>
        <v>12656.093377859919</v>
      </c>
    </row>
    <row r="2110" spans="1:21" x14ac:dyDescent="0.2">
      <c r="A2110">
        <v>9589142514</v>
      </c>
      <c r="B2110" t="s">
        <v>1723</v>
      </c>
      <c r="D2110" s="9">
        <v>45143</v>
      </c>
      <c r="F2110" s="7">
        <f t="shared" si="273"/>
        <v>45143</v>
      </c>
      <c r="G2110" s="6">
        <f t="shared" si="274"/>
        <v>8</v>
      </c>
      <c r="H2110" s="6">
        <f t="shared" si="275"/>
        <v>5</v>
      </c>
      <c r="I2110" s="6">
        <f t="shared" si="276"/>
        <v>2023</v>
      </c>
      <c r="J2110" t="s">
        <v>4</v>
      </c>
      <c r="K2110" t="s">
        <v>5</v>
      </c>
      <c r="L2110">
        <v>2799</v>
      </c>
      <c r="M2110">
        <v>10069.8896484375</v>
      </c>
      <c r="N2110" s="4">
        <f t="shared" si="277"/>
        <v>10.069889648437499</v>
      </c>
      <c r="O2110" s="4">
        <f t="shared" si="278"/>
        <v>6.2571374007392579</v>
      </c>
      <c r="P2110" s="5" t="s">
        <v>847</v>
      </c>
      <c r="Q2110" t="str">
        <f>VLOOKUP(P2110,Key!$A$2:$C$160,2,FALSE)</f>
        <v>Home - MDR</v>
      </c>
      <c r="R2110" t="str">
        <f>VLOOKUP(P2110,Key!$A$2:$C$160,3,FALSE)</f>
        <v>Home - MDR</v>
      </c>
      <c r="S2110" t="str">
        <f>VLOOKUP(P2110,Key!$A$2:$D$160,4,FALSE)</f>
        <v>Home - MDR</v>
      </c>
      <c r="T2110" s="5" t="b">
        <v>0</v>
      </c>
      <c r="U2110" s="4">
        <f t="shared" si="279"/>
        <v>12662.350515260658</v>
      </c>
    </row>
    <row r="2111" spans="1:21" x14ac:dyDescent="0.2">
      <c r="A2111">
        <v>9595428772</v>
      </c>
      <c r="B2111" t="s">
        <v>1724</v>
      </c>
      <c r="D2111" s="9">
        <v>45144</v>
      </c>
      <c r="F2111" s="7">
        <f t="shared" si="273"/>
        <v>45144</v>
      </c>
      <c r="G2111" s="6">
        <f t="shared" si="274"/>
        <v>8</v>
      </c>
      <c r="H2111" s="6">
        <f t="shared" si="275"/>
        <v>6</v>
      </c>
      <c r="I2111" s="6">
        <f t="shared" si="276"/>
        <v>2023</v>
      </c>
      <c r="J2111" t="s">
        <v>4</v>
      </c>
      <c r="K2111" t="s">
        <v>5</v>
      </c>
      <c r="L2111">
        <v>1949</v>
      </c>
      <c r="M2111">
        <v>6941.91015625</v>
      </c>
      <c r="N2111" s="4">
        <f t="shared" si="277"/>
        <v>6.9419101562499996</v>
      </c>
      <c r="O2111" s="4">
        <f t="shared" si="278"/>
        <v>4.313501655699219</v>
      </c>
      <c r="P2111" s="5" t="s">
        <v>847</v>
      </c>
      <c r="Q2111" t="str">
        <f>VLOOKUP(P2111,Key!$A$2:$C$160,2,FALSE)</f>
        <v>Home - MDR</v>
      </c>
      <c r="R2111" t="str">
        <f>VLOOKUP(P2111,Key!$A$2:$C$160,3,FALSE)</f>
        <v>Home - MDR</v>
      </c>
      <c r="S2111" t="str">
        <f>VLOOKUP(P2111,Key!$A$2:$D$160,4,FALSE)</f>
        <v>Home - MDR</v>
      </c>
      <c r="T2111" s="5" t="b">
        <v>0</v>
      </c>
      <c r="U2111" s="4">
        <f t="shared" si="279"/>
        <v>12666.664016916357</v>
      </c>
    </row>
    <row r="2112" spans="1:21" x14ac:dyDescent="0.2">
      <c r="A2112">
        <v>9600826390</v>
      </c>
      <c r="B2112" t="s">
        <v>1725</v>
      </c>
      <c r="D2112" s="9">
        <v>45145</v>
      </c>
      <c r="F2112" s="7">
        <f t="shared" si="273"/>
        <v>45145</v>
      </c>
      <c r="G2112" s="6">
        <f t="shared" si="274"/>
        <v>8</v>
      </c>
      <c r="H2112" s="6">
        <f t="shared" si="275"/>
        <v>7</v>
      </c>
      <c r="I2112" s="6">
        <f t="shared" si="276"/>
        <v>2023</v>
      </c>
      <c r="J2112" t="s">
        <v>4</v>
      </c>
      <c r="K2112" t="s">
        <v>5</v>
      </c>
      <c r="L2112">
        <v>2926</v>
      </c>
      <c r="M2112">
        <v>10395.2001953125</v>
      </c>
      <c r="N2112" s="4">
        <f t="shared" si="277"/>
        <v>10.3952001953125</v>
      </c>
      <c r="O2112" s="4">
        <f t="shared" si="278"/>
        <v>6.4592759405615237</v>
      </c>
      <c r="P2112" s="5" t="s">
        <v>847</v>
      </c>
      <c r="Q2112" t="str">
        <f>VLOOKUP(P2112,Key!$A$2:$C$160,2,FALSE)</f>
        <v>Home - MDR</v>
      </c>
      <c r="R2112" t="str">
        <f>VLOOKUP(P2112,Key!$A$2:$C$160,3,FALSE)</f>
        <v>Home - MDR</v>
      </c>
      <c r="S2112" t="str">
        <f>VLOOKUP(P2112,Key!$A$2:$D$160,4,FALSE)</f>
        <v>Home - MDR</v>
      </c>
      <c r="T2112" s="5" t="b">
        <v>0</v>
      </c>
      <c r="U2112" s="4">
        <f t="shared" si="279"/>
        <v>12673.123292856919</v>
      </c>
    </row>
    <row r="2113" spans="1:21" x14ac:dyDescent="0.2">
      <c r="A2113">
        <v>9607753553</v>
      </c>
      <c r="B2113" t="s">
        <v>1726</v>
      </c>
      <c r="D2113" s="9">
        <v>45146</v>
      </c>
      <c r="F2113" s="7">
        <f t="shared" si="273"/>
        <v>45146</v>
      </c>
      <c r="G2113" s="6">
        <f t="shared" si="274"/>
        <v>8</v>
      </c>
      <c r="H2113" s="6">
        <f t="shared" si="275"/>
        <v>8</v>
      </c>
      <c r="I2113" s="6">
        <f t="shared" si="276"/>
        <v>2023</v>
      </c>
      <c r="J2113" t="s">
        <v>4</v>
      </c>
      <c r="K2113" t="s">
        <v>5</v>
      </c>
      <c r="L2113">
        <v>2944</v>
      </c>
      <c r="M2113">
        <v>10448.7001953125</v>
      </c>
      <c r="N2113" s="4">
        <f t="shared" si="277"/>
        <v>10.448700195312499</v>
      </c>
      <c r="O2113" s="4">
        <f t="shared" si="278"/>
        <v>6.4925192890615238</v>
      </c>
      <c r="P2113" s="5" t="s">
        <v>847</v>
      </c>
      <c r="Q2113" t="str">
        <f>VLOOKUP(P2113,Key!$A$2:$C$160,2,FALSE)</f>
        <v>Home - MDR</v>
      </c>
      <c r="R2113" t="str">
        <f>VLOOKUP(P2113,Key!$A$2:$C$160,3,FALSE)</f>
        <v>Home - MDR</v>
      </c>
      <c r="S2113" t="str">
        <f>VLOOKUP(P2113,Key!$A$2:$D$160,4,FALSE)</f>
        <v>Home - MDR</v>
      </c>
      <c r="T2113" s="5" t="b">
        <v>0</v>
      </c>
      <c r="U2113" s="4">
        <f t="shared" si="279"/>
        <v>12679.615812145981</v>
      </c>
    </row>
    <row r="2114" spans="1:21" x14ac:dyDescent="0.2">
      <c r="A2114">
        <v>9614516908</v>
      </c>
      <c r="B2114" t="s">
        <v>1727</v>
      </c>
      <c r="D2114" s="9">
        <v>45147</v>
      </c>
      <c r="F2114" s="7">
        <f t="shared" si="273"/>
        <v>45147</v>
      </c>
      <c r="G2114" s="6">
        <f t="shared" si="274"/>
        <v>8</v>
      </c>
      <c r="H2114" s="6">
        <f t="shared" si="275"/>
        <v>9</v>
      </c>
      <c r="I2114" s="6">
        <f t="shared" si="276"/>
        <v>2023</v>
      </c>
      <c r="J2114" t="s">
        <v>4</v>
      </c>
      <c r="K2114" t="s">
        <v>5</v>
      </c>
      <c r="L2114">
        <v>2946</v>
      </c>
      <c r="M2114">
        <v>10548.349609375</v>
      </c>
      <c r="N2114" s="4">
        <f t="shared" si="277"/>
        <v>10.548349609375</v>
      </c>
      <c r="O2114" s="4">
        <f t="shared" si="278"/>
        <v>6.5544385451269536</v>
      </c>
      <c r="P2114" s="5" t="s">
        <v>847</v>
      </c>
      <c r="Q2114" t="str">
        <f>VLOOKUP(P2114,Key!$A$2:$C$160,2,FALSE)</f>
        <v>Home - MDR</v>
      </c>
      <c r="R2114" t="str">
        <f>VLOOKUP(P2114,Key!$A$2:$C$160,3,FALSE)</f>
        <v>Home - MDR</v>
      </c>
      <c r="S2114" t="str">
        <f>VLOOKUP(P2114,Key!$A$2:$D$160,4,FALSE)</f>
        <v>Home - MDR</v>
      </c>
      <c r="T2114" s="5" t="b">
        <v>0</v>
      </c>
      <c r="U2114" s="4">
        <f t="shared" si="279"/>
        <v>12686.170250691108</v>
      </c>
    </row>
    <row r="2115" spans="1:21" x14ac:dyDescent="0.2">
      <c r="A2115">
        <v>9621149052</v>
      </c>
      <c r="B2115" t="s">
        <v>1728</v>
      </c>
      <c r="D2115" s="9">
        <v>45148</v>
      </c>
      <c r="F2115" s="7">
        <f t="shared" si="273"/>
        <v>45148</v>
      </c>
      <c r="G2115" s="6">
        <f t="shared" si="274"/>
        <v>8</v>
      </c>
      <c r="H2115" s="6">
        <f t="shared" si="275"/>
        <v>10</v>
      </c>
      <c r="I2115" s="6">
        <f t="shared" si="276"/>
        <v>2023</v>
      </c>
      <c r="J2115" t="s">
        <v>4</v>
      </c>
      <c r="K2115" t="s">
        <v>5</v>
      </c>
      <c r="L2115">
        <v>2803</v>
      </c>
      <c r="M2115">
        <v>10111.2001953125</v>
      </c>
      <c r="N2115" s="4">
        <f t="shared" si="277"/>
        <v>10.111200195312501</v>
      </c>
      <c r="O2115" s="4">
        <f t="shared" si="278"/>
        <v>6.2828065765615237</v>
      </c>
      <c r="P2115" s="5" t="s">
        <v>847</v>
      </c>
      <c r="Q2115" t="str">
        <f>VLOOKUP(P2115,Key!$A$2:$C$160,2,FALSE)</f>
        <v>Home - MDR</v>
      </c>
      <c r="R2115" t="str">
        <f>VLOOKUP(P2115,Key!$A$2:$C$160,3,FALSE)</f>
        <v>Home - MDR</v>
      </c>
      <c r="S2115" t="str">
        <f>VLOOKUP(P2115,Key!$A$2:$D$160,4,FALSE)</f>
        <v>Home - MDR</v>
      </c>
      <c r="T2115" s="5" t="b">
        <v>0</v>
      </c>
      <c r="U2115" s="4">
        <f t="shared" si="279"/>
        <v>12692.453057267669</v>
      </c>
    </row>
    <row r="2116" spans="1:21" x14ac:dyDescent="0.2">
      <c r="A2116">
        <v>9627806449</v>
      </c>
      <c r="B2116" t="s">
        <v>1729</v>
      </c>
      <c r="D2116" s="9">
        <v>45149</v>
      </c>
      <c r="F2116" s="7">
        <f t="shared" si="273"/>
        <v>45149</v>
      </c>
      <c r="G2116" s="6">
        <f t="shared" si="274"/>
        <v>8</v>
      </c>
      <c r="H2116" s="6">
        <f t="shared" si="275"/>
        <v>11</v>
      </c>
      <c r="I2116" s="6">
        <f t="shared" si="276"/>
        <v>2023</v>
      </c>
      <c r="J2116" t="s">
        <v>4</v>
      </c>
      <c r="K2116" t="s">
        <v>5</v>
      </c>
      <c r="L2116">
        <v>3051</v>
      </c>
      <c r="M2116">
        <v>10947.76953125</v>
      </c>
      <c r="N2116" s="4">
        <f t="shared" si="277"/>
        <v>10.94776953125</v>
      </c>
      <c r="O2116" s="4">
        <f t="shared" si="278"/>
        <v>6.8026265014023437</v>
      </c>
      <c r="P2116" s="5" t="s">
        <v>847</v>
      </c>
      <c r="Q2116" t="str">
        <f>VLOOKUP(P2116,Key!$A$2:$C$160,2,FALSE)</f>
        <v>Home - MDR</v>
      </c>
      <c r="R2116" t="str">
        <f>VLOOKUP(P2116,Key!$A$2:$C$160,3,FALSE)</f>
        <v>Home - MDR</v>
      </c>
      <c r="S2116" t="str">
        <f>VLOOKUP(P2116,Key!$A$2:$D$160,4,FALSE)</f>
        <v>Home - MDR</v>
      </c>
      <c r="T2116" s="5" t="b">
        <v>0</v>
      </c>
      <c r="U2116" s="4">
        <f t="shared" si="279"/>
        <v>12699.255683769072</v>
      </c>
    </row>
    <row r="2117" spans="1:21" x14ac:dyDescent="0.2">
      <c r="A2117">
        <v>9634245639</v>
      </c>
      <c r="B2117" t="s">
        <v>1730</v>
      </c>
      <c r="D2117" s="9">
        <v>45150</v>
      </c>
      <c r="F2117" s="7">
        <f t="shared" si="273"/>
        <v>45150</v>
      </c>
      <c r="G2117" s="6">
        <f t="shared" si="274"/>
        <v>8</v>
      </c>
      <c r="H2117" s="6">
        <f t="shared" si="275"/>
        <v>12</v>
      </c>
      <c r="I2117" s="6">
        <f t="shared" si="276"/>
        <v>2023</v>
      </c>
      <c r="J2117" t="s">
        <v>4</v>
      </c>
      <c r="K2117" t="s">
        <v>5</v>
      </c>
      <c r="L2117">
        <v>2901</v>
      </c>
      <c r="M2117">
        <v>10222.4599609375</v>
      </c>
      <c r="N2117" s="4">
        <f t="shared" si="277"/>
        <v>10.222459960937501</v>
      </c>
      <c r="O2117" s="4">
        <f t="shared" si="278"/>
        <v>6.3519401683876957</v>
      </c>
      <c r="P2117" s="5" t="s">
        <v>847</v>
      </c>
      <c r="Q2117" t="str">
        <f>VLOOKUP(P2117,Key!$A$2:$C$160,2,FALSE)</f>
        <v>Home - MDR</v>
      </c>
      <c r="R2117" t="str">
        <f>VLOOKUP(P2117,Key!$A$2:$C$160,3,FALSE)</f>
        <v>Home - MDR</v>
      </c>
      <c r="S2117" t="str">
        <f>VLOOKUP(P2117,Key!$A$2:$D$160,4,FALSE)</f>
        <v>Home - MDR</v>
      </c>
      <c r="T2117" s="5" t="b">
        <v>0</v>
      </c>
      <c r="U2117" s="4">
        <f t="shared" si="279"/>
        <v>12705.60762393746</v>
      </c>
    </row>
    <row r="2118" spans="1:21" x14ac:dyDescent="0.2">
      <c r="A2118">
        <v>9640305697</v>
      </c>
      <c r="B2118" t="s">
        <v>1731</v>
      </c>
      <c r="D2118" s="9">
        <v>45151</v>
      </c>
      <c r="F2118" s="7">
        <f t="shared" si="273"/>
        <v>45151</v>
      </c>
      <c r="G2118" s="6">
        <f t="shared" si="274"/>
        <v>8</v>
      </c>
      <c r="H2118" s="6">
        <f t="shared" si="275"/>
        <v>13</v>
      </c>
      <c r="I2118" s="6">
        <f t="shared" si="276"/>
        <v>2023</v>
      </c>
      <c r="J2118" t="s">
        <v>4</v>
      </c>
      <c r="K2118" t="s">
        <v>5</v>
      </c>
      <c r="L2118">
        <v>1967</v>
      </c>
      <c r="M2118">
        <v>7079.8701171875</v>
      </c>
      <c r="N2118" s="4">
        <f t="shared" si="277"/>
        <v>7.0798701171875003</v>
      </c>
      <c r="O2118" s="4">
        <f t="shared" si="278"/>
        <v>4.3992259745869138</v>
      </c>
      <c r="P2118" s="5" t="s">
        <v>847</v>
      </c>
      <c r="Q2118" t="str">
        <f>VLOOKUP(P2118,Key!$A$2:$C$160,2,FALSE)</f>
        <v>Home - MDR</v>
      </c>
      <c r="R2118" t="str">
        <f>VLOOKUP(P2118,Key!$A$2:$C$160,3,FALSE)</f>
        <v>Home - MDR</v>
      </c>
      <c r="S2118" t="str">
        <f>VLOOKUP(P2118,Key!$A$2:$D$160,4,FALSE)</f>
        <v>Home - MDR</v>
      </c>
      <c r="T2118" s="5" t="b">
        <v>0</v>
      </c>
      <c r="U2118" s="4">
        <f t="shared" si="279"/>
        <v>12710.006849912046</v>
      </c>
    </row>
    <row r="2119" spans="1:21" x14ac:dyDescent="0.2">
      <c r="A2119">
        <v>9646222067</v>
      </c>
      <c r="B2119" t="s">
        <v>1732</v>
      </c>
      <c r="D2119" s="9">
        <v>45152</v>
      </c>
      <c r="F2119" s="7">
        <f t="shared" si="273"/>
        <v>45152</v>
      </c>
      <c r="G2119" s="6">
        <f t="shared" si="274"/>
        <v>8</v>
      </c>
      <c r="H2119" s="6">
        <f t="shared" si="275"/>
        <v>14</v>
      </c>
      <c r="I2119" s="6">
        <f t="shared" si="276"/>
        <v>2023</v>
      </c>
      <c r="J2119" t="s">
        <v>1117</v>
      </c>
      <c r="K2119" t="s">
        <v>5</v>
      </c>
      <c r="L2119">
        <v>3240</v>
      </c>
      <c r="M2119">
        <v>10299.822265625</v>
      </c>
      <c r="N2119" s="4">
        <f t="shared" si="277"/>
        <v>10.299822265625</v>
      </c>
      <c r="O2119" s="4">
        <f t="shared" si="278"/>
        <v>6.4000108610136719</v>
      </c>
      <c r="P2119" s="5" t="s">
        <v>847</v>
      </c>
      <c r="Q2119" t="str">
        <f>VLOOKUP(P2119,Key!$A$2:$C$160,2,FALSE)</f>
        <v>Home - MDR</v>
      </c>
      <c r="R2119" t="str">
        <f>VLOOKUP(P2119,Key!$A$2:$C$160,3,FALSE)</f>
        <v>Home - MDR</v>
      </c>
      <c r="S2119" t="str">
        <f>VLOOKUP(P2119,Key!$A$2:$D$160,4,FALSE)</f>
        <v>Home - MDR</v>
      </c>
      <c r="T2119" s="5" t="b">
        <v>1</v>
      </c>
      <c r="U2119" s="4">
        <f t="shared" si="279"/>
        <v>12716.406860773061</v>
      </c>
    </row>
    <row r="2120" spans="1:21" x14ac:dyDescent="0.2">
      <c r="A2120">
        <v>9652091134</v>
      </c>
      <c r="B2120" t="s">
        <v>1733</v>
      </c>
      <c r="D2120" s="9">
        <v>45153</v>
      </c>
      <c r="F2120" s="7">
        <f t="shared" si="273"/>
        <v>45153</v>
      </c>
      <c r="G2120" s="6">
        <f t="shared" si="274"/>
        <v>8</v>
      </c>
      <c r="H2120" s="6">
        <f t="shared" si="275"/>
        <v>15</v>
      </c>
      <c r="I2120" s="6">
        <f t="shared" si="276"/>
        <v>2023</v>
      </c>
      <c r="J2120" t="s">
        <v>1734</v>
      </c>
      <c r="K2120" t="s">
        <v>5</v>
      </c>
      <c r="L2120">
        <v>3240</v>
      </c>
      <c r="M2120">
        <v>9977.953125</v>
      </c>
      <c r="N2120" s="4">
        <f t="shared" si="277"/>
        <v>9.9779531250000009</v>
      </c>
      <c r="O2120" s="4">
        <f t="shared" si="278"/>
        <v>6.2000107112343752</v>
      </c>
      <c r="P2120" t="s">
        <v>337</v>
      </c>
      <c r="Q2120">
        <f>VLOOKUP(P2120,Key!$A$2:$C$160,2,FALSE)</f>
        <v>0</v>
      </c>
      <c r="R2120" t="str">
        <f>VLOOKUP(P2120,Key!$A$2:$C$160,3,FALSE)</f>
        <v>UK</v>
      </c>
      <c r="S2120" t="str">
        <f>VLOOKUP(P2120,Key!$A$2:$D$160,4,FALSE)</f>
        <v>INT</v>
      </c>
      <c r="T2120" s="5" t="b">
        <v>1</v>
      </c>
      <c r="U2120" s="4">
        <f t="shared" si="279"/>
        <v>12722.606871484295</v>
      </c>
    </row>
    <row r="2121" spans="1:21" x14ac:dyDescent="0.2">
      <c r="A2121">
        <v>9657932186</v>
      </c>
      <c r="B2121" t="s">
        <v>1735</v>
      </c>
      <c r="D2121" s="9">
        <v>45154</v>
      </c>
      <c r="F2121" s="7">
        <f t="shared" si="273"/>
        <v>45154</v>
      </c>
      <c r="G2121" s="6">
        <f t="shared" si="274"/>
        <v>8</v>
      </c>
      <c r="H2121" s="6">
        <f t="shared" si="275"/>
        <v>16</v>
      </c>
      <c r="I2121" s="6">
        <f t="shared" si="276"/>
        <v>2023</v>
      </c>
      <c r="J2121" t="s">
        <v>1734</v>
      </c>
      <c r="K2121" t="s">
        <v>5</v>
      </c>
      <c r="L2121">
        <v>3600</v>
      </c>
      <c r="M2121">
        <v>10890.2705078125</v>
      </c>
      <c r="N2121" s="4">
        <f t="shared" si="277"/>
        <v>10.890270507812501</v>
      </c>
      <c r="O2121" s="4">
        <f t="shared" si="278"/>
        <v>6.7668982757099609</v>
      </c>
      <c r="P2121" t="s">
        <v>337</v>
      </c>
      <c r="Q2121">
        <f>VLOOKUP(P2121,Key!$A$2:$C$160,2,FALSE)</f>
        <v>0</v>
      </c>
      <c r="R2121" t="str">
        <f>VLOOKUP(P2121,Key!$A$2:$C$160,3,FALSE)</f>
        <v>UK</v>
      </c>
      <c r="S2121" t="str">
        <f>VLOOKUP(P2121,Key!$A$2:$D$160,4,FALSE)</f>
        <v>INT</v>
      </c>
      <c r="T2121" s="5" t="b">
        <v>1</v>
      </c>
      <c r="U2121" s="4">
        <f t="shared" si="279"/>
        <v>12729.373769760005</v>
      </c>
    </row>
    <row r="2122" spans="1:21" x14ac:dyDescent="0.2">
      <c r="A2122">
        <v>9664741944</v>
      </c>
      <c r="B2122" t="s">
        <v>1736</v>
      </c>
      <c r="D2122" s="9">
        <v>45155</v>
      </c>
      <c r="F2122" s="7">
        <f t="shared" si="273"/>
        <v>45155</v>
      </c>
      <c r="G2122" s="6">
        <f t="shared" si="274"/>
        <v>8</v>
      </c>
      <c r="H2122" s="6">
        <f t="shared" si="275"/>
        <v>17</v>
      </c>
      <c r="I2122" s="6">
        <f t="shared" si="276"/>
        <v>2023</v>
      </c>
      <c r="J2122" t="s">
        <v>1734</v>
      </c>
      <c r="K2122" t="s">
        <v>5</v>
      </c>
      <c r="L2122">
        <v>3300</v>
      </c>
      <c r="M2122">
        <v>9977.953125</v>
      </c>
      <c r="N2122" s="4">
        <f t="shared" si="277"/>
        <v>9.9779531250000009</v>
      </c>
      <c r="O2122" s="4">
        <f t="shared" si="278"/>
        <v>6.2000107112343752</v>
      </c>
      <c r="P2122" t="s">
        <v>337</v>
      </c>
      <c r="Q2122">
        <f>VLOOKUP(P2122,Key!$A$2:$C$160,2,FALSE)</f>
        <v>0</v>
      </c>
      <c r="R2122" t="str">
        <f>VLOOKUP(P2122,Key!$A$2:$C$160,3,FALSE)</f>
        <v>UK</v>
      </c>
      <c r="S2122" t="str">
        <f>VLOOKUP(P2122,Key!$A$2:$D$160,4,FALSE)</f>
        <v>INT</v>
      </c>
      <c r="T2122" s="5" t="b">
        <v>1</v>
      </c>
      <c r="U2122" s="4">
        <f t="shared" si="279"/>
        <v>12735.573780471239</v>
      </c>
    </row>
    <row r="2123" spans="1:21" x14ac:dyDescent="0.2">
      <c r="A2123">
        <v>9670442449</v>
      </c>
      <c r="B2123" t="s">
        <v>1737</v>
      </c>
      <c r="D2123" s="9">
        <v>45156</v>
      </c>
      <c r="F2123" s="7">
        <f t="shared" si="273"/>
        <v>45156</v>
      </c>
      <c r="G2123" s="6">
        <f t="shared" si="274"/>
        <v>8</v>
      </c>
      <c r="H2123" s="6">
        <f t="shared" si="275"/>
        <v>18</v>
      </c>
      <c r="I2123" s="6">
        <f t="shared" si="276"/>
        <v>2023</v>
      </c>
      <c r="J2123" t="s">
        <v>4</v>
      </c>
      <c r="K2123" t="s">
        <v>5</v>
      </c>
      <c r="L2123">
        <v>3127</v>
      </c>
      <c r="M2123">
        <v>11031.5</v>
      </c>
      <c r="N2123" s="4">
        <f t="shared" si="277"/>
        <v>11.031499999999999</v>
      </c>
      <c r="O2123" s="4">
        <f t="shared" si="278"/>
        <v>6.8546541865000004</v>
      </c>
      <c r="P2123" t="s">
        <v>1849</v>
      </c>
      <c r="Q2123">
        <f>VLOOKUP(P2123,Key!$A$2:$C$160,2,FALSE)</f>
        <v>0</v>
      </c>
      <c r="R2123" t="str">
        <f>VLOOKUP(P2123,Key!$A$2:$C$160,3,FALSE)</f>
        <v>Spain</v>
      </c>
      <c r="S2123" t="str">
        <f>VLOOKUP(P2123,Key!$A$2:$D$160,4,FALSE)</f>
        <v>INT</v>
      </c>
      <c r="T2123" s="5" t="b">
        <v>0</v>
      </c>
      <c r="U2123" s="4">
        <f t="shared" si="279"/>
        <v>12742.428434657739</v>
      </c>
    </row>
    <row r="2124" spans="1:21" x14ac:dyDescent="0.2">
      <c r="A2124">
        <v>9676224035</v>
      </c>
      <c r="B2124" t="s">
        <v>1738</v>
      </c>
      <c r="D2124" s="9">
        <v>45157</v>
      </c>
      <c r="F2124" s="7">
        <f t="shared" si="273"/>
        <v>45157</v>
      </c>
      <c r="G2124" s="6">
        <f t="shared" si="274"/>
        <v>8</v>
      </c>
      <c r="H2124" s="6">
        <f t="shared" si="275"/>
        <v>19</v>
      </c>
      <c r="I2124" s="6">
        <f t="shared" si="276"/>
        <v>2023</v>
      </c>
      <c r="J2124" t="s">
        <v>4</v>
      </c>
      <c r="K2124" t="s">
        <v>5</v>
      </c>
      <c r="L2124">
        <v>2891</v>
      </c>
      <c r="M2124">
        <v>10205.669921875</v>
      </c>
      <c r="N2124" s="4">
        <f t="shared" si="277"/>
        <v>10.205669921875</v>
      </c>
      <c r="O2124" s="4">
        <f t="shared" si="278"/>
        <v>6.3415073250253906</v>
      </c>
      <c r="P2124" t="s">
        <v>1849</v>
      </c>
      <c r="Q2124">
        <f>VLOOKUP(P2124,Key!$A$2:$C$160,2,FALSE)</f>
        <v>0</v>
      </c>
      <c r="R2124" t="str">
        <f>VLOOKUP(P2124,Key!$A$2:$C$160,3,FALSE)</f>
        <v>Spain</v>
      </c>
      <c r="S2124" t="str">
        <f>VLOOKUP(P2124,Key!$A$2:$D$160,4,FALSE)</f>
        <v>INT</v>
      </c>
      <c r="T2124" s="5" t="b">
        <v>0</v>
      </c>
      <c r="U2124" s="4">
        <f t="shared" si="279"/>
        <v>12748.769941982764</v>
      </c>
    </row>
    <row r="2125" spans="1:21" x14ac:dyDescent="0.2">
      <c r="A2125">
        <v>9683555638</v>
      </c>
      <c r="B2125" t="s">
        <v>1739</v>
      </c>
      <c r="D2125" s="9">
        <v>45158</v>
      </c>
      <c r="F2125" s="7">
        <f t="shared" si="273"/>
        <v>45158</v>
      </c>
      <c r="G2125" s="6">
        <f t="shared" si="274"/>
        <v>8</v>
      </c>
      <c r="H2125" s="6">
        <f t="shared" si="275"/>
        <v>20</v>
      </c>
      <c r="I2125" s="6">
        <f t="shared" si="276"/>
        <v>2023</v>
      </c>
      <c r="J2125" t="s">
        <v>1740</v>
      </c>
      <c r="K2125" t="s">
        <v>5</v>
      </c>
      <c r="L2125">
        <v>3300</v>
      </c>
      <c r="M2125">
        <v>10621.69140625</v>
      </c>
      <c r="N2125" s="4">
        <f t="shared" si="277"/>
        <v>10.621691406249999</v>
      </c>
      <c r="O2125" s="4">
        <f t="shared" si="278"/>
        <v>6.6000110107929686</v>
      </c>
      <c r="P2125" t="s">
        <v>1849</v>
      </c>
      <c r="Q2125">
        <f>VLOOKUP(P2125,Key!$A$2:$C$160,2,FALSE)</f>
        <v>0</v>
      </c>
      <c r="R2125" t="str">
        <f>VLOOKUP(P2125,Key!$A$2:$C$160,3,FALSE)</f>
        <v>Spain</v>
      </c>
      <c r="S2125" t="str">
        <f>VLOOKUP(P2125,Key!$A$2:$D$160,4,FALSE)</f>
        <v>INT</v>
      </c>
      <c r="T2125" s="5" t="b">
        <v>1</v>
      </c>
      <c r="U2125" s="4">
        <f t="shared" si="279"/>
        <v>12755.369952993557</v>
      </c>
    </row>
    <row r="2126" spans="1:21" x14ac:dyDescent="0.2">
      <c r="A2126">
        <v>9689559492</v>
      </c>
      <c r="B2126" t="s">
        <v>1741</v>
      </c>
      <c r="D2126" s="9">
        <v>45159</v>
      </c>
      <c r="F2126" s="7">
        <f t="shared" si="273"/>
        <v>45159</v>
      </c>
      <c r="G2126" s="6">
        <f t="shared" si="274"/>
        <v>8</v>
      </c>
      <c r="H2126" s="6">
        <f t="shared" si="275"/>
        <v>21</v>
      </c>
      <c r="I2126" s="6">
        <f t="shared" si="276"/>
        <v>2023</v>
      </c>
      <c r="J2126" t="s">
        <v>1742</v>
      </c>
      <c r="K2126" t="s">
        <v>5</v>
      </c>
      <c r="L2126">
        <v>3300</v>
      </c>
      <c r="M2126">
        <v>10299.822265625</v>
      </c>
      <c r="N2126" s="4">
        <f t="shared" si="277"/>
        <v>10.299822265625</v>
      </c>
      <c r="O2126" s="4">
        <f t="shared" si="278"/>
        <v>6.4000108610136719</v>
      </c>
      <c r="P2126" t="s">
        <v>1089</v>
      </c>
      <c r="Q2126" t="str">
        <f>VLOOKUP(P2126,Key!$A$2:$C$160,2,FALSE)</f>
        <v>Barcelona</v>
      </c>
      <c r="R2126" t="str">
        <f>VLOOKUP(P2126,Key!$A$2:$C$160,3,FALSE)</f>
        <v>Spain</v>
      </c>
      <c r="S2126" t="str">
        <f>VLOOKUP(P2126,Key!$A$2:$D$160,4,FALSE)</f>
        <v>INT</v>
      </c>
      <c r="T2126" s="5" t="b">
        <v>1</v>
      </c>
      <c r="U2126" s="4">
        <f t="shared" si="279"/>
        <v>12761.769963854571</v>
      </c>
    </row>
    <row r="2127" spans="1:21" x14ac:dyDescent="0.2">
      <c r="A2127">
        <v>9731434625</v>
      </c>
      <c r="B2127" t="s">
        <v>1743</v>
      </c>
      <c r="D2127" s="9">
        <v>45165</v>
      </c>
      <c r="F2127" s="7">
        <f t="shared" si="273"/>
        <v>45165</v>
      </c>
      <c r="G2127" s="6">
        <f t="shared" si="274"/>
        <v>8</v>
      </c>
      <c r="H2127" s="6">
        <f t="shared" si="275"/>
        <v>27</v>
      </c>
      <c r="I2127" s="6">
        <f t="shared" si="276"/>
        <v>2023</v>
      </c>
      <c r="J2127" t="s">
        <v>4</v>
      </c>
      <c r="K2127" t="s">
        <v>5</v>
      </c>
      <c r="L2127">
        <v>3190</v>
      </c>
      <c r="M2127">
        <v>11293.0400390625</v>
      </c>
      <c r="N2127" s="4">
        <f t="shared" si="277"/>
        <v>11.2930400390625</v>
      </c>
      <c r="O2127" s="4">
        <f t="shared" si="278"/>
        <v>7.0171675821123047</v>
      </c>
      <c r="P2127" t="s">
        <v>48</v>
      </c>
      <c r="Q2127" t="str">
        <f>VLOOKUP(P2127,Key!$A$2:$C$160,2,FALSE)</f>
        <v>California</v>
      </c>
      <c r="R2127" t="str">
        <f>VLOOKUP(P2127,Key!$A$2:$C$160,3,FALSE)</f>
        <v>USA</v>
      </c>
      <c r="S2127" t="str">
        <f>VLOOKUP(P2127,Key!$A$2:$D$160,4,FALSE)</f>
        <v>DOM</v>
      </c>
      <c r="T2127" s="5" t="b">
        <v>0</v>
      </c>
      <c r="U2127" s="4">
        <f t="shared" si="279"/>
        <v>12768.787131436684</v>
      </c>
    </row>
    <row r="2128" spans="1:21" x14ac:dyDescent="0.2">
      <c r="A2128">
        <v>9737167397</v>
      </c>
      <c r="B2128" t="s">
        <v>1744</v>
      </c>
      <c r="D2128" s="9">
        <v>45166</v>
      </c>
      <c r="F2128" s="7">
        <f t="shared" si="273"/>
        <v>45166</v>
      </c>
      <c r="G2128" s="6">
        <f t="shared" si="274"/>
        <v>8</v>
      </c>
      <c r="H2128" s="6">
        <f t="shared" si="275"/>
        <v>28</v>
      </c>
      <c r="I2128" s="6">
        <f t="shared" si="276"/>
        <v>2023</v>
      </c>
      <c r="J2128" t="s">
        <v>4</v>
      </c>
      <c r="K2128" t="s">
        <v>5</v>
      </c>
      <c r="L2128">
        <v>3418</v>
      </c>
      <c r="M2128">
        <v>12040.98046875</v>
      </c>
      <c r="N2128" s="4">
        <f t="shared" si="277"/>
        <v>12.04098046875</v>
      </c>
      <c r="O2128" s="4">
        <f t="shared" si="278"/>
        <v>7.4819160748476561</v>
      </c>
      <c r="P2128" t="s">
        <v>48</v>
      </c>
      <c r="Q2128" t="str">
        <f>VLOOKUP(P2128,Key!$A$2:$C$160,2,FALSE)</f>
        <v>California</v>
      </c>
      <c r="R2128" t="str">
        <f>VLOOKUP(P2128,Key!$A$2:$C$160,3,FALSE)</f>
        <v>USA</v>
      </c>
      <c r="S2128" t="str">
        <f>VLOOKUP(P2128,Key!$A$2:$D$160,4,FALSE)</f>
        <v>DOM</v>
      </c>
      <c r="T2128" s="5" t="b">
        <v>0</v>
      </c>
      <c r="U2128" s="4">
        <f t="shared" si="279"/>
        <v>12776.269047511532</v>
      </c>
    </row>
    <row r="2129" spans="1:21" x14ac:dyDescent="0.2">
      <c r="A2129">
        <v>9743679513</v>
      </c>
      <c r="B2129" t="s">
        <v>1745</v>
      </c>
      <c r="D2129" s="9">
        <v>45167</v>
      </c>
      <c r="F2129" s="7">
        <f t="shared" si="273"/>
        <v>45167</v>
      </c>
      <c r="G2129" s="6">
        <f t="shared" si="274"/>
        <v>8</v>
      </c>
      <c r="H2129" s="6">
        <f t="shared" si="275"/>
        <v>29</v>
      </c>
      <c r="I2129" s="6">
        <f t="shared" si="276"/>
        <v>2023</v>
      </c>
      <c r="J2129" t="s">
        <v>4</v>
      </c>
      <c r="K2129" t="s">
        <v>5</v>
      </c>
      <c r="L2129">
        <v>3248</v>
      </c>
      <c r="M2129">
        <v>11511.7998046875</v>
      </c>
      <c r="N2129" s="4">
        <f t="shared" si="277"/>
        <v>11.511799804687501</v>
      </c>
      <c r="O2129" s="4">
        <f t="shared" si="278"/>
        <v>7.1530985564384766</v>
      </c>
      <c r="P2129" t="s">
        <v>48</v>
      </c>
      <c r="Q2129" t="str">
        <f>VLOOKUP(P2129,Key!$A$2:$C$160,2,FALSE)</f>
        <v>California</v>
      </c>
      <c r="R2129" t="str">
        <f>VLOOKUP(P2129,Key!$A$2:$C$160,3,FALSE)</f>
        <v>USA</v>
      </c>
      <c r="S2129" t="str">
        <f>VLOOKUP(P2129,Key!$A$2:$D$160,4,FALSE)</f>
        <v>DOM</v>
      </c>
      <c r="T2129" s="5" t="b">
        <v>0</v>
      </c>
      <c r="U2129" s="4">
        <f t="shared" si="279"/>
        <v>12783.422146067971</v>
      </c>
    </row>
    <row r="2130" spans="1:21" x14ac:dyDescent="0.2">
      <c r="A2130">
        <v>9749935148</v>
      </c>
      <c r="B2130" t="s">
        <v>1746</v>
      </c>
      <c r="D2130" s="9">
        <v>45168</v>
      </c>
      <c r="F2130" s="7">
        <f t="shared" si="273"/>
        <v>45168</v>
      </c>
      <c r="G2130" s="6">
        <f t="shared" si="274"/>
        <v>8</v>
      </c>
      <c r="H2130" s="6">
        <f t="shared" si="275"/>
        <v>30</v>
      </c>
      <c r="I2130" s="6">
        <f t="shared" si="276"/>
        <v>2023</v>
      </c>
      <c r="J2130" t="s">
        <v>4</v>
      </c>
      <c r="K2130" t="s">
        <v>5</v>
      </c>
      <c r="L2130">
        <v>3342</v>
      </c>
      <c r="M2130">
        <v>11766.2998046875</v>
      </c>
      <c r="N2130" s="4">
        <f t="shared" si="277"/>
        <v>11.766299804687501</v>
      </c>
      <c r="O2130" s="4">
        <f t="shared" si="278"/>
        <v>7.3112374759384764</v>
      </c>
      <c r="P2130" t="s">
        <v>48</v>
      </c>
      <c r="Q2130" t="str">
        <f>VLOOKUP(P2130,Key!$A$2:$C$160,2,FALSE)</f>
        <v>California</v>
      </c>
      <c r="R2130" t="str">
        <f>VLOOKUP(P2130,Key!$A$2:$C$160,3,FALSE)</f>
        <v>USA</v>
      </c>
      <c r="S2130" t="str">
        <f>VLOOKUP(P2130,Key!$A$2:$D$160,4,FALSE)</f>
        <v>DOM</v>
      </c>
      <c r="T2130" s="5" t="b">
        <v>0</v>
      </c>
      <c r="U2130" s="4">
        <f t="shared" si="279"/>
        <v>12790.733383543909</v>
      </c>
    </row>
    <row r="2131" spans="1:21" x14ac:dyDescent="0.2">
      <c r="A2131">
        <v>9756336290</v>
      </c>
      <c r="B2131" t="s">
        <v>1747</v>
      </c>
      <c r="D2131" s="9">
        <v>45169</v>
      </c>
      <c r="F2131" s="7">
        <f t="shared" si="273"/>
        <v>45169</v>
      </c>
      <c r="G2131" s="6">
        <f t="shared" si="274"/>
        <v>8</v>
      </c>
      <c r="H2131" s="6">
        <f t="shared" si="275"/>
        <v>31</v>
      </c>
      <c r="I2131" s="6">
        <f t="shared" si="276"/>
        <v>2023</v>
      </c>
      <c r="J2131" t="s">
        <v>1748</v>
      </c>
      <c r="K2131" t="s">
        <v>5</v>
      </c>
      <c r="L2131">
        <v>3600</v>
      </c>
      <c r="M2131">
        <v>11163.0517578125</v>
      </c>
      <c r="N2131" s="4">
        <f t="shared" si="277"/>
        <v>11.1630517578125</v>
      </c>
      <c r="O2131" s="4">
        <f t="shared" si="278"/>
        <v>6.9363966338037111</v>
      </c>
      <c r="P2131" t="s">
        <v>48</v>
      </c>
      <c r="Q2131" t="str">
        <f>VLOOKUP(P2131,Key!$A$2:$C$160,2,FALSE)</f>
        <v>California</v>
      </c>
      <c r="R2131" t="str">
        <f>VLOOKUP(P2131,Key!$A$2:$C$160,3,FALSE)</f>
        <v>USA</v>
      </c>
      <c r="S2131" t="str">
        <f>VLOOKUP(P2131,Key!$A$2:$D$160,4,FALSE)</f>
        <v>DOM</v>
      </c>
      <c r="T2131" s="5" t="b">
        <v>1</v>
      </c>
      <c r="U2131" s="4">
        <f t="shared" si="279"/>
        <v>12797.669780177714</v>
      </c>
    </row>
    <row r="2132" spans="1:21" x14ac:dyDescent="0.2">
      <c r="A2132">
        <v>9762860135</v>
      </c>
      <c r="B2132" t="s">
        <v>1749</v>
      </c>
      <c r="D2132" s="9">
        <v>45170</v>
      </c>
      <c r="F2132" s="7">
        <f t="shared" si="273"/>
        <v>45170</v>
      </c>
      <c r="G2132" s="6">
        <f t="shared" si="274"/>
        <v>9</v>
      </c>
      <c r="H2132" s="6">
        <f t="shared" si="275"/>
        <v>1</v>
      </c>
      <c r="I2132" s="6">
        <f t="shared" si="276"/>
        <v>2023</v>
      </c>
      <c r="J2132" t="s">
        <v>4</v>
      </c>
      <c r="K2132" t="s">
        <v>5</v>
      </c>
      <c r="L2132">
        <v>3310</v>
      </c>
      <c r="M2132">
        <v>11528.9599609375</v>
      </c>
      <c r="N2132" s="4">
        <f t="shared" si="277"/>
        <v>11.528959960937501</v>
      </c>
      <c r="O2132" s="4">
        <f t="shared" si="278"/>
        <v>7.1637613798876956</v>
      </c>
      <c r="P2132" t="s">
        <v>48</v>
      </c>
      <c r="Q2132" t="str">
        <f>VLOOKUP(P2132,Key!$A$2:$C$160,2,FALSE)</f>
        <v>California</v>
      </c>
      <c r="R2132" t="str">
        <f>VLOOKUP(P2132,Key!$A$2:$C$160,3,FALSE)</f>
        <v>USA</v>
      </c>
      <c r="S2132" t="str">
        <f>VLOOKUP(P2132,Key!$A$2:$D$160,4,FALSE)</f>
        <v>DOM</v>
      </c>
      <c r="T2132" s="5" t="b">
        <v>0</v>
      </c>
      <c r="U2132" s="4">
        <f t="shared" si="279"/>
        <v>12804.833541557602</v>
      </c>
    </row>
    <row r="2133" spans="1:21" x14ac:dyDescent="0.2">
      <c r="A2133">
        <v>9770269216</v>
      </c>
      <c r="B2133" t="s">
        <v>1750</v>
      </c>
      <c r="D2133" s="9">
        <v>45171</v>
      </c>
      <c r="F2133" s="7">
        <f t="shared" si="273"/>
        <v>45171</v>
      </c>
      <c r="G2133" s="6">
        <f t="shared" si="274"/>
        <v>9</v>
      </c>
      <c r="H2133" s="6">
        <f t="shared" si="275"/>
        <v>2</v>
      </c>
      <c r="I2133" s="6">
        <f t="shared" si="276"/>
        <v>2023</v>
      </c>
      <c r="J2133" t="s">
        <v>4</v>
      </c>
      <c r="K2133" t="s">
        <v>5</v>
      </c>
      <c r="L2133">
        <v>3223</v>
      </c>
      <c r="M2133">
        <v>11410.6796875</v>
      </c>
      <c r="N2133" s="4">
        <f t="shared" si="277"/>
        <v>11.4106796875</v>
      </c>
      <c r="O2133" s="4">
        <f t="shared" si="278"/>
        <v>7.0902654481015626</v>
      </c>
      <c r="P2133" t="s">
        <v>847</v>
      </c>
      <c r="Q2133" t="str">
        <f>VLOOKUP(P2133,Key!$A$2:$C$160,2,FALSE)</f>
        <v>Home - MDR</v>
      </c>
      <c r="R2133" t="str">
        <f>VLOOKUP(P2133,Key!$A$2:$C$160,3,FALSE)</f>
        <v>Home - MDR</v>
      </c>
      <c r="S2133" t="str">
        <f>VLOOKUP(P2133,Key!$A$2:$D$160,4,FALSE)</f>
        <v>Home - MDR</v>
      </c>
      <c r="T2133" s="5" t="b">
        <v>0</v>
      </c>
      <c r="U2133" s="4">
        <f t="shared" si="279"/>
        <v>12811.923807005704</v>
      </c>
    </row>
    <row r="2134" spans="1:21" x14ac:dyDescent="0.2">
      <c r="A2134">
        <v>9777293680</v>
      </c>
      <c r="B2134" t="s">
        <v>1751</v>
      </c>
      <c r="D2134" s="9">
        <v>45172</v>
      </c>
      <c r="F2134" s="7">
        <f t="shared" si="273"/>
        <v>45172</v>
      </c>
      <c r="G2134" s="6">
        <f t="shared" si="274"/>
        <v>9</v>
      </c>
      <c r="H2134" s="6">
        <f t="shared" si="275"/>
        <v>3</v>
      </c>
      <c r="I2134" s="6">
        <f t="shared" si="276"/>
        <v>2023</v>
      </c>
      <c r="J2134" t="s">
        <v>4</v>
      </c>
      <c r="K2134" t="s">
        <v>5</v>
      </c>
      <c r="L2134">
        <v>2334</v>
      </c>
      <c r="M2134">
        <v>8215.2099609375</v>
      </c>
      <c r="N2134" s="4">
        <f t="shared" si="277"/>
        <v>8.2152099609375</v>
      </c>
      <c r="O2134" s="4">
        <f t="shared" si="278"/>
        <v>5.1046932286376956</v>
      </c>
      <c r="P2134" t="s">
        <v>847</v>
      </c>
      <c r="Q2134" t="str">
        <f>VLOOKUP(P2134,Key!$A$2:$C$160,2,FALSE)</f>
        <v>Home - MDR</v>
      </c>
      <c r="R2134" t="str">
        <f>VLOOKUP(P2134,Key!$A$2:$C$160,3,FALSE)</f>
        <v>Home - MDR</v>
      </c>
      <c r="S2134" t="str">
        <f>VLOOKUP(P2134,Key!$A$2:$D$160,4,FALSE)</f>
        <v>Home - MDR</v>
      </c>
      <c r="T2134" s="5" t="b">
        <v>0</v>
      </c>
      <c r="U2134" s="4">
        <f t="shared" si="279"/>
        <v>12817.028500234341</v>
      </c>
    </row>
    <row r="2135" spans="1:21" x14ac:dyDescent="0.2">
      <c r="A2135">
        <v>9782825605</v>
      </c>
      <c r="B2135" t="s">
        <v>1752</v>
      </c>
      <c r="D2135" s="9">
        <v>45173</v>
      </c>
      <c r="F2135" s="7">
        <f t="shared" si="273"/>
        <v>45173</v>
      </c>
      <c r="G2135" s="6">
        <f t="shared" si="274"/>
        <v>9</v>
      </c>
      <c r="H2135" s="6">
        <f t="shared" si="275"/>
        <v>4</v>
      </c>
      <c r="I2135" s="6">
        <f t="shared" si="276"/>
        <v>2023</v>
      </c>
      <c r="J2135" t="s">
        <v>4</v>
      </c>
      <c r="K2135" t="s">
        <v>5</v>
      </c>
      <c r="L2135">
        <v>3248</v>
      </c>
      <c r="M2135">
        <v>11487.76953125</v>
      </c>
      <c r="N2135" s="4">
        <f t="shared" si="277"/>
        <v>11.487769531250001</v>
      </c>
      <c r="O2135" s="4">
        <f t="shared" si="278"/>
        <v>7.1381668414023443</v>
      </c>
      <c r="P2135" t="s">
        <v>847</v>
      </c>
      <c r="Q2135" t="str">
        <f>VLOOKUP(P2135,Key!$A$2:$C$160,2,FALSE)</f>
        <v>Home - MDR</v>
      </c>
      <c r="R2135" t="str">
        <f>VLOOKUP(P2135,Key!$A$2:$C$160,3,FALSE)</f>
        <v>Home - MDR</v>
      </c>
      <c r="S2135" t="str">
        <f>VLOOKUP(P2135,Key!$A$2:$D$160,4,FALSE)</f>
        <v>Home - MDR</v>
      </c>
      <c r="T2135" s="5" t="b">
        <v>0</v>
      </c>
      <c r="U2135" s="4">
        <f t="shared" si="279"/>
        <v>12824.166667075742</v>
      </c>
    </row>
    <row r="2136" spans="1:21" x14ac:dyDescent="0.2">
      <c r="A2136">
        <v>9789613808</v>
      </c>
      <c r="B2136" t="s">
        <v>1753</v>
      </c>
      <c r="D2136" s="9">
        <v>45174</v>
      </c>
      <c r="F2136" s="7">
        <f t="shared" si="273"/>
        <v>45174</v>
      </c>
      <c r="G2136" s="6">
        <f t="shared" si="274"/>
        <v>9</v>
      </c>
      <c r="H2136" s="6">
        <f t="shared" si="275"/>
        <v>5</v>
      </c>
      <c r="I2136" s="6">
        <f t="shared" si="276"/>
        <v>2023</v>
      </c>
      <c r="J2136" t="s">
        <v>4</v>
      </c>
      <c r="K2136" t="s">
        <v>5</v>
      </c>
      <c r="L2136">
        <v>3529</v>
      </c>
      <c r="M2136">
        <v>12139.41015625</v>
      </c>
      <c r="N2136" s="4">
        <f t="shared" si="277"/>
        <v>12.139410156249999</v>
      </c>
      <c r="O2136" s="4">
        <f t="shared" si="278"/>
        <v>7.5430774281992186</v>
      </c>
      <c r="P2136" t="s">
        <v>847</v>
      </c>
      <c r="Q2136" t="str">
        <f>VLOOKUP(P2136,Key!$A$2:$C$160,2,FALSE)</f>
        <v>Home - MDR</v>
      </c>
      <c r="R2136" t="str">
        <f>VLOOKUP(P2136,Key!$A$2:$C$160,3,FALSE)</f>
        <v>Home - MDR</v>
      </c>
      <c r="S2136" t="str">
        <f>VLOOKUP(P2136,Key!$A$2:$D$160,4,FALSE)</f>
        <v>Home - MDR</v>
      </c>
      <c r="T2136" s="5" t="b">
        <v>0</v>
      </c>
      <c r="U2136" s="4">
        <f t="shared" si="279"/>
        <v>12831.709744503942</v>
      </c>
    </row>
    <row r="2137" spans="1:21" x14ac:dyDescent="0.2">
      <c r="A2137">
        <v>9796666422</v>
      </c>
      <c r="B2137" t="s">
        <v>1754</v>
      </c>
      <c r="D2137" s="9">
        <v>45175</v>
      </c>
      <c r="F2137" s="7">
        <f t="shared" si="273"/>
        <v>45175</v>
      </c>
      <c r="G2137" s="6">
        <f t="shared" si="274"/>
        <v>9</v>
      </c>
      <c r="H2137" s="6">
        <f t="shared" si="275"/>
        <v>6</v>
      </c>
      <c r="I2137" s="6">
        <f t="shared" si="276"/>
        <v>2023</v>
      </c>
      <c r="J2137" t="s">
        <v>4</v>
      </c>
      <c r="K2137" t="s">
        <v>5</v>
      </c>
      <c r="L2137">
        <v>3250</v>
      </c>
      <c r="M2137">
        <v>11516.0595703125</v>
      </c>
      <c r="N2137" s="4">
        <f t="shared" si="277"/>
        <v>11.5160595703125</v>
      </c>
      <c r="O2137" s="4">
        <f t="shared" si="278"/>
        <v>7.1557454512646483</v>
      </c>
      <c r="P2137" t="s">
        <v>847</v>
      </c>
      <c r="Q2137" t="str">
        <f>VLOOKUP(P2137,Key!$A$2:$C$160,2,FALSE)</f>
        <v>Home - MDR</v>
      </c>
      <c r="R2137" t="str">
        <f>VLOOKUP(P2137,Key!$A$2:$C$160,3,FALSE)</f>
        <v>Home - MDR</v>
      </c>
      <c r="S2137" t="str">
        <f>VLOOKUP(P2137,Key!$A$2:$D$160,4,FALSE)</f>
        <v>Home - MDR</v>
      </c>
      <c r="T2137" s="5" t="b">
        <v>0</v>
      </c>
      <c r="U2137" s="4">
        <f t="shared" si="279"/>
        <v>12838.865489955206</v>
      </c>
    </row>
    <row r="2138" spans="1:21" x14ac:dyDescent="0.2">
      <c r="A2138">
        <v>9803249683</v>
      </c>
      <c r="B2138" t="s">
        <v>1755</v>
      </c>
      <c r="D2138" s="9">
        <v>45176</v>
      </c>
      <c r="F2138" s="7">
        <f t="shared" si="273"/>
        <v>45176</v>
      </c>
      <c r="G2138" s="6">
        <f t="shared" si="274"/>
        <v>9</v>
      </c>
      <c r="H2138" s="6">
        <f t="shared" si="275"/>
        <v>7</v>
      </c>
      <c r="I2138" s="6">
        <f t="shared" si="276"/>
        <v>2023</v>
      </c>
      <c r="J2138" t="s">
        <v>4</v>
      </c>
      <c r="K2138" t="s">
        <v>5</v>
      </c>
      <c r="L2138">
        <v>3294</v>
      </c>
      <c r="M2138">
        <v>11371.51953125</v>
      </c>
      <c r="N2138" s="4">
        <f t="shared" si="277"/>
        <v>11.37151953125</v>
      </c>
      <c r="O2138" s="4">
        <f t="shared" si="278"/>
        <v>7.0659324626523441</v>
      </c>
      <c r="P2138" t="s">
        <v>847</v>
      </c>
      <c r="Q2138" t="str">
        <f>VLOOKUP(P2138,Key!$A$2:$C$160,2,FALSE)</f>
        <v>Home - MDR</v>
      </c>
      <c r="R2138" t="str">
        <f>VLOOKUP(P2138,Key!$A$2:$C$160,3,FALSE)</f>
        <v>Home - MDR</v>
      </c>
      <c r="S2138" t="str">
        <f>VLOOKUP(P2138,Key!$A$2:$D$160,4,FALSE)</f>
        <v>Home - MDR</v>
      </c>
      <c r="T2138" s="5" t="b">
        <v>0</v>
      </c>
      <c r="U2138" s="4">
        <f t="shared" si="279"/>
        <v>12845.931422417858</v>
      </c>
    </row>
    <row r="2139" spans="1:21" x14ac:dyDescent="0.2">
      <c r="A2139">
        <v>9808636610</v>
      </c>
      <c r="B2139" t="s">
        <v>1756</v>
      </c>
      <c r="D2139" s="9">
        <v>45177</v>
      </c>
      <c r="F2139" s="7">
        <f t="shared" si="273"/>
        <v>45177</v>
      </c>
      <c r="G2139" s="6">
        <f t="shared" si="274"/>
        <v>9</v>
      </c>
      <c r="H2139" s="6">
        <f t="shared" si="275"/>
        <v>8</v>
      </c>
      <c r="I2139" s="6">
        <f t="shared" si="276"/>
        <v>2023</v>
      </c>
      <c r="J2139" t="s">
        <v>4</v>
      </c>
      <c r="K2139" t="s">
        <v>5</v>
      </c>
      <c r="L2139">
        <v>3100</v>
      </c>
      <c r="M2139">
        <v>10441.2998046875</v>
      </c>
      <c r="N2139" s="4">
        <f t="shared" si="277"/>
        <v>10.4412998046875</v>
      </c>
      <c r="O2139" s="4">
        <f t="shared" si="278"/>
        <v>6.4879209009384766</v>
      </c>
      <c r="P2139" t="s">
        <v>847</v>
      </c>
      <c r="Q2139" t="str">
        <f>VLOOKUP(P2139,Key!$A$2:$C$160,2,FALSE)</f>
        <v>Home - MDR</v>
      </c>
      <c r="R2139" t="str">
        <f>VLOOKUP(P2139,Key!$A$2:$C$160,3,FALSE)</f>
        <v>Home - MDR</v>
      </c>
      <c r="S2139" t="str">
        <f>VLOOKUP(P2139,Key!$A$2:$D$160,4,FALSE)</f>
        <v>Home - MDR</v>
      </c>
      <c r="T2139" s="5" t="b">
        <v>0</v>
      </c>
      <c r="U2139" s="4">
        <f t="shared" si="279"/>
        <v>12852.419343318796</v>
      </c>
    </row>
    <row r="2140" spans="1:21" x14ac:dyDescent="0.2">
      <c r="A2140">
        <v>9817462216</v>
      </c>
      <c r="B2140" t="s">
        <v>1757</v>
      </c>
      <c r="D2140" s="9">
        <v>45178</v>
      </c>
      <c r="F2140" s="7">
        <f t="shared" si="273"/>
        <v>45178</v>
      </c>
      <c r="G2140" s="6">
        <f t="shared" si="274"/>
        <v>9</v>
      </c>
      <c r="H2140" s="6">
        <f t="shared" si="275"/>
        <v>9</v>
      </c>
      <c r="I2140" s="6">
        <f t="shared" si="276"/>
        <v>2023</v>
      </c>
      <c r="J2140" t="s">
        <v>1758</v>
      </c>
      <c r="K2140" t="s">
        <v>5</v>
      </c>
      <c r="L2140">
        <v>2280</v>
      </c>
      <c r="M2140">
        <v>7242.0625</v>
      </c>
      <c r="N2140" s="4">
        <f t="shared" si="277"/>
        <v>7.2420625000000003</v>
      </c>
      <c r="O2140" s="4">
        <f t="shared" si="278"/>
        <v>4.5000076176875003</v>
      </c>
      <c r="P2140" t="s">
        <v>64</v>
      </c>
      <c r="Q2140" t="str">
        <f>VLOOKUP(P2140,Key!$A$2:$C$160,2,FALSE)</f>
        <v>California</v>
      </c>
      <c r="R2140" t="str">
        <f>VLOOKUP(P2140,Key!$A$2:$C$160,3,FALSE)</f>
        <v>USA</v>
      </c>
      <c r="S2140" t="str">
        <f>VLOOKUP(P2140,Key!$A$2:$D$160,4,FALSE)</f>
        <v>DOM</v>
      </c>
      <c r="T2140" s="5" t="b">
        <v>1</v>
      </c>
      <c r="U2140" s="4">
        <f t="shared" si="279"/>
        <v>12856.919350936483</v>
      </c>
    </row>
    <row r="2141" spans="1:21" x14ac:dyDescent="0.2">
      <c r="A2141">
        <v>9824538523</v>
      </c>
      <c r="B2141" t="s">
        <v>1759</v>
      </c>
      <c r="D2141" s="9">
        <v>45179</v>
      </c>
      <c r="F2141" s="7">
        <f t="shared" ref="F2141:F2203" si="280">DATE(I2141,G2141,H2141)</f>
        <v>45179</v>
      </c>
      <c r="G2141" s="6">
        <f t="shared" ref="G2141:G2203" si="281">MONTH(D2141)</f>
        <v>9</v>
      </c>
      <c r="H2141" s="6">
        <f t="shared" ref="H2141:H2203" si="282">DAY(D2141)</f>
        <v>10</v>
      </c>
      <c r="I2141" s="6">
        <f t="shared" ref="I2141:I2203" si="283">YEAR(D2141)</f>
        <v>2023</v>
      </c>
      <c r="J2141" t="s">
        <v>1758</v>
      </c>
      <c r="K2141" t="s">
        <v>5</v>
      </c>
      <c r="L2141">
        <v>2400</v>
      </c>
      <c r="M2141">
        <v>7724.86669921875</v>
      </c>
      <c r="N2141" s="4">
        <f t="shared" si="277"/>
        <v>7.72486669921875</v>
      </c>
      <c r="O2141" s="4">
        <f t="shared" si="278"/>
        <v>4.8000081457602537</v>
      </c>
      <c r="P2141" t="s">
        <v>64</v>
      </c>
      <c r="Q2141" t="str">
        <f>VLOOKUP(P2141,Key!$A$2:$C$160,2,FALSE)</f>
        <v>California</v>
      </c>
      <c r="R2141" t="str">
        <f>VLOOKUP(P2141,Key!$A$2:$C$160,3,FALSE)</f>
        <v>USA</v>
      </c>
      <c r="S2141" t="str">
        <f>VLOOKUP(P2141,Key!$A$2:$D$160,4,FALSE)</f>
        <v>DOM</v>
      </c>
      <c r="T2141" s="5" t="b">
        <v>1</v>
      </c>
      <c r="U2141" s="4">
        <f t="shared" si="279"/>
        <v>12861.719359082243</v>
      </c>
    </row>
    <row r="2142" spans="1:21" x14ac:dyDescent="0.2">
      <c r="A2142">
        <v>9829023245</v>
      </c>
      <c r="B2142" t="s">
        <v>1760</v>
      </c>
      <c r="D2142" s="9">
        <v>45180</v>
      </c>
      <c r="F2142" s="7">
        <f t="shared" si="280"/>
        <v>45180</v>
      </c>
      <c r="G2142" s="6">
        <f t="shared" si="281"/>
        <v>9</v>
      </c>
      <c r="H2142" s="6">
        <f t="shared" si="282"/>
        <v>11</v>
      </c>
      <c r="I2142" s="6">
        <f t="shared" si="283"/>
        <v>2023</v>
      </c>
      <c r="J2142" t="s">
        <v>4</v>
      </c>
      <c r="K2142" t="s">
        <v>5</v>
      </c>
      <c r="L2142">
        <v>3356</v>
      </c>
      <c r="M2142">
        <v>11496.4697265625</v>
      </c>
      <c r="N2142" s="4">
        <f t="shared" si="277"/>
        <v>11.4964697265625</v>
      </c>
      <c r="O2142" s="4">
        <f t="shared" si="278"/>
        <v>7.1435728904638669</v>
      </c>
      <c r="P2142" s="5" t="s">
        <v>847</v>
      </c>
      <c r="Q2142" t="str">
        <f>VLOOKUP(P2142,Key!$A$2:$C$160,2,FALSE)</f>
        <v>Home - MDR</v>
      </c>
      <c r="R2142" t="str">
        <f>VLOOKUP(P2142,Key!$A$2:$C$160,3,FALSE)</f>
        <v>Home - MDR</v>
      </c>
      <c r="S2142" t="str">
        <f>VLOOKUP(P2142,Key!$A$2:$D$160,4,FALSE)</f>
        <v>Home - MDR</v>
      </c>
      <c r="T2142" s="5" t="b">
        <v>0</v>
      </c>
      <c r="U2142" s="4">
        <f t="shared" si="279"/>
        <v>12868.862931972706</v>
      </c>
    </row>
    <row r="2143" spans="1:21" x14ac:dyDescent="0.2">
      <c r="A2143">
        <v>9835312551</v>
      </c>
      <c r="B2143" t="s">
        <v>1761</v>
      </c>
      <c r="D2143" s="9">
        <v>45181</v>
      </c>
      <c r="F2143" s="7">
        <f t="shared" si="280"/>
        <v>45181</v>
      </c>
      <c r="G2143" s="6">
        <f t="shared" si="281"/>
        <v>9</v>
      </c>
      <c r="H2143" s="6">
        <f t="shared" si="282"/>
        <v>12</v>
      </c>
      <c r="I2143" s="6">
        <f t="shared" si="283"/>
        <v>2023</v>
      </c>
      <c r="J2143" t="s">
        <v>4</v>
      </c>
      <c r="K2143" t="s">
        <v>5</v>
      </c>
      <c r="L2143">
        <v>3129</v>
      </c>
      <c r="M2143">
        <v>10717.2197265625</v>
      </c>
      <c r="N2143" s="4">
        <f t="shared" si="277"/>
        <v>10.717219726562501</v>
      </c>
      <c r="O2143" s="4">
        <f t="shared" si="278"/>
        <v>6.6593695387138672</v>
      </c>
      <c r="P2143" s="5" t="s">
        <v>847</v>
      </c>
      <c r="Q2143" t="str">
        <f>VLOOKUP(P2143,Key!$A$2:$C$160,2,FALSE)</f>
        <v>Home - MDR</v>
      </c>
      <c r="R2143" t="str">
        <f>VLOOKUP(P2143,Key!$A$2:$C$160,3,FALSE)</f>
        <v>Home - MDR</v>
      </c>
      <c r="S2143" t="str">
        <f>VLOOKUP(P2143,Key!$A$2:$D$160,4,FALSE)</f>
        <v>Home - MDR</v>
      </c>
      <c r="T2143" s="5" t="b">
        <v>0</v>
      </c>
      <c r="U2143" s="4">
        <f t="shared" si="279"/>
        <v>12875.522301511421</v>
      </c>
    </row>
    <row r="2144" spans="1:21" x14ac:dyDescent="0.2">
      <c r="A2144">
        <v>9841980369</v>
      </c>
      <c r="B2144" t="s">
        <v>1762</v>
      </c>
      <c r="D2144" s="9">
        <v>45182</v>
      </c>
      <c r="F2144" s="7">
        <f t="shared" si="280"/>
        <v>45182</v>
      </c>
      <c r="G2144" s="6">
        <f t="shared" si="281"/>
        <v>9</v>
      </c>
      <c r="H2144" s="6">
        <f t="shared" si="282"/>
        <v>13</v>
      </c>
      <c r="I2144" s="6">
        <f t="shared" si="283"/>
        <v>2023</v>
      </c>
      <c r="J2144" t="s">
        <v>4</v>
      </c>
      <c r="K2144" t="s">
        <v>5</v>
      </c>
      <c r="L2144">
        <v>3317</v>
      </c>
      <c r="M2144">
        <v>11748.98046875</v>
      </c>
      <c r="N2144" s="4">
        <f t="shared" si="277"/>
        <v>11.74898046875</v>
      </c>
      <c r="O2144" s="4">
        <f t="shared" si="278"/>
        <v>7.3004757428476568</v>
      </c>
      <c r="P2144" t="s">
        <v>1823</v>
      </c>
      <c r="Q2144" t="str">
        <f>VLOOKUP(P2144,Key!$A$2:$C$160,2,FALSE)</f>
        <v>Colorado</v>
      </c>
      <c r="R2144" t="str">
        <f>VLOOKUP(P2144,Key!$A$2:$C$160,3,FALSE)</f>
        <v>USA</v>
      </c>
      <c r="S2144" t="str">
        <f>VLOOKUP(P2144,Key!$A$2:$D$160,4,FALSE)</f>
        <v>DOM</v>
      </c>
      <c r="T2144" s="5" t="b">
        <v>0</v>
      </c>
      <c r="U2144" s="4">
        <f t="shared" si="279"/>
        <v>12882.822777254269</v>
      </c>
    </row>
    <row r="2145" spans="1:21" x14ac:dyDescent="0.2">
      <c r="A2145">
        <v>9847730663</v>
      </c>
      <c r="B2145" t="s">
        <v>1763</v>
      </c>
      <c r="D2145" s="9">
        <v>45183</v>
      </c>
      <c r="F2145" s="7">
        <f t="shared" si="280"/>
        <v>45183</v>
      </c>
      <c r="G2145" s="6">
        <f t="shared" si="281"/>
        <v>9</v>
      </c>
      <c r="H2145" s="6">
        <f t="shared" si="282"/>
        <v>14</v>
      </c>
      <c r="I2145" s="6">
        <f t="shared" si="283"/>
        <v>2023</v>
      </c>
      <c r="J2145" t="s">
        <v>1551</v>
      </c>
      <c r="K2145" t="s">
        <v>5</v>
      </c>
      <c r="L2145">
        <v>3600</v>
      </c>
      <c r="M2145">
        <v>11426.365234375</v>
      </c>
      <c r="N2145" s="4">
        <f t="shared" si="277"/>
        <v>11.426365234375</v>
      </c>
      <c r="O2145" s="4">
        <f t="shared" si="278"/>
        <v>7.1000119920488283</v>
      </c>
      <c r="P2145" t="s">
        <v>1823</v>
      </c>
      <c r="Q2145" t="str">
        <f>VLOOKUP(P2145,Key!$A$2:$C$160,2,FALSE)</f>
        <v>Colorado</v>
      </c>
      <c r="R2145" t="str">
        <f>VLOOKUP(P2145,Key!$A$2:$C$160,3,FALSE)</f>
        <v>USA</v>
      </c>
      <c r="S2145" t="str">
        <f>VLOOKUP(P2145,Key!$A$2:$D$160,4,FALSE)</f>
        <v>DOM</v>
      </c>
      <c r="T2145" s="5" t="b">
        <v>1</v>
      </c>
      <c r="U2145" s="4">
        <f t="shared" si="279"/>
        <v>12889.922789246317</v>
      </c>
    </row>
    <row r="2146" spans="1:21" x14ac:dyDescent="0.2">
      <c r="A2146">
        <v>9855410954</v>
      </c>
      <c r="B2146" t="s">
        <v>1764</v>
      </c>
      <c r="D2146" s="9">
        <v>45184</v>
      </c>
      <c r="F2146" s="7">
        <f t="shared" si="280"/>
        <v>45184</v>
      </c>
      <c r="G2146" s="6">
        <f t="shared" si="281"/>
        <v>9</v>
      </c>
      <c r="H2146" s="6">
        <f t="shared" si="282"/>
        <v>15</v>
      </c>
      <c r="I2146" s="6">
        <f t="shared" si="283"/>
        <v>2023</v>
      </c>
      <c r="J2146" t="s">
        <v>7</v>
      </c>
      <c r="K2146" t="s">
        <v>5</v>
      </c>
      <c r="L2146">
        <v>3324</v>
      </c>
      <c r="M2146">
        <v>11493.8798828125</v>
      </c>
      <c r="N2146" s="4">
        <f t="shared" si="277"/>
        <v>11.4938798828125</v>
      </c>
      <c r="O2146" s="4">
        <f t="shared" si="278"/>
        <v>7.1419636366630863</v>
      </c>
      <c r="P2146" t="s">
        <v>1850</v>
      </c>
      <c r="Q2146" t="str">
        <f>VLOOKUP(P2146,Key!$A$2:$C$160,2,FALSE)</f>
        <v>Minnesota</v>
      </c>
      <c r="R2146" t="str">
        <f>VLOOKUP(P2146,Key!$A$2:$C$160,3,FALSE)</f>
        <v>USA</v>
      </c>
      <c r="S2146" t="str">
        <f>VLOOKUP(P2146,Key!$A$2:$D$160,4,FALSE)</f>
        <v>DOM</v>
      </c>
      <c r="T2146" s="5" t="b">
        <v>0</v>
      </c>
      <c r="U2146" s="4">
        <f t="shared" si="279"/>
        <v>12897.06475288298</v>
      </c>
    </row>
    <row r="2147" spans="1:21" x14ac:dyDescent="0.2">
      <c r="A2147">
        <v>9861021850</v>
      </c>
      <c r="B2147" t="s">
        <v>1765</v>
      </c>
      <c r="D2147" s="9">
        <v>45185</v>
      </c>
      <c r="F2147" s="7">
        <f t="shared" si="280"/>
        <v>45185</v>
      </c>
      <c r="G2147" s="6">
        <f t="shared" si="281"/>
        <v>9</v>
      </c>
      <c r="H2147" s="6">
        <f t="shared" si="282"/>
        <v>16</v>
      </c>
      <c r="I2147" s="6">
        <f t="shared" si="283"/>
        <v>2023</v>
      </c>
      <c r="J2147" t="s">
        <v>4</v>
      </c>
      <c r="K2147" t="s">
        <v>5</v>
      </c>
      <c r="L2147">
        <v>3403</v>
      </c>
      <c r="M2147">
        <v>11817.1796875</v>
      </c>
      <c r="N2147" s="4">
        <f t="shared" si="277"/>
        <v>11.817179687499999</v>
      </c>
      <c r="O2147" s="4">
        <f t="shared" si="278"/>
        <v>7.3428527596015627</v>
      </c>
      <c r="P2147" t="s">
        <v>1850</v>
      </c>
      <c r="Q2147" t="str">
        <f>VLOOKUP(P2147,Key!$A$2:$C$160,2,FALSE)</f>
        <v>Minnesota</v>
      </c>
      <c r="R2147" t="str">
        <f>VLOOKUP(P2147,Key!$A$2:$C$160,3,FALSE)</f>
        <v>USA</v>
      </c>
      <c r="S2147" t="str">
        <f>VLOOKUP(P2147,Key!$A$2:$D$160,4,FALSE)</f>
        <v>DOM</v>
      </c>
      <c r="T2147" s="5" t="b">
        <v>0</v>
      </c>
      <c r="U2147" s="4">
        <f t="shared" si="279"/>
        <v>12904.407605642582</v>
      </c>
    </row>
    <row r="2148" spans="1:21" x14ac:dyDescent="0.2">
      <c r="A2148">
        <v>9867453554</v>
      </c>
      <c r="B2148" t="s">
        <v>1766</v>
      </c>
      <c r="D2148" s="9">
        <v>45186</v>
      </c>
      <c r="F2148" s="7">
        <f t="shared" si="280"/>
        <v>45186</v>
      </c>
      <c r="G2148" s="6">
        <f t="shared" si="281"/>
        <v>9</v>
      </c>
      <c r="H2148" s="6">
        <f t="shared" si="282"/>
        <v>17</v>
      </c>
      <c r="I2148" s="6">
        <f t="shared" si="283"/>
        <v>2023</v>
      </c>
      <c r="J2148" t="s">
        <v>1767</v>
      </c>
      <c r="K2148" t="s">
        <v>5</v>
      </c>
      <c r="L2148">
        <v>2700</v>
      </c>
      <c r="M2148">
        <v>8690.5</v>
      </c>
      <c r="N2148" s="4">
        <f t="shared" si="277"/>
        <v>8.6905000000000001</v>
      </c>
      <c r="O2148" s="4">
        <f t="shared" si="278"/>
        <v>5.4000246755000001</v>
      </c>
      <c r="P2148" t="s">
        <v>1850</v>
      </c>
      <c r="Q2148" t="str">
        <f>VLOOKUP(P2148,Key!$A$2:$C$160,2,FALSE)</f>
        <v>Minnesota</v>
      </c>
      <c r="R2148" t="str">
        <f>VLOOKUP(P2148,Key!$A$2:$C$160,3,FALSE)</f>
        <v>USA</v>
      </c>
      <c r="S2148" t="str">
        <f>VLOOKUP(P2148,Key!$A$2:$D$160,4,FALSE)</f>
        <v>DOM</v>
      </c>
      <c r="T2148" s="5" t="b">
        <v>1</v>
      </c>
      <c r="U2148" s="4">
        <f t="shared" si="279"/>
        <v>12909.807630318082</v>
      </c>
    </row>
    <row r="2149" spans="1:21" x14ac:dyDescent="0.2">
      <c r="A2149">
        <v>9874563084</v>
      </c>
      <c r="B2149" t="s">
        <v>1768</v>
      </c>
      <c r="D2149" s="9">
        <v>45187</v>
      </c>
      <c r="F2149" s="7">
        <f t="shared" si="280"/>
        <v>45187</v>
      </c>
      <c r="G2149" s="6">
        <f t="shared" si="281"/>
        <v>9</v>
      </c>
      <c r="H2149" s="6">
        <f t="shared" si="282"/>
        <v>18</v>
      </c>
      <c r="I2149" s="6">
        <f t="shared" si="283"/>
        <v>2023</v>
      </c>
      <c r="J2149" t="s">
        <v>4</v>
      </c>
      <c r="K2149" t="s">
        <v>5</v>
      </c>
      <c r="L2149">
        <v>3342</v>
      </c>
      <c r="M2149">
        <v>11742.740234375</v>
      </c>
      <c r="N2149" s="4">
        <f t="shared" si="277"/>
        <v>11.742740234375001</v>
      </c>
      <c r="O2149" s="4">
        <f t="shared" si="278"/>
        <v>7.296598242173828</v>
      </c>
      <c r="P2149" s="5" t="s">
        <v>847</v>
      </c>
      <c r="Q2149" t="str">
        <f>VLOOKUP(P2149,Key!$A$2:$C$160,2,FALSE)</f>
        <v>Home - MDR</v>
      </c>
      <c r="R2149" t="str">
        <f>VLOOKUP(P2149,Key!$A$2:$C$160,3,FALSE)</f>
        <v>Home - MDR</v>
      </c>
      <c r="S2149" t="str">
        <f>VLOOKUP(P2149,Key!$A$2:$D$160,4,FALSE)</f>
        <v>Home - MDR</v>
      </c>
      <c r="T2149" s="5" t="b">
        <v>0</v>
      </c>
      <c r="U2149" s="4">
        <f t="shared" si="279"/>
        <v>12917.104228560256</v>
      </c>
    </row>
    <row r="2150" spans="1:21" x14ac:dyDescent="0.2">
      <c r="A2150">
        <v>9880509523</v>
      </c>
      <c r="B2150" t="s">
        <v>1769</v>
      </c>
      <c r="D2150" s="9">
        <v>45188</v>
      </c>
      <c r="F2150" s="7">
        <f t="shared" si="280"/>
        <v>45188</v>
      </c>
      <c r="G2150" s="6">
        <f t="shared" si="281"/>
        <v>9</v>
      </c>
      <c r="H2150" s="6">
        <f t="shared" si="282"/>
        <v>19</v>
      </c>
      <c r="I2150" s="6">
        <f t="shared" si="283"/>
        <v>2023</v>
      </c>
      <c r="J2150" t="s">
        <v>4</v>
      </c>
      <c r="K2150" t="s">
        <v>5</v>
      </c>
      <c r="L2150">
        <v>3339</v>
      </c>
      <c r="M2150">
        <v>11584.1298828125</v>
      </c>
      <c r="N2150" s="4">
        <f t="shared" si="277"/>
        <v>11.584129882812499</v>
      </c>
      <c r="O2150" s="4">
        <f t="shared" si="278"/>
        <v>7.198042369413086</v>
      </c>
      <c r="P2150" s="5" t="s">
        <v>847</v>
      </c>
      <c r="Q2150" t="str">
        <f>VLOOKUP(P2150,Key!$A$2:$C$160,2,FALSE)</f>
        <v>Home - MDR</v>
      </c>
      <c r="R2150" t="str">
        <f>VLOOKUP(P2150,Key!$A$2:$C$160,3,FALSE)</f>
        <v>Home - MDR</v>
      </c>
      <c r="S2150" t="str">
        <f>VLOOKUP(P2150,Key!$A$2:$D$160,4,FALSE)</f>
        <v>Home - MDR</v>
      </c>
      <c r="T2150" s="5" t="b">
        <v>0</v>
      </c>
      <c r="U2150" s="4">
        <f t="shared" si="279"/>
        <v>12924.302270929669</v>
      </c>
    </row>
    <row r="2151" spans="1:21" x14ac:dyDescent="0.2">
      <c r="A2151">
        <v>9887549354</v>
      </c>
      <c r="B2151" t="s">
        <v>1770</v>
      </c>
      <c r="D2151" s="9">
        <v>45189</v>
      </c>
      <c r="F2151" s="7">
        <f t="shared" si="280"/>
        <v>45189</v>
      </c>
      <c r="G2151" s="6">
        <f t="shared" si="281"/>
        <v>9</v>
      </c>
      <c r="H2151" s="6">
        <f t="shared" si="282"/>
        <v>20</v>
      </c>
      <c r="I2151" s="6">
        <f t="shared" si="283"/>
        <v>2023</v>
      </c>
      <c r="J2151" t="s">
        <v>4</v>
      </c>
      <c r="K2151" t="s">
        <v>5</v>
      </c>
      <c r="L2151">
        <v>3294</v>
      </c>
      <c r="M2151">
        <v>11521.6298828125</v>
      </c>
      <c r="N2151" s="4">
        <f t="shared" si="277"/>
        <v>11.521629882812499</v>
      </c>
      <c r="O2151" s="4">
        <f t="shared" si="278"/>
        <v>7.1592066819130862</v>
      </c>
      <c r="P2151" s="5" t="s">
        <v>847</v>
      </c>
      <c r="Q2151" t="str">
        <f>VLOOKUP(P2151,Key!$A$2:$C$160,2,FALSE)</f>
        <v>Home - MDR</v>
      </c>
      <c r="R2151" t="str">
        <f>VLOOKUP(P2151,Key!$A$2:$C$160,3,FALSE)</f>
        <v>Home - MDR</v>
      </c>
      <c r="S2151" t="str">
        <f>VLOOKUP(P2151,Key!$A$2:$D$160,4,FALSE)</f>
        <v>Home - MDR</v>
      </c>
      <c r="T2151" s="5" t="b">
        <v>0</v>
      </c>
      <c r="U2151" s="4">
        <f t="shared" si="279"/>
        <v>12931.461477611583</v>
      </c>
    </row>
    <row r="2152" spans="1:21" x14ac:dyDescent="0.2">
      <c r="A2152">
        <v>9893702529</v>
      </c>
      <c r="B2152" t="s">
        <v>1771</v>
      </c>
      <c r="D2152" s="9">
        <v>45190</v>
      </c>
      <c r="F2152" s="7">
        <f t="shared" si="280"/>
        <v>45190</v>
      </c>
      <c r="G2152" s="6">
        <f t="shared" si="281"/>
        <v>9</v>
      </c>
      <c r="H2152" s="6">
        <f t="shared" si="282"/>
        <v>21</v>
      </c>
      <c r="I2152" s="6">
        <f t="shared" si="283"/>
        <v>2023</v>
      </c>
      <c r="J2152" t="s">
        <v>4</v>
      </c>
      <c r="K2152" t="s">
        <v>5</v>
      </c>
      <c r="L2152">
        <v>3179</v>
      </c>
      <c r="M2152">
        <v>11705.3603515625</v>
      </c>
      <c r="N2152" s="4">
        <f t="shared" si="277"/>
        <v>11.705360351562501</v>
      </c>
      <c r="O2152" s="4">
        <f t="shared" si="278"/>
        <v>7.2733714670107421</v>
      </c>
      <c r="P2152" s="5" t="s">
        <v>847</v>
      </c>
      <c r="Q2152" t="str">
        <f>VLOOKUP(P2152,Key!$A$2:$C$160,2,FALSE)</f>
        <v>Home - MDR</v>
      </c>
      <c r="R2152" t="str">
        <f>VLOOKUP(P2152,Key!$A$2:$C$160,3,FALSE)</f>
        <v>Home - MDR</v>
      </c>
      <c r="S2152" t="str">
        <f>VLOOKUP(P2152,Key!$A$2:$D$160,4,FALSE)</f>
        <v>Home - MDR</v>
      </c>
      <c r="T2152" s="5" t="b">
        <v>0</v>
      </c>
      <c r="U2152" s="4">
        <f t="shared" si="279"/>
        <v>12938.734849078593</v>
      </c>
    </row>
    <row r="2153" spans="1:21" x14ac:dyDescent="0.2">
      <c r="A2153">
        <v>9899311686</v>
      </c>
      <c r="B2153" t="s">
        <v>1772</v>
      </c>
      <c r="D2153" s="9">
        <v>45191</v>
      </c>
      <c r="F2153" s="7">
        <f t="shared" si="280"/>
        <v>45191</v>
      </c>
      <c r="G2153" s="6">
        <f t="shared" si="281"/>
        <v>9</v>
      </c>
      <c r="H2153" s="6">
        <f t="shared" si="282"/>
        <v>22</v>
      </c>
      <c r="I2153" s="6">
        <f t="shared" si="283"/>
        <v>2023</v>
      </c>
      <c r="J2153" t="s">
        <v>4</v>
      </c>
      <c r="K2153" t="s">
        <v>5</v>
      </c>
      <c r="L2153">
        <v>3399</v>
      </c>
      <c r="M2153">
        <v>12210.900390625</v>
      </c>
      <c r="N2153" s="4">
        <f t="shared" si="277"/>
        <v>12.210900390625</v>
      </c>
      <c r="O2153" s="4">
        <f t="shared" si="278"/>
        <v>7.5874993866230467</v>
      </c>
      <c r="P2153" s="5" t="s">
        <v>64</v>
      </c>
      <c r="Q2153" t="str">
        <f>VLOOKUP(P2153,Key!$A$2:$C$160,2,FALSE)</f>
        <v>California</v>
      </c>
      <c r="R2153" t="str">
        <f>VLOOKUP(P2153,Key!$A$2:$C$160,3,FALSE)</f>
        <v>USA</v>
      </c>
      <c r="S2153" t="str">
        <f>VLOOKUP(P2153,Key!$A$2:$D$160,4,FALSE)</f>
        <v>DOM</v>
      </c>
      <c r="T2153" s="5" t="b">
        <v>0</v>
      </c>
      <c r="U2153" s="4">
        <f t="shared" si="279"/>
        <v>12946.322348465217</v>
      </c>
    </row>
    <row r="2154" spans="1:21" x14ac:dyDescent="0.2">
      <c r="A2154">
        <v>9906523682</v>
      </c>
      <c r="B2154" t="s">
        <v>1773</v>
      </c>
      <c r="D2154" s="9">
        <v>45192</v>
      </c>
      <c r="F2154" s="7">
        <f t="shared" si="280"/>
        <v>45192</v>
      </c>
      <c r="G2154" s="6">
        <f t="shared" si="281"/>
        <v>9</v>
      </c>
      <c r="H2154" s="6">
        <f t="shared" si="282"/>
        <v>23</v>
      </c>
      <c r="I2154" s="6">
        <f t="shared" si="283"/>
        <v>2023</v>
      </c>
      <c r="J2154" t="s">
        <v>4</v>
      </c>
      <c r="K2154" t="s">
        <v>5</v>
      </c>
      <c r="L2154">
        <v>3221</v>
      </c>
      <c r="M2154">
        <v>11456.400390625</v>
      </c>
      <c r="N2154" s="4">
        <f t="shared" si="277"/>
        <v>11.456400390624999</v>
      </c>
      <c r="O2154" s="4">
        <f t="shared" si="278"/>
        <v>7.1186749671230469</v>
      </c>
      <c r="P2154" s="5" t="s">
        <v>64</v>
      </c>
      <c r="Q2154" t="str">
        <f>VLOOKUP(P2154,Key!$A$2:$C$160,2,FALSE)</f>
        <v>California</v>
      </c>
      <c r="R2154" t="str">
        <f>VLOOKUP(P2154,Key!$A$2:$C$160,3,FALSE)</f>
        <v>USA</v>
      </c>
      <c r="S2154" t="str">
        <f>VLOOKUP(P2154,Key!$A$2:$D$160,4,FALSE)</f>
        <v>DOM</v>
      </c>
      <c r="T2154" s="5" t="b">
        <v>0</v>
      </c>
      <c r="U2154" s="4">
        <f t="shared" si="279"/>
        <v>12953.44102343234</v>
      </c>
    </row>
    <row r="2155" spans="1:21" x14ac:dyDescent="0.2">
      <c r="A2155">
        <v>9914264954</v>
      </c>
      <c r="B2155" t="s">
        <v>1774</v>
      </c>
      <c r="D2155" s="9">
        <v>45193</v>
      </c>
      <c r="F2155" s="7">
        <f t="shared" si="280"/>
        <v>45193</v>
      </c>
      <c r="G2155" s="6">
        <f t="shared" si="281"/>
        <v>9</v>
      </c>
      <c r="H2155" s="6">
        <f t="shared" si="282"/>
        <v>24</v>
      </c>
      <c r="I2155" s="6">
        <f t="shared" si="283"/>
        <v>2023</v>
      </c>
      <c r="J2155" t="s">
        <v>6</v>
      </c>
      <c r="K2155" t="s">
        <v>5</v>
      </c>
      <c r="L2155">
        <v>1964</v>
      </c>
      <c r="M2155">
        <v>6666.10986328125</v>
      </c>
      <c r="N2155" s="4">
        <f t="shared" si="277"/>
        <v>6.6661098632812497</v>
      </c>
      <c r="O2155" s="4">
        <f t="shared" si="278"/>
        <v>4.1421273518569333</v>
      </c>
      <c r="P2155" s="5" t="s">
        <v>847</v>
      </c>
      <c r="Q2155" t="str">
        <f>VLOOKUP(P2155,Key!$A$2:$C$160,2,FALSE)</f>
        <v>Home - MDR</v>
      </c>
      <c r="R2155" t="str">
        <f>VLOOKUP(P2155,Key!$A$2:$C$160,3,FALSE)</f>
        <v>Home - MDR</v>
      </c>
      <c r="S2155" t="str">
        <f>VLOOKUP(P2155,Key!$A$2:$D$160,4,FALSE)</f>
        <v>Home - MDR</v>
      </c>
      <c r="T2155" s="5" t="b">
        <v>0</v>
      </c>
      <c r="U2155" s="4">
        <f t="shared" si="279"/>
        <v>12957.583150784198</v>
      </c>
    </row>
    <row r="2156" spans="1:21" x14ac:dyDescent="0.2">
      <c r="A2156">
        <v>9918665036</v>
      </c>
      <c r="B2156" t="s">
        <v>1775</v>
      </c>
      <c r="D2156" s="9">
        <v>45194</v>
      </c>
      <c r="F2156" s="7">
        <f t="shared" si="280"/>
        <v>45194</v>
      </c>
      <c r="G2156" s="6">
        <f t="shared" si="281"/>
        <v>9</v>
      </c>
      <c r="H2156" s="6">
        <f t="shared" si="282"/>
        <v>25</v>
      </c>
      <c r="I2156" s="6">
        <f t="shared" si="283"/>
        <v>2023</v>
      </c>
      <c r="J2156" t="s">
        <v>4</v>
      </c>
      <c r="K2156" t="s">
        <v>5</v>
      </c>
      <c r="L2156">
        <v>3189</v>
      </c>
      <c r="M2156">
        <v>11452.9501953125</v>
      </c>
      <c r="N2156" s="4">
        <f t="shared" si="277"/>
        <v>11.4529501953125</v>
      </c>
      <c r="O2156" s="4">
        <f t="shared" si="278"/>
        <v>7.1165311158115232</v>
      </c>
      <c r="P2156" s="5" t="s">
        <v>847</v>
      </c>
      <c r="Q2156" t="str">
        <f>VLOOKUP(P2156,Key!$A$2:$C$160,2,FALSE)</f>
        <v>Home - MDR</v>
      </c>
      <c r="R2156" t="str">
        <f>VLOOKUP(P2156,Key!$A$2:$C$160,3,FALSE)</f>
        <v>Home - MDR</v>
      </c>
      <c r="S2156" t="str">
        <f>VLOOKUP(P2156,Key!$A$2:$D$160,4,FALSE)</f>
        <v>Home - MDR</v>
      </c>
      <c r="T2156" s="5" t="b">
        <v>0</v>
      </c>
      <c r="U2156" s="4">
        <f t="shared" si="279"/>
        <v>12964.699681900009</v>
      </c>
    </row>
    <row r="2157" spans="1:21" x14ac:dyDescent="0.2">
      <c r="A2157">
        <v>9925011627</v>
      </c>
      <c r="B2157" t="s">
        <v>1776</v>
      </c>
      <c r="D2157" s="9">
        <v>45195</v>
      </c>
      <c r="F2157" s="7">
        <f t="shared" si="280"/>
        <v>45195</v>
      </c>
      <c r="G2157" s="6">
        <f t="shared" si="281"/>
        <v>9</v>
      </c>
      <c r="H2157" s="6">
        <f t="shared" si="282"/>
        <v>26</v>
      </c>
      <c r="I2157" s="6">
        <f t="shared" si="283"/>
        <v>2023</v>
      </c>
      <c r="J2157" t="s">
        <v>4</v>
      </c>
      <c r="K2157" t="s">
        <v>5</v>
      </c>
      <c r="L2157">
        <v>3411</v>
      </c>
      <c r="M2157">
        <v>11970.8798828125</v>
      </c>
      <c r="N2157" s="4">
        <f t="shared" si="277"/>
        <v>11.9708798828125</v>
      </c>
      <c r="O2157" s="4">
        <f t="shared" si="278"/>
        <v>7.4383576036630856</v>
      </c>
      <c r="P2157" s="5" t="s">
        <v>847</v>
      </c>
      <c r="Q2157" t="str">
        <f>VLOOKUP(P2157,Key!$A$2:$C$160,2,FALSE)</f>
        <v>Home - MDR</v>
      </c>
      <c r="R2157" t="str">
        <f>VLOOKUP(P2157,Key!$A$2:$C$160,3,FALSE)</f>
        <v>Home - MDR</v>
      </c>
      <c r="S2157" t="str">
        <f>VLOOKUP(P2157,Key!$A$2:$D$160,4,FALSE)</f>
        <v>Home - MDR</v>
      </c>
      <c r="T2157" s="5" t="b">
        <v>0</v>
      </c>
      <c r="U2157" s="4">
        <f t="shared" si="279"/>
        <v>12972.138039503672</v>
      </c>
    </row>
    <row r="2158" spans="1:21" x14ac:dyDescent="0.2">
      <c r="A2158">
        <v>9931974521</v>
      </c>
      <c r="B2158" t="s">
        <v>1777</v>
      </c>
      <c r="D2158" s="9">
        <v>45196</v>
      </c>
      <c r="F2158" s="7">
        <f t="shared" si="280"/>
        <v>45196</v>
      </c>
      <c r="G2158" s="6">
        <f t="shared" si="281"/>
        <v>9</v>
      </c>
      <c r="H2158" s="6">
        <f t="shared" si="282"/>
        <v>27</v>
      </c>
      <c r="I2158" s="6">
        <f t="shared" si="283"/>
        <v>2023</v>
      </c>
      <c r="J2158" t="s">
        <v>4</v>
      </c>
      <c r="K2158" t="s">
        <v>5</v>
      </c>
      <c r="L2158">
        <v>3209</v>
      </c>
      <c r="M2158">
        <v>11553.6396484375</v>
      </c>
      <c r="N2158" s="4">
        <f t="shared" si="277"/>
        <v>11.5536396484375</v>
      </c>
      <c r="O2158" s="4">
        <f t="shared" si="278"/>
        <v>7.1790966219892578</v>
      </c>
      <c r="P2158" s="5" t="s">
        <v>847</v>
      </c>
      <c r="Q2158" t="str">
        <f>VLOOKUP(P2158,Key!$A$2:$C$160,2,FALSE)</f>
        <v>Home - MDR</v>
      </c>
      <c r="R2158" t="str">
        <f>VLOOKUP(P2158,Key!$A$2:$C$160,3,FALSE)</f>
        <v>Home - MDR</v>
      </c>
      <c r="S2158" t="str">
        <f>VLOOKUP(P2158,Key!$A$2:$D$160,4,FALSE)</f>
        <v>Home - MDR</v>
      </c>
      <c r="T2158" s="5" t="b">
        <v>0</v>
      </c>
      <c r="U2158" s="4">
        <f t="shared" si="279"/>
        <v>12979.317136125661</v>
      </c>
    </row>
    <row r="2159" spans="1:21" x14ac:dyDescent="0.2">
      <c r="A2159">
        <v>9938310153</v>
      </c>
      <c r="B2159" t="s">
        <v>1778</v>
      </c>
      <c r="D2159" s="9">
        <v>45197</v>
      </c>
      <c r="F2159" s="7">
        <f t="shared" si="280"/>
        <v>45197</v>
      </c>
      <c r="G2159" s="6">
        <f t="shared" si="281"/>
        <v>9</v>
      </c>
      <c r="H2159" s="6">
        <f t="shared" si="282"/>
        <v>28</v>
      </c>
      <c r="I2159" s="6">
        <f t="shared" si="283"/>
        <v>2023</v>
      </c>
      <c r="J2159" t="s">
        <v>4</v>
      </c>
      <c r="K2159" t="s">
        <v>5</v>
      </c>
      <c r="L2159">
        <v>3445</v>
      </c>
      <c r="M2159">
        <v>12275.7099609375</v>
      </c>
      <c r="N2159" s="4">
        <f t="shared" si="277"/>
        <v>12.275709960937499</v>
      </c>
      <c r="O2159" s="4">
        <f t="shared" si="278"/>
        <v>7.6277701741376953</v>
      </c>
      <c r="P2159" s="5" t="s">
        <v>847</v>
      </c>
      <c r="Q2159" t="str">
        <f>VLOOKUP(P2159,Key!$A$2:$C$160,2,FALSE)</f>
        <v>Home - MDR</v>
      </c>
      <c r="R2159" t="str">
        <f>VLOOKUP(P2159,Key!$A$2:$C$160,3,FALSE)</f>
        <v>Home - MDR</v>
      </c>
      <c r="S2159" t="str">
        <f>VLOOKUP(P2159,Key!$A$2:$D$160,4,FALSE)</f>
        <v>Home - MDR</v>
      </c>
      <c r="T2159" s="5" t="b">
        <v>0</v>
      </c>
      <c r="U2159" s="4">
        <f t="shared" si="279"/>
        <v>12986.944906299799</v>
      </c>
    </row>
    <row r="2160" spans="1:21" x14ac:dyDescent="0.2">
      <c r="A2160">
        <v>9944406606</v>
      </c>
      <c r="B2160" t="s">
        <v>1779</v>
      </c>
      <c r="D2160" s="9">
        <v>45198</v>
      </c>
      <c r="F2160" s="7">
        <f t="shared" si="280"/>
        <v>45198</v>
      </c>
      <c r="G2160" s="6">
        <f t="shared" si="281"/>
        <v>9</v>
      </c>
      <c r="H2160" s="6">
        <f t="shared" si="282"/>
        <v>29</v>
      </c>
      <c r="I2160" s="6">
        <f t="shared" si="283"/>
        <v>2023</v>
      </c>
      <c r="J2160" t="s">
        <v>4</v>
      </c>
      <c r="K2160" t="s">
        <v>5</v>
      </c>
      <c r="L2160">
        <v>3317</v>
      </c>
      <c r="M2160">
        <v>12008.400390625</v>
      </c>
      <c r="N2160" s="4">
        <f t="shared" si="277"/>
        <v>12.008400390625001</v>
      </c>
      <c r="O2160" s="4">
        <f t="shared" si="278"/>
        <v>7.461671759123047</v>
      </c>
      <c r="P2160" s="5" t="s">
        <v>847</v>
      </c>
      <c r="Q2160" t="str">
        <f>VLOOKUP(P2160,Key!$A$2:$C$160,2,FALSE)</f>
        <v>Home - MDR</v>
      </c>
      <c r="R2160" t="str">
        <f>VLOOKUP(P2160,Key!$A$2:$C$160,3,FALSE)</f>
        <v>Home - MDR</v>
      </c>
      <c r="S2160" t="str">
        <f>VLOOKUP(P2160,Key!$A$2:$D$160,4,FALSE)</f>
        <v>Home - MDR</v>
      </c>
      <c r="T2160" s="5" t="b">
        <v>0</v>
      </c>
      <c r="U2160" s="4">
        <f t="shared" si="279"/>
        <v>12994.406578058923</v>
      </c>
    </row>
    <row r="2161" spans="1:21" x14ac:dyDescent="0.2">
      <c r="A2161">
        <v>9951072150</v>
      </c>
      <c r="B2161" t="s">
        <v>1780</v>
      </c>
      <c r="D2161" s="9">
        <v>45199</v>
      </c>
      <c r="F2161" s="7">
        <f t="shared" si="280"/>
        <v>45199</v>
      </c>
      <c r="G2161" s="6">
        <f t="shared" si="281"/>
        <v>9</v>
      </c>
      <c r="H2161" s="6">
        <f t="shared" si="282"/>
        <v>30</v>
      </c>
      <c r="I2161" s="6">
        <f t="shared" si="283"/>
        <v>2023</v>
      </c>
      <c r="J2161" t="s">
        <v>4</v>
      </c>
      <c r="K2161" t="s">
        <v>5</v>
      </c>
      <c r="L2161">
        <v>3299</v>
      </c>
      <c r="M2161">
        <v>11544.75</v>
      </c>
      <c r="N2161" s="4">
        <f t="shared" si="277"/>
        <v>11.544750000000001</v>
      </c>
      <c r="O2161" s="4">
        <f t="shared" si="278"/>
        <v>7.1735728522500004</v>
      </c>
      <c r="P2161" s="5" t="s">
        <v>847</v>
      </c>
      <c r="Q2161" t="str">
        <f>VLOOKUP(P2161,Key!$A$2:$C$160,2,FALSE)</f>
        <v>Home - MDR</v>
      </c>
      <c r="R2161" t="str">
        <f>VLOOKUP(P2161,Key!$A$2:$C$160,3,FALSE)</f>
        <v>Home - MDR</v>
      </c>
      <c r="S2161" t="str">
        <f>VLOOKUP(P2161,Key!$A$2:$D$160,4,FALSE)</f>
        <v>Home - MDR</v>
      </c>
      <c r="T2161" s="5" t="b">
        <v>0</v>
      </c>
      <c r="U2161" s="4">
        <f t="shared" si="279"/>
        <v>13001.580150911173</v>
      </c>
    </row>
    <row r="2162" spans="1:21" x14ac:dyDescent="0.2">
      <c r="A2162">
        <v>9957135848</v>
      </c>
      <c r="B2162" t="s">
        <v>1781</v>
      </c>
      <c r="D2162" s="9">
        <v>45200</v>
      </c>
      <c r="F2162" s="7">
        <f t="shared" si="280"/>
        <v>45200</v>
      </c>
      <c r="G2162" s="6">
        <f t="shared" si="281"/>
        <v>10</v>
      </c>
      <c r="H2162" s="6">
        <f t="shared" si="282"/>
        <v>1</v>
      </c>
      <c r="I2162" s="6">
        <f t="shared" si="283"/>
        <v>2023</v>
      </c>
      <c r="J2162" t="s">
        <v>4</v>
      </c>
      <c r="K2162" t="s">
        <v>5</v>
      </c>
      <c r="L2162">
        <v>2194</v>
      </c>
      <c r="M2162">
        <v>7730.5400390625</v>
      </c>
      <c r="N2162" s="4">
        <f t="shared" si="277"/>
        <v>7.7305400390625003</v>
      </c>
      <c r="O2162" s="4">
        <f t="shared" si="278"/>
        <v>4.8035333946123044</v>
      </c>
      <c r="P2162" s="5" t="s">
        <v>847</v>
      </c>
      <c r="Q2162" t="str">
        <f>VLOOKUP(P2162,Key!$A$2:$C$160,2,FALSE)</f>
        <v>Home - MDR</v>
      </c>
      <c r="R2162" t="str">
        <f>VLOOKUP(P2162,Key!$A$2:$C$160,3,FALSE)</f>
        <v>Home - MDR</v>
      </c>
      <c r="S2162" t="str">
        <f>VLOOKUP(P2162,Key!$A$2:$D$160,4,FALSE)</f>
        <v>Home - MDR</v>
      </c>
      <c r="T2162" s="5" t="b">
        <v>0</v>
      </c>
      <c r="U2162" s="4">
        <f t="shared" si="279"/>
        <v>13006.383684305785</v>
      </c>
    </row>
    <row r="2163" spans="1:21" x14ac:dyDescent="0.2">
      <c r="A2163">
        <v>9963201558</v>
      </c>
      <c r="B2163" t="s">
        <v>1782</v>
      </c>
      <c r="D2163" s="9">
        <v>45201</v>
      </c>
      <c r="F2163" s="7">
        <f t="shared" si="280"/>
        <v>45201</v>
      </c>
      <c r="G2163" s="6">
        <f t="shared" si="281"/>
        <v>10</v>
      </c>
      <c r="H2163" s="6">
        <f t="shared" si="282"/>
        <v>2</v>
      </c>
      <c r="I2163" s="6">
        <f t="shared" si="283"/>
        <v>2023</v>
      </c>
      <c r="J2163" t="s">
        <v>4</v>
      </c>
      <c r="K2163" t="s">
        <v>5</v>
      </c>
      <c r="L2163">
        <v>3469</v>
      </c>
      <c r="M2163">
        <v>11982.73046875</v>
      </c>
      <c r="N2163" s="4">
        <f t="shared" si="277"/>
        <v>11.982730468750001</v>
      </c>
      <c r="O2163" s="4">
        <f t="shared" si="278"/>
        <v>7.4457212140976567</v>
      </c>
      <c r="P2163" s="5" t="s">
        <v>847</v>
      </c>
      <c r="Q2163" t="str">
        <f>VLOOKUP(P2163,Key!$A$2:$C$160,2,FALSE)</f>
        <v>Home - MDR</v>
      </c>
      <c r="R2163" t="str">
        <f>VLOOKUP(P2163,Key!$A$2:$C$160,3,FALSE)</f>
        <v>Home - MDR</v>
      </c>
      <c r="S2163" t="str">
        <f>VLOOKUP(P2163,Key!$A$2:$D$160,4,FALSE)</f>
        <v>Home - MDR</v>
      </c>
      <c r="T2163" s="5" t="b">
        <v>0</v>
      </c>
      <c r="U2163" s="4">
        <f t="shared" si="279"/>
        <v>13013.829405519882</v>
      </c>
    </row>
    <row r="2164" spans="1:21" x14ac:dyDescent="0.2">
      <c r="A2164">
        <v>9969812198</v>
      </c>
      <c r="B2164" t="s">
        <v>1783</v>
      </c>
      <c r="D2164" s="9">
        <v>45202</v>
      </c>
      <c r="F2164" s="7">
        <f t="shared" si="280"/>
        <v>45202</v>
      </c>
      <c r="G2164" s="6">
        <f t="shared" si="281"/>
        <v>10</v>
      </c>
      <c r="H2164" s="6">
        <f t="shared" si="282"/>
        <v>3</v>
      </c>
      <c r="I2164" s="6">
        <f t="shared" si="283"/>
        <v>2023</v>
      </c>
      <c r="J2164" t="s">
        <v>4</v>
      </c>
      <c r="K2164" t="s">
        <v>5</v>
      </c>
      <c r="L2164">
        <v>3544</v>
      </c>
      <c r="M2164">
        <v>12534.759765625</v>
      </c>
      <c r="N2164" s="4">
        <f t="shared" si="277"/>
        <v>12.534759765624999</v>
      </c>
      <c r="O2164" s="4">
        <f t="shared" si="278"/>
        <v>7.7887362103261717</v>
      </c>
      <c r="P2164" s="5" t="s">
        <v>847</v>
      </c>
      <c r="Q2164" t="str">
        <f>VLOOKUP(P2164,Key!$A$2:$C$160,2,FALSE)</f>
        <v>Home - MDR</v>
      </c>
      <c r="R2164" t="str">
        <f>VLOOKUP(P2164,Key!$A$2:$C$160,3,FALSE)</f>
        <v>Home - MDR</v>
      </c>
      <c r="S2164" t="str">
        <f>VLOOKUP(P2164,Key!$A$2:$D$160,4,FALSE)</f>
        <v>Home - MDR</v>
      </c>
      <c r="T2164" s="5" t="b">
        <v>0</v>
      </c>
      <c r="U2164" s="4">
        <f t="shared" si="279"/>
        <v>13021.618141730209</v>
      </c>
    </row>
    <row r="2165" spans="1:21" x14ac:dyDescent="0.2">
      <c r="A2165">
        <v>9977013773</v>
      </c>
      <c r="B2165" t="s">
        <v>1784</v>
      </c>
      <c r="D2165" s="9">
        <v>45203</v>
      </c>
      <c r="F2165" s="7">
        <f t="shared" si="280"/>
        <v>45203</v>
      </c>
      <c r="G2165" s="6">
        <f t="shared" si="281"/>
        <v>10</v>
      </c>
      <c r="H2165" s="6">
        <f t="shared" si="282"/>
        <v>4</v>
      </c>
      <c r="I2165" s="6">
        <f t="shared" si="283"/>
        <v>2023</v>
      </c>
      <c r="J2165" t="s">
        <v>7</v>
      </c>
      <c r="K2165" t="s">
        <v>5</v>
      </c>
      <c r="L2165">
        <v>3363</v>
      </c>
      <c r="M2165">
        <v>12279.4296875</v>
      </c>
      <c r="N2165" s="4">
        <f t="shared" si="277"/>
        <v>12.2794296875</v>
      </c>
      <c r="O2165" s="4">
        <f t="shared" si="278"/>
        <v>7.6300815043515628</v>
      </c>
      <c r="P2165" s="5" t="s">
        <v>847</v>
      </c>
      <c r="Q2165" t="str">
        <f>VLOOKUP(P2165,Key!$A$2:$C$160,2,FALSE)</f>
        <v>Home - MDR</v>
      </c>
      <c r="R2165" t="str">
        <f>VLOOKUP(P2165,Key!$A$2:$C$160,3,FALSE)</f>
        <v>Home - MDR</v>
      </c>
      <c r="S2165" t="str">
        <f>VLOOKUP(P2165,Key!$A$2:$D$160,4,FALSE)</f>
        <v>Home - MDR</v>
      </c>
      <c r="T2165" s="5" t="b">
        <v>0</v>
      </c>
      <c r="U2165" s="4">
        <f t="shared" si="279"/>
        <v>13029.248223234561</v>
      </c>
    </row>
    <row r="2166" spans="1:21" x14ac:dyDescent="0.2">
      <c r="A2166">
        <v>9981668086</v>
      </c>
      <c r="B2166" t="s">
        <v>1785</v>
      </c>
      <c r="D2166" s="9">
        <v>45204</v>
      </c>
      <c r="F2166" s="7">
        <f t="shared" si="280"/>
        <v>45204</v>
      </c>
      <c r="G2166" s="6">
        <f t="shared" si="281"/>
        <v>10</v>
      </c>
      <c r="H2166" s="6">
        <f t="shared" si="282"/>
        <v>5</v>
      </c>
      <c r="I2166" s="6">
        <f t="shared" si="283"/>
        <v>2023</v>
      </c>
      <c r="J2166" t="s">
        <v>91</v>
      </c>
      <c r="K2166" t="s">
        <v>5</v>
      </c>
      <c r="L2166">
        <v>3780</v>
      </c>
      <c r="M2166">
        <v>11743.83203125</v>
      </c>
      <c r="N2166" s="4">
        <f t="shared" si="277"/>
        <v>11.743832031249999</v>
      </c>
      <c r="O2166" s="4">
        <f t="shared" si="278"/>
        <v>7.2972766530898436</v>
      </c>
      <c r="P2166" t="s">
        <v>43</v>
      </c>
      <c r="Q2166" t="str">
        <f>VLOOKUP(P2166,Key!$A$2:$C$160,2,FALSE)</f>
        <v>Missouri</v>
      </c>
      <c r="R2166" t="str">
        <f>VLOOKUP(P2166,Key!$A$2:$C$160,3,FALSE)</f>
        <v>USA</v>
      </c>
      <c r="S2166" t="str">
        <f>VLOOKUP(P2166,Key!$A$2:$D$160,4,FALSE)</f>
        <v>DOM</v>
      </c>
      <c r="T2166" s="5" t="b">
        <v>1</v>
      </c>
      <c r="U2166" s="4">
        <f t="shared" si="279"/>
        <v>13036.54549988765</v>
      </c>
    </row>
    <row r="2167" spans="1:21" x14ac:dyDescent="0.2">
      <c r="A2167">
        <v>9987681421</v>
      </c>
      <c r="B2167" t="s">
        <v>1786</v>
      </c>
      <c r="D2167" s="9">
        <v>45205</v>
      </c>
      <c r="F2167" s="7">
        <f t="shared" si="280"/>
        <v>45205</v>
      </c>
      <c r="G2167" s="6">
        <f t="shared" si="281"/>
        <v>10</v>
      </c>
      <c r="H2167" s="6">
        <f t="shared" si="282"/>
        <v>6</v>
      </c>
      <c r="I2167" s="6">
        <f t="shared" si="283"/>
        <v>2023</v>
      </c>
      <c r="J2167" t="s">
        <v>4</v>
      </c>
      <c r="K2167" t="s">
        <v>5</v>
      </c>
      <c r="L2167">
        <v>3317</v>
      </c>
      <c r="M2167">
        <v>11994.8896484375</v>
      </c>
      <c r="N2167" s="4">
        <f t="shared" si="277"/>
        <v>11.9948896484375</v>
      </c>
      <c r="O2167" s="4">
        <f t="shared" si="278"/>
        <v>7.4532765757392578</v>
      </c>
      <c r="P2167" t="s">
        <v>43</v>
      </c>
      <c r="Q2167" t="str">
        <f>VLOOKUP(P2167,Key!$A$2:$C$160,2,FALSE)</f>
        <v>Missouri</v>
      </c>
      <c r="R2167" t="str">
        <f>VLOOKUP(P2167,Key!$A$2:$C$160,3,FALSE)</f>
        <v>USA</v>
      </c>
      <c r="S2167" t="str">
        <f>VLOOKUP(P2167,Key!$A$2:$D$160,4,FALSE)</f>
        <v>DOM</v>
      </c>
      <c r="T2167" s="5" t="b">
        <v>0</v>
      </c>
      <c r="U2167" s="4">
        <f t="shared" si="279"/>
        <v>13043.99877646339</v>
      </c>
    </row>
    <row r="2168" spans="1:21" x14ac:dyDescent="0.2">
      <c r="A2168">
        <v>9993970144</v>
      </c>
      <c r="B2168" t="s">
        <v>1787</v>
      </c>
      <c r="D2168" s="9">
        <v>45206</v>
      </c>
      <c r="F2168" s="7">
        <f t="shared" si="280"/>
        <v>45206</v>
      </c>
      <c r="G2168" s="6">
        <f t="shared" si="281"/>
        <v>10</v>
      </c>
      <c r="H2168" s="6">
        <f t="shared" si="282"/>
        <v>7</v>
      </c>
      <c r="I2168" s="6">
        <f t="shared" si="283"/>
        <v>2023</v>
      </c>
      <c r="J2168" t="s">
        <v>91</v>
      </c>
      <c r="K2168" t="s">
        <v>5</v>
      </c>
      <c r="L2168">
        <v>3720</v>
      </c>
      <c r="M2168">
        <v>11670.0673828125</v>
      </c>
      <c r="N2168" s="4">
        <f t="shared" si="277"/>
        <v>11.670067382812499</v>
      </c>
      <c r="O2168" s="4">
        <f t="shared" si="278"/>
        <v>7.2514414397255864</v>
      </c>
      <c r="P2168" t="s">
        <v>43</v>
      </c>
      <c r="Q2168" t="str">
        <f>VLOOKUP(P2168,Key!$A$2:$C$160,2,FALSE)</f>
        <v>Missouri</v>
      </c>
      <c r="R2168" t="str">
        <f>VLOOKUP(P2168,Key!$A$2:$C$160,3,FALSE)</f>
        <v>USA</v>
      </c>
      <c r="S2168" t="str">
        <f>VLOOKUP(P2168,Key!$A$2:$D$160,4,FALSE)</f>
        <v>DOM</v>
      </c>
      <c r="T2168" s="5" t="b">
        <v>1</v>
      </c>
      <c r="U2168" s="4">
        <f t="shared" si="279"/>
        <v>13051.250217903116</v>
      </c>
    </row>
    <row r="2169" spans="1:21" x14ac:dyDescent="0.2">
      <c r="A2169">
        <v>10003240617</v>
      </c>
      <c r="B2169" t="s">
        <v>1788</v>
      </c>
      <c r="D2169" s="9">
        <v>45207</v>
      </c>
      <c r="F2169" s="7">
        <f t="shared" si="280"/>
        <v>45207</v>
      </c>
      <c r="G2169" s="6">
        <f t="shared" si="281"/>
        <v>10</v>
      </c>
      <c r="H2169" s="6">
        <f t="shared" si="282"/>
        <v>8</v>
      </c>
      <c r="I2169" s="6">
        <f t="shared" si="283"/>
        <v>2023</v>
      </c>
      <c r="J2169" t="s">
        <v>6</v>
      </c>
      <c r="K2169" t="s">
        <v>5</v>
      </c>
      <c r="L2169">
        <v>2333</v>
      </c>
      <c r="M2169">
        <v>8359.4697265625</v>
      </c>
      <c r="N2169" s="4">
        <f t="shared" si="277"/>
        <v>8.3594697265624998</v>
      </c>
      <c r="O2169" s="4">
        <f t="shared" si="278"/>
        <v>5.1943320634638672</v>
      </c>
      <c r="P2169" s="5" t="s">
        <v>847</v>
      </c>
      <c r="Q2169" t="str">
        <f>VLOOKUP(P2169,Key!$A$2:$C$160,2,FALSE)</f>
        <v>Home - MDR</v>
      </c>
      <c r="R2169" t="str">
        <f>VLOOKUP(P2169,Key!$A$2:$C$160,3,FALSE)</f>
        <v>Home - MDR</v>
      </c>
      <c r="S2169" t="str">
        <f>VLOOKUP(P2169,Key!$A$2:$D$160,4,FALSE)</f>
        <v>Home - MDR</v>
      </c>
      <c r="T2169" s="5" t="b">
        <v>0</v>
      </c>
      <c r="U2169" s="4">
        <f t="shared" si="279"/>
        <v>13056.44454996658</v>
      </c>
    </row>
    <row r="2170" spans="1:21" x14ac:dyDescent="0.2">
      <c r="A2170">
        <v>10007525236</v>
      </c>
      <c r="B2170" t="s">
        <v>1789</v>
      </c>
      <c r="D2170" s="9">
        <v>45208</v>
      </c>
      <c r="F2170" s="7">
        <f t="shared" si="280"/>
        <v>45208</v>
      </c>
      <c r="G2170" s="6">
        <f t="shared" si="281"/>
        <v>10</v>
      </c>
      <c r="H2170" s="6">
        <f t="shared" si="282"/>
        <v>9</v>
      </c>
      <c r="I2170" s="6">
        <f t="shared" si="283"/>
        <v>2023</v>
      </c>
      <c r="J2170" t="s">
        <v>4</v>
      </c>
      <c r="K2170" t="s">
        <v>5</v>
      </c>
      <c r="L2170">
        <v>3853</v>
      </c>
      <c r="M2170">
        <v>13736.240234375</v>
      </c>
      <c r="N2170" s="4">
        <f t="shared" ref="N2170:N2233" si="284">M2170/1000</f>
        <v>13.736240234375</v>
      </c>
      <c r="O2170" s="4">
        <f t="shared" ref="O2170:O2233" si="285">M2170*$J$2</f>
        <v>8.5353013306738283</v>
      </c>
      <c r="P2170" s="5" t="s">
        <v>847</v>
      </c>
      <c r="Q2170" t="str">
        <f>VLOOKUP(P2170,Key!$A$2:$C$160,2,FALSE)</f>
        <v>Home - MDR</v>
      </c>
      <c r="R2170" t="str">
        <f>VLOOKUP(P2170,Key!$A$2:$C$160,3,FALSE)</f>
        <v>Home - MDR</v>
      </c>
      <c r="S2170" t="str">
        <f>VLOOKUP(P2170,Key!$A$2:$D$160,4,FALSE)</f>
        <v>Home - MDR</v>
      </c>
      <c r="T2170" s="5" t="b">
        <v>0</v>
      </c>
      <c r="U2170" s="4">
        <f t="shared" si="279"/>
        <v>13064.979851297254</v>
      </c>
    </row>
    <row r="2171" spans="1:21" x14ac:dyDescent="0.2">
      <c r="A2171">
        <v>10013881034</v>
      </c>
      <c r="B2171" t="s">
        <v>1790</v>
      </c>
      <c r="D2171" s="9">
        <v>45209</v>
      </c>
      <c r="F2171" s="7">
        <f t="shared" si="280"/>
        <v>45209</v>
      </c>
      <c r="G2171" s="6">
        <f t="shared" si="281"/>
        <v>10</v>
      </c>
      <c r="H2171" s="6">
        <f t="shared" si="282"/>
        <v>10</v>
      </c>
      <c r="I2171" s="6">
        <f t="shared" si="283"/>
        <v>2023</v>
      </c>
      <c r="J2171" t="s">
        <v>4</v>
      </c>
      <c r="K2171" t="s">
        <v>5</v>
      </c>
      <c r="L2171">
        <v>3571</v>
      </c>
      <c r="M2171">
        <v>12927.2802734375</v>
      </c>
      <c r="N2171" s="4">
        <f t="shared" si="284"/>
        <v>12.9272802734375</v>
      </c>
      <c r="O2171" s="4">
        <f t="shared" si="285"/>
        <v>8.0326370707861336</v>
      </c>
      <c r="P2171" s="5" t="s">
        <v>847</v>
      </c>
      <c r="Q2171" t="str">
        <f>VLOOKUP(P2171,Key!$A$2:$C$160,2,FALSE)</f>
        <v>Home - MDR</v>
      </c>
      <c r="R2171" t="str">
        <f>VLOOKUP(P2171,Key!$A$2:$C$160,3,FALSE)</f>
        <v>Home - MDR</v>
      </c>
      <c r="S2171" t="str">
        <f>VLOOKUP(P2171,Key!$A$2:$D$160,4,FALSE)</f>
        <v>Home - MDR</v>
      </c>
      <c r="T2171" s="5" t="b">
        <v>0</v>
      </c>
      <c r="U2171" s="4">
        <f t="shared" ref="U2171:U2234" si="286">IF(K2171="Run",O2171,0)+U2170</f>
        <v>13073.01248836804</v>
      </c>
    </row>
    <row r="2172" spans="1:21" x14ac:dyDescent="0.2">
      <c r="A2172">
        <v>10020406981</v>
      </c>
      <c r="B2172" t="s">
        <v>1791</v>
      </c>
      <c r="D2172" s="9">
        <v>45210</v>
      </c>
      <c r="F2172" s="7">
        <f t="shared" si="280"/>
        <v>45210</v>
      </c>
      <c r="G2172" s="6">
        <f t="shared" si="281"/>
        <v>10</v>
      </c>
      <c r="H2172" s="6">
        <f t="shared" si="282"/>
        <v>11</v>
      </c>
      <c r="I2172" s="6">
        <f t="shared" si="283"/>
        <v>2023</v>
      </c>
      <c r="J2172" t="s">
        <v>4</v>
      </c>
      <c r="K2172" t="s">
        <v>5</v>
      </c>
      <c r="L2172">
        <v>3282</v>
      </c>
      <c r="M2172">
        <v>11685.4501953125</v>
      </c>
      <c r="N2172" s="4">
        <f t="shared" si="284"/>
        <v>11.6854501953125</v>
      </c>
      <c r="O2172" s="4">
        <f t="shared" si="285"/>
        <v>7.2609998733115235</v>
      </c>
      <c r="P2172" s="5" t="s">
        <v>847</v>
      </c>
      <c r="Q2172" t="str">
        <f>VLOOKUP(P2172,Key!$A$2:$C$160,2,FALSE)</f>
        <v>Home - MDR</v>
      </c>
      <c r="R2172" t="str">
        <f>VLOOKUP(P2172,Key!$A$2:$C$160,3,FALSE)</f>
        <v>Home - MDR</v>
      </c>
      <c r="S2172" t="str">
        <f>VLOOKUP(P2172,Key!$A$2:$D$160,4,FALSE)</f>
        <v>Home - MDR</v>
      </c>
      <c r="T2172" s="5" t="b">
        <v>0</v>
      </c>
      <c r="U2172" s="4">
        <f t="shared" si="286"/>
        <v>13080.273488241352</v>
      </c>
    </row>
    <row r="2173" spans="1:21" x14ac:dyDescent="0.2">
      <c r="A2173">
        <v>10026619376</v>
      </c>
      <c r="B2173" t="s">
        <v>1792</v>
      </c>
      <c r="D2173" s="9">
        <v>45211</v>
      </c>
      <c r="F2173" s="7">
        <f t="shared" si="280"/>
        <v>45211</v>
      </c>
      <c r="G2173" s="6">
        <f t="shared" si="281"/>
        <v>10</v>
      </c>
      <c r="H2173" s="6">
        <f t="shared" si="282"/>
        <v>12</v>
      </c>
      <c r="I2173" s="6">
        <f t="shared" si="283"/>
        <v>2023</v>
      </c>
      <c r="J2173" t="s">
        <v>4</v>
      </c>
      <c r="K2173" t="s">
        <v>5</v>
      </c>
      <c r="L2173">
        <v>3295</v>
      </c>
      <c r="M2173">
        <v>11766.6103515625</v>
      </c>
      <c r="N2173" s="4">
        <f t="shared" si="284"/>
        <v>11.7666103515625</v>
      </c>
      <c r="O2173" s="4">
        <f t="shared" si="285"/>
        <v>7.3114304407607422</v>
      </c>
      <c r="P2173" s="5" t="s">
        <v>847</v>
      </c>
      <c r="Q2173" t="str">
        <f>VLOOKUP(P2173,Key!$A$2:$C$160,2,FALSE)</f>
        <v>Home - MDR</v>
      </c>
      <c r="R2173" t="str">
        <f>VLOOKUP(P2173,Key!$A$2:$C$160,3,FALSE)</f>
        <v>Home - MDR</v>
      </c>
      <c r="S2173" t="str">
        <f>VLOOKUP(P2173,Key!$A$2:$D$160,4,FALSE)</f>
        <v>Home - MDR</v>
      </c>
      <c r="T2173" s="5" t="b">
        <v>0</v>
      </c>
      <c r="U2173" s="4">
        <f t="shared" si="286"/>
        <v>13087.584918682112</v>
      </c>
    </row>
    <row r="2174" spans="1:21" x14ac:dyDescent="0.2">
      <c r="A2174">
        <v>10032266652</v>
      </c>
      <c r="B2174" t="s">
        <v>1793</v>
      </c>
      <c r="D2174" s="9">
        <v>45212</v>
      </c>
      <c r="F2174" s="7">
        <f t="shared" si="280"/>
        <v>45212</v>
      </c>
      <c r="G2174" s="6">
        <f t="shared" si="281"/>
        <v>10</v>
      </c>
      <c r="H2174" s="6">
        <f t="shared" si="282"/>
        <v>13</v>
      </c>
      <c r="I2174" s="6">
        <f t="shared" si="283"/>
        <v>2023</v>
      </c>
      <c r="J2174" t="s">
        <v>4</v>
      </c>
      <c r="K2174" t="s">
        <v>5</v>
      </c>
      <c r="L2174">
        <v>3970</v>
      </c>
      <c r="M2174">
        <v>14041.1298828125</v>
      </c>
      <c r="N2174" s="4">
        <f t="shared" si="284"/>
        <v>14.0411298828125</v>
      </c>
      <c r="O2174" s="4">
        <f t="shared" si="285"/>
        <v>8.7247509164130861</v>
      </c>
      <c r="P2174" s="5" t="s">
        <v>847</v>
      </c>
      <c r="Q2174" t="str">
        <f>VLOOKUP(P2174,Key!$A$2:$C$160,2,FALSE)</f>
        <v>Home - MDR</v>
      </c>
      <c r="R2174" t="str">
        <f>VLOOKUP(P2174,Key!$A$2:$C$160,3,FALSE)</f>
        <v>Home - MDR</v>
      </c>
      <c r="S2174" t="str">
        <f>VLOOKUP(P2174,Key!$A$2:$D$160,4,FALSE)</f>
        <v>Home - MDR</v>
      </c>
      <c r="T2174" s="5" t="b">
        <v>0</v>
      </c>
      <c r="U2174" s="4">
        <f t="shared" si="286"/>
        <v>13096.309669598526</v>
      </c>
    </row>
    <row r="2175" spans="1:21" x14ac:dyDescent="0.2">
      <c r="A2175">
        <v>10038576181</v>
      </c>
      <c r="B2175" t="s">
        <v>1794</v>
      </c>
      <c r="D2175" s="9">
        <v>45213</v>
      </c>
      <c r="F2175" s="7">
        <f t="shared" si="280"/>
        <v>45213</v>
      </c>
      <c r="G2175" s="6">
        <f t="shared" si="281"/>
        <v>10</v>
      </c>
      <c r="H2175" s="6">
        <f t="shared" si="282"/>
        <v>14</v>
      </c>
      <c r="I2175" s="6">
        <f t="shared" si="283"/>
        <v>2023</v>
      </c>
      <c r="J2175" t="s">
        <v>4</v>
      </c>
      <c r="K2175" t="s">
        <v>5</v>
      </c>
      <c r="L2175">
        <v>4276</v>
      </c>
      <c r="M2175">
        <v>14751.8095703125</v>
      </c>
      <c r="N2175" s="4">
        <f t="shared" si="284"/>
        <v>14.751809570312499</v>
      </c>
      <c r="O2175" s="4">
        <f t="shared" si="285"/>
        <v>9.1663466645146485</v>
      </c>
      <c r="P2175" s="5" t="s">
        <v>847</v>
      </c>
      <c r="Q2175" t="str">
        <f>VLOOKUP(P2175,Key!$A$2:$C$160,2,FALSE)</f>
        <v>Home - MDR</v>
      </c>
      <c r="R2175" t="str">
        <f>VLOOKUP(P2175,Key!$A$2:$C$160,3,FALSE)</f>
        <v>Home - MDR</v>
      </c>
      <c r="S2175" t="str">
        <f>VLOOKUP(P2175,Key!$A$2:$D$160,4,FALSE)</f>
        <v>Home - MDR</v>
      </c>
      <c r="T2175" s="5" t="b">
        <v>0</v>
      </c>
      <c r="U2175" s="4">
        <f t="shared" si="286"/>
        <v>13105.476016263041</v>
      </c>
    </row>
    <row r="2176" spans="1:21" x14ac:dyDescent="0.2">
      <c r="A2176">
        <v>10044920228</v>
      </c>
      <c r="B2176" t="s">
        <v>1795</v>
      </c>
      <c r="D2176" s="9">
        <v>45214</v>
      </c>
      <c r="F2176" s="7">
        <f t="shared" si="280"/>
        <v>45214</v>
      </c>
      <c r="G2176" s="6">
        <f t="shared" si="281"/>
        <v>10</v>
      </c>
      <c r="H2176" s="6">
        <f t="shared" si="282"/>
        <v>15</v>
      </c>
      <c r="I2176" s="6">
        <f t="shared" si="283"/>
        <v>2023</v>
      </c>
      <c r="J2176" t="s">
        <v>4</v>
      </c>
      <c r="K2176" t="s">
        <v>5</v>
      </c>
      <c r="L2176">
        <v>2063</v>
      </c>
      <c r="M2176">
        <v>7087.009765625</v>
      </c>
      <c r="N2176" s="4">
        <f t="shared" si="284"/>
        <v>7.087009765625</v>
      </c>
      <c r="O2176" s="4">
        <f t="shared" si="285"/>
        <v>4.4036623450761718</v>
      </c>
      <c r="P2176" s="5" t="s">
        <v>847</v>
      </c>
      <c r="Q2176" t="str">
        <f>VLOOKUP(P2176,Key!$A$2:$C$160,2,FALSE)</f>
        <v>Home - MDR</v>
      </c>
      <c r="R2176" t="str">
        <f>VLOOKUP(P2176,Key!$A$2:$C$160,3,FALSE)</f>
        <v>Home - MDR</v>
      </c>
      <c r="S2176" t="str">
        <f>VLOOKUP(P2176,Key!$A$2:$D$160,4,FALSE)</f>
        <v>Home - MDR</v>
      </c>
      <c r="T2176" s="5" t="b">
        <v>0</v>
      </c>
      <c r="U2176" s="4">
        <f t="shared" si="286"/>
        <v>13109.879678608117</v>
      </c>
    </row>
    <row r="2177" spans="1:21" x14ac:dyDescent="0.2">
      <c r="A2177">
        <v>10046322816</v>
      </c>
      <c r="B2177" t="s">
        <v>1796</v>
      </c>
      <c r="D2177" s="9">
        <v>45214</v>
      </c>
      <c r="F2177" s="7">
        <f t="shared" si="280"/>
        <v>45214</v>
      </c>
      <c r="G2177" s="6">
        <f t="shared" si="281"/>
        <v>10</v>
      </c>
      <c r="H2177" s="6">
        <f t="shared" si="282"/>
        <v>15</v>
      </c>
      <c r="I2177" s="6">
        <f t="shared" si="283"/>
        <v>2023</v>
      </c>
      <c r="J2177" t="s">
        <v>24</v>
      </c>
      <c r="K2177" t="s">
        <v>20</v>
      </c>
      <c r="L2177">
        <v>2914</v>
      </c>
      <c r="M2177">
        <v>12605.75</v>
      </c>
      <c r="N2177" s="4">
        <f t="shared" si="284"/>
        <v>12.60575</v>
      </c>
      <c r="O2177" s="4">
        <f t="shared" si="285"/>
        <v>7.8328474832500001</v>
      </c>
      <c r="P2177" s="5" t="s">
        <v>847</v>
      </c>
      <c r="Q2177" t="str">
        <f>VLOOKUP(P2177,Key!$A$2:$C$160,2,FALSE)</f>
        <v>Home - MDR</v>
      </c>
      <c r="R2177" t="str">
        <f>VLOOKUP(P2177,Key!$A$2:$C$160,3,FALSE)</f>
        <v>Home - MDR</v>
      </c>
      <c r="S2177" t="str">
        <f>VLOOKUP(P2177,Key!$A$2:$D$160,4,FALSE)</f>
        <v>Home - MDR</v>
      </c>
      <c r="T2177" s="5" t="b">
        <v>0</v>
      </c>
      <c r="U2177" s="4">
        <f t="shared" si="286"/>
        <v>13109.879678608117</v>
      </c>
    </row>
    <row r="2178" spans="1:21" x14ac:dyDescent="0.2">
      <c r="A2178">
        <v>10049995283</v>
      </c>
      <c r="B2178" t="s">
        <v>1797</v>
      </c>
      <c r="D2178" s="9">
        <v>45215</v>
      </c>
      <c r="F2178" s="7">
        <f t="shared" si="280"/>
        <v>45215</v>
      </c>
      <c r="G2178" s="6">
        <f t="shared" si="281"/>
        <v>10</v>
      </c>
      <c r="H2178" s="6">
        <f t="shared" si="282"/>
        <v>16</v>
      </c>
      <c r="I2178" s="6">
        <f t="shared" si="283"/>
        <v>2023</v>
      </c>
      <c r="J2178" t="s">
        <v>4</v>
      </c>
      <c r="K2178" t="s">
        <v>5</v>
      </c>
      <c r="L2178">
        <v>3729</v>
      </c>
      <c r="M2178">
        <v>13303.4697265625</v>
      </c>
      <c r="N2178" s="4">
        <f t="shared" si="284"/>
        <v>13.303469726562501</v>
      </c>
      <c r="O2178" s="4">
        <f t="shared" si="285"/>
        <v>8.2663902874638673</v>
      </c>
      <c r="P2178" s="5" t="s">
        <v>847</v>
      </c>
      <c r="Q2178" t="str">
        <f>VLOOKUP(P2178,Key!$A$2:$C$160,2,FALSE)</f>
        <v>Home - MDR</v>
      </c>
      <c r="R2178" t="str">
        <f>VLOOKUP(P2178,Key!$A$2:$C$160,3,FALSE)</f>
        <v>Home - MDR</v>
      </c>
      <c r="S2178" t="str">
        <f>VLOOKUP(P2178,Key!$A$2:$D$160,4,FALSE)</f>
        <v>Home - MDR</v>
      </c>
      <c r="T2178" s="5" t="b">
        <v>0</v>
      </c>
      <c r="U2178" s="4">
        <f t="shared" si="286"/>
        <v>13118.146068895581</v>
      </c>
    </row>
    <row r="2179" spans="1:21" x14ac:dyDescent="0.2">
      <c r="A2179">
        <v>10051310456</v>
      </c>
      <c r="B2179" t="s">
        <v>1798</v>
      </c>
      <c r="D2179" s="9">
        <v>45215</v>
      </c>
      <c r="F2179" s="7">
        <f t="shared" si="280"/>
        <v>45215</v>
      </c>
      <c r="G2179" s="6">
        <f t="shared" si="281"/>
        <v>10</v>
      </c>
      <c r="H2179" s="6">
        <f t="shared" si="282"/>
        <v>16</v>
      </c>
      <c r="I2179" s="6">
        <f t="shared" si="283"/>
        <v>2023</v>
      </c>
      <c r="J2179" t="s">
        <v>24</v>
      </c>
      <c r="K2179" t="s">
        <v>20</v>
      </c>
      <c r="L2179">
        <v>4026</v>
      </c>
      <c r="M2179">
        <v>22627.580078125</v>
      </c>
      <c r="N2179" s="4">
        <f t="shared" si="284"/>
        <v>22.627580078125</v>
      </c>
      <c r="O2179" s="4">
        <f t="shared" si="285"/>
        <v>14.060122060724609</v>
      </c>
      <c r="P2179" s="5" t="s">
        <v>847</v>
      </c>
      <c r="Q2179" t="str">
        <f>VLOOKUP(P2179,Key!$A$2:$C$160,2,FALSE)</f>
        <v>Home - MDR</v>
      </c>
      <c r="R2179" t="str">
        <f>VLOOKUP(P2179,Key!$A$2:$C$160,3,FALSE)</f>
        <v>Home - MDR</v>
      </c>
      <c r="S2179" t="str">
        <f>VLOOKUP(P2179,Key!$A$2:$D$160,4,FALSE)</f>
        <v>Home - MDR</v>
      </c>
      <c r="T2179" s="5" t="b">
        <v>0</v>
      </c>
      <c r="U2179" s="4">
        <f t="shared" si="286"/>
        <v>13118.146068895581</v>
      </c>
    </row>
    <row r="2180" spans="1:21" x14ac:dyDescent="0.2">
      <c r="A2180">
        <v>10056506968</v>
      </c>
      <c r="B2180" t="s">
        <v>1799</v>
      </c>
      <c r="D2180" s="9">
        <v>45216</v>
      </c>
      <c r="F2180" s="7">
        <f t="shared" si="280"/>
        <v>45216</v>
      </c>
      <c r="G2180" s="6">
        <f t="shared" si="281"/>
        <v>10</v>
      </c>
      <c r="H2180" s="6">
        <f t="shared" si="282"/>
        <v>17</v>
      </c>
      <c r="I2180" s="6">
        <f t="shared" si="283"/>
        <v>2023</v>
      </c>
      <c r="J2180" t="s">
        <v>4</v>
      </c>
      <c r="K2180" t="s">
        <v>5</v>
      </c>
      <c r="L2180">
        <v>3806</v>
      </c>
      <c r="M2180">
        <v>13088.98046875</v>
      </c>
      <c r="N2180" s="4">
        <f t="shared" si="284"/>
        <v>13.08898046875</v>
      </c>
      <c r="O2180" s="4">
        <f t="shared" si="285"/>
        <v>8.1331128828476569</v>
      </c>
      <c r="P2180" s="5" t="s">
        <v>847</v>
      </c>
      <c r="Q2180" t="str">
        <f>VLOOKUP(P2180,Key!$A$2:$C$160,2,FALSE)</f>
        <v>Home - MDR</v>
      </c>
      <c r="R2180" t="str">
        <f>VLOOKUP(P2180,Key!$A$2:$C$160,3,FALSE)</f>
        <v>Home - MDR</v>
      </c>
      <c r="S2180" t="str">
        <f>VLOOKUP(P2180,Key!$A$2:$D$160,4,FALSE)</f>
        <v>Home - MDR</v>
      </c>
      <c r="T2180" s="5" t="b">
        <v>0</v>
      </c>
      <c r="U2180" s="4">
        <f t="shared" si="286"/>
        <v>13126.279181778429</v>
      </c>
    </row>
    <row r="2181" spans="1:21" x14ac:dyDescent="0.2">
      <c r="A2181">
        <v>10061754731</v>
      </c>
      <c r="B2181" t="s">
        <v>1800</v>
      </c>
      <c r="D2181" s="9">
        <v>45217</v>
      </c>
      <c r="F2181" s="7">
        <f t="shared" si="280"/>
        <v>45217</v>
      </c>
      <c r="G2181" s="6">
        <f t="shared" si="281"/>
        <v>10</v>
      </c>
      <c r="H2181" s="6">
        <f t="shared" si="282"/>
        <v>18</v>
      </c>
      <c r="I2181" s="6">
        <f t="shared" si="283"/>
        <v>2023</v>
      </c>
      <c r="J2181" t="s">
        <v>4</v>
      </c>
      <c r="K2181" t="s">
        <v>5</v>
      </c>
      <c r="L2181">
        <v>3343</v>
      </c>
      <c r="M2181">
        <v>11491.73046875</v>
      </c>
      <c r="N2181" s="4">
        <f t="shared" si="284"/>
        <v>11.491730468749999</v>
      </c>
      <c r="O2181" s="4">
        <f t="shared" si="285"/>
        <v>7.1406280530976565</v>
      </c>
      <c r="P2181" s="5" t="s">
        <v>847</v>
      </c>
      <c r="Q2181" t="str">
        <f>VLOOKUP(P2181,Key!$A$2:$C$160,2,FALSE)</f>
        <v>Home - MDR</v>
      </c>
      <c r="R2181" t="str">
        <f>VLOOKUP(P2181,Key!$A$2:$C$160,3,FALSE)</f>
        <v>Home - MDR</v>
      </c>
      <c r="S2181" t="str">
        <f>VLOOKUP(P2181,Key!$A$2:$D$160,4,FALSE)</f>
        <v>Home - MDR</v>
      </c>
      <c r="T2181" s="5" t="b">
        <v>0</v>
      </c>
      <c r="U2181" s="4">
        <f t="shared" si="286"/>
        <v>13133.419809831526</v>
      </c>
    </row>
    <row r="2182" spans="1:21" x14ac:dyDescent="0.2">
      <c r="A2182">
        <v>10067828261</v>
      </c>
      <c r="B2182" t="s">
        <v>1801</v>
      </c>
      <c r="D2182" s="9">
        <v>45218</v>
      </c>
      <c r="F2182" s="7">
        <f t="shared" si="280"/>
        <v>45218</v>
      </c>
      <c r="G2182" s="6">
        <f t="shared" si="281"/>
        <v>10</v>
      </c>
      <c r="H2182" s="6">
        <f t="shared" si="282"/>
        <v>19</v>
      </c>
      <c r="I2182" s="6">
        <f t="shared" si="283"/>
        <v>2023</v>
      </c>
      <c r="J2182" t="s">
        <v>4</v>
      </c>
      <c r="K2182" t="s">
        <v>5</v>
      </c>
      <c r="L2182">
        <v>3494</v>
      </c>
      <c r="M2182">
        <v>12097.4599609375</v>
      </c>
      <c r="N2182" s="4">
        <f t="shared" si="284"/>
        <v>12.097459960937501</v>
      </c>
      <c r="O2182" s="4">
        <f t="shared" si="285"/>
        <v>7.5170107933876951</v>
      </c>
      <c r="P2182" t="s">
        <v>48</v>
      </c>
      <c r="Q2182" t="str">
        <f>VLOOKUP(P2182,Key!$A$2:$C$160,2,FALSE)</f>
        <v>California</v>
      </c>
      <c r="R2182" t="str">
        <f>VLOOKUP(P2182,Key!$A$2:$C$160,3,FALSE)</f>
        <v>USA</v>
      </c>
      <c r="S2182" t="str">
        <f>VLOOKUP(P2182,Key!$A$2:$D$160,4,FALSE)</f>
        <v>DOM</v>
      </c>
      <c r="T2182" s="5" t="b">
        <v>0</v>
      </c>
      <c r="U2182" s="4">
        <f t="shared" si="286"/>
        <v>13140.936820624915</v>
      </c>
    </row>
    <row r="2183" spans="1:21" x14ac:dyDescent="0.2">
      <c r="A2183">
        <v>10073003651</v>
      </c>
      <c r="B2183" t="s">
        <v>1802</v>
      </c>
      <c r="D2183" s="9">
        <v>45219</v>
      </c>
      <c r="F2183" s="7">
        <f t="shared" si="280"/>
        <v>45219</v>
      </c>
      <c r="G2183" s="6">
        <f t="shared" si="281"/>
        <v>10</v>
      </c>
      <c r="H2183" s="6">
        <f t="shared" si="282"/>
        <v>20</v>
      </c>
      <c r="I2183" s="6">
        <f t="shared" si="283"/>
        <v>2023</v>
      </c>
      <c r="J2183" t="s">
        <v>4</v>
      </c>
      <c r="K2183" t="s">
        <v>5</v>
      </c>
      <c r="L2183">
        <v>2004</v>
      </c>
      <c r="M2183">
        <v>6716.7998046875</v>
      </c>
      <c r="N2183" s="4">
        <f t="shared" si="284"/>
        <v>6.7167998046874997</v>
      </c>
      <c r="O2183" s="4">
        <f t="shared" si="285"/>
        <v>4.173624611438477</v>
      </c>
      <c r="P2183" t="s">
        <v>48</v>
      </c>
      <c r="Q2183" t="str">
        <f>VLOOKUP(P2183,Key!$A$2:$C$160,2,FALSE)</f>
        <v>California</v>
      </c>
      <c r="R2183" t="str">
        <f>VLOOKUP(P2183,Key!$A$2:$C$160,3,FALSE)</f>
        <v>USA</v>
      </c>
      <c r="S2183" t="str">
        <f>VLOOKUP(P2183,Key!$A$2:$D$160,4,FALSE)</f>
        <v>DOM</v>
      </c>
      <c r="T2183" s="5" t="b">
        <v>0</v>
      </c>
      <c r="U2183" s="4">
        <f t="shared" si="286"/>
        <v>13145.110445236352</v>
      </c>
    </row>
    <row r="2184" spans="1:21" x14ac:dyDescent="0.2">
      <c r="A2184">
        <v>10087541633</v>
      </c>
      <c r="B2184" t="s">
        <v>1803</v>
      </c>
      <c r="D2184" s="9">
        <v>45221</v>
      </c>
      <c r="F2184" s="7">
        <f t="shared" si="280"/>
        <v>45221</v>
      </c>
      <c r="G2184" s="6">
        <f t="shared" si="281"/>
        <v>10</v>
      </c>
      <c r="H2184" s="6">
        <f t="shared" si="282"/>
        <v>22</v>
      </c>
      <c r="I2184" s="6">
        <f t="shared" si="283"/>
        <v>2023</v>
      </c>
      <c r="J2184" t="s">
        <v>6</v>
      </c>
      <c r="K2184" t="s">
        <v>5</v>
      </c>
      <c r="L2184">
        <v>1985</v>
      </c>
      <c r="M2184">
        <v>6774.72998046875</v>
      </c>
      <c r="N2184" s="4">
        <f t="shared" si="284"/>
        <v>6.7747299804687504</v>
      </c>
      <c r="O2184" s="4">
        <f t="shared" si="285"/>
        <v>4.2096207426938479</v>
      </c>
      <c r="P2184" s="5" t="s">
        <v>847</v>
      </c>
      <c r="Q2184" t="str">
        <f>VLOOKUP(P2184,Key!$A$2:$C$160,2,FALSE)</f>
        <v>Home - MDR</v>
      </c>
      <c r="R2184" t="str">
        <f>VLOOKUP(P2184,Key!$A$2:$C$160,3,FALSE)</f>
        <v>Home - MDR</v>
      </c>
      <c r="S2184" t="str">
        <f>VLOOKUP(P2184,Key!$A$2:$D$160,4,FALSE)</f>
        <v>Home - MDR</v>
      </c>
      <c r="T2184" s="5" t="b">
        <v>0</v>
      </c>
      <c r="U2184" s="4">
        <f t="shared" si="286"/>
        <v>13149.320065979045</v>
      </c>
    </row>
    <row r="2185" spans="1:21" x14ac:dyDescent="0.2">
      <c r="A2185">
        <v>10091266034</v>
      </c>
      <c r="B2185" t="s">
        <v>1804</v>
      </c>
      <c r="D2185" s="9">
        <v>45222</v>
      </c>
      <c r="F2185" s="7">
        <f t="shared" si="280"/>
        <v>45222</v>
      </c>
      <c r="G2185" s="6">
        <f t="shared" si="281"/>
        <v>10</v>
      </c>
      <c r="H2185" s="6">
        <f t="shared" si="282"/>
        <v>23</v>
      </c>
      <c r="I2185" s="6">
        <f t="shared" si="283"/>
        <v>2023</v>
      </c>
      <c r="J2185" t="s">
        <v>4</v>
      </c>
      <c r="K2185" t="s">
        <v>5</v>
      </c>
      <c r="L2185">
        <v>3550</v>
      </c>
      <c r="M2185">
        <v>12320.3896484375</v>
      </c>
      <c r="N2185" s="4">
        <f t="shared" si="284"/>
        <v>12.3203896484375</v>
      </c>
      <c r="O2185" s="4">
        <f t="shared" si="285"/>
        <v>7.6555328362392583</v>
      </c>
      <c r="P2185" s="5" t="s">
        <v>847</v>
      </c>
      <c r="Q2185" t="str">
        <f>VLOOKUP(P2185,Key!$A$2:$C$160,2,FALSE)</f>
        <v>Home - MDR</v>
      </c>
      <c r="R2185" t="str">
        <f>VLOOKUP(P2185,Key!$A$2:$C$160,3,FALSE)</f>
        <v>Home - MDR</v>
      </c>
      <c r="S2185" t="str">
        <f>VLOOKUP(P2185,Key!$A$2:$D$160,4,FALSE)</f>
        <v>Home - MDR</v>
      </c>
      <c r="T2185" s="5" t="b">
        <v>0</v>
      </c>
      <c r="U2185" s="4">
        <f t="shared" si="286"/>
        <v>13156.975598815285</v>
      </c>
    </row>
    <row r="2186" spans="1:21" x14ac:dyDescent="0.2">
      <c r="A2186">
        <v>10097531367</v>
      </c>
      <c r="B2186" t="s">
        <v>1805</v>
      </c>
      <c r="D2186" s="9">
        <v>45223</v>
      </c>
      <c r="F2186" s="7">
        <f t="shared" si="280"/>
        <v>45223</v>
      </c>
      <c r="G2186" s="6">
        <f t="shared" si="281"/>
        <v>10</v>
      </c>
      <c r="H2186" s="6">
        <f t="shared" si="282"/>
        <v>24</v>
      </c>
      <c r="I2186" s="6">
        <f t="shared" si="283"/>
        <v>2023</v>
      </c>
      <c r="J2186" t="s">
        <v>4</v>
      </c>
      <c r="K2186" t="s">
        <v>5</v>
      </c>
      <c r="L2186">
        <v>3774</v>
      </c>
      <c r="M2186">
        <v>13319.8896484375</v>
      </c>
      <c r="N2186" s="4">
        <f t="shared" si="284"/>
        <v>13.319889648437499</v>
      </c>
      <c r="O2186" s="4">
        <f t="shared" si="285"/>
        <v>8.2765931507392576</v>
      </c>
      <c r="P2186" s="5" t="s">
        <v>847</v>
      </c>
      <c r="Q2186" t="str">
        <f>VLOOKUP(P2186,Key!$A$2:$C$160,2,FALSE)</f>
        <v>Home - MDR</v>
      </c>
      <c r="R2186" t="str">
        <f>VLOOKUP(P2186,Key!$A$2:$C$160,3,FALSE)</f>
        <v>Home - MDR</v>
      </c>
      <c r="S2186" t="str">
        <f>VLOOKUP(P2186,Key!$A$2:$D$160,4,FALSE)</f>
        <v>Home - MDR</v>
      </c>
      <c r="T2186" s="5" t="b">
        <v>0</v>
      </c>
      <c r="U2186" s="4">
        <f t="shared" si="286"/>
        <v>13165.252191966025</v>
      </c>
    </row>
    <row r="2187" spans="1:21" x14ac:dyDescent="0.2">
      <c r="A2187">
        <v>10103292459</v>
      </c>
      <c r="B2187" t="s">
        <v>1806</v>
      </c>
      <c r="D2187" s="9">
        <v>45224</v>
      </c>
      <c r="F2187" s="7">
        <f t="shared" si="280"/>
        <v>45224</v>
      </c>
      <c r="G2187" s="6">
        <f t="shared" si="281"/>
        <v>10</v>
      </c>
      <c r="H2187" s="6">
        <f t="shared" si="282"/>
        <v>25</v>
      </c>
      <c r="I2187" s="6">
        <f t="shared" si="283"/>
        <v>2023</v>
      </c>
      <c r="J2187" t="s">
        <v>4</v>
      </c>
      <c r="K2187" t="s">
        <v>5</v>
      </c>
      <c r="L2187">
        <v>3459</v>
      </c>
      <c r="M2187">
        <v>12090.01953125</v>
      </c>
      <c r="N2187" s="4">
        <f t="shared" si="284"/>
        <v>12.09001953125</v>
      </c>
      <c r="O2187" s="4">
        <f t="shared" si="285"/>
        <v>7.5123875261523443</v>
      </c>
      <c r="P2187" s="5" t="s">
        <v>847</v>
      </c>
      <c r="Q2187" t="str">
        <f>VLOOKUP(P2187,Key!$A$2:$C$160,2,FALSE)</f>
        <v>Home - MDR</v>
      </c>
      <c r="R2187" t="str">
        <f>VLOOKUP(P2187,Key!$A$2:$C$160,3,FALSE)</f>
        <v>Home - MDR</v>
      </c>
      <c r="S2187" t="str">
        <f>VLOOKUP(P2187,Key!$A$2:$D$160,4,FALSE)</f>
        <v>Home - MDR</v>
      </c>
      <c r="T2187" s="5" t="b">
        <v>0</v>
      </c>
      <c r="U2187" s="4">
        <f t="shared" si="286"/>
        <v>13172.764579492177</v>
      </c>
    </row>
    <row r="2188" spans="1:21" x14ac:dyDescent="0.2">
      <c r="A2188">
        <v>10109137118</v>
      </c>
      <c r="B2188" t="s">
        <v>1807</v>
      </c>
      <c r="D2188" s="9">
        <v>45225</v>
      </c>
      <c r="F2188" s="7">
        <f t="shared" si="280"/>
        <v>45225</v>
      </c>
      <c r="G2188" s="6">
        <f t="shared" si="281"/>
        <v>10</v>
      </c>
      <c r="H2188" s="6">
        <f t="shared" si="282"/>
        <v>26</v>
      </c>
      <c r="I2188" s="6">
        <f t="shared" si="283"/>
        <v>2023</v>
      </c>
      <c r="J2188" t="s">
        <v>4</v>
      </c>
      <c r="K2188" t="s">
        <v>5</v>
      </c>
      <c r="L2188">
        <v>4240</v>
      </c>
      <c r="M2188">
        <v>14753.830078125</v>
      </c>
      <c r="N2188" s="4">
        <f t="shared" si="284"/>
        <v>14.753830078125</v>
      </c>
      <c r="O2188" s="4">
        <f t="shared" si="285"/>
        <v>9.1676021494746092</v>
      </c>
      <c r="P2188" s="5" t="s">
        <v>847</v>
      </c>
      <c r="Q2188" t="str">
        <f>VLOOKUP(P2188,Key!$A$2:$C$160,2,FALSE)</f>
        <v>Home - MDR</v>
      </c>
      <c r="R2188" t="str">
        <f>VLOOKUP(P2188,Key!$A$2:$C$160,3,FALSE)</f>
        <v>Home - MDR</v>
      </c>
      <c r="S2188" t="str">
        <f>VLOOKUP(P2188,Key!$A$2:$D$160,4,FALSE)</f>
        <v>Home - MDR</v>
      </c>
      <c r="T2188" s="5" t="b">
        <v>0</v>
      </c>
      <c r="U2188" s="4">
        <f t="shared" si="286"/>
        <v>13181.932181641652</v>
      </c>
    </row>
    <row r="2189" spans="1:21" x14ac:dyDescent="0.2">
      <c r="A2189">
        <v>10110008763</v>
      </c>
      <c r="B2189" t="s">
        <v>1808</v>
      </c>
      <c r="D2189" s="9">
        <v>45225</v>
      </c>
      <c r="F2189" s="7">
        <f t="shared" si="280"/>
        <v>45225</v>
      </c>
      <c r="G2189" s="6">
        <f t="shared" si="281"/>
        <v>10</v>
      </c>
      <c r="H2189" s="6">
        <f t="shared" si="282"/>
        <v>26</v>
      </c>
      <c r="I2189" s="6">
        <f t="shared" si="283"/>
        <v>2023</v>
      </c>
      <c r="J2189" t="s">
        <v>24</v>
      </c>
      <c r="K2189" t="s">
        <v>20</v>
      </c>
      <c r="L2189">
        <v>4365</v>
      </c>
      <c r="M2189">
        <v>24718.009765625</v>
      </c>
      <c r="N2189" s="4">
        <f t="shared" si="284"/>
        <v>24.718009765624998</v>
      </c>
      <c r="O2189" s="4">
        <f t="shared" si="285"/>
        <v>15.359054446076172</v>
      </c>
      <c r="P2189" s="5" t="s">
        <v>847</v>
      </c>
      <c r="Q2189" t="str">
        <f>VLOOKUP(P2189,Key!$A$2:$C$160,2,FALSE)</f>
        <v>Home - MDR</v>
      </c>
      <c r="R2189" t="str">
        <f>VLOOKUP(P2189,Key!$A$2:$C$160,3,FALSE)</f>
        <v>Home - MDR</v>
      </c>
      <c r="S2189" t="str">
        <f>VLOOKUP(P2189,Key!$A$2:$D$160,4,FALSE)</f>
        <v>Home - MDR</v>
      </c>
      <c r="T2189" s="5" t="b">
        <v>0</v>
      </c>
      <c r="U2189" s="4">
        <f t="shared" si="286"/>
        <v>13181.932181641652</v>
      </c>
    </row>
    <row r="2190" spans="1:21" x14ac:dyDescent="0.2">
      <c r="A2190">
        <v>10114454869</v>
      </c>
      <c r="B2190" t="s">
        <v>1809</v>
      </c>
      <c r="D2190" s="9">
        <v>45226</v>
      </c>
      <c r="F2190" s="7">
        <f t="shared" si="280"/>
        <v>45226</v>
      </c>
      <c r="G2190" s="6">
        <f t="shared" si="281"/>
        <v>10</v>
      </c>
      <c r="H2190" s="6">
        <f t="shared" si="282"/>
        <v>27</v>
      </c>
      <c r="I2190" s="6">
        <f t="shared" si="283"/>
        <v>2023</v>
      </c>
      <c r="J2190" t="s">
        <v>4</v>
      </c>
      <c r="K2190" t="s">
        <v>5</v>
      </c>
      <c r="L2190">
        <v>4266</v>
      </c>
      <c r="M2190">
        <v>15061.1201171875</v>
      </c>
      <c r="N2190" s="4">
        <f t="shared" si="284"/>
        <v>15.0611201171875</v>
      </c>
      <c r="O2190" s="4">
        <f t="shared" si="285"/>
        <v>9.3585432683369145</v>
      </c>
      <c r="P2190" s="5" t="s">
        <v>847</v>
      </c>
      <c r="Q2190" t="str">
        <f>VLOOKUP(P2190,Key!$A$2:$C$160,2,FALSE)</f>
        <v>Home - MDR</v>
      </c>
      <c r="R2190" t="str">
        <f>VLOOKUP(P2190,Key!$A$2:$C$160,3,FALSE)</f>
        <v>Home - MDR</v>
      </c>
      <c r="S2190" t="str">
        <f>VLOOKUP(P2190,Key!$A$2:$D$160,4,FALSE)</f>
        <v>Home - MDR</v>
      </c>
      <c r="T2190" s="5" t="b">
        <v>0</v>
      </c>
      <c r="U2190" s="4">
        <f t="shared" si="286"/>
        <v>13191.29072490999</v>
      </c>
    </row>
    <row r="2191" spans="1:21" x14ac:dyDescent="0.2">
      <c r="A2191">
        <v>10120240231</v>
      </c>
      <c r="B2191" t="s">
        <v>1810</v>
      </c>
      <c r="D2191" s="9">
        <v>45227</v>
      </c>
      <c r="F2191" s="7">
        <f t="shared" si="280"/>
        <v>45227</v>
      </c>
      <c r="G2191" s="6">
        <f t="shared" si="281"/>
        <v>10</v>
      </c>
      <c r="H2191" s="6">
        <f t="shared" si="282"/>
        <v>28</v>
      </c>
      <c r="I2191" s="6">
        <f t="shared" si="283"/>
        <v>2023</v>
      </c>
      <c r="J2191" t="s">
        <v>4</v>
      </c>
      <c r="K2191" t="s">
        <v>5</v>
      </c>
      <c r="L2191">
        <v>3391</v>
      </c>
      <c r="M2191">
        <v>11818.5703125</v>
      </c>
      <c r="N2191" s="4">
        <f t="shared" si="284"/>
        <v>11.8185703125</v>
      </c>
      <c r="O2191" s="4">
        <f t="shared" si="285"/>
        <v>7.3437168536484378</v>
      </c>
      <c r="P2191" s="5" t="s">
        <v>847</v>
      </c>
      <c r="Q2191" t="str">
        <f>VLOOKUP(P2191,Key!$A$2:$C$160,2,FALSE)</f>
        <v>Home - MDR</v>
      </c>
      <c r="R2191" t="str">
        <f>VLOOKUP(P2191,Key!$A$2:$C$160,3,FALSE)</f>
        <v>Home - MDR</v>
      </c>
      <c r="S2191" t="str">
        <f>VLOOKUP(P2191,Key!$A$2:$D$160,4,FALSE)</f>
        <v>Home - MDR</v>
      </c>
      <c r="T2191" s="5" t="b">
        <v>0</v>
      </c>
      <c r="U2191" s="4">
        <f t="shared" si="286"/>
        <v>13198.634441763639</v>
      </c>
    </row>
    <row r="2192" spans="1:21" x14ac:dyDescent="0.2">
      <c r="A2192">
        <v>10126657017</v>
      </c>
      <c r="B2192" t="s">
        <v>1811</v>
      </c>
      <c r="D2192" s="9">
        <v>45228</v>
      </c>
      <c r="F2192" s="7">
        <f t="shared" si="280"/>
        <v>45228</v>
      </c>
      <c r="G2192" s="6">
        <f t="shared" si="281"/>
        <v>10</v>
      </c>
      <c r="H2192" s="6">
        <f t="shared" si="282"/>
        <v>29</v>
      </c>
      <c r="I2192" s="6">
        <f t="shared" si="283"/>
        <v>2023</v>
      </c>
      <c r="J2192" t="s">
        <v>4</v>
      </c>
      <c r="K2192" t="s">
        <v>5</v>
      </c>
      <c r="L2192">
        <v>2060</v>
      </c>
      <c r="M2192">
        <v>7295.31982421875</v>
      </c>
      <c r="N2192" s="4">
        <f t="shared" si="284"/>
        <v>7.2953198242187502</v>
      </c>
      <c r="O2192" s="4">
        <f t="shared" si="285"/>
        <v>4.5331001744946287</v>
      </c>
      <c r="P2192" s="5" t="s">
        <v>847</v>
      </c>
      <c r="Q2192" t="str">
        <f>VLOOKUP(P2192,Key!$A$2:$C$160,2,FALSE)</f>
        <v>Home - MDR</v>
      </c>
      <c r="R2192" t="str">
        <f>VLOOKUP(P2192,Key!$A$2:$C$160,3,FALSE)</f>
        <v>Home - MDR</v>
      </c>
      <c r="S2192" t="str">
        <f>VLOOKUP(P2192,Key!$A$2:$D$160,4,FALSE)</f>
        <v>Home - MDR</v>
      </c>
      <c r="T2192" s="5" t="b">
        <v>0</v>
      </c>
      <c r="U2192" s="4">
        <f t="shared" si="286"/>
        <v>13203.167541938134</v>
      </c>
    </row>
    <row r="2193" spans="1:89" x14ac:dyDescent="0.2">
      <c r="A2193">
        <v>10127613691</v>
      </c>
      <c r="B2193" t="s">
        <v>1812</v>
      </c>
      <c r="D2193" s="9">
        <v>45228</v>
      </c>
      <c r="F2193" s="7">
        <f t="shared" si="280"/>
        <v>45228</v>
      </c>
      <c r="G2193" s="6">
        <f t="shared" si="281"/>
        <v>10</v>
      </c>
      <c r="H2193" s="6">
        <f t="shared" si="282"/>
        <v>29</v>
      </c>
      <c r="I2193" s="6">
        <f t="shared" si="283"/>
        <v>2023</v>
      </c>
      <c r="J2193" t="s">
        <v>24</v>
      </c>
      <c r="K2193" t="s">
        <v>20</v>
      </c>
      <c r="L2193">
        <v>3872</v>
      </c>
      <c r="M2193">
        <v>17227.51953125</v>
      </c>
      <c r="N2193" s="4">
        <f t="shared" si="284"/>
        <v>17.22751953125</v>
      </c>
      <c r="O2193" s="4">
        <f t="shared" si="285"/>
        <v>10.704681038652344</v>
      </c>
      <c r="P2193" s="5" t="s">
        <v>847</v>
      </c>
      <c r="Q2193" t="str">
        <f>VLOOKUP(P2193,Key!$A$2:$C$160,2,FALSE)</f>
        <v>Home - MDR</v>
      </c>
      <c r="R2193" t="str">
        <f>VLOOKUP(P2193,Key!$A$2:$C$160,3,FALSE)</f>
        <v>Home - MDR</v>
      </c>
      <c r="S2193" t="str">
        <f>VLOOKUP(P2193,Key!$A$2:$D$160,4,FALSE)</f>
        <v>Home - MDR</v>
      </c>
      <c r="T2193" s="5" t="b">
        <v>0</v>
      </c>
      <c r="U2193" s="4">
        <f t="shared" si="286"/>
        <v>13203.167541938134</v>
      </c>
    </row>
    <row r="2194" spans="1:89" x14ac:dyDescent="0.2">
      <c r="A2194">
        <v>10131747818</v>
      </c>
      <c r="B2194" t="s">
        <v>1813</v>
      </c>
      <c r="D2194" s="9">
        <v>45229</v>
      </c>
      <c r="F2194" s="7">
        <f t="shared" si="280"/>
        <v>45229</v>
      </c>
      <c r="G2194" s="6">
        <f t="shared" si="281"/>
        <v>10</v>
      </c>
      <c r="H2194" s="6">
        <f t="shared" si="282"/>
        <v>30</v>
      </c>
      <c r="I2194" s="6">
        <f t="shared" si="283"/>
        <v>2023</v>
      </c>
      <c r="J2194" t="s">
        <v>7</v>
      </c>
      <c r="K2194" t="s">
        <v>5</v>
      </c>
      <c r="L2194">
        <v>3351</v>
      </c>
      <c r="M2194">
        <v>11595.0302734375</v>
      </c>
      <c r="N2194" s="4">
        <f t="shared" si="284"/>
        <v>11.5950302734375</v>
      </c>
      <c r="O2194" s="4">
        <f t="shared" si="285"/>
        <v>7.2048155560361327</v>
      </c>
      <c r="P2194" s="5" t="s">
        <v>847</v>
      </c>
      <c r="Q2194" t="str">
        <f>VLOOKUP(P2194,Key!$A$2:$C$160,2,FALSE)</f>
        <v>Home - MDR</v>
      </c>
      <c r="R2194" t="str">
        <f>VLOOKUP(P2194,Key!$A$2:$C$160,3,FALSE)</f>
        <v>Home - MDR</v>
      </c>
      <c r="S2194" t="str">
        <f>VLOOKUP(P2194,Key!$A$2:$D$160,4,FALSE)</f>
        <v>Home - MDR</v>
      </c>
      <c r="T2194" s="5" t="b">
        <v>0</v>
      </c>
      <c r="U2194" s="4">
        <f t="shared" si="286"/>
        <v>13210.372357494171</v>
      </c>
    </row>
    <row r="2195" spans="1:89" x14ac:dyDescent="0.2">
      <c r="A2195">
        <v>10137194946</v>
      </c>
      <c r="B2195" t="s">
        <v>1814</v>
      </c>
      <c r="D2195" s="9">
        <v>45230</v>
      </c>
      <c r="F2195" s="7">
        <f t="shared" si="280"/>
        <v>45230</v>
      </c>
      <c r="G2195" s="6">
        <f t="shared" si="281"/>
        <v>10</v>
      </c>
      <c r="H2195" s="6">
        <f t="shared" si="282"/>
        <v>31</v>
      </c>
      <c r="I2195" s="6">
        <f t="shared" si="283"/>
        <v>2023</v>
      </c>
      <c r="J2195" t="s">
        <v>1117</v>
      </c>
      <c r="K2195" t="s">
        <v>5</v>
      </c>
      <c r="L2195">
        <v>3720</v>
      </c>
      <c r="M2195">
        <v>11902.0771484375</v>
      </c>
      <c r="N2195" s="4">
        <f t="shared" si="284"/>
        <v>11.902077148437501</v>
      </c>
      <c r="O2195" s="4">
        <f t="shared" si="285"/>
        <v>7.3956055798017584</v>
      </c>
      <c r="P2195" s="5" t="s">
        <v>847</v>
      </c>
      <c r="Q2195" t="str">
        <f>VLOOKUP(P2195,Key!$A$2:$C$160,2,FALSE)</f>
        <v>Home - MDR</v>
      </c>
      <c r="R2195" t="str">
        <f>VLOOKUP(P2195,Key!$A$2:$C$160,3,FALSE)</f>
        <v>Home - MDR</v>
      </c>
      <c r="S2195" t="str">
        <f>VLOOKUP(P2195,Key!$A$2:$D$160,4,FALSE)</f>
        <v>Home - MDR</v>
      </c>
      <c r="T2195" s="5" t="b">
        <v>1</v>
      </c>
      <c r="U2195" s="4">
        <f t="shared" si="286"/>
        <v>13217.767963073973</v>
      </c>
    </row>
    <row r="2196" spans="1:89" x14ac:dyDescent="0.2">
      <c r="A2196">
        <v>10142580782</v>
      </c>
      <c r="B2196" t="s">
        <v>1815</v>
      </c>
      <c r="D2196" s="9">
        <v>45231</v>
      </c>
      <c r="F2196" s="7">
        <f t="shared" si="280"/>
        <v>45231</v>
      </c>
      <c r="G2196" s="6">
        <f t="shared" si="281"/>
        <v>11</v>
      </c>
      <c r="H2196" s="6">
        <f t="shared" si="282"/>
        <v>1</v>
      </c>
      <c r="I2196" s="6">
        <f t="shared" si="283"/>
        <v>2023</v>
      </c>
      <c r="J2196" t="s">
        <v>91</v>
      </c>
      <c r="K2196" t="s">
        <v>5</v>
      </c>
      <c r="L2196">
        <v>4140</v>
      </c>
      <c r="M2196">
        <v>13035.712890625</v>
      </c>
      <c r="N2196" s="4">
        <f t="shared" si="284"/>
        <v>13.035712890625</v>
      </c>
      <c r="O2196" s="4">
        <f t="shared" si="285"/>
        <v>8.1000139545605467</v>
      </c>
      <c r="P2196" t="s">
        <v>43</v>
      </c>
      <c r="Q2196" t="str">
        <f>VLOOKUP(P2196,Key!$A$2:$C$160,2,FALSE)</f>
        <v>Missouri</v>
      </c>
      <c r="R2196" t="str">
        <f>VLOOKUP(P2196,Key!$A$2:$C$160,3,FALSE)</f>
        <v>USA</v>
      </c>
      <c r="S2196" t="str">
        <f>VLOOKUP(P2196,Key!$A$2:$D$160,4,FALSE)</f>
        <v>DOM</v>
      </c>
      <c r="T2196" s="5" t="b">
        <v>1</v>
      </c>
      <c r="U2196" s="4">
        <f t="shared" si="286"/>
        <v>13225.867977028534</v>
      </c>
    </row>
    <row r="2197" spans="1:89" x14ac:dyDescent="0.2">
      <c r="A2197">
        <v>10148099214</v>
      </c>
      <c r="B2197" t="s">
        <v>1816</v>
      </c>
      <c r="D2197" s="9">
        <v>45232</v>
      </c>
      <c r="F2197" s="7">
        <f t="shared" si="280"/>
        <v>45232</v>
      </c>
      <c r="G2197" s="6">
        <f t="shared" si="281"/>
        <v>11</v>
      </c>
      <c r="H2197" s="6">
        <f t="shared" si="282"/>
        <v>2</v>
      </c>
      <c r="I2197" s="6">
        <f t="shared" si="283"/>
        <v>2023</v>
      </c>
      <c r="J2197" t="s">
        <v>91</v>
      </c>
      <c r="K2197" t="s">
        <v>5</v>
      </c>
      <c r="L2197">
        <v>3780</v>
      </c>
      <c r="M2197">
        <v>12231.0390625</v>
      </c>
      <c r="N2197" s="4">
        <f t="shared" si="284"/>
        <v>12.231039062500001</v>
      </c>
      <c r="O2197" s="4">
        <f t="shared" si="285"/>
        <v>7.6000129733046879</v>
      </c>
      <c r="P2197" t="s">
        <v>43</v>
      </c>
      <c r="Q2197" t="str">
        <f>VLOOKUP(P2197,Key!$A$2:$C$160,2,FALSE)</f>
        <v>Missouri</v>
      </c>
      <c r="R2197" t="str">
        <f>VLOOKUP(P2197,Key!$A$2:$C$160,3,FALSE)</f>
        <v>USA</v>
      </c>
      <c r="S2197" t="str">
        <f>VLOOKUP(P2197,Key!$A$2:$D$160,4,FALSE)</f>
        <v>DOM</v>
      </c>
      <c r="T2197" s="5" t="b">
        <v>1</v>
      </c>
      <c r="U2197" s="4">
        <f t="shared" si="286"/>
        <v>13233.467990001838</v>
      </c>
    </row>
    <row r="2198" spans="1:89" x14ac:dyDescent="0.2">
      <c r="A2198">
        <v>10153423339</v>
      </c>
      <c r="B2198" t="s">
        <v>1817</v>
      </c>
      <c r="D2198" s="9">
        <v>45233</v>
      </c>
      <c r="F2198" s="7">
        <f t="shared" si="280"/>
        <v>45233</v>
      </c>
      <c r="G2198" s="6">
        <f t="shared" si="281"/>
        <v>11</v>
      </c>
      <c r="H2198" s="6">
        <f t="shared" si="282"/>
        <v>3</v>
      </c>
      <c r="I2198" s="6">
        <f t="shared" si="283"/>
        <v>2023</v>
      </c>
      <c r="J2198" t="s">
        <v>91</v>
      </c>
      <c r="K2198" t="s">
        <v>5</v>
      </c>
      <c r="L2198">
        <v>3720</v>
      </c>
      <c r="M2198">
        <v>11925.7861328125</v>
      </c>
      <c r="N2198" s="4">
        <f t="shared" si="284"/>
        <v>11.925786132812499</v>
      </c>
      <c r="O2198" s="4">
        <f t="shared" si="285"/>
        <v>7.4103376551318361</v>
      </c>
      <c r="P2198" t="s">
        <v>43</v>
      </c>
      <c r="Q2198" t="str">
        <f>VLOOKUP(P2198,Key!$A$2:$C$160,2,FALSE)</f>
        <v>Missouri</v>
      </c>
      <c r="R2198" t="str">
        <f>VLOOKUP(P2198,Key!$A$2:$C$160,3,FALSE)</f>
        <v>USA</v>
      </c>
      <c r="S2198" t="str">
        <f>VLOOKUP(P2198,Key!$A$2:$D$160,4,FALSE)</f>
        <v>DOM</v>
      </c>
      <c r="T2198" s="5" t="b">
        <v>1</v>
      </c>
      <c r="U2198" s="4">
        <f t="shared" si="286"/>
        <v>13240.87832765697</v>
      </c>
    </row>
    <row r="2199" spans="1:89" x14ac:dyDescent="0.2">
      <c r="A2199">
        <v>10159487827</v>
      </c>
      <c r="B2199" t="s">
        <v>1818</v>
      </c>
      <c r="D2199" s="9">
        <v>45234</v>
      </c>
      <c r="F2199" s="7">
        <f t="shared" si="280"/>
        <v>45234</v>
      </c>
      <c r="G2199" s="6">
        <f t="shared" si="281"/>
        <v>11</v>
      </c>
      <c r="H2199" s="6">
        <f t="shared" si="282"/>
        <v>4</v>
      </c>
      <c r="I2199" s="6">
        <f t="shared" si="283"/>
        <v>2023</v>
      </c>
      <c r="J2199" t="s">
        <v>4</v>
      </c>
      <c r="K2199" t="s">
        <v>5</v>
      </c>
      <c r="L2199">
        <v>3842</v>
      </c>
      <c r="M2199">
        <v>13582.900390625</v>
      </c>
      <c r="N2199" s="4">
        <f t="shared" si="284"/>
        <v>13.582900390624999</v>
      </c>
      <c r="O2199" s="4">
        <f t="shared" si="285"/>
        <v>8.4400203986230462</v>
      </c>
      <c r="P2199" t="s">
        <v>1852</v>
      </c>
      <c r="Q2199" t="str">
        <f>VLOOKUP(P2199,Key!$A$2:$C$160,2,FALSE)</f>
        <v>Texas</v>
      </c>
      <c r="R2199" t="str">
        <f>VLOOKUP(P2199,Key!$A$2:$C$160,3,FALSE)</f>
        <v>USA</v>
      </c>
      <c r="S2199" t="str">
        <f>VLOOKUP(P2199,Key!$A$2:$D$160,4,FALSE)</f>
        <v>DOM</v>
      </c>
      <c r="T2199" s="5" t="b">
        <v>0</v>
      </c>
      <c r="U2199" s="4">
        <f t="shared" si="286"/>
        <v>13249.318348055593</v>
      </c>
    </row>
    <row r="2200" spans="1:89" x14ac:dyDescent="0.2">
      <c r="A2200">
        <v>10168048575</v>
      </c>
      <c r="B2200" t="s">
        <v>1819</v>
      </c>
      <c r="D2200" s="9">
        <v>45235</v>
      </c>
      <c r="F2200" s="7">
        <f t="shared" si="280"/>
        <v>45235</v>
      </c>
      <c r="G2200" s="6">
        <f t="shared" si="281"/>
        <v>11</v>
      </c>
      <c r="H2200" s="6">
        <f t="shared" si="282"/>
        <v>5</v>
      </c>
      <c r="I2200" s="6">
        <f t="shared" si="283"/>
        <v>2023</v>
      </c>
      <c r="J2200" t="s">
        <v>6</v>
      </c>
      <c r="K2200" t="s">
        <v>5</v>
      </c>
      <c r="L2200">
        <v>1977</v>
      </c>
      <c r="M2200">
        <v>6748.72998046875</v>
      </c>
      <c r="N2200" s="4">
        <f t="shared" si="284"/>
        <v>6.7487299804687497</v>
      </c>
      <c r="O2200" s="4">
        <f t="shared" si="285"/>
        <v>4.1934650966938474</v>
      </c>
      <c r="P2200" s="5" t="s">
        <v>847</v>
      </c>
      <c r="Q2200" t="str">
        <f>VLOOKUP(P2200,Key!$A$2:$C$160,2,FALSE)</f>
        <v>Home - MDR</v>
      </c>
      <c r="R2200" t="str">
        <f>VLOOKUP(P2200,Key!$A$2:$C$160,3,FALSE)</f>
        <v>Home - MDR</v>
      </c>
      <c r="S2200" t="str">
        <f>VLOOKUP(P2200,Key!$A$2:$D$160,4,FALSE)</f>
        <v>Home - MDR</v>
      </c>
      <c r="T2200" s="5" t="b">
        <v>0</v>
      </c>
      <c r="U2200" s="4">
        <f t="shared" si="286"/>
        <v>13253.511813152287</v>
      </c>
    </row>
    <row r="2201" spans="1:89" x14ac:dyDescent="0.2">
      <c r="A2201">
        <v>10171905743</v>
      </c>
      <c r="B2201" t="s">
        <v>1820</v>
      </c>
      <c r="D2201" s="9">
        <v>45236</v>
      </c>
      <c r="F2201" s="7">
        <f t="shared" si="280"/>
        <v>45236</v>
      </c>
      <c r="G2201" s="6">
        <f t="shared" si="281"/>
        <v>11</v>
      </c>
      <c r="H2201" s="6">
        <f t="shared" si="282"/>
        <v>6</v>
      </c>
      <c r="I2201" s="6">
        <f t="shared" si="283"/>
        <v>2023</v>
      </c>
      <c r="J2201" t="s">
        <v>4</v>
      </c>
      <c r="K2201" t="s">
        <v>5</v>
      </c>
      <c r="L2201">
        <v>3510</v>
      </c>
      <c r="M2201">
        <v>12549.830078125</v>
      </c>
      <c r="N2201" s="4">
        <f t="shared" si="284"/>
        <v>12.549830078125</v>
      </c>
      <c r="O2201" s="4">
        <f t="shared" si="285"/>
        <v>7.7981004654746098</v>
      </c>
      <c r="P2201" s="5" t="s">
        <v>847</v>
      </c>
      <c r="Q2201" t="str">
        <f>VLOOKUP(P2201,Key!$A$2:$C$160,2,FALSE)</f>
        <v>Home - MDR</v>
      </c>
      <c r="R2201" t="str">
        <f>VLOOKUP(P2201,Key!$A$2:$C$160,3,FALSE)</f>
        <v>Home - MDR</v>
      </c>
      <c r="S2201" t="str">
        <f>VLOOKUP(P2201,Key!$A$2:$D$160,4,FALSE)</f>
        <v>Home - MDR</v>
      </c>
      <c r="T2201" s="5" t="b">
        <v>0</v>
      </c>
      <c r="U2201" s="4">
        <f t="shared" si="286"/>
        <v>13261.309913617761</v>
      </c>
    </row>
    <row r="2202" spans="1:89" x14ac:dyDescent="0.2">
      <c r="A2202">
        <v>10177787482</v>
      </c>
      <c r="B2202" t="s">
        <v>1821</v>
      </c>
      <c r="D2202" s="9">
        <v>45237</v>
      </c>
      <c r="F2202" s="7">
        <f t="shared" si="280"/>
        <v>45237</v>
      </c>
      <c r="G2202" s="6">
        <f t="shared" si="281"/>
        <v>11</v>
      </c>
      <c r="H2202" s="6">
        <f t="shared" si="282"/>
        <v>7</v>
      </c>
      <c r="I2202" s="6">
        <f t="shared" si="283"/>
        <v>2023</v>
      </c>
      <c r="J2202" t="s">
        <v>4</v>
      </c>
      <c r="K2202" t="s">
        <v>5</v>
      </c>
      <c r="L2202">
        <v>3304</v>
      </c>
      <c r="M2202">
        <v>11790.2197265625</v>
      </c>
      <c r="N2202" s="4">
        <f t="shared" si="284"/>
        <v>11.7902197265625</v>
      </c>
      <c r="O2202" s="4">
        <f t="shared" si="285"/>
        <v>7.3261006217138673</v>
      </c>
      <c r="P2202" s="5" t="s">
        <v>847</v>
      </c>
      <c r="Q2202" t="str">
        <f>VLOOKUP(P2202,Key!$A$2:$C$160,2,FALSE)</f>
        <v>Home - MDR</v>
      </c>
      <c r="R2202" t="str">
        <f>VLOOKUP(P2202,Key!$A$2:$C$160,3,FALSE)</f>
        <v>Home - MDR</v>
      </c>
      <c r="S2202" t="str">
        <f>VLOOKUP(P2202,Key!$A$2:$D$160,4,FALSE)</f>
        <v>Home - MDR</v>
      </c>
      <c r="T2202" s="5" t="b">
        <v>0</v>
      </c>
      <c r="U2202" s="4">
        <f t="shared" si="286"/>
        <v>13268.636014239475</v>
      </c>
    </row>
    <row r="2203" spans="1:89" x14ac:dyDescent="0.2">
      <c r="A2203">
        <v>10184021959</v>
      </c>
      <c r="B2203" t="s">
        <v>1822</v>
      </c>
      <c r="D2203" s="9">
        <v>45238</v>
      </c>
      <c r="F2203" s="7">
        <f t="shared" si="280"/>
        <v>45238</v>
      </c>
      <c r="G2203" s="6">
        <f t="shared" si="281"/>
        <v>11</v>
      </c>
      <c r="H2203" s="6">
        <f t="shared" si="282"/>
        <v>8</v>
      </c>
      <c r="I2203" s="6">
        <f t="shared" si="283"/>
        <v>2023</v>
      </c>
      <c r="J2203" t="s">
        <v>4</v>
      </c>
      <c r="K2203" t="s">
        <v>5</v>
      </c>
      <c r="L2203">
        <v>3328</v>
      </c>
      <c r="M2203">
        <v>11521.8798828125</v>
      </c>
      <c r="N2203" s="4">
        <f t="shared" si="284"/>
        <v>11.521879882812501</v>
      </c>
      <c r="O2203" s="4">
        <f t="shared" si="285"/>
        <v>7.1593620246630865</v>
      </c>
      <c r="P2203" s="5" t="s">
        <v>847</v>
      </c>
      <c r="Q2203" t="str">
        <f>VLOOKUP(P2203,Key!$A$2:$C$160,2,FALSE)</f>
        <v>Home - MDR</v>
      </c>
      <c r="R2203" t="str">
        <f>VLOOKUP(P2203,Key!$A$2:$C$160,3,FALSE)</f>
        <v>Home - MDR</v>
      </c>
      <c r="S2203" t="str">
        <f>VLOOKUP(P2203,Key!$A$2:$D$160,4,FALSE)</f>
        <v>Home - MDR</v>
      </c>
      <c r="T2203" s="5" t="b">
        <v>0</v>
      </c>
      <c r="U2203" s="4">
        <f t="shared" si="286"/>
        <v>13275.795376264137</v>
      </c>
    </row>
    <row r="2204" spans="1:89" x14ac:dyDescent="0.2">
      <c r="A2204">
        <v>10189814736</v>
      </c>
      <c r="B2204" t="s">
        <v>1854</v>
      </c>
      <c r="D2204" s="9">
        <v>45239</v>
      </c>
      <c r="F2204" s="7">
        <f t="shared" ref="F2204:F2267" si="287">DATE(I2204,G2204,H2204)</f>
        <v>45239</v>
      </c>
      <c r="G2204" s="6">
        <f t="shared" ref="G2204:G2267" si="288">MONTH(D2204)</f>
        <v>11</v>
      </c>
      <c r="H2204" s="6">
        <f t="shared" ref="H2204:H2267" si="289">DAY(D2204)</f>
        <v>9</v>
      </c>
      <c r="I2204" s="6">
        <f t="shared" ref="I2204:I2267" si="290">YEAR(D2204)</f>
        <v>2023</v>
      </c>
      <c r="J2204" t="s">
        <v>4</v>
      </c>
      <c r="K2204" t="s">
        <v>5</v>
      </c>
      <c r="L2204">
        <v>3347</v>
      </c>
      <c r="M2204">
        <v>11676.1904296875</v>
      </c>
      <c r="N2204" s="4">
        <f t="shared" si="284"/>
        <v>11.6761904296875</v>
      </c>
      <c r="O2204" s="4">
        <f t="shared" si="285"/>
        <v>7.2552461234853514</v>
      </c>
      <c r="P2204" s="5" t="s">
        <v>847</v>
      </c>
      <c r="Q2204" t="str">
        <f>VLOOKUP(P2204,Key!$A$2:$C$160,2,FALSE)</f>
        <v>Home - MDR</v>
      </c>
      <c r="R2204" t="str">
        <f>VLOOKUP(P2204,Key!$A$2:$C$160,3,FALSE)</f>
        <v>Home - MDR</v>
      </c>
      <c r="S2204" t="str">
        <f>VLOOKUP(P2204,Key!$A$2:$D$160,4,FALSE)</f>
        <v>Home - MDR</v>
      </c>
      <c r="T2204" s="5" t="b">
        <v>0</v>
      </c>
      <c r="U2204" s="4">
        <f t="shared" si="286"/>
        <v>13283.050622387622</v>
      </c>
      <c r="Z2204" s="11"/>
      <c r="AA2204" s="11"/>
      <c r="AB2204" s="11"/>
      <c r="AC2204" s="11"/>
      <c r="AE2204" s="11"/>
      <c r="AF2204" s="11"/>
      <c r="BL2204" s="11"/>
      <c r="BM2204" s="11"/>
      <c r="BO2204" s="11"/>
      <c r="BP2204" s="11"/>
      <c r="BQ2204" s="11"/>
      <c r="CJ2204" s="11"/>
    </row>
    <row r="2205" spans="1:89" x14ac:dyDescent="0.2">
      <c r="A2205">
        <v>10195016967</v>
      </c>
      <c r="B2205" t="s">
        <v>1855</v>
      </c>
      <c r="D2205" s="9">
        <v>45240</v>
      </c>
      <c r="F2205" s="7">
        <f t="shared" si="287"/>
        <v>45240</v>
      </c>
      <c r="G2205" s="6">
        <f t="shared" si="288"/>
        <v>11</v>
      </c>
      <c r="H2205" s="6">
        <f t="shared" si="289"/>
        <v>10</v>
      </c>
      <c r="I2205" s="6">
        <f t="shared" si="290"/>
        <v>2023</v>
      </c>
      <c r="J2205" t="s">
        <v>4</v>
      </c>
      <c r="K2205" t="s">
        <v>5</v>
      </c>
      <c r="L2205">
        <v>3287</v>
      </c>
      <c r="M2205">
        <v>11565.990234375</v>
      </c>
      <c r="N2205" s="4">
        <f t="shared" si="284"/>
        <v>11.565990234375001</v>
      </c>
      <c r="O2205" s="4">
        <f t="shared" si="285"/>
        <v>7.1867709179238286</v>
      </c>
      <c r="P2205" s="5" t="s">
        <v>847</v>
      </c>
      <c r="Q2205" t="str">
        <f>VLOOKUP(P2205,Key!$A$2:$C$160,2,FALSE)</f>
        <v>Home - MDR</v>
      </c>
      <c r="R2205" t="str">
        <f>VLOOKUP(P2205,Key!$A$2:$C$160,3,FALSE)</f>
        <v>Home - MDR</v>
      </c>
      <c r="S2205" t="str">
        <f>VLOOKUP(P2205,Key!$A$2:$D$160,4,FALSE)</f>
        <v>Home - MDR</v>
      </c>
      <c r="T2205" s="5" t="b">
        <v>0</v>
      </c>
      <c r="U2205" s="4">
        <f t="shared" si="286"/>
        <v>13290.237393305546</v>
      </c>
      <c r="Z2205" s="11"/>
      <c r="AA2205" s="11"/>
      <c r="AB2205" s="11"/>
      <c r="AC2205" s="11"/>
      <c r="AE2205" s="11"/>
      <c r="AF2205" s="11"/>
      <c r="AP2205" s="11"/>
      <c r="BL2205" s="11"/>
      <c r="BM2205" s="11"/>
      <c r="BO2205" s="11"/>
      <c r="BP2205" s="11"/>
      <c r="BQ2205" s="11"/>
      <c r="BR2205" s="11"/>
      <c r="CB2205" s="11"/>
      <c r="CJ2205" s="11"/>
    </row>
    <row r="2206" spans="1:89" x14ac:dyDescent="0.2">
      <c r="A2206">
        <v>10201404298</v>
      </c>
      <c r="B2206" t="s">
        <v>1856</v>
      </c>
      <c r="D2206" s="9">
        <v>45241</v>
      </c>
      <c r="F2206" s="7">
        <f t="shared" si="287"/>
        <v>45241</v>
      </c>
      <c r="G2206" s="6">
        <f t="shared" si="288"/>
        <v>11</v>
      </c>
      <c r="H2206" s="6">
        <f t="shared" si="289"/>
        <v>11</v>
      </c>
      <c r="I2206" s="6">
        <f t="shared" si="290"/>
        <v>2023</v>
      </c>
      <c r="J2206" t="s">
        <v>4</v>
      </c>
      <c r="K2206" t="s">
        <v>5</v>
      </c>
      <c r="L2206">
        <v>3363</v>
      </c>
      <c r="M2206">
        <v>11916.58984375</v>
      </c>
      <c r="N2206" s="4">
        <f t="shared" si="284"/>
        <v>11.91658984375</v>
      </c>
      <c r="O2206" s="4">
        <f t="shared" si="285"/>
        <v>7.404623347800781</v>
      </c>
      <c r="P2206" s="5" t="s">
        <v>847</v>
      </c>
      <c r="Q2206" t="str">
        <f>VLOOKUP(P2206,Key!$A$2:$C$160,2,FALSE)</f>
        <v>Home - MDR</v>
      </c>
      <c r="R2206" t="str">
        <f>VLOOKUP(P2206,Key!$A$2:$C$160,3,FALSE)</f>
        <v>Home - MDR</v>
      </c>
      <c r="S2206" t="str">
        <f>VLOOKUP(P2206,Key!$A$2:$D$160,4,FALSE)</f>
        <v>Home - MDR</v>
      </c>
      <c r="T2206" s="5" t="b">
        <v>0</v>
      </c>
      <c r="U2206" s="4">
        <f t="shared" si="286"/>
        <v>13297.642016653346</v>
      </c>
      <c r="Z2206" s="11"/>
      <c r="AA2206" s="11"/>
      <c r="AB2206" s="11"/>
      <c r="AC2206" s="11"/>
      <c r="AE2206" s="11"/>
      <c r="AF2206" s="11"/>
      <c r="AP2206" s="11"/>
      <c r="BM2206" s="11"/>
      <c r="BO2206" s="11"/>
      <c r="BP2206" s="11"/>
      <c r="BQ2206" s="11"/>
      <c r="CJ2206" s="11"/>
    </row>
    <row r="2207" spans="1:89" x14ac:dyDescent="0.2">
      <c r="A2207">
        <v>10207695369</v>
      </c>
      <c r="B2207" t="s">
        <v>1857</v>
      </c>
      <c r="D2207" s="9">
        <v>45242</v>
      </c>
      <c r="F2207" s="7">
        <f t="shared" si="287"/>
        <v>45242</v>
      </c>
      <c r="G2207" s="6">
        <f t="shared" si="288"/>
        <v>11</v>
      </c>
      <c r="H2207" s="6">
        <f t="shared" si="289"/>
        <v>12</v>
      </c>
      <c r="I2207" s="6">
        <f t="shared" si="290"/>
        <v>2023</v>
      </c>
      <c r="J2207" t="s">
        <v>4</v>
      </c>
      <c r="K2207" t="s">
        <v>5</v>
      </c>
      <c r="L2207">
        <v>1967</v>
      </c>
      <c r="M2207">
        <v>6909.68994140625</v>
      </c>
      <c r="N2207" s="4">
        <f t="shared" si="284"/>
        <v>6.90968994140625</v>
      </c>
      <c r="O2207" s="4">
        <f t="shared" si="285"/>
        <v>4.2934809485815428</v>
      </c>
      <c r="P2207" s="5" t="s">
        <v>847</v>
      </c>
      <c r="Q2207" t="str">
        <f>VLOOKUP(P2207,Key!$A$2:$C$160,2,FALSE)</f>
        <v>Home - MDR</v>
      </c>
      <c r="R2207" t="str">
        <f>VLOOKUP(P2207,Key!$A$2:$C$160,3,FALSE)</f>
        <v>Home - MDR</v>
      </c>
      <c r="S2207" t="str">
        <f>VLOOKUP(P2207,Key!$A$2:$D$160,4,FALSE)</f>
        <v>Home - MDR</v>
      </c>
      <c r="T2207" s="5" t="b">
        <v>0</v>
      </c>
      <c r="U2207" s="4">
        <f t="shared" si="286"/>
        <v>13301.935497601928</v>
      </c>
      <c r="Z2207" s="11"/>
      <c r="AA2207" s="11"/>
      <c r="AB2207" s="11"/>
      <c r="AC2207" s="11"/>
      <c r="AE2207" s="11"/>
      <c r="AF2207" s="11"/>
      <c r="AP2207" s="11"/>
      <c r="BL2207" s="11"/>
      <c r="BM2207" s="11"/>
      <c r="BO2207" s="11"/>
      <c r="BP2207" s="11"/>
      <c r="BQ2207" s="11"/>
      <c r="CJ2207" s="11"/>
    </row>
    <row r="2208" spans="1:89" x14ac:dyDescent="0.2">
      <c r="A2208">
        <v>10212464615</v>
      </c>
      <c r="B2208" t="s">
        <v>1858</v>
      </c>
      <c r="D2208" s="9">
        <v>45243</v>
      </c>
      <c r="F2208" s="7">
        <f t="shared" si="287"/>
        <v>45243</v>
      </c>
      <c r="G2208" s="6">
        <f t="shared" si="288"/>
        <v>11</v>
      </c>
      <c r="H2208" s="6">
        <f t="shared" si="289"/>
        <v>13</v>
      </c>
      <c r="I2208" s="6">
        <f t="shared" si="290"/>
        <v>2023</v>
      </c>
      <c r="J2208" t="s">
        <v>4</v>
      </c>
      <c r="K2208" t="s">
        <v>5</v>
      </c>
      <c r="L2208">
        <v>3690</v>
      </c>
      <c r="M2208">
        <v>12944.849609375</v>
      </c>
      <c r="N2208" s="4">
        <f t="shared" si="284"/>
        <v>12.944849609375</v>
      </c>
      <c r="O2208" s="4">
        <f t="shared" si="285"/>
        <v>8.0435541466269527</v>
      </c>
      <c r="P2208" s="5" t="s">
        <v>847</v>
      </c>
      <c r="Q2208" t="str">
        <f>VLOOKUP(P2208,Key!$A$2:$C$160,2,FALSE)</f>
        <v>Home - MDR</v>
      </c>
      <c r="R2208" t="str">
        <f>VLOOKUP(P2208,Key!$A$2:$C$160,3,FALSE)</f>
        <v>Home - MDR</v>
      </c>
      <c r="S2208" t="str">
        <f>VLOOKUP(P2208,Key!$A$2:$D$160,4,FALSE)</f>
        <v>Home - MDR</v>
      </c>
      <c r="T2208" s="5" t="b">
        <v>0</v>
      </c>
      <c r="U2208" s="4">
        <f t="shared" si="286"/>
        <v>13309.979051748554</v>
      </c>
      <c r="Z2208" s="11"/>
      <c r="AA2208" s="11"/>
      <c r="AB2208" s="11"/>
      <c r="AC2208" s="11"/>
      <c r="AD2208" s="11"/>
      <c r="AF2208" s="11"/>
      <c r="BL2208" s="11"/>
      <c r="BM2208" s="11"/>
      <c r="BN2208" s="11"/>
      <c r="BO2208" s="11"/>
      <c r="BP2208" s="11"/>
      <c r="BQ2208" s="11"/>
      <c r="BR2208" s="11"/>
      <c r="CB2208" s="11"/>
      <c r="CJ2208" s="11"/>
      <c r="CK2208" s="11"/>
    </row>
    <row r="2209" spans="1:89" x14ac:dyDescent="0.2">
      <c r="A2209">
        <v>10217954967</v>
      </c>
      <c r="B2209" t="s">
        <v>1859</v>
      </c>
      <c r="D2209" s="9">
        <v>45244</v>
      </c>
      <c r="F2209" s="7">
        <f t="shared" si="287"/>
        <v>45244</v>
      </c>
      <c r="G2209" s="6">
        <f t="shared" si="288"/>
        <v>11</v>
      </c>
      <c r="H2209" s="6">
        <f t="shared" si="289"/>
        <v>14</v>
      </c>
      <c r="I2209" s="6">
        <f t="shared" si="290"/>
        <v>2023</v>
      </c>
      <c r="J2209" t="s">
        <v>1117</v>
      </c>
      <c r="K2209" t="s">
        <v>5</v>
      </c>
      <c r="L2209">
        <v>3720</v>
      </c>
      <c r="M2209">
        <v>11535.1533203125</v>
      </c>
      <c r="N2209" s="4">
        <f t="shared" si="284"/>
        <v>11.535153320312499</v>
      </c>
      <c r="O2209" s="4">
        <f t="shared" si="285"/>
        <v>7.1676097537958983</v>
      </c>
      <c r="P2209" s="5" t="s">
        <v>847</v>
      </c>
      <c r="Q2209" t="str">
        <f>VLOOKUP(P2209,Key!$A$2:$C$160,2,FALSE)</f>
        <v>Home - MDR</v>
      </c>
      <c r="R2209" t="str">
        <f>VLOOKUP(P2209,Key!$A$2:$C$160,3,FALSE)</f>
        <v>Home - MDR</v>
      </c>
      <c r="S2209" t="str">
        <f>VLOOKUP(P2209,Key!$A$2:$D$160,4,FALSE)</f>
        <v>Home - MDR</v>
      </c>
      <c r="T2209" t="b">
        <v>1</v>
      </c>
      <c r="U2209" s="4">
        <f t="shared" si="286"/>
        <v>13317.146661502351</v>
      </c>
      <c r="AA2209" s="11"/>
      <c r="AP2209" s="11"/>
      <c r="CJ2209" s="11"/>
    </row>
    <row r="2210" spans="1:89" x14ac:dyDescent="0.2">
      <c r="A2210">
        <v>10224413309</v>
      </c>
      <c r="B2210" t="s">
        <v>1860</v>
      </c>
      <c r="D2210" s="9">
        <v>45245</v>
      </c>
      <c r="F2210" s="7">
        <f t="shared" si="287"/>
        <v>45245</v>
      </c>
      <c r="G2210" s="6">
        <f t="shared" si="288"/>
        <v>11</v>
      </c>
      <c r="H2210" s="6">
        <f t="shared" si="289"/>
        <v>15</v>
      </c>
      <c r="I2210" s="6">
        <f t="shared" si="290"/>
        <v>2023</v>
      </c>
      <c r="J2210" t="s">
        <v>4</v>
      </c>
      <c r="K2210" t="s">
        <v>5</v>
      </c>
      <c r="L2210">
        <v>3319</v>
      </c>
      <c r="M2210">
        <v>11461.51953125</v>
      </c>
      <c r="N2210" s="4">
        <f t="shared" si="284"/>
        <v>11.46151953125</v>
      </c>
      <c r="O2210" s="4">
        <f t="shared" si="285"/>
        <v>7.1218558526523434</v>
      </c>
      <c r="P2210" s="5" t="s">
        <v>847</v>
      </c>
      <c r="Q2210" t="str">
        <f>VLOOKUP(P2210,Key!$A$2:$C$160,2,FALSE)</f>
        <v>Home - MDR</v>
      </c>
      <c r="R2210" t="str">
        <f>VLOOKUP(P2210,Key!$A$2:$C$160,3,FALSE)</f>
        <v>Home - MDR</v>
      </c>
      <c r="S2210" t="str">
        <f>VLOOKUP(P2210,Key!$A$2:$D$160,4,FALSE)</f>
        <v>Home - MDR</v>
      </c>
      <c r="T2210" s="5" t="b">
        <v>0</v>
      </c>
      <c r="U2210" s="4">
        <f t="shared" si="286"/>
        <v>13324.268517355003</v>
      </c>
      <c r="Z2210" s="11"/>
      <c r="AA2210" s="11"/>
      <c r="AB2210" s="11"/>
      <c r="AC2210" s="11"/>
      <c r="AD2210" s="11"/>
      <c r="AE2210" s="11"/>
      <c r="AF2210" s="11"/>
      <c r="AP2210" s="11"/>
      <c r="BL2210" s="11"/>
      <c r="BM2210" s="11"/>
      <c r="BN2210" s="11"/>
      <c r="BO2210" s="11"/>
      <c r="BP2210" s="11"/>
      <c r="BQ2210" s="11"/>
      <c r="BZ2210" s="11"/>
      <c r="CB2210" s="11"/>
      <c r="CJ2210" s="11"/>
    </row>
    <row r="2211" spans="1:89" x14ac:dyDescent="0.2">
      <c r="A2211">
        <v>10229872328</v>
      </c>
      <c r="B2211" t="s">
        <v>1861</v>
      </c>
      <c r="D2211" s="9">
        <v>45246</v>
      </c>
      <c r="F2211" s="7">
        <f t="shared" si="287"/>
        <v>45246</v>
      </c>
      <c r="G2211" s="6">
        <f t="shared" si="288"/>
        <v>11</v>
      </c>
      <c r="H2211" s="6">
        <f t="shared" si="289"/>
        <v>16</v>
      </c>
      <c r="I2211" s="6">
        <f t="shared" si="290"/>
        <v>2023</v>
      </c>
      <c r="J2211" t="s">
        <v>4</v>
      </c>
      <c r="K2211" t="s">
        <v>5</v>
      </c>
      <c r="L2211">
        <v>3555</v>
      </c>
      <c r="M2211">
        <v>12219.2099609375</v>
      </c>
      <c r="N2211" s="4">
        <f t="shared" si="284"/>
        <v>12.2192099609375</v>
      </c>
      <c r="O2211" s="4">
        <f t="shared" si="285"/>
        <v>7.5926627126376953</v>
      </c>
      <c r="P2211" s="5" t="s">
        <v>847</v>
      </c>
      <c r="Q2211" t="str">
        <f>VLOOKUP(P2211,Key!$A$2:$C$160,2,FALSE)</f>
        <v>Home - MDR</v>
      </c>
      <c r="R2211" t="str">
        <f>VLOOKUP(P2211,Key!$A$2:$C$160,3,FALSE)</f>
        <v>Home - MDR</v>
      </c>
      <c r="S2211" t="str">
        <f>VLOOKUP(P2211,Key!$A$2:$D$160,4,FALSE)</f>
        <v>Home - MDR</v>
      </c>
      <c r="T2211" s="5" t="b">
        <v>0</v>
      </c>
      <c r="U2211" s="4">
        <f t="shared" si="286"/>
        <v>13331.861180067641</v>
      </c>
      <c r="Z2211" s="11"/>
      <c r="AA2211" s="11"/>
      <c r="AB2211" s="11"/>
      <c r="AC2211" s="11"/>
      <c r="AD2211" s="11"/>
      <c r="AE2211" s="11"/>
      <c r="AF2211" s="11"/>
      <c r="AP2211" s="11"/>
      <c r="BL2211" s="11"/>
      <c r="BM2211" s="11"/>
      <c r="BN2211" s="11"/>
      <c r="BO2211" s="11"/>
      <c r="BP2211" s="11"/>
      <c r="BQ2211" s="11"/>
      <c r="BR2211" s="11"/>
      <c r="BZ2211" s="11"/>
      <c r="CB2211" s="11"/>
      <c r="CJ2211" s="11"/>
    </row>
    <row r="2212" spans="1:89" x14ac:dyDescent="0.2">
      <c r="A2212">
        <v>10235424381</v>
      </c>
      <c r="B2212" t="s">
        <v>1862</v>
      </c>
      <c r="D2212" s="9">
        <v>45247</v>
      </c>
      <c r="F2212" s="7">
        <f t="shared" si="287"/>
        <v>45247</v>
      </c>
      <c r="G2212" s="6">
        <f t="shared" si="288"/>
        <v>11</v>
      </c>
      <c r="H2212" s="6">
        <f t="shared" si="289"/>
        <v>17</v>
      </c>
      <c r="I2212" s="6">
        <f t="shared" si="290"/>
        <v>2023</v>
      </c>
      <c r="J2212" t="s">
        <v>4</v>
      </c>
      <c r="K2212" t="s">
        <v>5</v>
      </c>
      <c r="L2212">
        <v>3278</v>
      </c>
      <c r="M2212">
        <v>11379.3603515625</v>
      </c>
      <c r="N2212" s="4">
        <f t="shared" si="284"/>
        <v>11.3793603515625</v>
      </c>
      <c r="O2212" s="4">
        <f t="shared" si="285"/>
        <v>7.070804521010742</v>
      </c>
      <c r="P2212" s="5" t="s">
        <v>847</v>
      </c>
      <c r="Q2212" t="str">
        <f>VLOOKUP(P2212,Key!$A$2:$C$160,2,FALSE)</f>
        <v>Home - MDR</v>
      </c>
      <c r="R2212" t="str">
        <f>VLOOKUP(P2212,Key!$A$2:$C$160,3,FALSE)</f>
        <v>Home - MDR</v>
      </c>
      <c r="S2212" t="str">
        <f>VLOOKUP(P2212,Key!$A$2:$D$160,4,FALSE)</f>
        <v>Home - MDR</v>
      </c>
      <c r="T2212" s="5" t="b">
        <v>0</v>
      </c>
      <c r="U2212" s="4">
        <f t="shared" si="286"/>
        <v>13338.931984588651</v>
      </c>
      <c r="Z2212" s="11"/>
      <c r="AA2212" s="11"/>
      <c r="AB2212" s="11"/>
      <c r="AC2212" s="11"/>
      <c r="AD2212" s="11"/>
      <c r="AE2212" s="11"/>
      <c r="AF2212" s="11"/>
      <c r="AP2212" s="11"/>
      <c r="BL2212" s="11"/>
      <c r="BN2212" s="11"/>
      <c r="BO2212" s="11"/>
      <c r="BP2212" s="11"/>
      <c r="BQ2212" s="11"/>
      <c r="BR2212" s="11"/>
      <c r="CJ2212" s="11"/>
    </row>
    <row r="2213" spans="1:89" x14ac:dyDescent="0.2">
      <c r="A2213">
        <v>10240458758</v>
      </c>
      <c r="B2213" t="s">
        <v>1863</v>
      </c>
      <c r="D2213" s="9">
        <v>45248</v>
      </c>
      <c r="F2213" s="7">
        <f t="shared" si="287"/>
        <v>45248</v>
      </c>
      <c r="G2213" s="6">
        <f t="shared" si="288"/>
        <v>11</v>
      </c>
      <c r="H2213" s="6">
        <f t="shared" si="289"/>
        <v>18</v>
      </c>
      <c r="I2213" s="6">
        <f t="shared" si="290"/>
        <v>2023</v>
      </c>
      <c r="J2213" t="s">
        <v>4</v>
      </c>
      <c r="K2213" t="s">
        <v>5</v>
      </c>
      <c r="L2213">
        <v>3492</v>
      </c>
      <c r="M2213">
        <v>11953.2197265625</v>
      </c>
      <c r="N2213" s="4">
        <f t="shared" si="284"/>
        <v>11.9532197265625</v>
      </c>
      <c r="O2213" s="4">
        <f t="shared" si="285"/>
        <v>7.427384094713867</v>
      </c>
      <c r="P2213" s="5" t="s">
        <v>847</v>
      </c>
      <c r="Q2213" t="str">
        <f>VLOOKUP(P2213,Key!$A$2:$C$160,2,FALSE)</f>
        <v>Home - MDR</v>
      </c>
      <c r="R2213" t="str">
        <f>VLOOKUP(P2213,Key!$A$2:$C$160,3,FALSE)</f>
        <v>Home - MDR</v>
      </c>
      <c r="S2213" t="str">
        <f>VLOOKUP(P2213,Key!$A$2:$D$160,4,FALSE)</f>
        <v>Home - MDR</v>
      </c>
      <c r="T2213" s="5" t="b">
        <v>0</v>
      </c>
      <c r="U2213" s="4">
        <f t="shared" si="286"/>
        <v>13346.359368683365</v>
      </c>
      <c r="Z2213" s="11"/>
      <c r="AA2213" s="11"/>
      <c r="AB2213" s="11"/>
      <c r="AC2213" s="11"/>
      <c r="AD2213" s="11"/>
      <c r="AE2213" s="11"/>
      <c r="AF2213" s="11"/>
      <c r="AP2213" s="11"/>
      <c r="BL2213" s="11"/>
      <c r="BM2213" s="11"/>
      <c r="BN2213" s="11"/>
      <c r="BO2213" s="11"/>
      <c r="BQ2213" s="11"/>
      <c r="BR2213" s="11"/>
      <c r="BZ2213" s="11"/>
      <c r="CB2213" s="11"/>
      <c r="CJ2213" s="11"/>
    </row>
    <row r="2214" spans="1:89" x14ac:dyDescent="0.2">
      <c r="A2214">
        <v>10247396231</v>
      </c>
      <c r="B2214" t="s">
        <v>1864</v>
      </c>
      <c r="D2214" s="9">
        <v>45249</v>
      </c>
      <c r="F2214" s="7">
        <f t="shared" si="287"/>
        <v>45249</v>
      </c>
      <c r="G2214" s="6">
        <f t="shared" si="288"/>
        <v>11</v>
      </c>
      <c r="H2214" s="6">
        <f t="shared" si="289"/>
        <v>19</v>
      </c>
      <c r="I2214" s="6">
        <f t="shared" si="290"/>
        <v>2023</v>
      </c>
      <c r="J2214" t="s">
        <v>4</v>
      </c>
      <c r="K2214" t="s">
        <v>5</v>
      </c>
      <c r="L2214">
        <v>2173</v>
      </c>
      <c r="M2214">
        <v>7669.919921875</v>
      </c>
      <c r="N2214" s="4">
        <f t="shared" si="284"/>
        <v>7.6699199218749996</v>
      </c>
      <c r="O2214" s="4">
        <f t="shared" si="285"/>
        <v>4.7658658117753907</v>
      </c>
      <c r="P2214" s="5" t="s">
        <v>847</v>
      </c>
      <c r="Q2214" t="str">
        <f>VLOOKUP(P2214,Key!$A$2:$C$160,2,FALSE)</f>
        <v>Home - MDR</v>
      </c>
      <c r="R2214" t="str">
        <f>VLOOKUP(P2214,Key!$A$2:$C$160,3,FALSE)</f>
        <v>Home - MDR</v>
      </c>
      <c r="S2214" t="str">
        <f>VLOOKUP(P2214,Key!$A$2:$D$160,4,FALSE)</f>
        <v>Home - MDR</v>
      </c>
      <c r="T2214" s="5" t="b">
        <v>0</v>
      </c>
      <c r="U2214" s="4">
        <f t="shared" si="286"/>
        <v>13351.125234495141</v>
      </c>
      <c r="AA2214" s="11"/>
      <c r="AB2214" s="11"/>
      <c r="AC2214" s="11"/>
      <c r="AF2214" s="11"/>
      <c r="BL2214" s="11"/>
      <c r="BM2214" s="11"/>
      <c r="BN2214" s="11"/>
      <c r="BO2214" s="11"/>
      <c r="BP2214" s="11"/>
      <c r="BQ2214" s="11"/>
      <c r="BR2214" s="11"/>
      <c r="CB2214" s="11"/>
      <c r="CJ2214" s="11"/>
    </row>
    <row r="2215" spans="1:89" x14ac:dyDescent="0.2">
      <c r="A2215">
        <v>10248676921</v>
      </c>
      <c r="B2215" t="s">
        <v>1865</v>
      </c>
      <c r="D2215" s="9">
        <v>45249</v>
      </c>
      <c r="F2215" s="7">
        <f t="shared" si="287"/>
        <v>45249</v>
      </c>
      <c r="G2215" s="6">
        <f t="shared" si="288"/>
        <v>11</v>
      </c>
      <c r="H2215" s="6">
        <f t="shared" si="289"/>
        <v>19</v>
      </c>
      <c r="I2215" s="6">
        <f t="shared" si="290"/>
        <v>2023</v>
      </c>
      <c r="J2215" t="s">
        <v>24</v>
      </c>
      <c r="K2215" t="s">
        <v>20</v>
      </c>
      <c r="L2215">
        <v>1895</v>
      </c>
      <c r="M2215">
        <v>7101.08984375</v>
      </c>
      <c r="N2215" s="4">
        <f t="shared" si="284"/>
        <v>7.1010898437499996</v>
      </c>
      <c r="O2215" s="4">
        <f t="shared" si="285"/>
        <v>4.412411297300781</v>
      </c>
      <c r="P2215" s="5" t="s">
        <v>847</v>
      </c>
      <c r="Q2215" t="str">
        <f>VLOOKUP(P2215,Key!$A$2:$C$160,2,FALSE)</f>
        <v>Home - MDR</v>
      </c>
      <c r="R2215" t="str">
        <f>VLOOKUP(P2215,Key!$A$2:$C$160,3,FALSE)</f>
        <v>Home - MDR</v>
      </c>
      <c r="S2215" t="str">
        <f>VLOOKUP(P2215,Key!$A$2:$D$160,4,FALSE)</f>
        <v>Home - MDR</v>
      </c>
      <c r="T2215" s="5" t="b">
        <v>0</v>
      </c>
      <c r="U2215" s="4">
        <f t="shared" si="286"/>
        <v>13351.125234495141</v>
      </c>
      <c r="Z2215" s="11"/>
      <c r="AA2215" s="11"/>
      <c r="AB2215" s="11"/>
      <c r="AC2215" s="11"/>
      <c r="AD2215" s="11"/>
      <c r="AG2215" s="11"/>
      <c r="AO2215" s="11"/>
      <c r="AP2215" s="11"/>
      <c r="BL2215" s="11"/>
      <c r="BM2215" s="11"/>
      <c r="BO2215" s="11"/>
      <c r="BP2215" s="11"/>
      <c r="BQ2215" s="11"/>
      <c r="BR2215" s="11"/>
      <c r="CJ2215" s="11"/>
    </row>
    <row r="2216" spans="1:89" x14ac:dyDescent="0.2">
      <c r="A2216">
        <v>10252430105</v>
      </c>
      <c r="B2216" t="s">
        <v>1866</v>
      </c>
      <c r="D2216" s="9">
        <v>45250</v>
      </c>
      <c r="F2216" s="7">
        <f t="shared" si="287"/>
        <v>45250</v>
      </c>
      <c r="G2216" s="6">
        <f t="shared" si="288"/>
        <v>11</v>
      </c>
      <c r="H2216" s="6">
        <f t="shared" si="289"/>
        <v>20</v>
      </c>
      <c r="I2216" s="6">
        <f t="shared" si="290"/>
        <v>2023</v>
      </c>
      <c r="J2216" t="s">
        <v>4</v>
      </c>
      <c r="K2216" t="s">
        <v>5</v>
      </c>
      <c r="L2216">
        <v>3286</v>
      </c>
      <c r="M2216">
        <v>11691.3603515625</v>
      </c>
      <c r="N2216" s="4">
        <f t="shared" si="284"/>
        <v>11.6913603515625</v>
      </c>
      <c r="O2216" s="4">
        <f t="shared" si="285"/>
        <v>7.264672273010742</v>
      </c>
      <c r="P2216" s="5" t="s">
        <v>847</v>
      </c>
      <c r="Q2216" t="str">
        <f>VLOOKUP(P2216,Key!$A$2:$C$160,2,FALSE)</f>
        <v>Home - MDR</v>
      </c>
      <c r="R2216" t="str">
        <f>VLOOKUP(P2216,Key!$A$2:$C$160,3,FALSE)</f>
        <v>Home - MDR</v>
      </c>
      <c r="S2216" t="str">
        <f>VLOOKUP(P2216,Key!$A$2:$D$160,4,FALSE)</f>
        <v>Home - MDR</v>
      </c>
      <c r="T2216" s="5" t="b">
        <v>0</v>
      </c>
      <c r="U2216" s="4">
        <f t="shared" si="286"/>
        <v>13358.389906768152</v>
      </c>
      <c r="Z2216" s="11"/>
      <c r="AA2216" s="11"/>
      <c r="AB2216" s="11"/>
      <c r="AC2216" s="11"/>
      <c r="AE2216" s="11"/>
      <c r="AF2216" s="11"/>
      <c r="BL2216" s="11"/>
      <c r="BM2216" s="11"/>
      <c r="BN2216" s="11"/>
      <c r="BO2216" s="11"/>
      <c r="BP2216" s="11"/>
      <c r="BQ2216" s="11"/>
      <c r="BR2216" s="11"/>
      <c r="CJ2216" s="11"/>
    </row>
    <row r="2217" spans="1:89" x14ac:dyDescent="0.2">
      <c r="A2217">
        <v>10258231011</v>
      </c>
      <c r="B2217" t="s">
        <v>1867</v>
      </c>
      <c r="D2217" s="9">
        <v>45251</v>
      </c>
      <c r="F2217" s="7">
        <f t="shared" si="287"/>
        <v>45251</v>
      </c>
      <c r="G2217" s="6">
        <f t="shared" si="288"/>
        <v>11</v>
      </c>
      <c r="H2217" s="6">
        <f t="shared" si="289"/>
        <v>21</v>
      </c>
      <c r="I2217" s="6">
        <f t="shared" si="290"/>
        <v>2023</v>
      </c>
      <c r="J2217" t="s">
        <v>4</v>
      </c>
      <c r="K2217" t="s">
        <v>5</v>
      </c>
      <c r="L2217">
        <v>3374</v>
      </c>
      <c r="M2217">
        <v>11643.740234375</v>
      </c>
      <c r="N2217" s="4">
        <f t="shared" si="284"/>
        <v>11.643740234375</v>
      </c>
      <c r="O2217" s="4">
        <f t="shared" si="285"/>
        <v>7.2350825131738281</v>
      </c>
      <c r="P2217" s="5" t="s">
        <v>847</v>
      </c>
      <c r="Q2217" t="str">
        <f>VLOOKUP(P2217,Key!$A$2:$C$160,2,FALSE)</f>
        <v>Home - MDR</v>
      </c>
      <c r="R2217" t="str">
        <f>VLOOKUP(P2217,Key!$A$2:$C$160,3,FALSE)</f>
        <v>Home - MDR</v>
      </c>
      <c r="S2217" t="str">
        <f>VLOOKUP(P2217,Key!$A$2:$D$160,4,FALSE)</f>
        <v>Home - MDR</v>
      </c>
      <c r="T2217" s="5" t="b">
        <v>0</v>
      </c>
      <c r="U2217" s="4">
        <f t="shared" si="286"/>
        <v>13365.624989281327</v>
      </c>
      <c r="Z2217" s="11"/>
      <c r="AA2217" s="11"/>
      <c r="AB2217" s="11"/>
      <c r="AC2217" s="11"/>
      <c r="AE2217" s="11"/>
      <c r="AP2217" s="11"/>
      <c r="BL2217" s="11"/>
      <c r="BM2217" s="11"/>
      <c r="BN2217" s="11"/>
      <c r="BO2217" s="11"/>
      <c r="BP2217" s="11"/>
      <c r="BQ2217" s="11"/>
      <c r="BR2217" s="11"/>
      <c r="CJ2217" s="11"/>
    </row>
    <row r="2218" spans="1:89" x14ac:dyDescent="0.2">
      <c r="A2218">
        <v>10263597561</v>
      </c>
      <c r="B2218" t="s">
        <v>1868</v>
      </c>
      <c r="D2218" s="9">
        <v>45252</v>
      </c>
      <c r="F2218" s="7">
        <f t="shared" si="287"/>
        <v>45252</v>
      </c>
      <c r="G2218" s="6">
        <f t="shared" si="288"/>
        <v>11</v>
      </c>
      <c r="H2218" s="6">
        <f t="shared" si="289"/>
        <v>22</v>
      </c>
      <c r="I2218" s="6">
        <f t="shared" si="290"/>
        <v>2023</v>
      </c>
      <c r="J2218" t="s">
        <v>4</v>
      </c>
      <c r="K2218" t="s">
        <v>5</v>
      </c>
      <c r="L2218">
        <v>3269</v>
      </c>
      <c r="M2218">
        <v>11567.1396484375</v>
      </c>
      <c r="N2218" s="4">
        <f t="shared" si="284"/>
        <v>11.5671396484375</v>
      </c>
      <c r="O2218" s="4">
        <f t="shared" si="285"/>
        <v>7.1874851304892582</v>
      </c>
      <c r="P2218" s="5" t="s">
        <v>847</v>
      </c>
      <c r="Q2218" t="str">
        <f>VLOOKUP(P2218,Key!$A$2:$C$160,2,FALSE)</f>
        <v>Home - MDR</v>
      </c>
      <c r="R2218" t="str">
        <f>VLOOKUP(P2218,Key!$A$2:$C$160,3,FALSE)</f>
        <v>Home - MDR</v>
      </c>
      <c r="S2218" t="str">
        <f>VLOOKUP(P2218,Key!$A$2:$D$160,4,FALSE)</f>
        <v>Home - MDR</v>
      </c>
      <c r="T2218" s="5" t="b">
        <v>0</v>
      </c>
      <c r="U2218" s="4">
        <f t="shared" si="286"/>
        <v>13372.812474411816</v>
      </c>
      <c r="Z2218" s="11"/>
      <c r="AB2218" s="11"/>
      <c r="AC2218" s="11"/>
      <c r="AD2218" s="11"/>
      <c r="AE2218" s="11"/>
      <c r="AF2218" s="11"/>
      <c r="BL2218" s="11"/>
      <c r="BM2218" s="11"/>
      <c r="BN2218" s="11"/>
      <c r="BO2218" s="11"/>
      <c r="BP2218" s="11"/>
      <c r="BQ2218" s="11"/>
      <c r="BR2218" s="11"/>
      <c r="CB2218" s="11"/>
      <c r="CJ2218" s="11"/>
      <c r="CK2218" s="11"/>
    </row>
    <row r="2219" spans="1:89" x14ac:dyDescent="0.2">
      <c r="A2219">
        <v>10269845636</v>
      </c>
      <c r="B2219" t="s">
        <v>1869</v>
      </c>
      <c r="D2219" s="9">
        <v>45253</v>
      </c>
      <c r="F2219" s="7">
        <f t="shared" si="287"/>
        <v>45253</v>
      </c>
      <c r="G2219" s="6">
        <f t="shared" si="288"/>
        <v>11</v>
      </c>
      <c r="H2219" s="6">
        <f t="shared" si="289"/>
        <v>23</v>
      </c>
      <c r="I2219" s="6">
        <f t="shared" si="290"/>
        <v>2023</v>
      </c>
      <c r="J2219" t="s">
        <v>4</v>
      </c>
      <c r="K2219" t="s">
        <v>5</v>
      </c>
      <c r="L2219">
        <v>3326</v>
      </c>
      <c r="M2219">
        <v>11482.7998046875</v>
      </c>
      <c r="N2219" s="4">
        <f t="shared" si="284"/>
        <v>11.482799804687501</v>
      </c>
      <c r="O2219" s="4">
        <f t="shared" si="285"/>
        <v>7.1350787974384771</v>
      </c>
      <c r="P2219" s="5" t="s">
        <v>847</v>
      </c>
      <c r="Q2219" t="str">
        <f>VLOOKUP(P2219,Key!$A$2:$C$160,2,FALSE)</f>
        <v>Home - MDR</v>
      </c>
      <c r="R2219" t="str">
        <f>VLOOKUP(P2219,Key!$A$2:$C$160,3,FALSE)</f>
        <v>Home - MDR</v>
      </c>
      <c r="S2219" t="str">
        <f>VLOOKUP(P2219,Key!$A$2:$D$160,4,FALSE)</f>
        <v>Home - MDR</v>
      </c>
      <c r="T2219" s="5" t="b">
        <v>0</v>
      </c>
      <c r="U2219" s="4">
        <f t="shared" si="286"/>
        <v>13379.947553209255</v>
      </c>
      <c r="AA2219" s="11"/>
      <c r="AB2219" s="11"/>
      <c r="AC2219" s="11"/>
      <c r="AE2219" s="11"/>
      <c r="AF2219" s="11"/>
      <c r="AP2219" s="11"/>
      <c r="BM2219" s="11"/>
      <c r="BN2219" s="11"/>
      <c r="BP2219" s="11"/>
      <c r="BQ2219" s="11"/>
      <c r="BR2219" s="11"/>
      <c r="CB2219" s="11"/>
      <c r="CJ2219" s="11"/>
    </row>
    <row r="2220" spans="1:89" x14ac:dyDescent="0.2">
      <c r="A2220">
        <v>10271121648</v>
      </c>
      <c r="B2220" t="s">
        <v>1870</v>
      </c>
      <c r="D2220" s="9">
        <v>45253</v>
      </c>
      <c r="F2220" s="7">
        <f t="shared" si="287"/>
        <v>45253</v>
      </c>
      <c r="G2220" s="6">
        <f t="shared" si="288"/>
        <v>11</v>
      </c>
      <c r="H2220" s="6">
        <f t="shared" si="289"/>
        <v>23</v>
      </c>
      <c r="I2220" s="6">
        <f t="shared" si="290"/>
        <v>2023</v>
      </c>
      <c r="J2220" t="s">
        <v>24</v>
      </c>
      <c r="K2220" t="s">
        <v>20</v>
      </c>
      <c r="L2220">
        <v>3880</v>
      </c>
      <c r="M2220">
        <v>15166.4697265625</v>
      </c>
      <c r="N2220" s="4">
        <f t="shared" si="284"/>
        <v>15.1664697265625</v>
      </c>
      <c r="O2220" s="4">
        <f t="shared" si="285"/>
        <v>9.424004460463868</v>
      </c>
      <c r="P2220" s="5" t="s">
        <v>847</v>
      </c>
      <c r="Q2220" t="str">
        <f>VLOOKUP(P2220,Key!$A$2:$C$160,2,FALSE)</f>
        <v>Home - MDR</v>
      </c>
      <c r="R2220" t="str">
        <f>VLOOKUP(P2220,Key!$A$2:$C$160,3,FALSE)</f>
        <v>Home - MDR</v>
      </c>
      <c r="S2220" t="str">
        <f>VLOOKUP(P2220,Key!$A$2:$D$160,4,FALSE)</f>
        <v>Home - MDR</v>
      </c>
      <c r="T2220" s="5" t="b">
        <v>0</v>
      </c>
      <c r="U2220" s="4">
        <f t="shared" si="286"/>
        <v>13379.947553209255</v>
      </c>
      <c r="Z2220" s="11"/>
      <c r="AA2220" s="11"/>
      <c r="AB2220" s="11"/>
      <c r="AC2220" s="11"/>
      <c r="AD2220" s="11"/>
      <c r="AE2220" s="11"/>
      <c r="AF2220" s="11"/>
      <c r="AO2220" s="11"/>
      <c r="AP2220" s="11"/>
      <c r="BN2220" s="11"/>
      <c r="BO2220" s="11"/>
      <c r="BQ2220" s="11"/>
      <c r="BR2220" s="11"/>
      <c r="CB2220" s="11"/>
      <c r="CJ2220" s="11"/>
    </row>
    <row r="2221" spans="1:89" x14ac:dyDescent="0.2">
      <c r="A2221">
        <v>10274867358</v>
      </c>
      <c r="B2221" t="s">
        <v>1871</v>
      </c>
      <c r="D2221" s="9">
        <v>45254</v>
      </c>
      <c r="F2221" s="7">
        <f t="shared" si="287"/>
        <v>45254</v>
      </c>
      <c r="G2221" s="6">
        <f t="shared" si="288"/>
        <v>11</v>
      </c>
      <c r="H2221" s="6">
        <f t="shared" si="289"/>
        <v>24</v>
      </c>
      <c r="I2221" s="6">
        <f t="shared" si="290"/>
        <v>2023</v>
      </c>
      <c r="J2221" t="s">
        <v>4</v>
      </c>
      <c r="K2221" t="s">
        <v>5</v>
      </c>
      <c r="L2221">
        <v>3356</v>
      </c>
      <c r="M2221">
        <v>11559.76953125</v>
      </c>
      <c r="N2221" s="4">
        <f t="shared" si="284"/>
        <v>11.55976953125</v>
      </c>
      <c r="O2221" s="4">
        <f t="shared" si="285"/>
        <v>7.1829055534023443</v>
      </c>
      <c r="P2221" s="5" t="s">
        <v>847</v>
      </c>
      <c r="Q2221" t="str">
        <f>VLOOKUP(P2221,Key!$A$2:$C$160,2,FALSE)</f>
        <v>Home - MDR</v>
      </c>
      <c r="R2221" t="str">
        <f>VLOOKUP(P2221,Key!$A$2:$C$160,3,FALSE)</f>
        <v>Home - MDR</v>
      </c>
      <c r="S2221" t="str">
        <f>VLOOKUP(P2221,Key!$A$2:$D$160,4,FALSE)</f>
        <v>Home - MDR</v>
      </c>
      <c r="T2221" s="5" t="b">
        <v>0</v>
      </c>
      <c r="U2221" s="4">
        <f t="shared" si="286"/>
        <v>13387.130458762656</v>
      </c>
      <c r="AA2221" s="11"/>
      <c r="AB2221" s="11"/>
      <c r="AC2221" s="11"/>
      <c r="AE2221" s="11"/>
      <c r="AF2221" s="11"/>
      <c r="AP2221" s="11"/>
      <c r="BL2221" s="11"/>
      <c r="BN2221" s="11"/>
      <c r="BO2221" s="11"/>
      <c r="BP2221" s="11"/>
      <c r="BQ2221" s="11"/>
      <c r="BR2221" s="11"/>
      <c r="CB2221" s="11"/>
      <c r="CJ2221" s="11"/>
    </row>
    <row r="2222" spans="1:89" x14ac:dyDescent="0.2">
      <c r="A2222">
        <v>10279882181</v>
      </c>
      <c r="B2222" t="s">
        <v>1872</v>
      </c>
      <c r="D2222" s="9">
        <v>45255</v>
      </c>
      <c r="F2222" s="7">
        <f t="shared" si="287"/>
        <v>45255</v>
      </c>
      <c r="G2222" s="6">
        <f t="shared" si="288"/>
        <v>11</v>
      </c>
      <c r="H2222" s="6">
        <f t="shared" si="289"/>
        <v>25</v>
      </c>
      <c r="I2222" s="6">
        <f t="shared" si="290"/>
        <v>2023</v>
      </c>
      <c r="J2222" t="s">
        <v>4</v>
      </c>
      <c r="K2222" t="s">
        <v>5</v>
      </c>
      <c r="L2222">
        <v>3406</v>
      </c>
      <c r="M2222">
        <v>11544.509765625</v>
      </c>
      <c r="N2222" s="4">
        <f t="shared" si="284"/>
        <v>11.544509765625</v>
      </c>
      <c r="O2222" s="4">
        <f t="shared" si="285"/>
        <v>7.1734235775761723</v>
      </c>
      <c r="P2222" s="5" t="s">
        <v>847</v>
      </c>
      <c r="Q2222" t="str">
        <f>VLOOKUP(P2222,Key!$A$2:$C$160,2,FALSE)</f>
        <v>Home - MDR</v>
      </c>
      <c r="R2222" t="str">
        <f>VLOOKUP(P2222,Key!$A$2:$C$160,3,FALSE)</f>
        <v>Home - MDR</v>
      </c>
      <c r="S2222" t="str">
        <f>VLOOKUP(P2222,Key!$A$2:$D$160,4,FALSE)</f>
        <v>Home - MDR</v>
      </c>
      <c r="T2222" s="5" t="b">
        <v>0</v>
      </c>
      <c r="U2222" s="4">
        <f t="shared" si="286"/>
        <v>13394.303882340233</v>
      </c>
      <c r="Z2222" s="11"/>
      <c r="AB2222" s="11"/>
      <c r="AC2222" s="11"/>
      <c r="AD2222" s="11"/>
      <c r="AE2222" s="11"/>
      <c r="AF2222" s="11"/>
      <c r="AP2222" s="11"/>
      <c r="BL2222" s="11"/>
      <c r="BM2222" s="11"/>
      <c r="BN2222" s="11"/>
      <c r="BP2222" s="11"/>
      <c r="BQ2222" s="11"/>
      <c r="CJ2222" s="11"/>
    </row>
    <row r="2223" spans="1:89" x14ac:dyDescent="0.2">
      <c r="A2223">
        <v>10286380849</v>
      </c>
      <c r="B2223" t="s">
        <v>1873</v>
      </c>
      <c r="D2223" s="9">
        <v>45256</v>
      </c>
      <c r="F2223" s="7">
        <f t="shared" si="287"/>
        <v>45256</v>
      </c>
      <c r="G2223" s="6">
        <f t="shared" si="288"/>
        <v>11</v>
      </c>
      <c r="H2223" s="6">
        <f t="shared" si="289"/>
        <v>26</v>
      </c>
      <c r="I2223" s="6">
        <f t="shared" si="290"/>
        <v>2023</v>
      </c>
      <c r="J2223" t="s">
        <v>4</v>
      </c>
      <c r="K2223" t="s">
        <v>5</v>
      </c>
      <c r="L2223">
        <v>1954</v>
      </c>
      <c r="M2223">
        <v>6800.66015625</v>
      </c>
      <c r="N2223" s="4">
        <f t="shared" si="284"/>
        <v>6.8006601562500002</v>
      </c>
      <c r="O2223" s="4">
        <f t="shared" si="285"/>
        <v>4.2257330019492185</v>
      </c>
      <c r="P2223" s="5" t="s">
        <v>847</v>
      </c>
      <c r="Q2223" t="str">
        <f>VLOOKUP(P2223,Key!$A$2:$C$160,2,FALSE)</f>
        <v>Home - MDR</v>
      </c>
      <c r="R2223" t="str">
        <f>VLOOKUP(P2223,Key!$A$2:$C$160,3,FALSE)</f>
        <v>Home - MDR</v>
      </c>
      <c r="S2223" t="str">
        <f>VLOOKUP(P2223,Key!$A$2:$D$160,4,FALSE)</f>
        <v>Home - MDR</v>
      </c>
      <c r="T2223" s="5" t="b">
        <v>0</v>
      </c>
      <c r="U2223" s="4">
        <f t="shared" si="286"/>
        <v>13398.529615342182</v>
      </c>
      <c r="Z2223" s="11"/>
      <c r="AA2223" s="11"/>
      <c r="AB2223" s="11"/>
      <c r="AC2223" s="11"/>
      <c r="AE2223" s="11"/>
      <c r="AF2223" s="11"/>
      <c r="AP2223" s="11"/>
      <c r="BM2223" s="11"/>
      <c r="BO2223" s="11"/>
      <c r="BP2223" s="11"/>
      <c r="BQ2223" s="11"/>
      <c r="BR2223" s="11"/>
      <c r="CB2223" s="11"/>
      <c r="CJ2223" s="11"/>
    </row>
    <row r="2224" spans="1:89" x14ac:dyDescent="0.2">
      <c r="A2224">
        <v>10290973548</v>
      </c>
      <c r="B2224" t="s">
        <v>1874</v>
      </c>
      <c r="D2224" s="9">
        <v>45257</v>
      </c>
      <c r="F2224" s="7">
        <f t="shared" si="287"/>
        <v>45257</v>
      </c>
      <c r="G2224" s="6">
        <f t="shared" si="288"/>
        <v>11</v>
      </c>
      <c r="H2224" s="6">
        <f t="shared" si="289"/>
        <v>27</v>
      </c>
      <c r="I2224" s="6">
        <f t="shared" si="290"/>
        <v>2023</v>
      </c>
      <c r="J2224" t="s">
        <v>4</v>
      </c>
      <c r="K2224" t="s">
        <v>5</v>
      </c>
      <c r="L2224">
        <v>3359</v>
      </c>
      <c r="M2224">
        <v>11629.7900390625</v>
      </c>
      <c r="N2224" s="4">
        <f t="shared" si="284"/>
        <v>11.629790039062501</v>
      </c>
      <c r="O2224" s="4">
        <f t="shared" si="285"/>
        <v>7.2264142663623048</v>
      </c>
      <c r="P2224" s="5" t="s">
        <v>847</v>
      </c>
      <c r="Q2224" t="str">
        <f>VLOOKUP(P2224,Key!$A$2:$C$160,2,FALSE)</f>
        <v>Home - MDR</v>
      </c>
      <c r="R2224" t="str">
        <f>VLOOKUP(P2224,Key!$A$2:$C$160,3,FALSE)</f>
        <v>Home - MDR</v>
      </c>
      <c r="S2224" t="str">
        <f>VLOOKUP(P2224,Key!$A$2:$D$160,4,FALSE)</f>
        <v>Home - MDR</v>
      </c>
      <c r="T2224" s="5" t="b">
        <v>0</v>
      </c>
      <c r="U2224" s="4">
        <f t="shared" si="286"/>
        <v>13405.756029608545</v>
      </c>
      <c r="Z2224" s="11"/>
      <c r="AA2224" s="11"/>
      <c r="AB2224" s="11"/>
      <c r="AC2224" s="11"/>
      <c r="AD2224" s="11"/>
      <c r="AE2224" s="11"/>
      <c r="AF2224" s="11"/>
      <c r="BL2224" s="11"/>
      <c r="BM2224" s="11"/>
      <c r="BN2224" s="11"/>
      <c r="BO2224" s="11"/>
      <c r="BP2224" s="11"/>
      <c r="BQ2224" s="11"/>
      <c r="BR2224" s="11"/>
      <c r="CB2224" s="11"/>
      <c r="CJ2224" s="11"/>
    </row>
    <row r="2225" spans="1:89" x14ac:dyDescent="0.2">
      <c r="A2225">
        <v>10296611787</v>
      </c>
      <c r="B2225" t="s">
        <v>1875</v>
      </c>
      <c r="D2225" s="9">
        <v>45258</v>
      </c>
      <c r="F2225" s="7">
        <f t="shared" si="287"/>
        <v>45258</v>
      </c>
      <c r="G2225" s="6">
        <f t="shared" si="288"/>
        <v>11</v>
      </c>
      <c r="H2225" s="6">
        <f t="shared" si="289"/>
        <v>28</v>
      </c>
      <c r="I2225" s="6">
        <f t="shared" si="290"/>
        <v>2023</v>
      </c>
      <c r="J2225" t="s">
        <v>4</v>
      </c>
      <c r="K2225" t="s">
        <v>5</v>
      </c>
      <c r="L2225">
        <v>3444</v>
      </c>
      <c r="M2225">
        <v>11891.9697265625</v>
      </c>
      <c r="N2225" s="4">
        <f t="shared" si="284"/>
        <v>11.8919697265625</v>
      </c>
      <c r="O2225" s="4">
        <f t="shared" si="285"/>
        <v>7.3893251209638677</v>
      </c>
      <c r="P2225" s="5" t="s">
        <v>847</v>
      </c>
      <c r="Q2225" t="str">
        <f>VLOOKUP(P2225,Key!$A$2:$C$160,2,FALSE)</f>
        <v>Home - MDR</v>
      </c>
      <c r="R2225" t="str">
        <f>VLOOKUP(P2225,Key!$A$2:$C$160,3,FALSE)</f>
        <v>Home - MDR</v>
      </c>
      <c r="S2225" t="str">
        <f>VLOOKUP(P2225,Key!$A$2:$D$160,4,FALSE)</f>
        <v>Home - MDR</v>
      </c>
      <c r="T2225" s="5" t="b">
        <v>0</v>
      </c>
      <c r="U2225" s="4">
        <f t="shared" si="286"/>
        <v>13413.14535472951</v>
      </c>
      <c r="AA2225" s="11"/>
      <c r="AB2225" s="11"/>
      <c r="AC2225" s="11"/>
      <c r="AD2225" s="11"/>
      <c r="AE2225" s="11"/>
      <c r="AF2225" s="11"/>
      <c r="AP2225" s="11"/>
      <c r="BL2225" s="11"/>
      <c r="BO2225" s="11"/>
      <c r="BP2225" s="11"/>
      <c r="BQ2225" s="11"/>
      <c r="BR2225" s="11"/>
      <c r="CJ2225" s="11"/>
    </row>
    <row r="2226" spans="1:89" x14ac:dyDescent="0.2">
      <c r="A2226">
        <v>10302182653</v>
      </c>
      <c r="B2226" t="s">
        <v>1876</v>
      </c>
      <c r="D2226" s="9">
        <v>45259</v>
      </c>
      <c r="F2226" s="7">
        <f t="shared" si="287"/>
        <v>45259</v>
      </c>
      <c r="G2226" s="6">
        <f t="shared" si="288"/>
        <v>11</v>
      </c>
      <c r="H2226" s="6">
        <f t="shared" si="289"/>
        <v>29</v>
      </c>
      <c r="I2226" s="6">
        <f t="shared" si="290"/>
        <v>2023</v>
      </c>
      <c r="J2226" t="s">
        <v>4</v>
      </c>
      <c r="K2226" t="s">
        <v>5</v>
      </c>
      <c r="L2226">
        <v>3408</v>
      </c>
      <c r="M2226">
        <v>11931.9501953125</v>
      </c>
      <c r="N2226" s="4">
        <f t="shared" si="284"/>
        <v>11.931950195312499</v>
      </c>
      <c r="O2226" s="4">
        <f t="shared" si="285"/>
        <v>7.4141678248115239</v>
      </c>
      <c r="P2226" s="5" t="s">
        <v>847</v>
      </c>
      <c r="Q2226" t="str">
        <f>VLOOKUP(P2226,Key!$A$2:$C$160,2,FALSE)</f>
        <v>Home - MDR</v>
      </c>
      <c r="R2226" t="str">
        <f>VLOOKUP(P2226,Key!$A$2:$C$160,3,FALSE)</f>
        <v>Home - MDR</v>
      </c>
      <c r="S2226" t="str">
        <f>VLOOKUP(P2226,Key!$A$2:$D$160,4,FALSE)</f>
        <v>Home - MDR</v>
      </c>
      <c r="T2226" s="5" t="b">
        <v>0</v>
      </c>
      <c r="U2226" s="4">
        <f t="shared" si="286"/>
        <v>13420.55952255432</v>
      </c>
      <c r="Z2226" s="11"/>
      <c r="AA2226" s="11"/>
      <c r="AB2226" s="11"/>
      <c r="AC2226" s="11"/>
      <c r="AD2226" s="11"/>
      <c r="AE2226" s="11"/>
      <c r="AF2226" s="11"/>
      <c r="AP2226" s="11"/>
      <c r="BM2226" s="11"/>
      <c r="BN2226" s="11"/>
      <c r="BO2226" s="11"/>
      <c r="BP2226" s="11"/>
      <c r="BQ2226" s="11"/>
      <c r="BR2226" s="11"/>
      <c r="CB2226" s="11"/>
      <c r="CJ2226" s="11"/>
    </row>
    <row r="2227" spans="1:89" x14ac:dyDescent="0.2">
      <c r="A2227">
        <v>10307275291</v>
      </c>
      <c r="B2227" t="s">
        <v>1877</v>
      </c>
      <c r="D2227" s="9">
        <v>45260</v>
      </c>
      <c r="F2227" s="7">
        <f t="shared" si="287"/>
        <v>45260</v>
      </c>
      <c r="G2227" s="6">
        <f t="shared" si="288"/>
        <v>11</v>
      </c>
      <c r="H2227" s="6">
        <f t="shared" si="289"/>
        <v>30</v>
      </c>
      <c r="I2227" s="6">
        <f t="shared" si="290"/>
        <v>2023</v>
      </c>
      <c r="J2227" t="s">
        <v>4</v>
      </c>
      <c r="K2227" t="s">
        <v>5</v>
      </c>
      <c r="L2227">
        <v>3437</v>
      </c>
      <c r="M2227">
        <v>11725.48046875</v>
      </c>
      <c r="N2227" s="4">
        <f t="shared" si="284"/>
        <v>11.72548046875</v>
      </c>
      <c r="O2227" s="4">
        <f t="shared" si="285"/>
        <v>7.2858735243476564</v>
      </c>
      <c r="P2227" s="5" t="s">
        <v>847</v>
      </c>
      <c r="Q2227" t="str">
        <f>VLOOKUP(P2227,Key!$A$2:$C$160,2,FALSE)</f>
        <v>Home - MDR</v>
      </c>
      <c r="R2227" t="str">
        <f>VLOOKUP(P2227,Key!$A$2:$C$160,3,FALSE)</f>
        <v>Home - MDR</v>
      </c>
      <c r="S2227" t="str">
        <f>VLOOKUP(P2227,Key!$A$2:$D$160,4,FALSE)</f>
        <v>Home - MDR</v>
      </c>
      <c r="T2227" s="5" t="b">
        <v>0</v>
      </c>
      <c r="U2227" s="4">
        <f t="shared" si="286"/>
        <v>13427.845396078668</v>
      </c>
      <c r="Z2227" s="11"/>
      <c r="AA2227" s="11"/>
      <c r="AB2227" s="11"/>
      <c r="AC2227" s="11"/>
      <c r="AD2227" s="11"/>
      <c r="AE2227" s="11"/>
      <c r="AF2227" s="11"/>
      <c r="AP2227" s="11"/>
      <c r="BL2227" s="11"/>
      <c r="BM2227" s="11"/>
      <c r="BN2227" s="11"/>
      <c r="BP2227" s="11"/>
      <c r="BQ2227" s="11"/>
      <c r="BR2227" s="11"/>
      <c r="CJ2227" s="11"/>
      <c r="CK2227" s="11"/>
    </row>
    <row r="2228" spans="1:89" x14ac:dyDescent="0.2">
      <c r="A2228">
        <v>10312195839</v>
      </c>
      <c r="B2228" t="s">
        <v>1878</v>
      </c>
      <c r="D2228" s="9">
        <v>45261</v>
      </c>
      <c r="F2228" s="7">
        <f t="shared" si="287"/>
        <v>45261</v>
      </c>
      <c r="G2228" s="6">
        <f t="shared" si="288"/>
        <v>12</v>
      </c>
      <c r="H2228" s="6">
        <f t="shared" si="289"/>
        <v>1</v>
      </c>
      <c r="I2228" s="6">
        <f t="shared" si="290"/>
        <v>2023</v>
      </c>
      <c r="J2228" t="s">
        <v>4</v>
      </c>
      <c r="K2228" t="s">
        <v>5</v>
      </c>
      <c r="L2228">
        <v>3340</v>
      </c>
      <c r="M2228">
        <v>11791.900390625</v>
      </c>
      <c r="N2228" s="4">
        <f t="shared" si="284"/>
        <v>11.791900390625001</v>
      </c>
      <c r="O2228" s="4">
        <f t="shared" si="285"/>
        <v>7.3271449376230473</v>
      </c>
      <c r="P2228" s="5" t="s">
        <v>847</v>
      </c>
      <c r="Q2228" t="str">
        <f>VLOOKUP(P2228,Key!$A$2:$C$160,2,FALSE)</f>
        <v>Home - MDR</v>
      </c>
      <c r="R2228" t="str">
        <f>VLOOKUP(P2228,Key!$A$2:$C$160,3,FALSE)</f>
        <v>Home - MDR</v>
      </c>
      <c r="S2228" t="str">
        <f>VLOOKUP(P2228,Key!$A$2:$D$160,4,FALSE)</f>
        <v>Home - MDR</v>
      </c>
      <c r="T2228" s="5" t="b">
        <v>0</v>
      </c>
      <c r="U2228" s="4">
        <f t="shared" si="286"/>
        <v>13435.172541016291</v>
      </c>
      <c r="Z2228" s="11"/>
      <c r="AA2228" s="11"/>
      <c r="AB2228" s="11"/>
      <c r="AC2228" s="11"/>
      <c r="AD2228" s="11"/>
      <c r="AE2228" s="11"/>
      <c r="AF2228" s="11"/>
      <c r="AP2228" s="11"/>
      <c r="BL2228" s="11"/>
      <c r="BN2228" s="11"/>
      <c r="BO2228" s="11"/>
      <c r="BP2228" s="11"/>
      <c r="BQ2228" s="11"/>
      <c r="BR2228" s="11"/>
      <c r="CB2228" s="11"/>
      <c r="CJ2228" s="11"/>
    </row>
    <row r="2229" spans="1:89" x14ac:dyDescent="0.2">
      <c r="A2229">
        <v>10317781560</v>
      </c>
      <c r="B2229" t="s">
        <v>1879</v>
      </c>
      <c r="D2229" s="9">
        <v>45262</v>
      </c>
      <c r="F2229" s="7">
        <f t="shared" si="287"/>
        <v>45262</v>
      </c>
      <c r="G2229" s="6">
        <f t="shared" si="288"/>
        <v>12</v>
      </c>
      <c r="H2229" s="6">
        <f t="shared" si="289"/>
        <v>2</v>
      </c>
      <c r="I2229" s="6">
        <f t="shared" si="290"/>
        <v>2023</v>
      </c>
      <c r="J2229" t="s">
        <v>1673</v>
      </c>
      <c r="K2229" t="s">
        <v>5</v>
      </c>
      <c r="L2229">
        <v>3900</v>
      </c>
      <c r="M2229">
        <v>12552.908203125</v>
      </c>
      <c r="N2229" s="4">
        <f t="shared" si="284"/>
        <v>12.552908203125</v>
      </c>
      <c r="O2229" s="4">
        <f t="shared" si="285"/>
        <v>7.8000131230839846</v>
      </c>
      <c r="P2229" s="5" t="s">
        <v>2132</v>
      </c>
      <c r="Q2229" t="str">
        <f>VLOOKUP(P2229,Key!$A$2:$C$160,2,FALSE)</f>
        <v>Washington</v>
      </c>
      <c r="R2229" t="str">
        <f>VLOOKUP(P2229,Key!$A$2:$C$160,3,FALSE)</f>
        <v>USA</v>
      </c>
      <c r="S2229" t="str">
        <f>VLOOKUP(P2229,Key!$A$2:$D$160,4,FALSE)</f>
        <v>DOM</v>
      </c>
      <c r="T2229" t="b">
        <v>1</v>
      </c>
      <c r="U2229" s="4">
        <f t="shared" si="286"/>
        <v>13442.972554139375</v>
      </c>
      <c r="AA2229" s="11"/>
      <c r="AP2229" s="11"/>
      <c r="CJ2229" s="11"/>
    </row>
    <row r="2230" spans="1:89" x14ac:dyDescent="0.2">
      <c r="A2230">
        <v>10323134252</v>
      </c>
      <c r="B2230" t="s">
        <v>1880</v>
      </c>
      <c r="D2230" s="9">
        <v>45263</v>
      </c>
      <c r="F2230" s="7">
        <f t="shared" si="287"/>
        <v>45263</v>
      </c>
      <c r="G2230" s="6">
        <f t="shared" si="288"/>
        <v>12</v>
      </c>
      <c r="H2230" s="6">
        <f t="shared" si="289"/>
        <v>3</v>
      </c>
      <c r="I2230" s="6">
        <f t="shared" si="290"/>
        <v>2023</v>
      </c>
      <c r="J2230" t="s">
        <v>1673</v>
      </c>
      <c r="K2230" t="s">
        <v>5</v>
      </c>
      <c r="L2230">
        <v>2460</v>
      </c>
      <c r="M2230">
        <v>7724.86669921875</v>
      </c>
      <c r="N2230" s="4">
        <f t="shared" si="284"/>
        <v>7.72486669921875</v>
      </c>
      <c r="O2230" s="4">
        <f t="shared" si="285"/>
        <v>4.8000081457602537</v>
      </c>
      <c r="P2230" s="5" t="s">
        <v>2132</v>
      </c>
      <c r="Q2230" t="str">
        <f>VLOOKUP(P2230,Key!$A$2:$C$160,2,FALSE)</f>
        <v>Washington</v>
      </c>
      <c r="R2230" t="str">
        <f>VLOOKUP(P2230,Key!$A$2:$C$160,3,FALSE)</f>
        <v>USA</v>
      </c>
      <c r="S2230" t="str">
        <f>VLOOKUP(P2230,Key!$A$2:$D$160,4,FALSE)</f>
        <v>DOM</v>
      </c>
      <c r="T2230" t="b">
        <v>1</v>
      </c>
      <c r="U2230" s="4">
        <f t="shared" si="286"/>
        <v>13447.772562285134</v>
      </c>
      <c r="AA2230" s="11"/>
      <c r="AP2230" s="11"/>
      <c r="CJ2230" s="11"/>
    </row>
    <row r="2231" spans="1:89" x14ac:dyDescent="0.2">
      <c r="A2231">
        <v>10328059346</v>
      </c>
      <c r="B2231" t="s">
        <v>1881</v>
      </c>
      <c r="D2231" s="9">
        <v>45264</v>
      </c>
      <c r="F2231" s="7">
        <f t="shared" si="287"/>
        <v>45264</v>
      </c>
      <c r="G2231" s="6">
        <f t="shared" si="288"/>
        <v>12</v>
      </c>
      <c r="H2231" s="6">
        <f t="shared" si="289"/>
        <v>4</v>
      </c>
      <c r="I2231" s="6">
        <f t="shared" si="290"/>
        <v>2023</v>
      </c>
      <c r="J2231" t="s">
        <v>4</v>
      </c>
      <c r="K2231" t="s">
        <v>5</v>
      </c>
      <c r="L2231">
        <v>3421</v>
      </c>
      <c r="M2231">
        <v>12014.2197265625</v>
      </c>
      <c r="N2231" s="4">
        <f t="shared" si="284"/>
        <v>12.0142197265625</v>
      </c>
      <c r="O2231" s="4">
        <f t="shared" si="285"/>
        <v>7.4652877257138677</v>
      </c>
      <c r="P2231" s="5" t="s">
        <v>847</v>
      </c>
      <c r="Q2231" t="str">
        <f>VLOOKUP(P2231,Key!$A$2:$C$160,2,FALSE)</f>
        <v>Home - MDR</v>
      </c>
      <c r="R2231" t="str">
        <f>VLOOKUP(P2231,Key!$A$2:$C$160,3,FALSE)</f>
        <v>Home - MDR</v>
      </c>
      <c r="S2231" t="str">
        <f>VLOOKUP(P2231,Key!$A$2:$D$160,4,FALSE)</f>
        <v>Home - MDR</v>
      </c>
      <c r="T2231" s="5" t="b">
        <v>0</v>
      </c>
      <c r="U2231" s="4">
        <f t="shared" si="286"/>
        <v>13455.237850010848</v>
      </c>
      <c r="Z2231" s="11"/>
      <c r="AA2231" s="11"/>
      <c r="AB2231" s="11"/>
      <c r="AC2231" s="11"/>
      <c r="AE2231" s="11"/>
      <c r="AF2231" s="11"/>
      <c r="AP2231" s="11"/>
      <c r="BL2231" s="11"/>
      <c r="BM2231" s="11"/>
      <c r="BO2231" s="11"/>
      <c r="BP2231" s="11"/>
      <c r="BQ2231" s="11"/>
      <c r="BR2231" s="11"/>
      <c r="CB2231" s="11"/>
      <c r="CJ2231" s="11"/>
    </row>
    <row r="2232" spans="1:89" x14ac:dyDescent="0.2">
      <c r="A2232">
        <v>10333440609</v>
      </c>
      <c r="B2232" t="s">
        <v>1882</v>
      </c>
      <c r="D2232" s="9">
        <v>45265</v>
      </c>
      <c r="F2232" s="7">
        <f t="shared" si="287"/>
        <v>45265</v>
      </c>
      <c r="G2232" s="6">
        <f t="shared" si="288"/>
        <v>12</v>
      </c>
      <c r="H2232" s="6">
        <f t="shared" si="289"/>
        <v>5</v>
      </c>
      <c r="I2232" s="6">
        <f t="shared" si="290"/>
        <v>2023</v>
      </c>
      <c r="J2232" t="s">
        <v>4</v>
      </c>
      <c r="K2232" t="s">
        <v>5</v>
      </c>
      <c r="L2232">
        <v>3483</v>
      </c>
      <c r="M2232">
        <v>12270.2197265625</v>
      </c>
      <c r="N2232" s="4">
        <f t="shared" si="284"/>
        <v>12.2702197265625</v>
      </c>
      <c r="O2232" s="4">
        <f t="shared" si="285"/>
        <v>7.6243587017138674</v>
      </c>
      <c r="P2232" s="5" t="s">
        <v>847</v>
      </c>
      <c r="Q2232" t="str">
        <f>VLOOKUP(P2232,Key!$A$2:$C$160,2,FALSE)</f>
        <v>Home - MDR</v>
      </c>
      <c r="R2232" t="str">
        <f>VLOOKUP(P2232,Key!$A$2:$C$160,3,FALSE)</f>
        <v>Home - MDR</v>
      </c>
      <c r="S2232" t="str">
        <f>VLOOKUP(P2232,Key!$A$2:$D$160,4,FALSE)</f>
        <v>Home - MDR</v>
      </c>
      <c r="T2232" s="5" t="b">
        <v>0</v>
      </c>
      <c r="U2232" s="4">
        <f t="shared" si="286"/>
        <v>13462.862208712562</v>
      </c>
      <c r="Z2232" s="11"/>
      <c r="AB2232" s="11"/>
      <c r="AC2232" s="11"/>
      <c r="AE2232" s="11"/>
      <c r="AF2232" s="11"/>
      <c r="AP2232" s="11"/>
      <c r="BL2232" s="11"/>
      <c r="BM2232" s="11"/>
      <c r="BN2232" s="11"/>
      <c r="BO2232" s="11"/>
      <c r="BP2232" s="11"/>
      <c r="BR2232" s="11"/>
      <c r="CJ2232" s="11"/>
    </row>
    <row r="2233" spans="1:89" x14ac:dyDescent="0.2">
      <c r="A2233">
        <v>10339015699</v>
      </c>
      <c r="B2233" t="s">
        <v>1883</v>
      </c>
      <c r="D2233" s="9">
        <v>45266</v>
      </c>
      <c r="F2233" s="7">
        <f t="shared" si="287"/>
        <v>45266</v>
      </c>
      <c r="G2233" s="6">
        <f t="shared" si="288"/>
        <v>12</v>
      </c>
      <c r="H2233" s="6">
        <f t="shared" si="289"/>
        <v>6</v>
      </c>
      <c r="I2233" s="6">
        <f t="shared" si="290"/>
        <v>2023</v>
      </c>
      <c r="J2233" t="s">
        <v>4</v>
      </c>
      <c r="K2233" t="s">
        <v>5</v>
      </c>
      <c r="L2233">
        <v>3332</v>
      </c>
      <c r="M2233">
        <v>11591.58984375</v>
      </c>
      <c r="N2233" s="4">
        <f t="shared" si="284"/>
        <v>11.59158984375</v>
      </c>
      <c r="O2233" s="4">
        <f t="shared" si="285"/>
        <v>7.2026777728007811</v>
      </c>
      <c r="P2233" s="5" t="s">
        <v>847</v>
      </c>
      <c r="Q2233" t="str">
        <f>VLOOKUP(P2233,Key!$A$2:$C$160,2,FALSE)</f>
        <v>Home - MDR</v>
      </c>
      <c r="R2233" t="str">
        <f>VLOOKUP(P2233,Key!$A$2:$C$160,3,FALSE)</f>
        <v>Home - MDR</v>
      </c>
      <c r="S2233" t="str">
        <f>VLOOKUP(P2233,Key!$A$2:$D$160,4,FALSE)</f>
        <v>Home - MDR</v>
      </c>
      <c r="T2233" s="5" t="b">
        <v>0</v>
      </c>
      <c r="U2233" s="4">
        <f t="shared" si="286"/>
        <v>13470.064886485363</v>
      </c>
      <c r="Z2233" s="11"/>
      <c r="AA2233" s="11"/>
      <c r="AB2233" s="11"/>
      <c r="AC2233" s="11"/>
      <c r="AD2233" s="11"/>
      <c r="AE2233" s="11"/>
      <c r="AP2233" s="11"/>
      <c r="BL2233" s="11"/>
      <c r="BM2233" s="11"/>
      <c r="BN2233" s="11"/>
      <c r="BO2233" s="11"/>
      <c r="BP2233" s="11"/>
      <c r="BQ2233" s="11"/>
      <c r="BR2233" s="11"/>
      <c r="CB2233" s="11"/>
    </row>
    <row r="2234" spans="1:89" x14ac:dyDescent="0.2">
      <c r="A2234">
        <v>10344072723</v>
      </c>
      <c r="B2234" t="s">
        <v>1884</v>
      </c>
      <c r="D2234" s="9">
        <v>45267</v>
      </c>
      <c r="F2234" s="7">
        <f t="shared" si="287"/>
        <v>45267</v>
      </c>
      <c r="G2234" s="6">
        <f t="shared" si="288"/>
        <v>12</v>
      </c>
      <c r="H2234" s="6">
        <f t="shared" si="289"/>
        <v>7</v>
      </c>
      <c r="I2234" s="6">
        <f t="shared" si="290"/>
        <v>2023</v>
      </c>
      <c r="J2234" t="s">
        <v>4</v>
      </c>
      <c r="K2234" t="s">
        <v>5</v>
      </c>
      <c r="L2234">
        <v>3288</v>
      </c>
      <c r="M2234">
        <v>11746.7998046875</v>
      </c>
      <c r="N2234" s="4">
        <f t="shared" ref="N2234:N2297" si="291">M2234/1000</f>
        <v>11.7467998046875</v>
      </c>
      <c r="O2234" s="4">
        <f t="shared" ref="O2234:O2297" si="292">M2234*$J$2</f>
        <v>7.2991207414384771</v>
      </c>
      <c r="P2234" s="5" t="s">
        <v>847</v>
      </c>
      <c r="Q2234" t="str">
        <f>VLOOKUP(P2234,Key!$A$2:$C$160,2,FALSE)</f>
        <v>Home - MDR</v>
      </c>
      <c r="R2234" t="str">
        <f>VLOOKUP(P2234,Key!$A$2:$C$160,3,FALSE)</f>
        <v>Home - MDR</v>
      </c>
      <c r="S2234" t="str">
        <f>VLOOKUP(P2234,Key!$A$2:$D$160,4,FALSE)</f>
        <v>Home - MDR</v>
      </c>
      <c r="T2234" s="5" t="b">
        <v>0</v>
      </c>
      <c r="U2234" s="4">
        <f t="shared" si="286"/>
        <v>13477.364007226801</v>
      </c>
      <c r="Z2234" s="11"/>
      <c r="AA2234" s="11"/>
      <c r="AB2234" s="11"/>
      <c r="AC2234" s="11"/>
      <c r="AD2234" s="11"/>
      <c r="AF2234" s="11"/>
      <c r="AP2234" s="11"/>
      <c r="BL2234" s="11"/>
      <c r="BM2234" s="11"/>
      <c r="BO2234" s="11"/>
      <c r="BQ2234" s="11"/>
      <c r="BR2234" s="11"/>
      <c r="CB2234" s="11"/>
      <c r="CJ2234" s="11"/>
    </row>
    <row r="2235" spans="1:89" x14ac:dyDescent="0.2">
      <c r="A2235">
        <v>10348862525</v>
      </c>
      <c r="B2235" t="s">
        <v>1885</v>
      </c>
      <c r="D2235" s="9">
        <v>45268</v>
      </c>
      <c r="F2235" s="7">
        <f t="shared" si="287"/>
        <v>45268</v>
      </c>
      <c r="G2235" s="6">
        <f t="shared" si="288"/>
        <v>12</v>
      </c>
      <c r="H2235" s="6">
        <f t="shared" si="289"/>
        <v>8</v>
      </c>
      <c r="I2235" s="6">
        <f t="shared" si="290"/>
        <v>2023</v>
      </c>
      <c r="J2235" t="s">
        <v>4</v>
      </c>
      <c r="K2235" t="s">
        <v>5</v>
      </c>
      <c r="L2235">
        <v>3303</v>
      </c>
      <c r="M2235">
        <v>11539.6796875</v>
      </c>
      <c r="N2235" s="4">
        <f t="shared" si="291"/>
        <v>11.5396796875</v>
      </c>
      <c r="O2235" s="4">
        <f t="shared" si="292"/>
        <v>7.1704223071015623</v>
      </c>
      <c r="P2235" s="5" t="s">
        <v>847</v>
      </c>
      <c r="Q2235" t="str">
        <f>VLOOKUP(P2235,Key!$A$2:$C$160,2,FALSE)</f>
        <v>Home - MDR</v>
      </c>
      <c r="R2235" t="str">
        <f>VLOOKUP(P2235,Key!$A$2:$C$160,3,FALSE)</f>
        <v>Home - MDR</v>
      </c>
      <c r="S2235" t="str">
        <f>VLOOKUP(P2235,Key!$A$2:$D$160,4,FALSE)</f>
        <v>Home - MDR</v>
      </c>
      <c r="T2235" s="5" t="b">
        <v>0</v>
      </c>
      <c r="U2235" s="4">
        <f t="shared" ref="U2235:U2298" si="293">IF(K2235="Run",O2235,0)+U2234</f>
        <v>13484.534429533902</v>
      </c>
      <c r="Z2235" s="11"/>
      <c r="AA2235" s="11"/>
      <c r="AB2235" s="11"/>
      <c r="AC2235" s="11"/>
      <c r="AD2235" s="11"/>
      <c r="AE2235" s="11"/>
      <c r="AF2235" s="11"/>
      <c r="AP2235" s="11"/>
      <c r="BL2235" s="11"/>
      <c r="BM2235" s="11"/>
      <c r="BN2235" s="11"/>
      <c r="BO2235" s="11"/>
      <c r="BP2235" s="11"/>
      <c r="BQ2235" s="11"/>
      <c r="BR2235" s="11"/>
      <c r="CJ2235" s="11"/>
    </row>
    <row r="2236" spans="1:89" x14ac:dyDescent="0.2">
      <c r="A2236">
        <v>10359643812</v>
      </c>
      <c r="B2236" t="s">
        <v>1886</v>
      </c>
      <c r="D2236" s="9">
        <v>45270</v>
      </c>
      <c r="F2236" s="7">
        <f t="shared" si="287"/>
        <v>45270</v>
      </c>
      <c r="G2236" s="6">
        <f t="shared" si="288"/>
        <v>12</v>
      </c>
      <c r="H2236" s="6">
        <f t="shared" si="289"/>
        <v>10</v>
      </c>
      <c r="I2236" s="6">
        <f t="shared" si="290"/>
        <v>2023</v>
      </c>
      <c r="J2236" t="s">
        <v>1887</v>
      </c>
      <c r="K2236" t="s">
        <v>5</v>
      </c>
      <c r="L2236">
        <v>2160</v>
      </c>
      <c r="M2236">
        <v>6920.19287109375</v>
      </c>
      <c r="N2236" s="4">
        <f t="shared" si="291"/>
        <v>6.9201928710937501</v>
      </c>
      <c r="O2236" s="4">
        <f t="shared" si="292"/>
        <v>4.3000071645043949</v>
      </c>
      <c r="P2236" s="5" t="s">
        <v>2126</v>
      </c>
      <c r="Q2236">
        <f>VLOOKUP(P2236,Key!$A$2:$C$160,2,FALSE)</f>
        <v>0</v>
      </c>
      <c r="R2236" t="str">
        <f>VLOOKUP(P2236,Key!$A$2:$C$160,3,FALSE)</f>
        <v>South Africa</v>
      </c>
      <c r="S2236" t="str">
        <f>VLOOKUP(P2236,Key!$A$2:$D$160,4,FALSE)</f>
        <v>INT</v>
      </c>
      <c r="T2236" t="b">
        <v>1</v>
      </c>
      <c r="U2236" s="4">
        <f t="shared" si="293"/>
        <v>13488.834436698406</v>
      </c>
      <c r="AA2236" s="11"/>
      <c r="AP2236" s="11"/>
      <c r="CJ2236" s="11"/>
    </row>
    <row r="2237" spans="1:89" x14ac:dyDescent="0.2">
      <c r="A2237">
        <v>10361939231</v>
      </c>
      <c r="B2237" t="s">
        <v>1888</v>
      </c>
      <c r="D2237" s="7">
        <v>45271</v>
      </c>
      <c r="F2237" s="7">
        <f t="shared" si="287"/>
        <v>45271</v>
      </c>
      <c r="G2237" s="6">
        <f t="shared" si="288"/>
        <v>12</v>
      </c>
      <c r="H2237" s="6">
        <f t="shared" si="289"/>
        <v>11</v>
      </c>
      <c r="I2237" s="6">
        <f t="shared" si="290"/>
        <v>2023</v>
      </c>
      <c r="J2237" t="s">
        <v>1887</v>
      </c>
      <c r="K2237" t="s">
        <v>5</v>
      </c>
      <c r="L2237">
        <v>1800</v>
      </c>
      <c r="M2237">
        <v>5632.71533203125</v>
      </c>
      <c r="N2237" s="4">
        <f t="shared" si="291"/>
        <v>5.6327153320312497</v>
      </c>
      <c r="O2237" s="4">
        <f t="shared" si="292"/>
        <v>3.5000059585795897</v>
      </c>
      <c r="P2237" s="5" t="s">
        <v>2126</v>
      </c>
      <c r="Q2237">
        <f>VLOOKUP(P2237,Key!$A$2:$C$160,2,FALSE)</f>
        <v>0</v>
      </c>
      <c r="R2237" t="str">
        <f>VLOOKUP(P2237,Key!$A$2:$C$160,3,FALSE)</f>
        <v>South Africa</v>
      </c>
      <c r="S2237" t="str">
        <f>VLOOKUP(P2237,Key!$A$2:$D$160,4,FALSE)</f>
        <v>INT</v>
      </c>
      <c r="T2237" t="b">
        <v>1</v>
      </c>
      <c r="U2237" s="4">
        <f t="shared" si="293"/>
        <v>13492.334442656986</v>
      </c>
      <c r="AA2237" s="11"/>
      <c r="AP2237" s="11"/>
      <c r="CJ2237" s="11"/>
    </row>
    <row r="2238" spans="1:89" x14ac:dyDescent="0.2">
      <c r="A2238">
        <v>10414415180</v>
      </c>
      <c r="B2238" t="s">
        <v>1889</v>
      </c>
      <c r="D2238" s="7">
        <v>45281</v>
      </c>
      <c r="F2238" s="7">
        <f t="shared" si="287"/>
        <v>45281</v>
      </c>
      <c r="G2238" s="6">
        <f t="shared" si="288"/>
        <v>12</v>
      </c>
      <c r="H2238" s="6">
        <f t="shared" si="289"/>
        <v>21</v>
      </c>
      <c r="I2238" s="6">
        <f t="shared" si="290"/>
        <v>2023</v>
      </c>
      <c r="J2238" t="s">
        <v>1890</v>
      </c>
      <c r="K2238" t="s">
        <v>5</v>
      </c>
      <c r="L2238">
        <v>2760</v>
      </c>
      <c r="M2238">
        <v>8743.658203125</v>
      </c>
      <c r="N2238" s="4">
        <f t="shared" si="291"/>
        <v>8.7436582031249994</v>
      </c>
      <c r="O2238" s="4">
        <f t="shared" si="292"/>
        <v>5.4330556413339846</v>
      </c>
      <c r="P2238" s="5" t="s">
        <v>2127</v>
      </c>
      <c r="Q2238">
        <f>VLOOKUP(P2238,Key!$A$2:$C$160,2,FALSE)</f>
        <v>0</v>
      </c>
      <c r="R2238" t="str">
        <f>VLOOKUP(P2238,Key!$A$2:$C$160,3,FALSE)</f>
        <v>Mauritius</v>
      </c>
      <c r="S2238" t="str">
        <f>VLOOKUP(P2238,Key!$A$2:$D$160,4,FALSE)</f>
        <v>INT</v>
      </c>
      <c r="T2238" t="b">
        <v>1</v>
      </c>
      <c r="U2238" s="4">
        <f t="shared" si="293"/>
        <v>13497.767498298319</v>
      </c>
      <c r="AA2238" s="11"/>
      <c r="AP2238" s="11"/>
      <c r="CJ2238" s="11"/>
    </row>
    <row r="2239" spans="1:89" x14ac:dyDescent="0.2">
      <c r="A2239">
        <v>10418048900</v>
      </c>
      <c r="B2239" t="s">
        <v>1891</v>
      </c>
      <c r="D2239" s="9">
        <v>45282</v>
      </c>
      <c r="F2239" s="7">
        <f t="shared" si="287"/>
        <v>45282</v>
      </c>
      <c r="G2239" s="6">
        <f t="shared" si="288"/>
        <v>12</v>
      </c>
      <c r="H2239" s="6">
        <f t="shared" si="289"/>
        <v>22</v>
      </c>
      <c r="I2239" s="6">
        <f t="shared" si="290"/>
        <v>2023</v>
      </c>
      <c r="J2239" t="s">
        <v>1890</v>
      </c>
      <c r="K2239" t="s">
        <v>5</v>
      </c>
      <c r="L2239">
        <v>1920</v>
      </c>
      <c r="M2239">
        <v>5954.58447265625</v>
      </c>
      <c r="N2239" s="4">
        <f t="shared" si="291"/>
        <v>5.9545844726562498</v>
      </c>
      <c r="O2239" s="4">
        <f t="shared" si="292"/>
        <v>3.7000061083588869</v>
      </c>
      <c r="P2239" s="5" t="s">
        <v>2127</v>
      </c>
      <c r="Q2239">
        <f>VLOOKUP(P2239,Key!$A$2:$C$160,2,FALSE)</f>
        <v>0</v>
      </c>
      <c r="R2239" t="str">
        <f>VLOOKUP(P2239,Key!$A$2:$C$160,3,FALSE)</f>
        <v>Mauritius</v>
      </c>
      <c r="S2239" t="str">
        <f>VLOOKUP(P2239,Key!$A$2:$D$160,4,FALSE)</f>
        <v>INT</v>
      </c>
      <c r="T2239" t="b">
        <v>1</v>
      </c>
      <c r="U2239" s="4">
        <f t="shared" si="293"/>
        <v>13501.467504406677</v>
      </c>
      <c r="AA2239" s="11"/>
      <c r="AP2239" s="11"/>
      <c r="CJ2239" s="11"/>
    </row>
    <row r="2240" spans="1:89" x14ac:dyDescent="0.2">
      <c r="A2240">
        <v>10428094140</v>
      </c>
      <c r="B2240" t="s">
        <v>1892</v>
      </c>
      <c r="D2240" s="9">
        <v>45284</v>
      </c>
      <c r="F2240" s="7">
        <f t="shared" si="287"/>
        <v>45284</v>
      </c>
      <c r="G2240" s="6">
        <f t="shared" si="288"/>
        <v>12</v>
      </c>
      <c r="H2240" s="6">
        <f t="shared" si="289"/>
        <v>24</v>
      </c>
      <c r="I2240" s="6">
        <f t="shared" si="290"/>
        <v>2023</v>
      </c>
      <c r="J2240" t="s">
        <v>1890</v>
      </c>
      <c r="K2240" t="s">
        <v>5</v>
      </c>
      <c r="L2240">
        <v>1800</v>
      </c>
      <c r="M2240">
        <v>5646.80712890625</v>
      </c>
      <c r="N2240" s="4">
        <f t="shared" si="291"/>
        <v>5.64680712890625</v>
      </c>
      <c r="O2240" s="4">
        <f t="shared" si="292"/>
        <v>3.5087621924956056</v>
      </c>
      <c r="P2240" s="5" t="s">
        <v>2127</v>
      </c>
      <c r="Q2240">
        <f>VLOOKUP(P2240,Key!$A$2:$C$160,2,FALSE)</f>
        <v>0</v>
      </c>
      <c r="R2240" t="str">
        <f>VLOOKUP(P2240,Key!$A$2:$C$160,3,FALSE)</f>
        <v>Mauritius</v>
      </c>
      <c r="S2240" t="str">
        <f>VLOOKUP(P2240,Key!$A$2:$D$160,4,FALSE)</f>
        <v>INT</v>
      </c>
      <c r="T2240" t="b">
        <v>1</v>
      </c>
      <c r="U2240" s="4">
        <f t="shared" si="293"/>
        <v>13504.976266599173</v>
      </c>
      <c r="AA2240" s="11"/>
      <c r="AP2240" s="11"/>
      <c r="CJ2240" s="11"/>
    </row>
    <row r="2241" spans="1:88" x14ac:dyDescent="0.2">
      <c r="A2241">
        <v>10432978775</v>
      </c>
      <c r="B2241" t="s">
        <v>1893</v>
      </c>
      <c r="D2241" s="9">
        <v>45285</v>
      </c>
      <c r="F2241" s="7">
        <f t="shared" si="287"/>
        <v>45285</v>
      </c>
      <c r="G2241" s="6">
        <f t="shared" si="288"/>
        <v>12</v>
      </c>
      <c r="H2241" s="6">
        <f t="shared" si="289"/>
        <v>25</v>
      </c>
      <c r="I2241" s="6">
        <f t="shared" si="290"/>
        <v>2023</v>
      </c>
      <c r="J2241" t="s">
        <v>1890</v>
      </c>
      <c r="K2241" t="s">
        <v>5</v>
      </c>
      <c r="L2241">
        <v>1800</v>
      </c>
      <c r="M2241">
        <v>5793.64990234375</v>
      </c>
      <c r="N2241" s="4">
        <f t="shared" si="291"/>
        <v>5.7936499023437502</v>
      </c>
      <c r="O2241" s="4">
        <f t="shared" si="292"/>
        <v>3.6000060334692385</v>
      </c>
      <c r="P2241" s="5" t="s">
        <v>2127</v>
      </c>
      <c r="Q2241">
        <f>VLOOKUP(P2241,Key!$A$2:$C$160,2,FALSE)</f>
        <v>0</v>
      </c>
      <c r="R2241" t="str">
        <f>VLOOKUP(P2241,Key!$A$2:$C$160,3,FALSE)</f>
        <v>Mauritius</v>
      </c>
      <c r="S2241" t="str">
        <f>VLOOKUP(P2241,Key!$A$2:$D$160,4,FALSE)</f>
        <v>INT</v>
      </c>
      <c r="T2241" t="b">
        <v>1</v>
      </c>
      <c r="U2241" s="4">
        <f t="shared" si="293"/>
        <v>13508.576272632643</v>
      </c>
      <c r="AA2241" s="11"/>
      <c r="AP2241" s="11"/>
      <c r="CJ2241" s="11"/>
    </row>
    <row r="2242" spans="1:88" x14ac:dyDescent="0.2">
      <c r="A2242">
        <v>10462915115</v>
      </c>
      <c r="B2242" t="s">
        <v>1894</v>
      </c>
      <c r="D2242" s="9">
        <v>45290</v>
      </c>
      <c r="F2242" s="7">
        <f t="shared" si="287"/>
        <v>45290</v>
      </c>
      <c r="G2242" s="6">
        <f t="shared" si="288"/>
        <v>12</v>
      </c>
      <c r="H2242" s="6">
        <f t="shared" si="289"/>
        <v>30</v>
      </c>
      <c r="I2242" s="6">
        <f t="shared" si="290"/>
        <v>2023</v>
      </c>
      <c r="J2242" t="s">
        <v>1895</v>
      </c>
      <c r="K2242" t="s">
        <v>5</v>
      </c>
      <c r="L2242">
        <v>1800</v>
      </c>
      <c r="M2242">
        <v>5793.64990234375</v>
      </c>
      <c r="N2242" s="4">
        <f t="shared" si="291"/>
        <v>5.7936499023437502</v>
      </c>
      <c r="O2242" s="4">
        <f t="shared" si="292"/>
        <v>3.6000060334692385</v>
      </c>
      <c r="P2242" s="5" t="s">
        <v>2128</v>
      </c>
      <c r="Q2242">
        <f>VLOOKUP(P2242,Key!$A$2:$C$160,2,FALSE)</f>
        <v>0</v>
      </c>
      <c r="R2242" t="str">
        <f>VLOOKUP(P2242,Key!$A$2:$C$160,3,FALSE)</f>
        <v>South Africa</v>
      </c>
      <c r="S2242" t="str">
        <f>VLOOKUP(P2242,Key!$A$2:$D$160,4,FALSE)</f>
        <v>INT</v>
      </c>
      <c r="T2242" t="b">
        <v>1</v>
      </c>
      <c r="U2242" s="4">
        <f t="shared" si="293"/>
        <v>13512.176278666113</v>
      </c>
      <c r="AA2242" s="11"/>
      <c r="AP2242" s="11"/>
      <c r="CJ2242" s="11"/>
    </row>
    <row r="2243" spans="1:88" x14ac:dyDescent="0.2">
      <c r="A2243">
        <v>10489267746</v>
      </c>
      <c r="B2243" t="s">
        <v>1896</v>
      </c>
      <c r="D2243" s="9">
        <v>45294</v>
      </c>
      <c r="F2243" s="7">
        <f t="shared" si="287"/>
        <v>45294</v>
      </c>
      <c r="G2243" s="6">
        <f t="shared" si="288"/>
        <v>1</v>
      </c>
      <c r="H2243" s="6">
        <f t="shared" si="289"/>
        <v>3</v>
      </c>
      <c r="I2243" s="6">
        <f t="shared" si="290"/>
        <v>2024</v>
      </c>
      <c r="J2243" t="s">
        <v>1117</v>
      </c>
      <c r="K2243" t="s">
        <v>5</v>
      </c>
      <c r="L2243">
        <v>1980</v>
      </c>
      <c r="M2243">
        <v>6092.72119140625</v>
      </c>
      <c r="N2243" s="4">
        <f t="shared" si="291"/>
        <v>6.09272119140625</v>
      </c>
      <c r="O2243" s="4">
        <f t="shared" si="292"/>
        <v>3.7858402594252931</v>
      </c>
      <c r="P2243" s="5" t="s">
        <v>847</v>
      </c>
      <c r="Q2243" t="str">
        <f>VLOOKUP(P2243,Key!$A$2:$C$160,2,FALSE)</f>
        <v>Home - MDR</v>
      </c>
      <c r="R2243" t="str">
        <f>VLOOKUP(P2243,Key!$A$2:$C$160,3,FALSE)</f>
        <v>Home - MDR</v>
      </c>
      <c r="S2243" t="str">
        <f>VLOOKUP(P2243,Key!$A$2:$D$160,4,FALSE)</f>
        <v>Home - MDR</v>
      </c>
      <c r="T2243" t="b">
        <v>1</v>
      </c>
      <c r="U2243" s="4">
        <f t="shared" si="293"/>
        <v>13515.962118925538</v>
      </c>
      <c r="AA2243" s="11"/>
      <c r="CJ2243" s="11"/>
    </row>
    <row r="2244" spans="1:88" x14ac:dyDescent="0.2">
      <c r="A2244">
        <v>10493567598</v>
      </c>
      <c r="B2244" t="s">
        <v>1897</v>
      </c>
      <c r="D2244" s="9">
        <v>45295</v>
      </c>
      <c r="F2244" s="7">
        <f t="shared" si="287"/>
        <v>45295</v>
      </c>
      <c r="G2244" s="6">
        <f t="shared" si="288"/>
        <v>1</v>
      </c>
      <c r="H2244" s="6">
        <f t="shared" si="289"/>
        <v>4</v>
      </c>
      <c r="I2244" s="6">
        <f t="shared" si="290"/>
        <v>2024</v>
      </c>
      <c r="J2244" t="s">
        <v>1117</v>
      </c>
      <c r="K2244" t="s">
        <v>5</v>
      </c>
      <c r="L2244">
        <v>1830</v>
      </c>
      <c r="M2244">
        <v>5632.71533203125</v>
      </c>
      <c r="N2244" s="4">
        <f t="shared" si="291"/>
        <v>5.6327153320312497</v>
      </c>
      <c r="O2244" s="4">
        <f t="shared" si="292"/>
        <v>3.5000059585795897</v>
      </c>
      <c r="P2244" s="5" t="s">
        <v>847</v>
      </c>
      <c r="Q2244" t="str">
        <f>VLOOKUP(P2244,Key!$A$2:$C$160,2,FALSE)</f>
        <v>Home - MDR</v>
      </c>
      <c r="R2244" t="str">
        <f>VLOOKUP(P2244,Key!$A$2:$C$160,3,FALSE)</f>
        <v>Home - MDR</v>
      </c>
      <c r="S2244" t="str">
        <f>VLOOKUP(P2244,Key!$A$2:$D$160,4,FALSE)</f>
        <v>Home - MDR</v>
      </c>
      <c r="T2244" t="b">
        <v>1</v>
      </c>
      <c r="U2244" s="4">
        <f t="shared" si="293"/>
        <v>13519.462124884118</v>
      </c>
      <c r="AA2244" s="11"/>
      <c r="AP2244" s="11"/>
      <c r="CJ2244" s="11"/>
    </row>
    <row r="2245" spans="1:88" x14ac:dyDescent="0.2">
      <c r="A2245">
        <v>10500086794</v>
      </c>
      <c r="B2245" t="s">
        <v>1898</v>
      </c>
      <c r="D2245" s="9">
        <v>45296</v>
      </c>
      <c r="F2245" s="7">
        <f t="shared" si="287"/>
        <v>45296</v>
      </c>
      <c r="G2245" s="6">
        <f t="shared" si="288"/>
        <v>1</v>
      </c>
      <c r="H2245" s="6">
        <f t="shared" si="289"/>
        <v>5</v>
      </c>
      <c r="I2245" s="6">
        <f t="shared" si="290"/>
        <v>2024</v>
      </c>
      <c r="J2245" t="s">
        <v>1117</v>
      </c>
      <c r="K2245" t="s">
        <v>5</v>
      </c>
      <c r="L2245">
        <v>1860</v>
      </c>
      <c r="M2245">
        <v>5793.64990234375</v>
      </c>
      <c r="N2245" s="4">
        <f t="shared" si="291"/>
        <v>5.7936499023437502</v>
      </c>
      <c r="O2245" s="4">
        <f t="shared" si="292"/>
        <v>3.6000060334692385</v>
      </c>
      <c r="P2245" s="5" t="s">
        <v>847</v>
      </c>
      <c r="Q2245" t="str">
        <f>VLOOKUP(P2245,Key!$A$2:$C$160,2,FALSE)</f>
        <v>Home - MDR</v>
      </c>
      <c r="R2245" t="str">
        <f>VLOOKUP(P2245,Key!$A$2:$C$160,3,FALSE)</f>
        <v>Home - MDR</v>
      </c>
      <c r="S2245" t="str">
        <f>VLOOKUP(P2245,Key!$A$2:$D$160,4,FALSE)</f>
        <v>Home - MDR</v>
      </c>
      <c r="T2245" t="b">
        <v>1</v>
      </c>
      <c r="U2245" s="4">
        <f t="shared" si="293"/>
        <v>13523.062130917588</v>
      </c>
      <c r="AP2245" s="11"/>
    </row>
    <row r="2246" spans="1:88" x14ac:dyDescent="0.2">
      <c r="A2246">
        <v>10506827748</v>
      </c>
      <c r="B2246" t="s">
        <v>1899</v>
      </c>
      <c r="D2246" s="9">
        <v>45297</v>
      </c>
      <c r="F2246" s="7">
        <f t="shared" si="287"/>
        <v>45297</v>
      </c>
      <c r="G2246" s="6">
        <f t="shared" si="288"/>
        <v>1</v>
      </c>
      <c r="H2246" s="6">
        <f t="shared" si="289"/>
        <v>6</v>
      </c>
      <c r="I2246" s="6">
        <f t="shared" si="290"/>
        <v>2024</v>
      </c>
      <c r="J2246" t="s">
        <v>4</v>
      </c>
      <c r="K2246" t="s">
        <v>5</v>
      </c>
      <c r="L2246">
        <v>2981</v>
      </c>
      <c r="M2246">
        <v>10068.9404296875</v>
      </c>
      <c r="N2246" s="4">
        <f t="shared" si="291"/>
        <v>10.068940429687499</v>
      </c>
      <c r="O2246" s="4">
        <f t="shared" si="292"/>
        <v>6.2565475837353519</v>
      </c>
      <c r="P2246" s="5" t="s">
        <v>847</v>
      </c>
      <c r="Q2246" t="str">
        <f>VLOOKUP(P2246,Key!$A$2:$C$160,2,FALSE)</f>
        <v>Home - MDR</v>
      </c>
      <c r="R2246" t="str">
        <f>VLOOKUP(P2246,Key!$A$2:$C$160,3,FALSE)</f>
        <v>Home - MDR</v>
      </c>
      <c r="S2246" t="str">
        <f>VLOOKUP(P2246,Key!$A$2:$D$160,4,FALSE)</f>
        <v>Home - MDR</v>
      </c>
      <c r="T2246" t="b">
        <v>0</v>
      </c>
      <c r="U2246" s="4">
        <f t="shared" si="293"/>
        <v>13529.318678501322</v>
      </c>
      <c r="Z2246" s="11"/>
      <c r="AA2246" s="11"/>
      <c r="AB2246" s="11"/>
      <c r="AC2246" s="11"/>
      <c r="AE2246" s="11"/>
      <c r="AF2246" s="11"/>
      <c r="AP2246" s="11"/>
      <c r="BM2246" s="11"/>
      <c r="BN2246" s="11"/>
      <c r="BO2246" s="11"/>
      <c r="BQ2246" s="11"/>
      <c r="BR2246" s="11"/>
      <c r="CJ2246" s="11"/>
    </row>
    <row r="2247" spans="1:88" x14ac:dyDescent="0.2">
      <c r="A2247">
        <v>10513809853</v>
      </c>
      <c r="B2247" t="s">
        <v>1900</v>
      </c>
      <c r="D2247" s="9">
        <v>45298</v>
      </c>
      <c r="F2247" s="7">
        <f t="shared" si="287"/>
        <v>45298</v>
      </c>
      <c r="G2247" s="6">
        <f t="shared" si="288"/>
        <v>1</v>
      </c>
      <c r="H2247" s="6">
        <f t="shared" si="289"/>
        <v>7</v>
      </c>
      <c r="I2247" s="6">
        <f t="shared" si="290"/>
        <v>2024</v>
      </c>
      <c r="J2247" t="s">
        <v>1117</v>
      </c>
      <c r="K2247" t="s">
        <v>5</v>
      </c>
      <c r="L2247">
        <v>3600</v>
      </c>
      <c r="M2247">
        <v>10943.5615234375</v>
      </c>
      <c r="N2247" s="4">
        <f t="shared" si="291"/>
        <v>10.9435615234375</v>
      </c>
      <c r="O2247" s="4">
        <f t="shared" si="292"/>
        <v>6.8000117673798828</v>
      </c>
      <c r="P2247" s="5" t="s">
        <v>847</v>
      </c>
      <c r="Q2247" t="str">
        <f>VLOOKUP(P2247,Key!$A$2:$C$160,2,FALSE)</f>
        <v>Home - MDR</v>
      </c>
      <c r="R2247" t="str">
        <f>VLOOKUP(P2247,Key!$A$2:$C$160,3,FALSE)</f>
        <v>Home - MDR</v>
      </c>
      <c r="S2247" t="str">
        <f>VLOOKUP(P2247,Key!$A$2:$D$160,4,FALSE)</f>
        <v>Home - MDR</v>
      </c>
      <c r="T2247" t="b">
        <v>1</v>
      </c>
      <c r="U2247" s="4">
        <f t="shared" si="293"/>
        <v>13536.118690268702</v>
      </c>
      <c r="AA2247" s="11"/>
      <c r="AP2247" s="11"/>
      <c r="CJ2247" s="11"/>
    </row>
    <row r="2248" spans="1:88" x14ac:dyDescent="0.2">
      <c r="A2248">
        <v>10519036921</v>
      </c>
      <c r="B2248" t="s">
        <v>1901</v>
      </c>
      <c r="D2248" s="9">
        <v>45299</v>
      </c>
      <c r="F2248" s="7">
        <f t="shared" si="287"/>
        <v>45299</v>
      </c>
      <c r="G2248" s="6">
        <f t="shared" si="288"/>
        <v>1</v>
      </c>
      <c r="H2248" s="6">
        <f t="shared" si="289"/>
        <v>8</v>
      </c>
      <c r="I2248" s="6">
        <f t="shared" si="290"/>
        <v>2024</v>
      </c>
      <c r="J2248" t="s">
        <v>1117</v>
      </c>
      <c r="K2248" t="s">
        <v>5</v>
      </c>
      <c r="L2248">
        <v>1800</v>
      </c>
      <c r="M2248">
        <v>5793.64990234375</v>
      </c>
      <c r="N2248" s="4">
        <f t="shared" si="291"/>
        <v>5.7936499023437502</v>
      </c>
      <c r="O2248" s="4">
        <f t="shared" si="292"/>
        <v>3.6000060334692385</v>
      </c>
      <c r="P2248" s="5" t="s">
        <v>847</v>
      </c>
      <c r="Q2248" t="str">
        <f>VLOOKUP(P2248,Key!$A$2:$C$160,2,FALSE)</f>
        <v>Home - MDR</v>
      </c>
      <c r="R2248" t="str">
        <f>VLOOKUP(P2248,Key!$A$2:$C$160,3,FALSE)</f>
        <v>Home - MDR</v>
      </c>
      <c r="S2248" t="str">
        <f>VLOOKUP(P2248,Key!$A$2:$D$160,4,FALSE)</f>
        <v>Home - MDR</v>
      </c>
      <c r="T2248" t="b">
        <v>1</v>
      </c>
      <c r="U2248" s="4">
        <f t="shared" si="293"/>
        <v>13539.718696302172</v>
      </c>
      <c r="AA2248" s="11"/>
      <c r="AP2248" s="11"/>
      <c r="CJ2248" s="11"/>
    </row>
    <row r="2249" spans="1:88" x14ac:dyDescent="0.2">
      <c r="A2249">
        <v>10525758582</v>
      </c>
      <c r="B2249" t="s">
        <v>1902</v>
      </c>
      <c r="D2249" s="9">
        <v>45300</v>
      </c>
      <c r="F2249" s="7">
        <f t="shared" si="287"/>
        <v>45300</v>
      </c>
      <c r="G2249" s="6">
        <f t="shared" si="288"/>
        <v>1</v>
      </c>
      <c r="H2249" s="6">
        <f t="shared" si="289"/>
        <v>9</v>
      </c>
      <c r="I2249" s="6">
        <f t="shared" si="290"/>
        <v>2024</v>
      </c>
      <c r="J2249" t="s">
        <v>1117</v>
      </c>
      <c r="K2249" t="s">
        <v>5</v>
      </c>
      <c r="L2249">
        <v>2400</v>
      </c>
      <c r="M2249">
        <v>7678.75927734375</v>
      </c>
      <c r="N2249" s="4">
        <f t="shared" si="291"/>
        <v>7.6787592773437501</v>
      </c>
      <c r="O2249" s="4">
        <f t="shared" si="292"/>
        <v>4.7713583309223635</v>
      </c>
      <c r="P2249" s="5" t="s">
        <v>847</v>
      </c>
      <c r="Q2249" t="str">
        <f>VLOOKUP(P2249,Key!$A$2:$C$160,2,FALSE)</f>
        <v>Home - MDR</v>
      </c>
      <c r="R2249" t="str">
        <f>VLOOKUP(P2249,Key!$A$2:$C$160,3,FALSE)</f>
        <v>Home - MDR</v>
      </c>
      <c r="S2249" t="str">
        <f>VLOOKUP(P2249,Key!$A$2:$D$160,4,FALSE)</f>
        <v>Home - MDR</v>
      </c>
      <c r="T2249" t="b">
        <v>1</v>
      </c>
      <c r="U2249" s="4">
        <f t="shared" si="293"/>
        <v>13544.490054633095</v>
      </c>
      <c r="AA2249" s="11"/>
      <c r="CJ2249" s="11"/>
    </row>
    <row r="2250" spans="1:88" x14ac:dyDescent="0.2">
      <c r="A2250">
        <v>10532252736</v>
      </c>
      <c r="B2250" t="s">
        <v>1903</v>
      </c>
      <c r="D2250" s="9">
        <v>45301</v>
      </c>
      <c r="F2250" s="7">
        <f t="shared" si="287"/>
        <v>45301</v>
      </c>
      <c r="G2250" s="6">
        <f t="shared" si="288"/>
        <v>1</v>
      </c>
      <c r="H2250" s="6">
        <f t="shared" si="289"/>
        <v>10</v>
      </c>
      <c r="I2250" s="6">
        <f t="shared" si="290"/>
        <v>2024</v>
      </c>
      <c r="J2250" t="s">
        <v>4</v>
      </c>
      <c r="K2250" t="s">
        <v>5</v>
      </c>
      <c r="L2250">
        <v>3064</v>
      </c>
      <c r="M2250">
        <v>10455.01953125</v>
      </c>
      <c r="N2250" s="4">
        <f t="shared" si="291"/>
        <v>10.45501953125</v>
      </c>
      <c r="O2250" s="4">
        <f t="shared" si="292"/>
        <v>6.4964459411523441</v>
      </c>
      <c r="P2250" s="5" t="s">
        <v>847</v>
      </c>
      <c r="Q2250" t="str">
        <f>VLOOKUP(P2250,Key!$A$2:$C$160,2,FALSE)</f>
        <v>Home - MDR</v>
      </c>
      <c r="R2250" t="str">
        <f>VLOOKUP(P2250,Key!$A$2:$C$160,3,FALSE)</f>
        <v>Home - MDR</v>
      </c>
      <c r="S2250" t="str">
        <f>VLOOKUP(P2250,Key!$A$2:$D$160,4,FALSE)</f>
        <v>Home - MDR</v>
      </c>
      <c r="T2250" t="b">
        <v>0</v>
      </c>
      <c r="U2250" s="4">
        <f t="shared" si="293"/>
        <v>13550.986500574249</v>
      </c>
      <c r="Z2250" s="11"/>
      <c r="AA2250" s="11"/>
      <c r="AB2250" s="11"/>
      <c r="AC2250" s="11"/>
      <c r="AD2250" s="11"/>
      <c r="AE2250" s="11"/>
      <c r="AF2250" s="11"/>
      <c r="BL2250" s="11"/>
      <c r="BN2250" s="11"/>
      <c r="BO2250" s="11"/>
      <c r="BP2250" s="11"/>
      <c r="BQ2250" s="11"/>
      <c r="BR2250" s="11"/>
      <c r="CB2250" s="11"/>
      <c r="CJ2250" s="11"/>
    </row>
    <row r="2251" spans="1:88" x14ac:dyDescent="0.2">
      <c r="A2251">
        <v>10538543745</v>
      </c>
      <c r="B2251" t="s">
        <v>1904</v>
      </c>
      <c r="D2251" s="9">
        <v>45302</v>
      </c>
      <c r="F2251" s="7">
        <f t="shared" si="287"/>
        <v>45302</v>
      </c>
      <c r="G2251" s="6">
        <f t="shared" si="288"/>
        <v>1</v>
      </c>
      <c r="H2251" s="6">
        <f t="shared" si="289"/>
        <v>11</v>
      </c>
      <c r="I2251" s="6">
        <f t="shared" si="290"/>
        <v>2024</v>
      </c>
      <c r="J2251" t="s">
        <v>1117</v>
      </c>
      <c r="K2251" t="s">
        <v>5</v>
      </c>
      <c r="L2251">
        <v>2400</v>
      </c>
      <c r="M2251">
        <v>7724.86669921875</v>
      </c>
      <c r="N2251" s="4">
        <f t="shared" si="291"/>
        <v>7.72486669921875</v>
      </c>
      <c r="O2251" s="4">
        <f t="shared" si="292"/>
        <v>4.8000081457602537</v>
      </c>
      <c r="P2251" s="5" t="s">
        <v>847</v>
      </c>
      <c r="Q2251" t="str">
        <f>VLOOKUP(P2251,Key!$A$2:$C$160,2,FALSE)</f>
        <v>Home - MDR</v>
      </c>
      <c r="R2251" t="str">
        <f>VLOOKUP(P2251,Key!$A$2:$C$160,3,FALSE)</f>
        <v>Home - MDR</v>
      </c>
      <c r="S2251" t="str">
        <f>VLOOKUP(P2251,Key!$A$2:$D$160,4,FALSE)</f>
        <v>Home - MDR</v>
      </c>
      <c r="T2251" s="5" t="b">
        <v>1</v>
      </c>
      <c r="U2251" s="4">
        <f t="shared" si="293"/>
        <v>13555.786508720008</v>
      </c>
      <c r="AA2251" s="11"/>
      <c r="AP2251" s="11"/>
      <c r="CJ2251" s="11"/>
    </row>
    <row r="2252" spans="1:88" x14ac:dyDescent="0.2">
      <c r="A2252">
        <v>10544941127</v>
      </c>
      <c r="B2252" t="s">
        <v>1905</v>
      </c>
      <c r="D2252" s="9">
        <v>45303</v>
      </c>
      <c r="F2252" s="7">
        <f t="shared" si="287"/>
        <v>45303</v>
      </c>
      <c r="G2252" s="6">
        <f t="shared" si="288"/>
        <v>1</v>
      </c>
      <c r="H2252" s="6">
        <f t="shared" si="289"/>
        <v>12</v>
      </c>
      <c r="I2252" s="6">
        <f t="shared" si="290"/>
        <v>2024</v>
      </c>
      <c r="J2252" t="s">
        <v>1117</v>
      </c>
      <c r="K2252" t="s">
        <v>5</v>
      </c>
      <c r="L2252">
        <v>2160</v>
      </c>
      <c r="M2252">
        <v>6920.19287109375</v>
      </c>
      <c r="N2252" s="4">
        <f t="shared" si="291"/>
        <v>6.9201928710937501</v>
      </c>
      <c r="O2252" s="4">
        <f t="shared" si="292"/>
        <v>4.3000071645043949</v>
      </c>
      <c r="P2252" s="5" t="s">
        <v>847</v>
      </c>
      <c r="Q2252" t="str">
        <f>VLOOKUP(P2252,Key!$A$2:$C$160,2,FALSE)</f>
        <v>Home - MDR</v>
      </c>
      <c r="R2252" t="str">
        <f>VLOOKUP(P2252,Key!$A$2:$C$160,3,FALSE)</f>
        <v>Home - MDR</v>
      </c>
      <c r="S2252" t="str">
        <f>VLOOKUP(P2252,Key!$A$2:$D$160,4,FALSE)</f>
        <v>Home - MDR</v>
      </c>
      <c r="T2252" s="5" t="b">
        <v>1</v>
      </c>
      <c r="U2252" s="4">
        <f t="shared" si="293"/>
        <v>13560.086515884512</v>
      </c>
      <c r="AA2252" s="11"/>
      <c r="AP2252" s="11"/>
      <c r="CJ2252" s="11"/>
    </row>
    <row r="2253" spans="1:88" x14ac:dyDescent="0.2">
      <c r="A2253">
        <v>10552069270</v>
      </c>
      <c r="B2253" t="s">
        <v>1906</v>
      </c>
      <c r="D2253" s="9">
        <v>45304</v>
      </c>
      <c r="F2253" s="7">
        <f t="shared" si="287"/>
        <v>45304</v>
      </c>
      <c r="G2253" s="6">
        <f t="shared" si="288"/>
        <v>1</v>
      </c>
      <c r="H2253" s="6">
        <f t="shared" si="289"/>
        <v>13</v>
      </c>
      <c r="I2253" s="6">
        <f t="shared" si="290"/>
        <v>2024</v>
      </c>
      <c r="J2253" t="s">
        <v>4</v>
      </c>
      <c r="K2253" t="s">
        <v>5</v>
      </c>
      <c r="L2253">
        <v>3063</v>
      </c>
      <c r="M2253">
        <v>10465.080078125</v>
      </c>
      <c r="N2253" s="4">
        <f t="shared" si="291"/>
        <v>10.465080078125</v>
      </c>
      <c r="O2253" s="4">
        <f t="shared" si="292"/>
        <v>6.5026972732246096</v>
      </c>
      <c r="P2253" s="5" t="s">
        <v>847</v>
      </c>
      <c r="Q2253" t="str">
        <f>VLOOKUP(P2253,Key!$A$2:$C$160,2,FALSE)</f>
        <v>Home - MDR</v>
      </c>
      <c r="R2253" t="str">
        <f>VLOOKUP(P2253,Key!$A$2:$C$160,3,FALSE)</f>
        <v>Home - MDR</v>
      </c>
      <c r="S2253" t="str">
        <f>VLOOKUP(P2253,Key!$A$2:$D$160,4,FALSE)</f>
        <v>Home - MDR</v>
      </c>
      <c r="T2253" t="b">
        <v>0</v>
      </c>
      <c r="U2253" s="4">
        <f t="shared" si="293"/>
        <v>13566.589213157737</v>
      </c>
      <c r="Z2253" s="11"/>
      <c r="AA2253" s="11"/>
      <c r="AB2253" s="11"/>
      <c r="AC2253" s="11"/>
      <c r="AD2253" s="11"/>
      <c r="AF2253" s="11"/>
      <c r="AP2253" s="11"/>
      <c r="BL2253" s="11"/>
      <c r="BM2253" s="11"/>
      <c r="BN2253" s="11"/>
      <c r="BO2253" s="11"/>
      <c r="BP2253" s="11"/>
      <c r="BQ2253" s="11"/>
      <c r="BR2253" s="11"/>
      <c r="CB2253" s="11"/>
      <c r="CJ2253" s="11"/>
    </row>
    <row r="2254" spans="1:88" x14ac:dyDescent="0.2">
      <c r="A2254">
        <v>10559121983</v>
      </c>
      <c r="B2254" t="s">
        <v>1907</v>
      </c>
      <c r="D2254" s="9">
        <v>45305</v>
      </c>
      <c r="F2254" s="7">
        <f t="shared" si="287"/>
        <v>45305</v>
      </c>
      <c r="G2254" s="6">
        <f t="shared" si="288"/>
        <v>1</v>
      </c>
      <c r="H2254" s="6">
        <f t="shared" si="289"/>
        <v>14</v>
      </c>
      <c r="I2254" s="6">
        <f t="shared" si="290"/>
        <v>2024</v>
      </c>
      <c r="J2254" t="s">
        <v>1117</v>
      </c>
      <c r="K2254" t="s">
        <v>5</v>
      </c>
      <c r="L2254">
        <v>3600</v>
      </c>
      <c r="M2254">
        <v>11104.49609375</v>
      </c>
      <c r="N2254" s="4">
        <f t="shared" si="291"/>
        <v>11.104496093750001</v>
      </c>
      <c r="O2254" s="4">
        <f t="shared" si="292"/>
        <v>6.9000118422695316</v>
      </c>
      <c r="P2254" s="5" t="s">
        <v>847</v>
      </c>
      <c r="Q2254" t="str">
        <f>VLOOKUP(P2254,Key!$A$2:$C$160,2,FALSE)</f>
        <v>Home - MDR</v>
      </c>
      <c r="R2254" t="str">
        <f>VLOOKUP(P2254,Key!$A$2:$C$160,3,FALSE)</f>
        <v>Home - MDR</v>
      </c>
      <c r="S2254" t="str">
        <f>VLOOKUP(P2254,Key!$A$2:$D$160,4,FALSE)</f>
        <v>Home - MDR</v>
      </c>
      <c r="T2254" t="b">
        <v>1</v>
      </c>
      <c r="U2254" s="4">
        <f t="shared" si="293"/>
        <v>13573.489225000007</v>
      </c>
      <c r="AA2254" s="11"/>
      <c r="AP2254" s="11"/>
      <c r="CJ2254" s="11"/>
    </row>
    <row r="2255" spans="1:88" x14ac:dyDescent="0.2">
      <c r="A2255">
        <v>10563911618</v>
      </c>
      <c r="B2255" t="s">
        <v>1908</v>
      </c>
      <c r="D2255" s="9">
        <v>45306</v>
      </c>
      <c r="F2255" s="7">
        <f t="shared" si="287"/>
        <v>45306</v>
      </c>
      <c r="G2255" s="6">
        <f t="shared" si="288"/>
        <v>1</v>
      </c>
      <c r="H2255" s="6">
        <f t="shared" si="289"/>
        <v>15</v>
      </c>
      <c r="I2255" s="6">
        <f t="shared" si="290"/>
        <v>2024</v>
      </c>
      <c r="J2255" t="s">
        <v>1117</v>
      </c>
      <c r="K2255" t="s">
        <v>5</v>
      </c>
      <c r="L2255">
        <v>1980</v>
      </c>
      <c r="M2255">
        <v>6199.4033203125</v>
      </c>
      <c r="N2255" s="4">
        <f t="shared" si="291"/>
        <v>6.1994033203125003</v>
      </c>
      <c r="O2255" s="4">
        <f t="shared" si="292"/>
        <v>3.8521294405458986</v>
      </c>
      <c r="P2255" s="5" t="s">
        <v>847</v>
      </c>
      <c r="Q2255" t="str">
        <f>VLOOKUP(P2255,Key!$A$2:$C$160,2,FALSE)</f>
        <v>Home - MDR</v>
      </c>
      <c r="R2255" t="str">
        <f>VLOOKUP(P2255,Key!$A$2:$C$160,3,FALSE)</f>
        <v>Home - MDR</v>
      </c>
      <c r="S2255" t="str">
        <f>VLOOKUP(P2255,Key!$A$2:$D$160,4,FALSE)</f>
        <v>Home - MDR</v>
      </c>
      <c r="T2255" t="b">
        <v>1</v>
      </c>
      <c r="U2255" s="4">
        <f t="shared" si="293"/>
        <v>13577.341354440552</v>
      </c>
      <c r="AA2255" s="11"/>
      <c r="AP2255" s="11"/>
      <c r="CJ2255" s="11"/>
    </row>
    <row r="2256" spans="1:88" x14ac:dyDescent="0.2">
      <c r="A2256">
        <v>10571975411</v>
      </c>
      <c r="B2256" t="s">
        <v>1909</v>
      </c>
      <c r="D2256" s="9">
        <v>45307</v>
      </c>
      <c r="F2256" s="7">
        <f t="shared" si="287"/>
        <v>45307</v>
      </c>
      <c r="G2256" s="6">
        <f t="shared" si="288"/>
        <v>1</v>
      </c>
      <c r="H2256" s="6">
        <f t="shared" si="289"/>
        <v>16</v>
      </c>
      <c r="I2256" s="6">
        <f t="shared" si="290"/>
        <v>2024</v>
      </c>
      <c r="J2256" t="s">
        <v>1117</v>
      </c>
      <c r="K2256" t="s">
        <v>5</v>
      </c>
      <c r="L2256">
        <v>2280</v>
      </c>
      <c r="M2256">
        <v>7237.2685546875</v>
      </c>
      <c r="N2256" s="4">
        <f t="shared" si="291"/>
        <v>7.2372685546874997</v>
      </c>
      <c r="O2256" s="4">
        <f t="shared" si="292"/>
        <v>4.4970287990947266</v>
      </c>
      <c r="P2256" s="5" t="s">
        <v>847</v>
      </c>
      <c r="Q2256" t="str">
        <f>VLOOKUP(P2256,Key!$A$2:$C$160,2,FALSE)</f>
        <v>Home - MDR</v>
      </c>
      <c r="R2256" t="str">
        <f>VLOOKUP(P2256,Key!$A$2:$C$160,3,FALSE)</f>
        <v>Home - MDR</v>
      </c>
      <c r="S2256" t="str">
        <f>VLOOKUP(P2256,Key!$A$2:$D$160,4,FALSE)</f>
        <v>Home - MDR</v>
      </c>
      <c r="T2256" t="b">
        <v>1</v>
      </c>
      <c r="U2256" s="4">
        <f t="shared" si="293"/>
        <v>13581.838383239647</v>
      </c>
      <c r="AA2256" s="11"/>
      <c r="AP2256" s="11"/>
      <c r="CJ2256" s="11"/>
    </row>
    <row r="2257" spans="1:88" x14ac:dyDescent="0.2">
      <c r="A2257">
        <v>10577384622</v>
      </c>
      <c r="B2257" t="s">
        <v>1910</v>
      </c>
      <c r="D2257" s="9">
        <v>45308</v>
      </c>
      <c r="F2257" s="7">
        <f t="shared" si="287"/>
        <v>45308</v>
      </c>
      <c r="G2257" s="6">
        <f t="shared" si="288"/>
        <v>1</v>
      </c>
      <c r="H2257" s="6">
        <f t="shared" si="289"/>
        <v>17</v>
      </c>
      <c r="I2257" s="6">
        <f t="shared" si="290"/>
        <v>2024</v>
      </c>
      <c r="J2257" t="s">
        <v>4</v>
      </c>
      <c r="K2257" t="s">
        <v>5</v>
      </c>
      <c r="L2257">
        <v>2912</v>
      </c>
      <c r="M2257">
        <v>10108.58984375</v>
      </c>
      <c r="N2257" s="4">
        <f t="shared" si="291"/>
        <v>10.10858984375</v>
      </c>
      <c r="O2257" s="4">
        <f t="shared" si="292"/>
        <v>6.2811845798007813</v>
      </c>
      <c r="P2257" s="5" t="s">
        <v>847</v>
      </c>
      <c r="Q2257" t="str">
        <f>VLOOKUP(P2257,Key!$A$2:$C$160,2,FALSE)</f>
        <v>Home - MDR</v>
      </c>
      <c r="R2257" t="str">
        <f>VLOOKUP(P2257,Key!$A$2:$C$160,3,FALSE)</f>
        <v>Home - MDR</v>
      </c>
      <c r="S2257" t="str">
        <f>VLOOKUP(P2257,Key!$A$2:$D$160,4,FALSE)</f>
        <v>Home - MDR</v>
      </c>
      <c r="T2257" t="b">
        <v>0</v>
      </c>
      <c r="U2257" s="4">
        <f t="shared" si="293"/>
        <v>13588.119567819447</v>
      </c>
      <c r="Z2257" s="11"/>
      <c r="AA2257" s="11"/>
      <c r="AB2257" s="11"/>
      <c r="AC2257" s="11"/>
      <c r="AD2257" s="11"/>
      <c r="AF2257" s="11"/>
      <c r="AP2257" s="11"/>
      <c r="BL2257" s="11"/>
      <c r="BM2257" s="11"/>
      <c r="BN2257" s="11"/>
      <c r="BP2257" s="11"/>
      <c r="BQ2257" s="11"/>
      <c r="BR2257" s="11"/>
      <c r="CB2257" s="11"/>
      <c r="CJ2257" s="11"/>
    </row>
    <row r="2258" spans="1:88" x14ac:dyDescent="0.2">
      <c r="A2258">
        <v>10583482401</v>
      </c>
      <c r="B2258" t="s">
        <v>1911</v>
      </c>
      <c r="D2258" s="9">
        <v>45309</v>
      </c>
      <c r="F2258" s="7">
        <f t="shared" si="287"/>
        <v>45309</v>
      </c>
      <c r="G2258" s="6">
        <f t="shared" si="288"/>
        <v>1</v>
      </c>
      <c r="H2258" s="6">
        <f t="shared" si="289"/>
        <v>18</v>
      </c>
      <c r="I2258" s="6">
        <f t="shared" si="290"/>
        <v>2024</v>
      </c>
      <c r="J2258" t="s">
        <v>1117</v>
      </c>
      <c r="K2258" t="s">
        <v>5</v>
      </c>
      <c r="L2258">
        <v>2400</v>
      </c>
      <c r="M2258">
        <v>7563.93212890625</v>
      </c>
      <c r="N2258" s="4">
        <f t="shared" si="291"/>
        <v>7.5639321289062504</v>
      </c>
      <c r="O2258" s="4">
        <f t="shared" si="292"/>
        <v>4.7000080708706058</v>
      </c>
      <c r="P2258" s="5" t="s">
        <v>847</v>
      </c>
      <c r="Q2258" t="str">
        <f>VLOOKUP(P2258,Key!$A$2:$C$160,2,FALSE)</f>
        <v>Home - MDR</v>
      </c>
      <c r="R2258" t="str">
        <f>VLOOKUP(P2258,Key!$A$2:$C$160,3,FALSE)</f>
        <v>Home - MDR</v>
      </c>
      <c r="S2258" t="str">
        <f>VLOOKUP(P2258,Key!$A$2:$D$160,4,FALSE)</f>
        <v>Home - MDR</v>
      </c>
      <c r="T2258" s="5" t="b">
        <v>1</v>
      </c>
      <c r="U2258" s="4">
        <f t="shared" si="293"/>
        <v>13592.819575890318</v>
      </c>
      <c r="AA2258" s="11"/>
      <c r="AP2258" s="11"/>
      <c r="CJ2258" s="11"/>
    </row>
    <row r="2259" spans="1:88" x14ac:dyDescent="0.2">
      <c r="A2259">
        <v>10589437484</v>
      </c>
      <c r="B2259" t="s">
        <v>1912</v>
      </c>
      <c r="D2259" s="9">
        <v>45310</v>
      </c>
      <c r="F2259" s="7">
        <f t="shared" si="287"/>
        <v>45310</v>
      </c>
      <c r="G2259" s="6">
        <f t="shared" si="288"/>
        <v>1</v>
      </c>
      <c r="H2259" s="6">
        <f t="shared" si="289"/>
        <v>19</v>
      </c>
      <c r="I2259" s="6">
        <f t="shared" si="290"/>
        <v>2024</v>
      </c>
      <c r="J2259" t="s">
        <v>1117</v>
      </c>
      <c r="K2259" t="s">
        <v>5</v>
      </c>
      <c r="L2259">
        <v>2400</v>
      </c>
      <c r="M2259">
        <v>7563.93212890625</v>
      </c>
      <c r="N2259" s="4">
        <f t="shared" si="291"/>
        <v>7.5639321289062504</v>
      </c>
      <c r="O2259" s="4">
        <f t="shared" si="292"/>
        <v>4.7000080708706058</v>
      </c>
      <c r="P2259" s="5" t="s">
        <v>847</v>
      </c>
      <c r="Q2259" t="str">
        <f>VLOOKUP(P2259,Key!$A$2:$C$160,2,FALSE)</f>
        <v>Home - MDR</v>
      </c>
      <c r="R2259" t="str">
        <f>VLOOKUP(P2259,Key!$A$2:$C$160,3,FALSE)</f>
        <v>Home - MDR</v>
      </c>
      <c r="S2259" t="str">
        <f>VLOOKUP(P2259,Key!$A$2:$D$160,4,FALSE)</f>
        <v>Home - MDR</v>
      </c>
      <c r="T2259" s="5" t="b">
        <v>1</v>
      </c>
      <c r="U2259" s="4">
        <f t="shared" si="293"/>
        <v>13597.51958396119</v>
      </c>
      <c r="AA2259" s="11"/>
      <c r="AP2259" s="11"/>
      <c r="CJ2259" s="11"/>
    </row>
    <row r="2260" spans="1:88" x14ac:dyDescent="0.2">
      <c r="A2260">
        <v>10596531245</v>
      </c>
      <c r="B2260" t="s">
        <v>1913</v>
      </c>
      <c r="D2260" s="9">
        <v>45311</v>
      </c>
      <c r="F2260" s="7">
        <f t="shared" si="287"/>
        <v>45311</v>
      </c>
      <c r="G2260" s="6">
        <f t="shared" si="288"/>
        <v>1</v>
      </c>
      <c r="H2260" s="6">
        <f t="shared" si="289"/>
        <v>20</v>
      </c>
      <c r="I2260" s="6">
        <f t="shared" si="290"/>
        <v>2024</v>
      </c>
      <c r="J2260" t="s">
        <v>4</v>
      </c>
      <c r="K2260" t="s">
        <v>5</v>
      </c>
      <c r="L2260">
        <v>2941</v>
      </c>
      <c r="M2260">
        <v>10140.509765625</v>
      </c>
      <c r="N2260" s="4">
        <f t="shared" si="291"/>
        <v>10.140509765625</v>
      </c>
      <c r="O2260" s="4">
        <f t="shared" si="292"/>
        <v>6.3010186935761716</v>
      </c>
      <c r="P2260" s="5" t="s">
        <v>847</v>
      </c>
      <c r="Q2260" t="str">
        <f>VLOOKUP(P2260,Key!$A$2:$C$160,2,FALSE)</f>
        <v>Home - MDR</v>
      </c>
      <c r="R2260" t="str">
        <f>VLOOKUP(P2260,Key!$A$2:$C$160,3,FALSE)</f>
        <v>Home - MDR</v>
      </c>
      <c r="S2260" t="str">
        <f>VLOOKUP(P2260,Key!$A$2:$D$160,4,FALSE)</f>
        <v>Home - MDR</v>
      </c>
      <c r="T2260" t="b">
        <v>0</v>
      </c>
      <c r="U2260" s="4">
        <f t="shared" si="293"/>
        <v>13603.820602654765</v>
      </c>
      <c r="Z2260" s="11"/>
      <c r="AA2260" s="11"/>
      <c r="AB2260" s="11"/>
      <c r="AC2260" s="11"/>
      <c r="AD2260" s="11"/>
      <c r="AE2260" s="11"/>
      <c r="AP2260" s="11"/>
      <c r="BL2260" s="11"/>
      <c r="BM2260" s="11"/>
      <c r="BN2260" s="11"/>
      <c r="BO2260" s="11"/>
      <c r="BP2260" s="11"/>
      <c r="BQ2260" s="11"/>
      <c r="BR2260" s="11"/>
      <c r="BT2260" s="11"/>
      <c r="BZ2260" s="11"/>
      <c r="CB2260" s="11"/>
      <c r="CJ2260" s="11"/>
    </row>
    <row r="2261" spans="1:88" x14ac:dyDescent="0.2">
      <c r="A2261">
        <v>10603184124</v>
      </c>
      <c r="B2261" t="s">
        <v>1914</v>
      </c>
      <c r="D2261" s="9">
        <v>45312</v>
      </c>
      <c r="F2261" s="7">
        <f t="shared" si="287"/>
        <v>45312</v>
      </c>
      <c r="G2261" s="6">
        <f t="shared" si="288"/>
        <v>1</v>
      </c>
      <c r="H2261" s="6">
        <f t="shared" si="289"/>
        <v>21</v>
      </c>
      <c r="I2261" s="6">
        <f t="shared" si="290"/>
        <v>2024</v>
      </c>
      <c r="J2261" t="s">
        <v>4</v>
      </c>
      <c r="K2261" t="s">
        <v>5</v>
      </c>
      <c r="L2261">
        <v>3036</v>
      </c>
      <c r="M2261">
        <v>10551.599609375</v>
      </c>
      <c r="N2261" s="4">
        <f t="shared" si="291"/>
        <v>10.551599609375</v>
      </c>
      <c r="O2261" s="4">
        <f t="shared" si="292"/>
        <v>6.5564580008769529</v>
      </c>
      <c r="P2261" s="5" t="s">
        <v>847</v>
      </c>
      <c r="Q2261" t="str">
        <f>VLOOKUP(P2261,Key!$A$2:$C$160,2,FALSE)</f>
        <v>Home - MDR</v>
      </c>
      <c r="R2261" t="str">
        <f>VLOOKUP(P2261,Key!$A$2:$C$160,3,FALSE)</f>
        <v>Home - MDR</v>
      </c>
      <c r="S2261" t="str">
        <f>VLOOKUP(P2261,Key!$A$2:$D$160,4,FALSE)</f>
        <v>Home - MDR</v>
      </c>
      <c r="T2261" t="b">
        <v>0</v>
      </c>
      <c r="U2261" s="4">
        <f t="shared" si="293"/>
        <v>13610.377060655643</v>
      </c>
      <c r="Z2261" s="11"/>
      <c r="AA2261" s="11"/>
      <c r="AB2261" s="11"/>
      <c r="AC2261" s="11"/>
      <c r="AE2261" s="11"/>
      <c r="AF2261" s="11"/>
      <c r="AP2261" s="11"/>
      <c r="BL2261" s="11"/>
      <c r="BM2261" s="11"/>
      <c r="BO2261" s="11"/>
      <c r="BP2261" s="11"/>
      <c r="BQ2261" s="11"/>
      <c r="BR2261" s="11"/>
      <c r="BZ2261" s="11"/>
      <c r="CB2261" s="11"/>
      <c r="CJ2261" s="11"/>
    </row>
    <row r="2262" spans="1:88" x14ac:dyDescent="0.2">
      <c r="A2262">
        <v>10608425147</v>
      </c>
      <c r="B2262" t="s">
        <v>1915</v>
      </c>
      <c r="D2262" s="9">
        <v>45313</v>
      </c>
      <c r="F2262" s="7">
        <f t="shared" si="287"/>
        <v>45313</v>
      </c>
      <c r="G2262" s="6">
        <f t="shared" si="288"/>
        <v>1</v>
      </c>
      <c r="H2262" s="6">
        <f t="shared" si="289"/>
        <v>22</v>
      </c>
      <c r="I2262" s="6">
        <f t="shared" si="290"/>
        <v>2024</v>
      </c>
      <c r="J2262" t="s">
        <v>1117</v>
      </c>
      <c r="K2262" t="s">
        <v>5</v>
      </c>
      <c r="L2262">
        <v>2460</v>
      </c>
      <c r="M2262">
        <v>7732.3759765625</v>
      </c>
      <c r="N2262" s="4">
        <f t="shared" si="291"/>
        <v>7.7323759765625004</v>
      </c>
      <c r="O2262" s="4">
        <f t="shared" si="292"/>
        <v>4.8046741929326169</v>
      </c>
      <c r="P2262" s="5" t="s">
        <v>847</v>
      </c>
      <c r="Q2262" t="str">
        <f>VLOOKUP(P2262,Key!$A$2:$C$160,2,FALSE)</f>
        <v>Home - MDR</v>
      </c>
      <c r="R2262" t="str">
        <f>VLOOKUP(P2262,Key!$A$2:$C$160,3,FALSE)</f>
        <v>Home - MDR</v>
      </c>
      <c r="S2262" t="str">
        <f>VLOOKUP(P2262,Key!$A$2:$D$160,4,FALSE)</f>
        <v>Home - MDR</v>
      </c>
      <c r="T2262" s="5" t="b">
        <v>1</v>
      </c>
      <c r="U2262" s="4">
        <f t="shared" si="293"/>
        <v>13615.181734848575</v>
      </c>
      <c r="AA2262" s="11"/>
      <c r="AP2262" s="11"/>
      <c r="CJ2262" s="11"/>
    </row>
    <row r="2263" spans="1:88" x14ac:dyDescent="0.2">
      <c r="A2263">
        <v>10615084946</v>
      </c>
      <c r="B2263" t="s">
        <v>1916</v>
      </c>
      <c r="D2263" s="9">
        <v>45314</v>
      </c>
      <c r="F2263" s="7">
        <f t="shared" si="287"/>
        <v>45314</v>
      </c>
      <c r="G2263" s="6">
        <f t="shared" si="288"/>
        <v>1</v>
      </c>
      <c r="H2263" s="6">
        <f t="shared" si="289"/>
        <v>23</v>
      </c>
      <c r="I2263" s="6">
        <f t="shared" si="290"/>
        <v>2024</v>
      </c>
      <c r="J2263" t="s">
        <v>1117</v>
      </c>
      <c r="K2263" t="s">
        <v>5</v>
      </c>
      <c r="L2263">
        <v>2700</v>
      </c>
      <c r="M2263">
        <v>8529.5400390625</v>
      </c>
      <c r="N2263" s="4">
        <f t="shared" si="291"/>
        <v>8.5295400390624998</v>
      </c>
      <c r="O2263" s="4">
        <f t="shared" si="292"/>
        <v>5.3000088236123046</v>
      </c>
      <c r="P2263" s="5" t="s">
        <v>847</v>
      </c>
      <c r="Q2263" t="str">
        <f>VLOOKUP(P2263,Key!$A$2:$C$160,2,FALSE)</f>
        <v>Home - MDR</v>
      </c>
      <c r="R2263" t="str">
        <f>VLOOKUP(P2263,Key!$A$2:$C$160,3,FALSE)</f>
        <v>Home - MDR</v>
      </c>
      <c r="S2263" t="str">
        <f>VLOOKUP(P2263,Key!$A$2:$D$160,4,FALSE)</f>
        <v>Home - MDR</v>
      </c>
      <c r="T2263" s="5" t="b">
        <v>1</v>
      </c>
      <c r="U2263" s="4">
        <f t="shared" si="293"/>
        <v>13620.481743672188</v>
      </c>
      <c r="AA2263" s="11"/>
      <c r="AP2263" s="11"/>
      <c r="CJ2263" s="11"/>
    </row>
    <row r="2264" spans="1:88" x14ac:dyDescent="0.2">
      <c r="A2264">
        <v>10621831020</v>
      </c>
      <c r="B2264" t="s">
        <v>1917</v>
      </c>
      <c r="D2264" s="9">
        <v>45315</v>
      </c>
      <c r="F2264" s="7">
        <f t="shared" si="287"/>
        <v>45315</v>
      </c>
      <c r="G2264" s="6">
        <f t="shared" si="288"/>
        <v>1</v>
      </c>
      <c r="H2264" s="6">
        <f t="shared" si="289"/>
        <v>24</v>
      </c>
      <c r="I2264" s="6">
        <f t="shared" si="290"/>
        <v>2024</v>
      </c>
      <c r="J2264" t="s">
        <v>4</v>
      </c>
      <c r="K2264" t="s">
        <v>5</v>
      </c>
      <c r="L2264">
        <v>2978</v>
      </c>
      <c r="M2264">
        <v>10403.5400390625</v>
      </c>
      <c r="N2264" s="4">
        <f t="shared" si="291"/>
        <v>10.4035400390625</v>
      </c>
      <c r="O2264" s="4">
        <f t="shared" si="292"/>
        <v>6.4644580776123046</v>
      </c>
      <c r="P2264" s="5" t="s">
        <v>847</v>
      </c>
      <c r="Q2264" t="str">
        <f>VLOOKUP(P2264,Key!$A$2:$C$160,2,FALSE)</f>
        <v>Home - MDR</v>
      </c>
      <c r="R2264" t="str">
        <f>VLOOKUP(P2264,Key!$A$2:$C$160,3,FALSE)</f>
        <v>Home - MDR</v>
      </c>
      <c r="S2264" t="str">
        <f>VLOOKUP(P2264,Key!$A$2:$D$160,4,FALSE)</f>
        <v>Home - MDR</v>
      </c>
      <c r="T2264" t="b">
        <v>0</v>
      </c>
      <c r="U2264" s="4">
        <f t="shared" si="293"/>
        <v>13626.946201749801</v>
      </c>
      <c r="Z2264" s="11"/>
      <c r="AA2264" s="11"/>
      <c r="AB2264" s="11"/>
      <c r="AC2264" s="11"/>
      <c r="AD2264" s="11"/>
      <c r="AE2264" s="11"/>
      <c r="AF2264" s="11"/>
      <c r="BL2264" s="11"/>
      <c r="BM2264" s="11"/>
      <c r="BN2264" s="11"/>
      <c r="BO2264" s="11"/>
      <c r="BP2264" s="11"/>
      <c r="BQ2264" s="11"/>
      <c r="BR2264" s="11"/>
      <c r="CJ2264" s="11"/>
    </row>
    <row r="2265" spans="1:88" x14ac:dyDescent="0.2">
      <c r="A2265">
        <v>10628174712</v>
      </c>
      <c r="B2265" t="s">
        <v>1918</v>
      </c>
      <c r="D2265" s="9">
        <v>45316</v>
      </c>
      <c r="F2265" s="7">
        <f t="shared" si="287"/>
        <v>45316</v>
      </c>
      <c r="G2265" s="6">
        <f t="shared" si="288"/>
        <v>1</v>
      </c>
      <c r="H2265" s="6">
        <f t="shared" si="289"/>
        <v>25</v>
      </c>
      <c r="I2265" s="6">
        <f t="shared" si="290"/>
        <v>2024</v>
      </c>
      <c r="J2265" t="s">
        <v>1117</v>
      </c>
      <c r="K2265" t="s">
        <v>5</v>
      </c>
      <c r="L2265">
        <v>2400</v>
      </c>
      <c r="M2265">
        <v>7563.93212890625</v>
      </c>
      <c r="N2265" s="4">
        <f t="shared" si="291"/>
        <v>7.5639321289062504</v>
      </c>
      <c r="O2265" s="4">
        <f t="shared" si="292"/>
        <v>4.7000080708706058</v>
      </c>
      <c r="P2265" s="5" t="s">
        <v>847</v>
      </c>
      <c r="Q2265" t="str">
        <f>VLOOKUP(P2265,Key!$A$2:$C$160,2,FALSE)</f>
        <v>Home - MDR</v>
      </c>
      <c r="R2265" t="str">
        <f>VLOOKUP(P2265,Key!$A$2:$C$160,3,FALSE)</f>
        <v>Home - MDR</v>
      </c>
      <c r="S2265" t="str">
        <f>VLOOKUP(P2265,Key!$A$2:$D$160,4,FALSE)</f>
        <v>Home - MDR</v>
      </c>
      <c r="T2265" s="5" t="b">
        <v>1</v>
      </c>
      <c r="U2265" s="4">
        <f t="shared" si="293"/>
        <v>13631.646209820672</v>
      </c>
      <c r="AA2265" s="11"/>
      <c r="AP2265" s="11"/>
      <c r="CJ2265" s="11"/>
    </row>
    <row r="2266" spans="1:88" x14ac:dyDescent="0.2">
      <c r="A2266">
        <v>10634517402</v>
      </c>
      <c r="B2266" t="s">
        <v>1919</v>
      </c>
      <c r="D2266" s="9">
        <v>45317</v>
      </c>
      <c r="F2266" s="7">
        <f t="shared" si="287"/>
        <v>45317</v>
      </c>
      <c r="G2266" s="6">
        <f t="shared" si="288"/>
        <v>1</v>
      </c>
      <c r="H2266" s="6">
        <f t="shared" si="289"/>
        <v>26</v>
      </c>
      <c r="I2266" s="6">
        <f t="shared" si="290"/>
        <v>2024</v>
      </c>
      <c r="J2266" t="s">
        <v>1117</v>
      </c>
      <c r="K2266" t="s">
        <v>5</v>
      </c>
      <c r="L2266">
        <v>2460</v>
      </c>
      <c r="M2266">
        <v>7724.86669921875</v>
      </c>
      <c r="N2266" s="4">
        <f t="shared" si="291"/>
        <v>7.72486669921875</v>
      </c>
      <c r="O2266" s="4">
        <f t="shared" si="292"/>
        <v>4.8000081457602537</v>
      </c>
      <c r="P2266" s="5" t="s">
        <v>847</v>
      </c>
      <c r="Q2266" t="str">
        <f>VLOOKUP(P2266,Key!$A$2:$C$160,2,FALSE)</f>
        <v>Home - MDR</v>
      </c>
      <c r="R2266" t="str">
        <f>VLOOKUP(P2266,Key!$A$2:$C$160,3,FALSE)</f>
        <v>Home - MDR</v>
      </c>
      <c r="S2266" t="str">
        <f>VLOOKUP(P2266,Key!$A$2:$D$160,4,FALSE)</f>
        <v>Home - MDR</v>
      </c>
      <c r="T2266" s="5" t="b">
        <v>1</v>
      </c>
      <c r="U2266" s="4">
        <f t="shared" si="293"/>
        <v>13636.446217966432</v>
      </c>
      <c r="AA2266" s="11"/>
      <c r="CJ2266" s="11"/>
    </row>
    <row r="2267" spans="1:88" x14ac:dyDescent="0.2">
      <c r="A2267">
        <v>10641723201</v>
      </c>
      <c r="B2267" t="s">
        <v>1920</v>
      </c>
      <c r="D2267" s="9">
        <v>45318</v>
      </c>
      <c r="F2267" s="7">
        <f t="shared" si="287"/>
        <v>45318</v>
      </c>
      <c r="G2267" s="6">
        <f t="shared" si="288"/>
        <v>1</v>
      </c>
      <c r="H2267" s="6">
        <f t="shared" si="289"/>
        <v>27</v>
      </c>
      <c r="I2267" s="6">
        <f t="shared" si="290"/>
        <v>2024</v>
      </c>
      <c r="J2267" t="s">
        <v>4</v>
      </c>
      <c r="K2267" t="s">
        <v>5</v>
      </c>
      <c r="L2267">
        <v>1983</v>
      </c>
      <c r="M2267">
        <v>6829.52978515625</v>
      </c>
      <c r="N2267" s="4">
        <f t="shared" si="291"/>
        <v>6.8295297851562502</v>
      </c>
      <c r="O2267" s="4">
        <f t="shared" si="292"/>
        <v>4.2436717521323244</v>
      </c>
      <c r="P2267" s="5" t="s">
        <v>847</v>
      </c>
      <c r="Q2267" t="str">
        <f>VLOOKUP(P2267,Key!$A$2:$C$160,2,FALSE)</f>
        <v>Home - MDR</v>
      </c>
      <c r="R2267" t="str">
        <f>VLOOKUP(P2267,Key!$A$2:$C$160,3,FALSE)</f>
        <v>Home - MDR</v>
      </c>
      <c r="S2267" t="str">
        <f>VLOOKUP(P2267,Key!$A$2:$D$160,4,FALSE)</f>
        <v>Home - MDR</v>
      </c>
      <c r="T2267" t="b">
        <v>0</v>
      </c>
      <c r="U2267" s="4">
        <f t="shared" si="293"/>
        <v>13640.689889718564</v>
      </c>
      <c r="Z2267" s="11"/>
      <c r="AA2267" s="11"/>
      <c r="AB2267" s="11"/>
      <c r="AC2267" s="11"/>
      <c r="AD2267" s="11"/>
      <c r="AE2267" s="11"/>
      <c r="AF2267" s="11"/>
      <c r="AP2267" s="11"/>
      <c r="BM2267" s="11"/>
      <c r="BN2267" s="11"/>
      <c r="BO2267" s="11"/>
      <c r="BP2267" s="11"/>
      <c r="BQ2267" s="11"/>
      <c r="BR2267" s="11"/>
      <c r="CB2267" s="11"/>
      <c r="CJ2267" s="11"/>
    </row>
    <row r="2268" spans="1:88" x14ac:dyDescent="0.2">
      <c r="A2268">
        <v>10649365919</v>
      </c>
      <c r="B2268" t="s">
        <v>1921</v>
      </c>
      <c r="D2268" s="9">
        <v>45319</v>
      </c>
      <c r="F2268" s="7">
        <f t="shared" ref="F2268:F2331" si="294">DATE(I2268,G2268,H2268)</f>
        <v>45319</v>
      </c>
      <c r="G2268" s="6">
        <f t="shared" ref="G2268:G2331" si="295">MONTH(D2268)</f>
        <v>1</v>
      </c>
      <c r="H2268" s="6">
        <f t="shared" ref="H2268:H2331" si="296">DAY(D2268)</f>
        <v>28</v>
      </c>
      <c r="I2268" s="6">
        <f t="shared" ref="I2268:I2331" si="297">YEAR(D2268)</f>
        <v>2024</v>
      </c>
      <c r="J2268" t="s">
        <v>4</v>
      </c>
      <c r="K2268" t="s">
        <v>5</v>
      </c>
      <c r="L2268">
        <v>2957</v>
      </c>
      <c r="M2268">
        <v>10177.2900390625</v>
      </c>
      <c r="N2268" s="4">
        <f t="shared" si="291"/>
        <v>10.1772900390625</v>
      </c>
      <c r="O2268" s="4">
        <f t="shared" si="292"/>
        <v>6.3238728888623044</v>
      </c>
      <c r="P2268" s="5" t="s">
        <v>847</v>
      </c>
      <c r="Q2268" t="str">
        <f>VLOOKUP(P2268,Key!$A$2:$C$160,2,FALSE)</f>
        <v>Home - MDR</v>
      </c>
      <c r="R2268" t="str">
        <f>VLOOKUP(P2268,Key!$A$2:$C$160,3,FALSE)</f>
        <v>Home - MDR</v>
      </c>
      <c r="S2268" t="str">
        <f>VLOOKUP(P2268,Key!$A$2:$D$160,4,FALSE)</f>
        <v>Home - MDR</v>
      </c>
      <c r="T2268" t="b">
        <v>0</v>
      </c>
      <c r="U2268" s="4">
        <f t="shared" si="293"/>
        <v>13647.013762607427</v>
      </c>
      <c r="Z2268" s="11"/>
      <c r="AA2268" s="11"/>
      <c r="AB2268" s="11"/>
      <c r="AC2268" s="11"/>
      <c r="AF2268" s="11"/>
      <c r="AP2268" s="11"/>
      <c r="BL2268" s="11"/>
      <c r="BM2268" s="11"/>
      <c r="BN2268" s="11"/>
      <c r="BO2268" s="11"/>
      <c r="BP2268" s="11"/>
      <c r="BQ2268" s="11"/>
      <c r="CJ2268" s="11"/>
    </row>
    <row r="2269" spans="1:88" x14ac:dyDescent="0.2">
      <c r="A2269">
        <v>10654808811</v>
      </c>
      <c r="B2269" t="s">
        <v>1922</v>
      </c>
      <c r="D2269" s="9">
        <v>45320</v>
      </c>
      <c r="F2269" s="7">
        <f t="shared" si="294"/>
        <v>45320</v>
      </c>
      <c r="G2269" s="6">
        <f t="shared" si="295"/>
        <v>1</v>
      </c>
      <c r="H2269" s="6">
        <f t="shared" si="296"/>
        <v>29</v>
      </c>
      <c r="I2269" s="6">
        <f t="shared" si="297"/>
        <v>2024</v>
      </c>
      <c r="J2269" t="s">
        <v>4</v>
      </c>
      <c r="K2269" t="s">
        <v>5</v>
      </c>
      <c r="L2269">
        <v>2023</v>
      </c>
      <c r="M2269">
        <v>7001.9501953125</v>
      </c>
      <c r="N2269" s="4">
        <f t="shared" si="291"/>
        <v>7.0019501953125003</v>
      </c>
      <c r="O2269" s="4">
        <f t="shared" si="292"/>
        <v>4.3508087948115239</v>
      </c>
      <c r="P2269" s="5" t="s">
        <v>847</v>
      </c>
      <c r="Q2269" t="str">
        <f>VLOOKUP(P2269,Key!$A$2:$C$160,2,FALSE)</f>
        <v>Home - MDR</v>
      </c>
      <c r="R2269" t="str">
        <f>VLOOKUP(P2269,Key!$A$2:$C$160,3,FALSE)</f>
        <v>Home - MDR</v>
      </c>
      <c r="S2269" t="str">
        <f>VLOOKUP(P2269,Key!$A$2:$D$160,4,FALSE)</f>
        <v>Home - MDR</v>
      </c>
      <c r="T2269" t="b">
        <v>0</v>
      </c>
      <c r="U2269" s="4">
        <f t="shared" si="293"/>
        <v>13651.364571402239</v>
      </c>
      <c r="Z2269" s="11"/>
      <c r="AA2269" s="11"/>
      <c r="AB2269" s="11"/>
      <c r="AC2269" s="11"/>
      <c r="AD2269" s="11"/>
      <c r="AE2269" s="11"/>
      <c r="AF2269" s="11"/>
      <c r="AP2269" s="11"/>
      <c r="BL2269" s="11"/>
      <c r="BN2269" s="11"/>
      <c r="BP2269" s="11"/>
      <c r="BQ2269" s="11"/>
      <c r="BR2269" s="11"/>
      <c r="CJ2269" s="11"/>
    </row>
    <row r="2270" spans="1:88" x14ac:dyDescent="0.2">
      <c r="A2270">
        <v>10661785700</v>
      </c>
      <c r="B2270" t="s">
        <v>1923</v>
      </c>
      <c r="D2270" s="9">
        <v>45321</v>
      </c>
      <c r="F2270" s="7">
        <f t="shared" si="294"/>
        <v>45321</v>
      </c>
      <c r="G2270" s="6">
        <f t="shared" si="295"/>
        <v>1</v>
      </c>
      <c r="H2270" s="6">
        <f t="shared" si="296"/>
        <v>30</v>
      </c>
      <c r="I2270" s="6">
        <f t="shared" si="297"/>
        <v>2024</v>
      </c>
      <c r="J2270" t="s">
        <v>4</v>
      </c>
      <c r="K2270" t="s">
        <v>5</v>
      </c>
      <c r="L2270">
        <v>2264</v>
      </c>
      <c r="M2270">
        <v>7771.419921875</v>
      </c>
      <c r="N2270" s="4">
        <f t="shared" si="291"/>
        <v>7.7714199218750002</v>
      </c>
      <c r="O2270" s="4">
        <f t="shared" si="292"/>
        <v>4.8289349682753908</v>
      </c>
      <c r="P2270" s="5" t="s">
        <v>847</v>
      </c>
      <c r="Q2270" t="str">
        <f>VLOOKUP(P2270,Key!$A$2:$C$160,2,FALSE)</f>
        <v>Home - MDR</v>
      </c>
      <c r="R2270" t="str">
        <f>VLOOKUP(P2270,Key!$A$2:$C$160,3,FALSE)</f>
        <v>Home - MDR</v>
      </c>
      <c r="S2270" t="str">
        <f>VLOOKUP(P2270,Key!$A$2:$D$160,4,FALSE)</f>
        <v>Home - MDR</v>
      </c>
      <c r="T2270" t="b">
        <v>0</v>
      </c>
      <c r="U2270" s="4">
        <f t="shared" si="293"/>
        <v>13656.193506370513</v>
      </c>
      <c r="Z2270" s="11"/>
      <c r="AA2270" s="11"/>
      <c r="AB2270" s="11"/>
      <c r="AC2270" s="11"/>
      <c r="AD2270" s="11"/>
      <c r="AE2270" s="11"/>
      <c r="BL2270" s="11"/>
      <c r="BM2270" s="11"/>
      <c r="BN2270" s="11"/>
      <c r="BO2270" s="11"/>
      <c r="BP2270" s="11"/>
      <c r="BQ2270" s="11"/>
      <c r="BR2270" s="11"/>
      <c r="CJ2270" s="11"/>
    </row>
    <row r="2271" spans="1:88" x14ac:dyDescent="0.2">
      <c r="A2271">
        <v>10669226755</v>
      </c>
      <c r="B2271" t="s">
        <v>1924</v>
      </c>
      <c r="D2271" s="9">
        <v>45322</v>
      </c>
      <c r="F2271" s="7">
        <f t="shared" si="294"/>
        <v>45322</v>
      </c>
      <c r="G2271" s="6">
        <f t="shared" si="295"/>
        <v>1</v>
      </c>
      <c r="H2271" s="6">
        <f t="shared" si="296"/>
        <v>31</v>
      </c>
      <c r="I2271" s="6">
        <f t="shared" si="297"/>
        <v>2024</v>
      </c>
      <c r="J2271" t="s">
        <v>4</v>
      </c>
      <c r="K2271" t="s">
        <v>5</v>
      </c>
      <c r="L2271">
        <v>2965</v>
      </c>
      <c r="M2271">
        <v>10350.3798828125</v>
      </c>
      <c r="N2271" s="4">
        <f t="shared" si="291"/>
        <v>10.350379882812501</v>
      </c>
      <c r="O2271" s="4">
        <f t="shared" si="292"/>
        <v>6.4314258981630861</v>
      </c>
      <c r="P2271" s="5" t="s">
        <v>847</v>
      </c>
      <c r="Q2271" t="str">
        <f>VLOOKUP(P2271,Key!$A$2:$C$160,2,FALSE)</f>
        <v>Home - MDR</v>
      </c>
      <c r="R2271" t="str">
        <f>VLOOKUP(P2271,Key!$A$2:$C$160,3,FALSE)</f>
        <v>Home - MDR</v>
      </c>
      <c r="S2271" t="str">
        <f>VLOOKUP(P2271,Key!$A$2:$D$160,4,FALSE)</f>
        <v>Home - MDR</v>
      </c>
      <c r="T2271" t="b">
        <v>0</v>
      </c>
      <c r="U2271" s="4">
        <f t="shared" si="293"/>
        <v>13662.624932268676</v>
      </c>
      <c r="Z2271" s="11"/>
      <c r="AA2271" s="11"/>
      <c r="AB2271" s="11"/>
      <c r="AC2271" s="11"/>
      <c r="AE2271" s="11"/>
      <c r="AF2271" s="11"/>
      <c r="AP2271" s="11"/>
      <c r="BL2271" s="11"/>
      <c r="BM2271" s="11"/>
      <c r="BN2271" s="11"/>
      <c r="BP2271" s="11"/>
      <c r="BQ2271" s="11"/>
      <c r="CB2271" s="11"/>
      <c r="CJ2271" s="11"/>
    </row>
    <row r="2272" spans="1:88" x14ac:dyDescent="0.2">
      <c r="A2272">
        <v>10676152553</v>
      </c>
      <c r="B2272" t="s">
        <v>1925</v>
      </c>
      <c r="D2272" s="9">
        <v>45323</v>
      </c>
      <c r="F2272" s="7">
        <f t="shared" si="294"/>
        <v>45323</v>
      </c>
      <c r="G2272" s="6">
        <f t="shared" si="295"/>
        <v>2</v>
      </c>
      <c r="H2272" s="6">
        <f t="shared" si="296"/>
        <v>1</v>
      </c>
      <c r="I2272" s="6">
        <f t="shared" si="297"/>
        <v>2024</v>
      </c>
      <c r="J2272" t="s">
        <v>1117</v>
      </c>
      <c r="K2272" t="s">
        <v>5</v>
      </c>
      <c r="L2272">
        <v>2580</v>
      </c>
      <c r="M2272">
        <v>8046.736328125</v>
      </c>
      <c r="N2272" s="4">
        <f t="shared" si="291"/>
        <v>8.0467363281250002</v>
      </c>
      <c r="O2272" s="4">
        <f t="shared" si="292"/>
        <v>5.0000085989433591</v>
      </c>
      <c r="P2272" s="5" t="s">
        <v>847</v>
      </c>
      <c r="Q2272" t="str">
        <f>VLOOKUP(P2272,Key!$A$2:$C$160,2,FALSE)</f>
        <v>Home - MDR</v>
      </c>
      <c r="R2272" t="str">
        <f>VLOOKUP(P2272,Key!$A$2:$C$160,3,FALSE)</f>
        <v>Home - MDR</v>
      </c>
      <c r="S2272" t="str">
        <f>VLOOKUP(P2272,Key!$A$2:$D$160,4,FALSE)</f>
        <v>Home - MDR</v>
      </c>
      <c r="T2272" s="5" t="b">
        <v>1</v>
      </c>
      <c r="U2272" s="4">
        <f t="shared" si="293"/>
        <v>13667.624940867619</v>
      </c>
      <c r="AA2272" s="11"/>
      <c r="CJ2272" s="11"/>
    </row>
    <row r="2273" spans="1:89" x14ac:dyDescent="0.2">
      <c r="A2273">
        <v>10683294984</v>
      </c>
      <c r="B2273" t="s">
        <v>1926</v>
      </c>
      <c r="D2273" s="9">
        <v>45324</v>
      </c>
      <c r="F2273" s="7">
        <f t="shared" si="294"/>
        <v>45324</v>
      </c>
      <c r="G2273" s="6">
        <f t="shared" si="295"/>
        <v>2</v>
      </c>
      <c r="H2273" s="6">
        <f t="shared" si="296"/>
        <v>2</v>
      </c>
      <c r="I2273" s="6">
        <f t="shared" si="297"/>
        <v>2024</v>
      </c>
      <c r="J2273" t="s">
        <v>1927</v>
      </c>
      <c r="K2273" t="s">
        <v>5</v>
      </c>
      <c r="L2273">
        <v>2220</v>
      </c>
      <c r="M2273">
        <v>6920.19287109375</v>
      </c>
      <c r="N2273" s="4">
        <f t="shared" si="291"/>
        <v>6.9201928710937501</v>
      </c>
      <c r="O2273" s="4">
        <f t="shared" si="292"/>
        <v>4.3000071645043949</v>
      </c>
      <c r="P2273" t="s">
        <v>48</v>
      </c>
      <c r="Q2273" t="str">
        <f>VLOOKUP(P2273,Key!$A$2:$C$160,2,FALSE)</f>
        <v>California</v>
      </c>
      <c r="R2273" t="str">
        <f>VLOOKUP(P2273,Key!$A$2:$C$160,3,FALSE)</f>
        <v>USA</v>
      </c>
      <c r="S2273" t="str">
        <f>VLOOKUP(P2273,Key!$A$2:$D$160,4,FALSE)</f>
        <v>DOM</v>
      </c>
      <c r="T2273" s="5" t="b">
        <v>1</v>
      </c>
      <c r="U2273" s="4">
        <f t="shared" si="293"/>
        <v>13671.924948032123</v>
      </c>
      <c r="AA2273" s="11"/>
      <c r="AP2273" s="11"/>
      <c r="CJ2273" s="11"/>
    </row>
    <row r="2274" spans="1:89" x14ac:dyDescent="0.2">
      <c r="A2274">
        <v>10688856433</v>
      </c>
      <c r="B2274" t="s">
        <v>1928</v>
      </c>
      <c r="D2274" s="9">
        <v>45325</v>
      </c>
      <c r="F2274" s="7">
        <f t="shared" si="294"/>
        <v>45325</v>
      </c>
      <c r="G2274" s="6">
        <f t="shared" si="295"/>
        <v>2</v>
      </c>
      <c r="H2274" s="6">
        <f t="shared" si="296"/>
        <v>3</v>
      </c>
      <c r="I2274" s="6">
        <f t="shared" si="297"/>
        <v>2024</v>
      </c>
      <c r="J2274" t="s">
        <v>1927</v>
      </c>
      <c r="K2274" t="s">
        <v>5</v>
      </c>
      <c r="L2274">
        <v>3720</v>
      </c>
      <c r="M2274">
        <v>11426.365234375</v>
      </c>
      <c r="N2274" s="4">
        <f t="shared" si="291"/>
        <v>11.426365234375</v>
      </c>
      <c r="O2274" s="4">
        <f t="shared" si="292"/>
        <v>7.1000119920488283</v>
      </c>
      <c r="P2274" t="s">
        <v>48</v>
      </c>
      <c r="Q2274" t="str">
        <f>VLOOKUP(P2274,Key!$A$2:$C$160,2,FALSE)</f>
        <v>California</v>
      </c>
      <c r="R2274" t="str">
        <f>VLOOKUP(P2274,Key!$A$2:$C$160,3,FALSE)</f>
        <v>USA</v>
      </c>
      <c r="S2274" t="str">
        <f>VLOOKUP(P2274,Key!$A$2:$D$160,4,FALSE)</f>
        <v>DOM</v>
      </c>
      <c r="T2274" s="5" t="b">
        <v>1</v>
      </c>
      <c r="U2274" s="4">
        <f t="shared" si="293"/>
        <v>13679.024960024171</v>
      </c>
      <c r="AA2274" s="11"/>
      <c r="AP2274" s="11"/>
      <c r="CJ2274" s="11"/>
    </row>
    <row r="2275" spans="1:89" x14ac:dyDescent="0.2">
      <c r="A2275">
        <v>10696381141</v>
      </c>
      <c r="B2275" t="s">
        <v>1929</v>
      </c>
      <c r="D2275" s="9">
        <v>45326</v>
      </c>
      <c r="F2275" s="7">
        <f t="shared" si="294"/>
        <v>45326</v>
      </c>
      <c r="G2275" s="6">
        <f t="shared" si="295"/>
        <v>2</v>
      </c>
      <c r="H2275" s="6">
        <f t="shared" si="296"/>
        <v>4</v>
      </c>
      <c r="I2275" s="6">
        <f t="shared" si="297"/>
        <v>2024</v>
      </c>
      <c r="J2275" t="s">
        <v>1927</v>
      </c>
      <c r="K2275" t="s">
        <v>5</v>
      </c>
      <c r="L2275">
        <v>3600</v>
      </c>
      <c r="M2275">
        <v>11104.49609375</v>
      </c>
      <c r="N2275" s="4">
        <f t="shared" si="291"/>
        <v>11.104496093750001</v>
      </c>
      <c r="O2275" s="4">
        <f t="shared" si="292"/>
        <v>6.9000118422695316</v>
      </c>
      <c r="P2275" t="s">
        <v>48</v>
      </c>
      <c r="Q2275" t="str">
        <f>VLOOKUP(P2275,Key!$A$2:$C$160,2,FALSE)</f>
        <v>California</v>
      </c>
      <c r="R2275" t="str">
        <f>VLOOKUP(P2275,Key!$A$2:$C$160,3,FALSE)</f>
        <v>USA</v>
      </c>
      <c r="S2275" t="str">
        <f>VLOOKUP(P2275,Key!$A$2:$D$160,4,FALSE)</f>
        <v>DOM</v>
      </c>
      <c r="T2275" s="5" t="b">
        <v>1</v>
      </c>
      <c r="U2275" s="4">
        <f t="shared" si="293"/>
        <v>13685.924971866441</v>
      </c>
      <c r="AA2275" s="11"/>
      <c r="AP2275" s="11"/>
      <c r="CJ2275" s="11"/>
    </row>
    <row r="2276" spans="1:89" x14ac:dyDescent="0.2">
      <c r="A2276">
        <v>10704271999</v>
      </c>
      <c r="B2276" t="s">
        <v>1930</v>
      </c>
      <c r="D2276" s="9">
        <v>45327</v>
      </c>
      <c r="F2276" s="7">
        <f t="shared" si="294"/>
        <v>45327</v>
      </c>
      <c r="G2276" s="6">
        <f t="shared" si="295"/>
        <v>2</v>
      </c>
      <c r="H2276" s="6">
        <f t="shared" si="296"/>
        <v>5</v>
      </c>
      <c r="I2276" s="6">
        <f t="shared" si="297"/>
        <v>2024</v>
      </c>
      <c r="J2276" t="s">
        <v>1931</v>
      </c>
      <c r="K2276" t="s">
        <v>5</v>
      </c>
      <c r="L2276">
        <v>2700</v>
      </c>
      <c r="M2276">
        <v>8529.5400390625</v>
      </c>
      <c r="N2276" s="4">
        <f t="shared" si="291"/>
        <v>8.5295400390624998</v>
      </c>
      <c r="O2276" s="4">
        <f t="shared" si="292"/>
        <v>5.3000088236123046</v>
      </c>
      <c r="P2276" t="s">
        <v>85</v>
      </c>
      <c r="Q2276">
        <f>VLOOKUP(P2276,Key!$A$2:$C$160,2,FALSE)</f>
        <v>0</v>
      </c>
      <c r="R2276" t="str">
        <f>VLOOKUP(P2276,Key!$A$2:$C$160,3,FALSE)</f>
        <v>Mexico</v>
      </c>
      <c r="S2276" t="str">
        <f>VLOOKUP(P2276,Key!$A$2:$D$160,4,FALSE)</f>
        <v>INT</v>
      </c>
      <c r="T2276" s="5" t="b">
        <v>1</v>
      </c>
      <c r="U2276" s="4">
        <f t="shared" si="293"/>
        <v>13691.224980690055</v>
      </c>
      <c r="AA2276" s="11"/>
      <c r="AP2276" s="11"/>
      <c r="CJ2276" s="11"/>
    </row>
    <row r="2277" spans="1:89" x14ac:dyDescent="0.2">
      <c r="A2277">
        <v>10712035724</v>
      </c>
      <c r="B2277" t="s">
        <v>1932</v>
      </c>
      <c r="D2277" s="9">
        <v>45329</v>
      </c>
      <c r="F2277" s="7">
        <f t="shared" si="294"/>
        <v>45329</v>
      </c>
      <c r="G2277" s="6">
        <f t="shared" si="295"/>
        <v>2</v>
      </c>
      <c r="H2277" s="6">
        <f t="shared" si="296"/>
        <v>7</v>
      </c>
      <c r="I2277" s="6">
        <f t="shared" si="297"/>
        <v>2024</v>
      </c>
      <c r="J2277" t="s">
        <v>1931</v>
      </c>
      <c r="K2277" t="s">
        <v>5</v>
      </c>
      <c r="L2277">
        <v>3600</v>
      </c>
      <c r="M2277">
        <v>10943.5615234375</v>
      </c>
      <c r="N2277" s="4">
        <f t="shared" si="291"/>
        <v>10.9435615234375</v>
      </c>
      <c r="O2277" s="4">
        <f t="shared" si="292"/>
        <v>6.8000117673798828</v>
      </c>
      <c r="P2277" t="s">
        <v>85</v>
      </c>
      <c r="Q2277">
        <f>VLOOKUP(P2277,Key!$A$2:$C$160,2,FALSE)</f>
        <v>0</v>
      </c>
      <c r="R2277" t="str">
        <f>VLOOKUP(P2277,Key!$A$2:$C$160,3,FALSE)</f>
        <v>Mexico</v>
      </c>
      <c r="S2277" t="str">
        <f>VLOOKUP(P2277,Key!$A$2:$D$160,4,FALSE)</f>
        <v>INT</v>
      </c>
      <c r="T2277" s="5" t="b">
        <v>1</v>
      </c>
      <c r="U2277" s="4">
        <f t="shared" si="293"/>
        <v>13698.024992457435</v>
      </c>
      <c r="AA2277" s="11"/>
      <c r="CJ2277" s="11"/>
    </row>
    <row r="2278" spans="1:89" x14ac:dyDescent="0.2">
      <c r="A2278">
        <v>10715505488</v>
      </c>
      <c r="B2278" t="s">
        <v>1933</v>
      </c>
      <c r="D2278" s="9">
        <v>45329</v>
      </c>
      <c r="F2278" s="7">
        <f t="shared" si="294"/>
        <v>45329</v>
      </c>
      <c r="G2278" s="6">
        <f t="shared" si="295"/>
        <v>2</v>
      </c>
      <c r="H2278" s="6">
        <f t="shared" si="296"/>
        <v>7</v>
      </c>
      <c r="I2278" s="6">
        <f t="shared" si="297"/>
        <v>2024</v>
      </c>
      <c r="J2278" t="s">
        <v>1931</v>
      </c>
      <c r="K2278" t="s">
        <v>5</v>
      </c>
      <c r="L2278">
        <v>3600</v>
      </c>
      <c r="M2278">
        <v>11104.49609375</v>
      </c>
      <c r="N2278" s="4">
        <f t="shared" si="291"/>
        <v>11.104496093750001</v>
      </c>
      <c r="O2278" s="4">
        <f t="shared" si="292"/>
        <v>6.9000118422695316</v>
      </c>
      <c r="P2278" t="s">
        <v>85</v>
      </c>
      <c r="Q2278">
        <f>VLOOKUP(P2278,Key!$A$2:$C$160,2,FALSE)</f>
        <v>0</v>
      </c>
      <c r="R2278" t="str">
        <f>VLOOKUP(P2278,Key!$A$2:$C$160,3,FALSE)</f>
        <v>Mexico</v>
      </c>
      <c r="S2278" t="str">
        <f>VLOOKUP(P2278,Key!$A$2:$D$160,4,FALSE)</f>
        <v>INT</v>
      </c>
      <c r="T2278" s="5" t="b">
        <v>1</v>
      </c>
      <c r="U2278" s="4">
        <f t="shared" si="293"/>
        <v>13704.925004299705</v>
      </c>
      <c r="AA2278" s="11"/>
      <c r="AP2278" s="11"/>
      <c r="CJ2278" s="11"/>
    </row>
    <row r="2279" spans="1:89" x14ac:dyDescent="0.2">
      <c r="A2279">
        <v>10744357656</v>
      </c>
      <c r="B2279" t="s">
        <v>1934</v>
      </c>
      <c r="D2279" s="9">
        <v>45334</v>
      </c>
      <c r="F2279" s="7">
        <f t="shared" si="294"/>
        <v>45334</v>
      </c>
      <c r="G2279" s="6">
        <f t="shared" si="295"/>
        <v>2</v>
      </c>
      <c r="H2279" s="6">
        <f t="shared" si="296"/>
        <v>12</v>
      </c>
      <c r="I2279" s="6">
        <f t="shared" si="297"/>
        <v>2024</v>
      </c>
      <c r="J2279" t="s">
        <v>6</v>
      </c>
      <c r="K2279" t="s">
        <v>5</v>
      </c>
      <c r="L2279">
        <v>1956</v>
      </c>
      <c r="M2279">
        <v>6828.58984375</v>
      </c>
      <c r="N2279" s="4">
        <f t="shared" si="291"/>
        <v>6.8285898437499997</v>
      </c>
      <c r="O2279" s="4">
        <f t="shared" si="292"/>
        <v>4.2430876998007809</v>
      </c>
      <c r="P2279" s="5" t="s">
        <v>847</v>
      </c>
      <c r="Q2279" t="str">
        <f>VLOOKUP(P2279,Key!$A$2:$C$160,2,FALSE)</f>
        <v>Home - MDR</v>
      </c>
      <c r="R2279" t="str">
        <f>VLOOKUP(P2279,Key!$A$2:$C$160,3,FALSE)</f>
        <v>Home - MDR</v>
      </c>
      <c r="S2279" t="str">
        <f>VLOOKUP(P2279,Key!$A$2:$D$160,4,FALSE)</f>
        <v>Home - MDR</v>
      </c>
      <c r="T2279" t="b">
        <v>0</v>
      </c>
      <c r="U2279" s="4">
        <f t="shared" si="293"/>
        <v>13709.168091999505</v>
      </c>
      <c r="Z2279" s="11"/>
      <c r="AA2279" s="11"/>
      <c r="AB2279" s="11"/>
      <c r="AC2279" s="11"/>
      <c r="AD2279" s="11"/>
      <c r="AE2279" s="11"/>
      <c r="AF2279" s="11"/>
      <c r="AP2279" s="11"/>
      <c r="BL2279" s="11"/>
      <c r="BN2279" s="11"/>
      <c r="BO2279" s="11"/>
      <c r="BP2279" s="11"/>
      <c r="BQ2279" s="11"/>
      <c r="BR2279" s="11"/>
      <c r="CJ2279" s="11"/>
      <c r="CK2279" s="11"/>
    </row>
    <row r="2280" spans="1:89" x14ac:dyDescent="0.2">
      <c r="A2280">
        <v>10748195736</v>
      </c>
      <c r="B2280" t="s">
        <v>1935</v>
      </c>
      <c r="D2280" s="9">
        <v>45334</v>
      </c>
      <c r="F2280" s="7">
        <f t="shared" si="294"/>
        <v>45334</v>
      </c>
      <c r="G2280" s="6">
        <f t="shared" si="295"/>
        <v>2</v>
      </c>
      <c r="H2280" s="6">
        <f t="shared" si="296"/>
        <v>12</v>
      </c>
      <c r="I2280" s="6">
        <f t="shared" si="297"/>
        <v>2024</v>
      </c>
      <c r="J2280" t="s">
        <v>1117</v>
      </c>
      <c r="K2280" t="s">
        <v>5</v>
      </c>
      <c r="L2280">
        <v>2700</v>
      </c>
      <c r="M2280">
        <v>8529.5400390625</v>
      </c>
      <c r="N2280" s="4">
        <f t="shared" si="291"/>
        <v>8.5295400390624998</v>
      </c>
      <c r="O2280" s="4">
        <f t="shared" si="292"/>
        <v>5.3000088236123046</v>
      </c>
      <c r="P2280" s="5" t="s">
        <v>847</v>
      </c>
      <c r="Q2280" t="str">
        <f>VLOOKUP(P2280,Key!$A$2:$C$160,2,FALSE)</f>
        <v>Home - MDR</v>
      </c>
      <c r="R2280" t="str">
        <f>VLOOKUP(P2280,Key!$A$2:$C$160,3,FALSE)</f>
        <v>Home - MDR</v>
      </c>
      <c r="S2280" t="str">
        <f>VLOOKUP(P2280,Key!$A$2:$D$160,4,FALSE)</f>
        <v>Home - MDR</v>
      </c>
      <c r="T2280" s="5" t="b">
        <v>1</v>
      </c>
      <c r="U2280" s="4">
        <f t="shared" si="293"/>
        <v>13714.468100823118</v>
      </c>
      <c r="AA2280" s="11"/>
      <c r="AP2280" s="11"/>
      <c r="CJ2280" s="11"/>
    </row>
    <row r="2281" spans="1:89" x14ac:dyDescent="0.2">
      <c r="A2281">
        <v>10756732624</v>
      </c>
      <c r="B2281" t="s">
        <v>1936</v>
      </c>
      <c r="D2281" s="9">
        <v>45335</v>
      </c>
      <c r="F2281" s="7">
        <f t="shared" si="294"/>
        <v>45335</v>
      </c>
      <c r="G2281" s="6">
        <f t="shared" si="295"/>
        <v>2</v>
      </c>
      <c r="H2281" s="6">
        <f t="shared" si="296"/>
        <v>13</v>
      </c>
      <c r="I2281" s="6">
        <f t="shared" si="297"/>
        <v>2024</v>
      </c>
      <c r="J2281" t="s">
        <v>1526</v>
      </c>
      <c r="K2281" t="s">
        <v>5</v>
      </c>
      <c r="L2281">
        <v>2760</v>
      </c>
      <c r="M2281">
        <v>8376.43359375</v>
      </c>
      <c r="N2281" s="4">
        <f t="shared" si="291"/>
        <v>8.3764335937500007</v>
      </c>
      <c r="O2281" s="4">
        <f t="shared" si="292"/>
        <v>5.2048729185820317</v>
      </c>
      <c r="P2281" t="s">
        <v>47</v>
      </c>
      <c r="Q2281" t="str">
        <f>VLOOKUP(P2281,Key!$A$2:$C$160,2,FALSE)</f>
        <v>California</v>
      </c>
      <c r="R2281" t="str">
        <f>VLOOKUP(P2281,Key!$A$2:$C$160,3,FALSE)</f>
        <v>USA</v>
      </c>
      <c r="S2281" t="str">
        <f>VLOOKUP(P2281,Key!$A$2:$D$160,4,FALSE)</f>
        <v>DOM</v>
      </c>
      <c r="T2281" s="5" t="b">
        <v>1</v>
      </c>
      <c r="U2281" s="4">
        <f t="shared" si="293"/>
        <v>13719.672973741701</v>
      </c>
      <c r="AA2281" s="11"/>
      <c r="AP2281" s="11"/>
      <c r="CJ2281" s="11"/>
    </row>
    <row r="2282" spans="1:89" x14ac:dyDescent="0.2">
      <c r="A2282">
        <v>10761168835</v>
      </c>
      <c r="B2282" t="s">
        <v>1937</v>
      </c>
      <c r="D2282" s="9">
        <v>45336</v>
      </c>
      <c r="F2282" s="7">
        <f t="shared" si="294"/>
        <v>45336</v>
      </c>
      <c r="G2282" s="6">
        <f t="shared" si="295"/>
        <v>2</v>
      </c>
      <c r="H2282" s="6">
        <f t="shared" si="296"/>
        <v>14</v>
      </c>
      <c r="I2282" s="6">
        <f t="shared" si="297"/>
        <v>2024</v>
      </c>
      <c r="J2282" t="s">
        <v>1526</v>
      </c>
      <c r="K2282" t="s">
        <v>5</v>
      </c>
      <c r="L2282">
        <v>3300</v>
      </c>
      <c r="M2282">
        <v>10299.822265625</v>
      </c>
      <c r="N2282" s="4">
        <f t="shared" si="291"/>
        <v>10.299822265625</v>
      </c>
      <c r="O2282" s="4">
        <f t="shared" si="292"/>
        <v>6.4000108610136719</v>
      </c>
      <c r="P2282" t="s">
        <v>47</v>
      </c>
      <c r="Q2282" t="str">
        <f>VLOOKUP(P2282,Key!$A$2:$C$160,2,FALSE)</f>
        <v>California</v>
      </c>
      <c r="R2282" t="str">
        <f>VLOOKUP(P2282,Key!$A$2:$C$160,3,FALSE)</f>
        <v>USA</v>
      </c>
      <c r="S2282" t="str">
        <f>VLOOKUP(P2282,Key!$A$2:$D$160,4,FALSE)</f>
        <v>DOM</v>
      </c>
      <c r="T2282" s="5" t="b">
        <v>1</v>
      </c>
      <c r="U2282" s="4">
        <f t="shared" si="293"/>
        <v>13726.072984602715</v>
      </c>
      <c r="AA2282" s="11"/>
      <c r="AP2282" s="11"/>
      <c r="CJ2282" s="11"/>
    </row>
    <row r="2283" spans="1:89" x14ac:dyDescent="0.2">
      <c r="A2283">
        <v>10767999742</v>
      </c>
      <c r="B2283" t="s">
        <v>1938</v>
      </c>
      <c r="D2283" s="9">
        <v>45337</v>
      </c>
      <c r="F2283" s="7">
        <f t="shared" si="294"/>
        <v>45337</v>
      </c>
      <c r="G2283" s="6">
        <f t="shared" si="295"/>
        <v>2</v>
      </c>
      <c r="H2283" s="6">
        <f t="shared" si="296"/>
        <v>15</v>
      </c>
      <c r="I2283" s="6">
        <f t="shared" si="297"/>
        <v>2024</v>
      </c>
      <c r="J2283" t="s">
        <v>4</v>
      </c>
      <c r="K2283" t="s">
        <v>5</v>
      </c>
      <c r="L2283">
        <v>2061</v>
      </c>
      <c r="M2283">
        <v>6890.990234375</v>
      </c>
      <c r="N2283" s="4">
        <f t="shared" si="291"/>
        <v>6.8909902343749998</v>
      </c>
      <c r="O2283" s="4">
        <f t="shared" si="292"/>
        <v>4.2818614929238281</v>
      </c>
      <c r="P2283" s="5" t="s">
        <v>847</v>
      </c>
      <c r="Q2283" t="str">
        <f>VLOOKUP(P2283,Key!$A$2:$C$160,2,FALSE)</f>
        <v>Home - MDR</v>
      </c>
      <c r="R2283" t="str">
        <f>VLOOKUP(P2283,Key!$A$2:$C$160,3,FALSE)</f>
        <v>Home - MDR</v>
      </c>
      <c r="S2283" t="str">
        <f>VLOOKUP(P2283,Key!$A$2:$D$160,4,FALSE)</f>
        <v>Home - MDR</v>
      </c>
      <c r="T2283" t="b">
        <v>0</v>
      </c>
      <c r="U2283" s="4">
        <f t="shared" si="293"/>
        <v>13730.354846095639</v>
      </c>
      <c r="Z2283" s="11"/>
      <c r="AA2283" s="11"/>
      <c r="AB2283" s="11"/>
      <c r="AC2283" s="11"/>
      <c r="AE2283" s="11"/>
      <c r="AF2283" s="11"/>
      <c r="AP2283" s="11"/>
      <c r="BL2283" s="11"/>
      <c r="BM2283" s="11"/>
      <c r="BN2283" s="11"/>
      <c r="BO2283" s="11"/>
      <c r="BP2283" s="11"/>
      <c r="BQ2283" s="11"/>
      <c r="BR2283" s="11"/>
      <c r="CB2283" s="11"/>
      <c r="CJ2283" s="11"/>
    </row>
    <row r="2284" spans="1:89" x14ac:dyDescent="0.2">
      <c r="A2284">
        <v>10775687755</v>
      </c>
      <c r="B2284" t="s">
        <v>1939</v>
      </c>
      <c r="D2284" s="9">
        <v>45338</v>
      </c>
      <c r="F2284" s="7">
        <f t="shared" si="294"/>
        <v>45338</v>
      </c>
      <c r="G2284" s="6">
        <f t="shared" si="295"/>
        <v>2</v>
      </c>
      <c r="H2284" s="6">
        <f t="shared" si="296"/>
        <v>16</v>
      </c>
      <c r="I2284" s="6">
        <f t="shared" si="297"/>
        <v>2024</v>
      </c>
      <c r="J2284" t="s">
        <v>6</v>
      </c>
      <c r="K2284" t="s">
        <v>5</v>
      </c>
      <c r="L2284">
        <v>2137</v>
      </c>
      <c r="M2284">
        <v>7428.16015625</v>
      </c>
      <c r="N2284" s="4">
        <f t="shared" si="291"/>
        <v>7.4281601562499997</v>
      </c>
      <c r="O2284" s="4">
        <f t="shared" si="292"/>
        <v>4.6156433044492191</v>
      </c>
      <c r="P2284" s="5" t="s">
        <v>847</v>
      </c>
      <c r="Q2284" t="str">
        <f>VLOOKUP(P2284,Key!$A$2:$C$160,2,FALSE)</f>
        <v>Home - MDR</v>
      </c>
      <c r="R2284" t="str">
        <f>VLOOKUP(P2284,Key!$A$2:$C$160,3,FALSE)</f>
        <v>Home - MDR</v>
      </c>
      <c r="S2284" t="str">
        <f>VLOOKUP(P2284,Key!$A$2:$D$160,4,FALSE)</f>
        <v>Home - MDR</v>
      </c>
      <c r="T2284" t="b">
        <v>0</v>
      </c>
      <c r="U2284" s="4">
        <f t="shared" si="293"/>
        <v>13734.970489400088</v>
      </c>
      <c r="AA2284" s="11"/>
      <c r="AB2284" s="11"/>
      <c r="AC2284" s="11"/>
      <c r="AD2284" s="11"/>
      <c r="AE2284" s="11"/>
      <c r="AP2284" s="11"/>
      <c r="BL2284" s="11"/>
      <c r="BM2284" s="11"/>
      <c r="BN2284" s="11"/>
      <c r="BO2284" s="11"/>
      <c r="BP2284" s="11"/>
      <c r="BQ2284" s="11"/>
      <c r="BR2284" s="11"/>
      <c r="CB2284" s="11"/>
      <c r="CJ2284" s="11"/>
      <c r="CK2284" s="11"/>
    </row>
    <row r="2285" spans="1:89" x14ac:dyDescent="0.2">
      <c r="A2285">
        <v>10782009807</v>
      </c>
      <c r="B2285" t="s">
        <v>1940</v>
      </c>
      <c r="D2285" s="9">
        <v>45339</v>
      </c>
      <c r="F2285" s="7">
        <f t="shared" si="294"/>
        <v>45339</v>
      </c>
      <c r="G2285" s="6">
        <f t="shared" si="295"/>
        <v>2</v>
      </c>
      <c r="H2285" s="6">
        <f t="shared" si="296"/>
        <v>17</v>
      </c>
      <c r="I2285" s="6">
        <f t="shared" si="297"/>
        <v>2024</v>
      </c>
      <c r="J2285" t="s">
        <v>4</v>
      </c>
      <c r="K2285" t="s">
        <v>5</v>
      </c>
      <c r="L2285">
        <v>2936</v>
      </c>
      <c r="M2285">
        <v>10199.650390625</v>
      </c>
      <c r="N2285" s="4">
        <f t="shared" si="291"/>
        <v>10.199650390624999</v>
      </c>
      <c r="O2285" s="4">
        <f t="shared" si="292"/>
        <v>6.3377669628730473</v>
      </c>
      <c r="P2285" s="5" t="s">
        <v>847</v>
      </c>
      <c r="Q2285" t="str">
        <f>VLOOKUP(P2285,Key!$A$2:$C$160,2,FALSE)</f>
        <v>Home - MDR</v>
      </c>
      <c r="R2285" t="str">
        <f>VLOOKUP(P2285,Key!$A$2:$C$160,3,FALSE)</f>
        <v>Home - MDR</v>
      </c>
      <c r="S2285" t="str">
        <f>VLOOKUP(P2285,Key!$A$2:$D$160,4,FALSE)</f>
        <v>Home - MDR</v>
      </c>
      <c r="T2285" t="b">
        <v>0</v>
      </c>
      <c r="U2285" s="4">
        <f t="shared" si="293"/>
        <v>13741.308256362961</v>
      </c>
      <c r="Z2285" s="11"/>
      <c r="AA2285" s="11"/>
      <c r="AE2285" s="11"/>
      <c r="AP2285" s="11"/>
      <c r="BM2285" s="11"/>
      <c r="BN2285" s="11"/>
      <c r="BO2285" s="11"/>
      <c r="BP2285" s="11"/>
      <c r="BQ2285" s="11"/>
      <c r="BZ2285" s="11"/>
      <c r="CB2285" s="11"/>
    </row>
    <row r="2286" spans="1:89" x14ac:dyDescent="0.2">
      <c r="A2286">
        <v>10789420633</v>
      </c>
      <c r="B2286" t="s">
        <v>1941</v>
      </c>
      <c r="D2286" s="9">
        <v>45340</v>
      </c>
      <c r="F2286" s="7">
        <f t="shared" si="294"/>
        <v>45340</v>
      </c>
      <c r="G2286" s="6">
        <f t="shared" si="295"/>
        <v>2</v>
      </c>
      <c r="H2286" s="6">
        <f t="shared" si="296"/>
        <v>18</v>
      </c>
      <c r="I2286" s="6">
        <f t="shared" si="297"/>
        <v>2024</v>
      </c>
      <c r="J2286" t="s">
        <v>4</v>
      </c>
      <c r="K2286" t="s">
        <v>5</v>
      </c>
      <c r="L2286">
        <v>3032</v>
      </c>
      <c r="M2286">
        <v>10374.76953125</v>
      </c>
      <c r="N2286" s="4">
        <f t="shared" si="291"/>
        <v>10.374769531249999</v>
      </c>
      <c r="O2286" s="4">
        <f t="shared" si="292"/>
        <v>6.4465809184023435</v>
      </c>
      <c r="P2286" s="5" t="s">
        <v>847</v>
      </c>
      <c r="Q2286" t="str">
        <f>VLOOKUP(P2286,Key!$A$2:$C$160,2,FALSE)</f>
        <v>Home - MDR</v>
      </c>
      <c r="R2286" t="str">
        <f>VLOOKUP(P2286,Key!$A$2:$C$160,3,FALSE)</f>
        <v>Home - MDR</v>
      </c>
      <c r="S2286" t="str">
        <f>VLOOKUP(P2286,Key!$A$2:$D$160,4,FALSE)</f>
        <v>Home - MDR</v>
      </c>
      <c r="T2286" t="b">
        <v>0</v>
      </c>
      <c r="U2286" s="4">
        <f t="shared" si="293"/>
        <v>13747.754837281364</v>
      </c>
      <c r="AA2286" s="11"/>
      <c r="AB2286" s="11"/>
      <c r="AC2286" s="11"/>
      <c r="AD2286" s="11"/>
      <c r="AE2286" s="11"/>
      <c r="AF2286" s="11"/>
      <c r="AP2286" s="11"/>
      <c r="BL2286" s="11"/>
      <c r="BM2286" s="11"/>
      <c r="BN2286" s="11"/>
      <c r="BO2286" s="11"/>
      <c r="BP2286" s="11"/>
      <c r="BQ2286" s="11"/>
      <c r="BR2286" s="11"/>
      <c r="BZ2286" s="11"/>
      <c r="CB2286" s="11"/>
      <c r="CJ2286" s="11"/>
    </row>
    <row r="2287" spans="1:89" x14ac:dyDescent="0.2">
      <c r="A2287">
        <v>10794962250</v>
      </c>
      <c r="B2287" t="s">
        <v>1942</v>
      </c>
      <c r="D2287" s="9">
        <v>45341</v>
      </c>
      <c r="F2287" s="7">
        <f t="shared" si="294"/>
        <v>45341</v>
      </c>
      <c r="G2287" s="6">
        <f t="shared" si="295"/>
        <v>2</v>
      </c>
      <c r="H2287" s="6">
        <f t="shared" si="296"/>
        <v>19</v>
      </c>
      <c r="I2287" s="6">
        <f t="shared" si="297"/>
        <v>2024</v>
      </c>
      <c r="J2287" t="s">
        <v>1117</v>
      </c>
      <c r="K2287" t="s">
        <v>5</v>
      </c>
      <c r="L2287">
        <v>2760</v>
      </c>
      <c r="M2287">
        <v>8760.904296875</v>
      </c>
      <c r="N2287" s="4">
        <f t="shared" si="291"/>
        <v>8.7609042968749993</v>
      </c>
      <c r="O2287" s="4">
        <f t="shared" si="292"/>
        <v>5.4437718638535157</v>
      </c>
      <c r="P2287" s="5" t="s">
        <v>847</v>
      </c>
      <c r="Q2287" t="str">
        <f>VLOOKUP(P2287,Key!$A$2:$C$160,2,FALSE)</f>
        <v>Home - MDR</v>
      </c>
      <c r="R2287" t="str">
        <f>VLOOKUP(P2287,Key!$A$2:$C$160,3,FALSE)</f>
        <v>Home - MDR</v>
      </c>
      <c r="S2287" t="str">
        <f>VLOOKUP(P2287,Key!$A$2:$D$160,4,FALSE)</f>
        <v>Home - MDR</v>
      </c>
      <c r="T2287" s="5" t="b">
        <v>1</v>
      </c>
      <c r="U2287" s="4">
        <f t="shared" si="293"/>
        <v>13753.198609145216</v>
      </c>
      <c r="AA2287" s="11"/>
      <c r="AP2287" s="11"/>
      <c r="CJ2287" s="11"/>
    </row>
    <row r="2288" spans="1:89" x14ac:dyDescent="0.2">
      <c r="A2288">
        <v>10801518591</v>
      </c>
      <c r="B2288" t="s">
        <v>1943</v>
      </c>
      <c r="D2288" s="9">
        <v>45342</v>
      </c>
      <c r="F2288" s="7">
        <f t="shared" si="294"/>
        <v>45342</v>
      </c>
      <c r="G2288" s="6">
        <f t="shared" si="295"/>
        <v>2</v>
      </c>
      <c r="H2288" s="6">
        <f t="shared" si="296"/>
        <v>20</v>
      </c>
      <c r="I2288" s="6">
        <f t="shared" si="297"/>
        <v>2024</v>
      </c>
      <c r="J2288" t="s">
        <v>1117</v>
      </c>
      <c r="K2288" t="s">
        <v>5</v>
      </c>
      <c r="L2288">
        <v>2700</v>
      </c>
      <c r="M2288">
        <v>8529.5400390625</v>
      </c>
      <c r="N2288" s="4">
        <f t="shared" si="291"/>
        <v>8.5295400390624998</v>
      </c>
      <c r="O2288" s="4">
        <f t="shared" si="292"/>
        <v>5.3000088236123046</v>
      </c>
      <c r="P2288" s="5" t="s">
        <v>847</v>
      </c>
      <c r="Q2288" t="str">
        <f>VLOOKUP(P2288,Key!$A$2:$C$160,2,FALSE)</f>
        <v>Home - MDR</v>
      </c>
      <c r="R2288" t="str">
        <f>VLOOKUP(P2288,Key!$A$2:$C$160,3,FALSE)</f>
        <v>Home - MDR</v>
      </c>
      <c r="S2288" t="str">
        <f>VLOOKUP(P2288,Key!$A$2:$D$160,4,FALSE)</f>
        <v>Home - MDR</v>
      </c>
      <c r="T2288" s="5" t="b">
        <v>1</v>
      </c>
      <c r="U2288" s="4">
        <f t="shared" si="293"/>
        <v>13758.498617968829</v>
      </c>
      <c r="AA2288" s="11"/>
      <c r="AP2288" s="11"/>
      <c r="CJ2288" s="11"/>
    </row>
    <row r="2289" spans="1:89" x14ac:dyDescent="0.2">
      <c r="A2289">
        <v>10809032826</v>
      </c>
      <c r="B2289" t="s">
        <v>1944</v>
      </c>
      <c r="D2289" s="9">
        <v>45343</v>
      </c>
      <c r="F2289" s="7">
        <f t="shared" si="294"/>
        <v>45343</v>
      </c>
      <c r="G2289" s="6">
        <f t="shared" si="295"/>
        <v>2</v>
      </c>
      <c r="H2289" s="6">
        <f t="shared" si="296"/>
        <v>21</v>
      </c>
      <c r="I2289" s="6">
        <f t="shared" si="297"/>
        <v>2024</v>
      </c>
      <c r="J2289" t="s">
        <v>4</v>
      </c>
      <c r="K2289" t="s">
        <v>5</v>
      </c>
      <c r="L2289">
        <v>3014</v>
      </c>
      <c r="M2289">
        <v>10602.6201171875</v>
      </c>
      <c r="N2289" s="4">
        <f t="shared" si="291"/>
        <v>10.602620117187501</v>
      </c>
      <c r="O2289" s="4">
        <f t="shared" si="292"/>
        <v>6.5881606648369138</v>
      </c>
      <c r="P2289" s="5" t="s">
        <v>847</v>
      </c>
      <c r="Q2289" t="str">
        <f>VLOOKUP(P2289,Key!$A$2:$C$160,2,FALSE)</f>
        <v>Home - MDR</v>
      </c>
      <c r="R2289" t="str">
        <f>VLOOKUP(P2289,Key!$A$2:$C$160,3,FALSE)</f>
        <v>Home - MDR</v>
      </c>
      <c r="S2289" t="str">
        <f>VLOOKUP(P2289,Key!$A$2:$D$160,4,FALSE)</f>
        <v>Home - MDR</v>
      </c>
      <c r="T2289" s="5" t="b">
        <v>0</v>
      </c>
      <c r="U2289" s="4">
        <f t="shared" si="293"/>
        <v>13765.086778633666</v>
      </c>
      <c r="Z2289" s="11"/>
      <c r="AA2289" s="11"/>
      <c r="AB2289" s="11"/>
      <c r="AC2289" s="11"/>
      <c r="AD2289" s="11"/>
      <c r="AE2289" s="11"/>
      <c r="AF2289" s="11"/>
      <c r="AP2289" s="11"/>
      <c r="BM2289" s="11"/>
      <c r="BN2289" s="11"/>
      <c r="BO2289" s="11"/>
      <c r="BP2289" s="11"/>
      <c r="BQ2289" s="11"/>
      <c r="BR2289" s="11"/>
      <c r="BZ2289" s="11"/>
      <c r="CB2289" s="11"/>
      <c r="CJ2289" s="11"/>
    </row>
    <row r="2290" spans="1:89" x14ac:dyDescent="0.2">
      <c r="A2290">
        <v>10815504067</v>
      </c>
      <c r="B2290" t="s">
        <v>1945</v>
      </c>
      <c r="D2290" s="9">
        <v>45344</v>
      </c>
      <c r="F2290" s="7">
        <f t="shared" si="294"/>
        <v>45344</v>
      </c>
      <c r="G2290" s="6">
        <f t="shared" si="295"/>
        <v>2</v>
      </c>
      <c r="H2290" s="6">
        <f t="shared" si="296"/>
        <v>22</v>
      </c>
      <c r="I2290" s="6">
        <f t="shared" si="297"/>
        <v>2024</v>
      </c>
      <c r="J2290" t="s">
        <v>4</v>
      </c>
      <c r="K2290" t="s">
        <v>5</v>
      </c>
      <c r="L2290">
        <v>2937</v>
      </c>
      <c r="M2290">
        <v>10221.169921875</v>
      </c>
      <c r="N2290" s="4">
        <f t="shared" si="291"/>
        <v>10.221169921874999</v>
      </c>
      <c r="O2290" s="4">
        <f t="shared" si="292"/>
        <v>6.3511385755253906</v>
      </c>
      <c r="P2290" s="5" t="s">
        <v>847</v>
      </c>
      <c r="Q2290" t="str">
        <f>VLOOKUP(P2290,Key!$A$2:$C$160,2,FALSE)</f>
        <v>Home - MDR</v>
      </c>
      <c r="R2290" t="str">
        <f>VLOOKUP(P2290,Key!$A$2:$C$160,3,FALSE)</f>
        <v>Home - MDR</v>
      </c>
      <c r="S2290" t="str">
        <f>VLOOKUP(P2290,Key!$A$2:$D$160,4,FALSE)</f>
        <v>Home - MDR</v>
      </c>
      <c r="T2290" s="5" t="b">
        <v>0</v>
      </c>
      <c r="U2290" s="4">
        <f t="shared" si="293"/>
        <v>13771.43791720919</v>
      </c>
      <c r="Z2290" s="11"/>
      <c r="AA2290" s="11"/>
      <c r="AB2290" s="11"/>
      <c r="AC2290" s="11"/>
      <c r="AE2290" s="11"/>
      <c r="AF2290" s="11"/>
      <c r="BL2290" s="11"/>
      <c r="BN2290" s="11"/>
      <c r="BO2290" s="11"/>
      <c r="BP2290" s="11"/>
      <c r="BQ2290" s="11"/>
      <c r="BR2290" s="11"/>
      <c r="CB2290" s="11"/>
      <c r="CJ2290" s="11"/>
    </row>
    <row r="2291" spans="1:89" x14ac:dyDescent="0.2">
      <c r="A2291">
        <v>10821809684</v>
      </c>
      <c r="B2291" t="s">
        <v>1946</v>
      </c>
      <c r="D2291" s="9">
        <v>45345</v>
      </c>
      <c r="F2291" s="7">
        <f t="shared" si="294"/>
        <v>45345</v>
      </c>
      <c r="G2291" s="6">
        <f t="shared" si="295"/>
        <v>2</v>
      </c>
      <c r="H2291" s="6">
        <f t="shared" si="296"/>
        <v>23</v>
      </c>
      <c r="I2291" s="6">
        <f t="shared" si="297"/>
        <v>2024</v>
      </c>
      <c r="J2291" t="s">
        <v>4</v>
      </c>
      <c r="K2291" t="s">
        <v>5</v>
      </c>
      <c r="L2291">
        <v>2375</v>
      </c>
      <c r="M2291">
        <v>8551.150390625</v>
      </c>
      <c r="N2291" s="4">
        <f t="shared" si="291"/>
        <v>8.5511503906250006</v>
      </c>
      <c r="O2291" s="4">
        <f t="shared" si="292"/>
        <v>5.3134368693730467</v>
      </c>
      <c r="P2291" s="5" t="s">
        <v>847</v>
      </c>
      <c r="Q2291" t="str">
        <f>VLOOKUP(P2291,Key!$A$2:$C$160,2,FALSE)</f>
        <v>Home - MDR</v>
      </c>
      <c r="R2291" t="str">
        <f>VLOOKUP(P2291,Key!$A$2:$C$160,3,FALSE)</f>
        <v>Home - MDR</v>
      </c>
      <c r="S2291" t="str">
        <f>VLOOKUP(P2291,Key!$A$2:$D$160,4,FALSE)</f>
        <v>Home - MDR</v>
      </c>
      <c r="T2291" s="5" t="b">
        <v>0</v>
      </c>
      <c r="U2291" s="4">
        <f t="shared" si="293"/>
        <v>13776.751354078564</v>
      </c>
      <c r="Z2291" s="11"/>
      <c r="AA2291" s="11"/>
      <c r="AB2291" s="11"/>
      <c r="AC2291" s="11"/>
      <c r="AD2291" s="11"/>
      <c r="AE2291" s="11"/>
      <c r="AF2291" s="11"/>
      <c r="BL2291" s="11"/>
      <c r="BM2291" s="11"/>
      <c r="BN2291" s="11"/>
      <c r="BO2291" s="11"/>
      <c r="BP2291" s="11"/>
      <c r="BQ2291" s="11"/>
      <c r="BR2291" s="11"/>
      <c r="CB2291" s="11"/>
      <c r="CJ2291" s="11"/>
    </row>
    <row r="2292" spans="1:89" x14ac:dyDescent="0.2">
      <c r="A2292">
        <v>10828889414</v>
      </c>
      <c r="B2292" t="s">
        <v>1947</v>
      </c>
      <c r="D2292" s="9">
        <v>45346</v>
      </c>
      <c r="F2292" s="7">
        <f t="shared" si="294"/>
        <v>45346</v>
      </c>
      <c r="G2292" s="6">
        <f t="shared" si="295"/>
        <v>2</v>
      </c>
      <c r="H2292" s="6">
        <f t="shared" si="296"/>
        <v>24</v>
      </c>
      <c r="I2292" s="6">
        <f t="shared" si="297"/>
        <v>2024</v>
      </c>
      <c r="J2292" t="s">
        <v>4</v>
      </c>
      <c r="K2292" t="s">
        <v>5</v>
      </c>
      <c r="L2292">
        <v>3047</v>
      </c>
      <c r="M2292">
        <v>10578.2197265625</v>
      </c>
      <c r="N2292" s="4">
        <f t="shared" si="291"/>
        <v>10.5782197265625</v>
      </c>
      <c r="O2292" s="4">
        <f t="shared" si="292"/>
        <v>6.5729989697138675</v>
      </c>
      <c r="P2292" s="5" t="s">
        <v>847</v>
      </c>
      <c r="Q2292" t="str">
        <f>VLOOKUP(P2292,Key!$A$2:$C$160,2,FALSE)</f>
        <v>Home - MDR</v>
      </c>
      <c r="R2292" t="str">
        <f>VLOOKUP(P2292,Key!$A$2:$C$160,3,FALSE)</f>
        <v>Home - MDR</v>
      </c>
      <c r="S2292" t="str">
        <f>VLOOKUP(P2292,Key!$A$2:$D$160,4,FALSE)</f>
        <v>Home - MDR</v>
      </c>
      <c r="T2292" s="5" t="b">
        <v>0</v>
      </c>
      <c r="U2292" s="4">
        <f t="shared" si="293"/>
        <v>13783.324353048278</v>
      </c>
      <c r="Z2292" s="11"/>
      <c r="AA2292" s="11"/>
      <c r="AB2292" s="11"/>
      <c r="AC2292" s="11"/>
      <c r="AD2292" s="11"/>
      <c r="AE2292" s="11"/>
      <c r="AF2292" s="11"/>
      <c r="AP2292" s="11"/>
      <c r="BL2292" s="11"/>
      <c r="BM2292" s="11"/>
      <c r="BN2292" s="11"/>
      <c r="BO2292" s="11"/>
      <c r="BP2292" s="11"/>
      <c r="BQ2292" s="11"/>
      <c r="BR2292" s="11"/>
      <c r="CB2292" s="11"/>
      <c r="CJ2292" s="11"/>
    </row>
    <row r="2293" spans="1:89" x14ac:dyDescent="0.2">
      <c r="A2293">
        <v>10836809291</v>
      </c>
      <c r="B2293" t="s">
        <v>1948</v>
      </c>
      <c r="D2293" s="9">
        <v>45347</v>
      </c>
      <c r="F2293" s="7">
        <f t="shared" si="294"/>
        <v>45347</v>
      </c>
      <c r="G2293" s="6">
        <f t="shared" si="295"/>
        <v>2</v>
      </c>
      <c r="H2293" s="6">
        <f t="shared" si="296"/>
        <v>25</v>
      </c>
      <c r="I2293" s="6">
        <f t="shared" si="297"/>
        <v>2024</v>
      </c>
      <c r="J2293" t="s">
        <v>7</v>
      </c>
      <c r="K2293" t="s">
        <v>5</v>
      </c>
      <c r="L2293">
        <v>2929</v>
      </c>
      <c r="M2293">
        <v>10269.5302734375</v>
      </c>
      <c r="N2293" s="4">
        <f t="shared" si="291"/>
        <v>10.2695302734375</v>
      </c>
      <c r="O2293" s="4">
        <f t="shared" si="292"/>
        <v>6.3811882955361332</v>
      </c>
      <c r="P2293" s="5" t="s">
        <v>847</v>
      </c>
      <c r="Q2293" t="str">
        <f>VLOOKUP(P2293,Key!$A$2:$C$160,2,FALSE)</f>
        <v>Home - MDR</v>
      </c>
      <c r="R2293" t="str">
        <f>VLOOKUP(P2293,Key!$A$2:$C$160,3,FALSE)</f>
        <v>Home - MDR</v>
      </c>
      <c r="S2293" t="str">
        <f>VLOOKUP(P2293,Key!$A$2:$D$160,4,FALSE)</f>
        <v>Home - MDR</v>
      </c>
      <c r="T2293" s="5" t="b">
        <v>0</v>
      </c>
      <c r="U2293" s="4">
        <f t="shared" si="293"/>
        <v>13789.705541343814</v>
      </c>
      <c r="Z2293" s="11"/>
      <c r="AA2293" s="11"/>
      <c r="AB2293" s="11"/>
      <c r="AC2293" s="11"/>
      <c r="AE2293" s="11"/>
      <c r="AF2293" s="11"/>
      <c r="AP2293" s="11"/>
      <c r="BL2293" s="11"/>
      <c r="BM2293" s="11"/>
      <c r="BN2293" s="11"/>
      <c r="BQ2293" s="11"/>
      <c r="BR2293" s="11"/>
      <c r="CB2293" s="11"/>
      <c r="CJ2293" s="11"/>
    </row>
    <row r="2294" spans="1:89" x14ac:dyDescent="0.2">
      <c r="A2294">
        <v>10842024384</v>
      </c>
      <c r="B2294" t="s">
        <v>1949</v>
      </c>
      <c r="D2294" s="9">
        <v>45348</v>
      </c>
      <c r="F2294" s="7">
        <f t="shared" si="294"/>
        <v>45348</v>
      </c>
      <c r="G2294" s="6">
        <f t="shared" si="295"/>
        <v>2</v>
      </c>
      <c r="H2294" s="6">
        <f t="shared" si="296"/>
        <v>26</v>
      </c>
      <c r="I2294" s="6">
        <f t="shared" si="297"/>
        <v>2024</v>
      </c>
      <c r="J2294" t="s">
        <v>4</v>
      </c>
      <c r="K2294" t="s">
        <v>5</v>
      </c>
      <c r="L2294">
        <v>3059</v>
      </c>
      <c r="M2294">
        <v>10669.7001953125</v>
      </c>
      <c r="N2294" s="4">
        <f t="shared" si="291"/>
        <v>10.669700195312499</v>
      </c>
      <c r="O2294" s="4">
        <f t="shared" si="292"/>
        <v>6.6298422800615233</v>
      </c>
      <c r="P2294" s="5" t="s">
        <v>847</v>
      </c>
      <c r="Q2294" t="str">
        <f>VLOOKUP(P2294,Key!$A$2:$C$160,2,FALSE)</f>
        <v>Home - MDR</v>
      </c>
      <c r="R2294" t="str">
        <f>VLOOKUP(P2294,Key!$A$2:$C$160,3,FALSE)</f>
        <v>Home - MDR</v>
      </c>
      <c r="S2294" t="str">
        <f>VLOOKUP(P2294,Key!$A$2:$D$160,4,FALSE)</f>
        <v>Home - MDR</v>
      </c>
      <c r="T2294" s="5" t="b">
        <v>0</v>
      </c>
      <c r="U2294" s="4">
        <f t="shared" si="293"/>
        <v>13796.335383623875</v>
      </c>
      <c r="AA2294" s="11"/>
      <c r="AB2294" s="11"/>
      <c r="AC2294" s="11"/>
      <c r="AD2294" s="11"/>
      <c r="AE2294" s="11"/>
      <c r="AF2294" s="11"/>
      <c r="AP2294" s="11"/>
      <c r="BM2294" s="11"/>
      <c r="BO2294" s="11"/>
      <c r="BP2294" s="11"/>
      <c r="BQ2294" s="11"/>
      <c r="BR2294" s="11"/>
      <c r="CB2294" s="11"/>
      <c r="CJ2294" s="11"/>
      <c r="CK2294" s="11"/>
    </row>
    <row r="2295" spans="1:89" x14ac:dyDescent="0.2">
      <c r="A2295">
        <v>10848094343</v>
      </c>
      <c r="B2295" t="s">
        <v>1950</v>
      </c>
      <c r="D2295" s="9">
        <v>45349</v>
      </c>
      <c r="F2295" s="7">
        <f t="shared" si="294"/>
        <v>45349</v>
      </c>
      <c r="G2295" s="6">
        <f t="shared" si="295"/>
        <v>2</v>
      </c>
      <c r="H2295" s="6">
        <f t="shared" si="296"/>
        <v>27</v>
      </c>
      <c r="I2295" s="6">
        <f t="shared" si="297"/>
        <v>2024</v>
      </c>
      <c r="J2295" t="s">
        <v>1551</v>
      </c>
      <c r="K2295" t="s">
        <v>5</v>
      </c>
      <c r="L2295">
        <v>3720</v>
      </c>
      <c r="M2295">
        <v>11446.9306640625</v>
      </c>
      <c r="N2295" s="4">
        <f t="shared" si="291"/>
        <v>11.446930664062499</v>
      </c>
      <c r="O2295" s="4">
        <f t="shared" si="292"/>
        <v>7.1127907536591799</v>
      </c>
      <c r="P2295" t="s">
        <v>1823</v>
      </c>
      <c r="Q2295" t="str">
        <f>VLOOKUP(P2295,Key!$A$2:$C$160,2,FALSE)</f>
        <v>Colorado</v>
      </c>
      <c r="R2295" t="str">
        <f>VLOOKUP(P2295,Key!$A$2:$C$160,3,FALSE)</f>
        <v>USA</v>
      </c>
      <c r="S2295" t="str">
        <f>VLOOKUP(P2295,Key!$A$2:$D$160,4,FALSE)</f>
        <v>DOM</v>
      </c>
      <c r="T2295" t="b">
        <v>1</v>
      </c>
      <c r="U2295" s="4">
        <f t="shared" si="293"/>
        <v>13803.448174377534</v>
      </c>
      <c r="AA2295" s="11"/>
      <c r="AP2295" s="11"/>
      <c r="CJ2295" s="11"/>
    </row>
    <row r="2296" spans="1:89" x14ac:dyDescent="0.2">
      <c r="A2296">
        <v>10856013288</v>
      </c>
      <c r="B2296" t="s">
        <v>1951</v>
      </c>
      <c r="D2296" s="9">
        <v>45350</v>
      </c>
      <c r="F2296" s="7">
        <f t="shared" si="294"/>
        <v>45350</v>
      </c>
      <c r="G2296" s="6">
        <f t="shared" si="295"/>
        <v>2</v>
      </c>
      <c r="H2296" s="6">
        <f t="shared" si="296"/>
        <v>28</v>
      </c>
      <c r="I2296" s="6">
        <f t="shared" si="297"/>
        <v>2024</v>
      </c>
      <c r="J2296" t="s">
        <v>1551</v>
      </c>
      <c r="K2296" t="s">
        <v>5</v>
      </c>
      <c r="L2296">
        <v>3600</v>
      </c>
      <c r="M2296">
        <v>11249.7548828125</v>
      </c>
      <c r="N2296" s="4">
        <f t="shared" si="291"/>
        <v>11.2497548828125</v>
      </c>
      <c r="O2296" s="4">
        <f t="shared" si="292"/>
        <v>6.990271441288086</v>
      </c>
      <c r="P2296" t="s">
        <v>1823</v>
      </c>
      <c r="Q2296" t="str">
        <f>VLOOKUP(P2296,Key!$A$2:$C$160,2,FALSE)</f>
        <v>Colorado</v>
      </c>
      <c r="R2296" t="str">
        <f>VLOOKUP(P2296,Key!$A$2:$C$160,3,FALSE)</f>
        <v>USA</v>
      </c>
      <c r="S2296" t="str">
        <f>VLOOKUP(P2296,Key!$A$2:$D$160,4,FALSE)</f>
        <v>DOM</v>
      </c>
      <c r="T2296" t="b">
        <v>1</v>
      </c>
      <c r="U2296" s="4">
        <f t="shared" si="293"/>
        <v>13810.438445818821</v>
      </c>
      <c r="AA2296" s="11"/>
      <c r="CJ2296" s="11"/>
    </row>
    <row r="2297" spans="1:89" x14ac:dyDescent="0.2">
      <c r="A2297">
        <v>10862061177</v>
      </c>
      <c r="B2297" t="s">
        <v>1952</v>
      </c>
      <c r="D2297" s="9">
        <v>45351</v>
      </c>
      <c r="F2297" s="7">
        <f t="shared" si="294"/>
        <v>45351</v>
      </c>
      <c r="G2297" s="6">
        <f t="shared" si="295"/>
        <v>2</v>
      </c>
      <c r="H2297" s="6">
        <f t="shared" si="296"/>
        <v>29</v>
      </c>
      <c r="I2297" s="6">
        <f t="shared" si="297"/>
        <v>2024</v>
      </c>
      <c r="J2297" t="s">
        <v>1551</v>
      </c>
      <c r="K2297" t="s">
        <v>5</v>
      </c>
      <c r="L2297">
        <v>3600</v>
      </c>
      <c r="M2297">
        <v>10952.0302734375</v>
      </c>
      <c r="N2297" s="4">
        <f t="shared" si="291"/>
        <v>10.952030273437501</v>
      </c>
      <c r="O2297" s="4">
        <f t="shared" si="292"/>
        <v>6.8052740030361329</v>
      </c>
      <c r="P2297" t="s">
        <v>1823</v>
      </c>
      <c r="Q2297" t="str">
        <f>VLOOKUP(P2297,Key!$A$2:$C$160,2,FALSE)</f>
        <v>Colorado</v>
      </c>
      <c r="R2297" t="str">
        <f>VLOOKUP(P2297,Key!$A$2:$C$160,3,FALSE)</f>
        <v>USA</v>
      </c>
      <c r="S2297" t="str">
        <f>VLOOKUP(P2297,Key!$A$2:$D$160,4,FALSE)</f>
        <v>DOM</v>
      </c>
      <c r="T2297" t="b">
        <v>1</v>
      </c>
      <c r="U2297" s="4">
        <f t="shared" si="293"/>
        <v>13817.243719821858</v>
      </c>
      <c r="AA2297" s="11"/>
      <c r="AP2297" s="11"/>
      <c r="CJ2297" s="11"/>
    </row>
    <row r="2298" spans="1:89" x14ac:dyDescent="0.2">
      <c r="A2298">
        <v>10868184721</v>
      </c>
      <c r="B2298" t="s">
        <v>1953</v>
      </c>
      <c r="D2298" s="9">
        <v>45352</v>
      </c>
      <c r="F2298" s="7">
        <f t="shared" si="294"/>
        <v>45352</v>
      </c>
      <c r="G2298" s="6">
        <f t="shared" si="295"/>
        <v>3</v>
      </c>
      <c r="H2298" s="6">
        <f t="shared" si="296"/>
        <v>1</v>
      </c>
      <c r="I2298" s="6">
        <f t="shared" si="297"/>
        <v>2024</v>
      </c>
      <c r="J2298" t="s">
        <v>1551</v>
      </c>
      <c r="K2298" t="s">
        <v>5</v>
      </c>
      <c r="L2298">
        <v>3600</v>
      </c>
      <c r="M2298">
        <v>11265.4306640625</v>
      </c>
      <c r="N2298" s="4">
        <f t="shared" ref="N2298:N2361" si="298">M2298/1000</f>
        <v>11.265430664062499</v>
      </c>
      <c r="O2298" s="4">
        <f t="shared" ref="O2298:O2361" si="299">M2298*$J$2</f>
        <v>7.0000119171591795</v>
      </c>
      <c r="P2298" t="s">
        <v>1823</v>
      </c>
      <c r="Q2298" t="str">
        <f>VLOOKUP(P2298,Key!$A$2:$C$160,2,FALSE)</f>
        <v>Colorado</v>
      </c>
      <c r="R2298" t="str">
        <f>VLOOKUP(P2298,Key!$A$2:$C$160,3,FALSE)</f>
        <v>USA</v>
      </c>
      <c r="S2298" t="str">
        <f>VLOOKUP(P2298,Key!$A$2:$D$160,4,FALSE)</f>
        <v>DOM</v>
      </c>
      <c r="T2298" t="b">
        <v>1</v>
      </c>
      <c r="U2298" s="4">
        <f t="shared" si="293"/>
        <v>13824.243731739018</v>
      </c>
      <c r="AA2298" s="11"/>
      <c r="AP2298" s="11"/>
      <c r="CJ2298" s="11"/>
    </row>
    <row r="2299" spans="1:89" x14ac:dyDescent="0.2">
      <c r="A2299">
        <v>10875154538</v>
      </c>
      <c r="B2299" t="s">
        <v>1954</v>
      </c>
      <c r="D2299" s="9">
        <v>45353</v>
      </c>
      <c r="F2299" s="7">
        <f t="shared" si="294"/>
        <v>45353</v>
      </c>
      <c r="G2299" s="6">
        <f t="shared" si="295"/>
        <v>3</v>
      </c>
      <c r="H2299" s="6">
        <f t="shared" si="296"/>
        <v>2</v>
      </c>
      <c r="I2299" s="6">
        <f t="shared" si="297"/>
        <v>2024</v>
      </c>
      <c r="J2299" t="s">
        <v>1551</v>
      </c>
      <c r="K2299" t="s">
        <v>5</v>
      </c>
      <c r="L2299">
        <v>3600</v>
      </c>
      <c r="M2299">
        <v>11104.49609375</v>
      </c>
      <c r="N2299" s="4">
        <f t="shared" si="298"/>
        <v>11.104496093750001</v>
      </c>
      <c r="O2299" s="4">
        <f t="shared" si="299"/>
        <v>6.9000118422695316</v>
      </c>
      <c r="P2299" t="s">
        <v>1823</v>
      </c>
      <c r="Q2299" t="str">
        <f>VLOOKUP(P2299,Key!$A$2:$C$160,2,FALSE)</f>
        <v>Colorado</v>
      </c>
      <c r="R2299" t="str">
        <f>VLOOKUP(P2299,Key!$A$2:$C$160,3,FALSE)</f>
        <v>USA</v>
      </c>
      <c r="S2299" t="str">
        <f>VLOOKUP(P2299,Key!$A$2:$D$160,4,FALSE)</f>
        <v>DOM</v>
      </c>
      <c r="T2299" s="5" t="b">
        <v>1</v>
      </c>
      <c r="U2299" s="4">
        <f t="shared" ref="U2299:U2362" si="300">IF(K2299="Run",O2299,0)+U2298</f>
        <v>13831.143743581288</v>
      </c>
      <c r="AA2299" s="11"/>
      <c r="AP2299" s="11"/>
      <c r="CJ2299" s="11"/>
    </row>
    <row r="2300" spans="1:89" x14ac:dyDescent="0.2">
      <c r="A2300">
        <v>10882443200</v>
      </c>
      <c r="B2300" t="s">
        <v>1955</v>
      </c>
      <c r="D2300" s="9">
        <v>45354</v>
      </c>
      <c r="F2300" s="7">
        <f t="shared" si="294"/>
        <v>45354</v>
      </c>
      <c r="G2300" s="6">
        <f t="shared" si="295"/>
        <v>3</v>
      </c>
      <c r="H2300" s="6">
        <f t="shared" si="296"/>
        <v>3</v>
      </c>
      <c r="I2300" s="6">
        <f t="shared" si="297"/>
        <v>2024</v>
      </c>
      <c r="J2300" t="s">
        <v>1551</v>
      </c>
      <c r="K2300" t="s">
        <v>5</v>
      </c>
      <c r="L2300">
        <v>2700</v>
      </c>
      <c r="M2300">
        <v>8207.6708984375</v>
      </c>
      <c r="N2300" s="4">
        <f t="shared" si="298"/>
        <v>8.2076708984375006</v>
      </c>
      <c r="O2300" s="4">
        <f t="shared" si="299"/>
        <v>5.1000086738330079</v>
      </c>
      <c r="P2300" t="s">
        <v>1823</v>
      </c>
      <c r="Q2300" t="str">
        <f>VLOOKUP(P2300,Key!$A$2:$C$160,2,FALSE)</f>
        <v>Colorado</v>
      </c>
      <c r="R2300" t="str">
        <f>VLOOKUP(P2300,Key!$A$2:$C$160,3,FALSE)</f>
        <v>USA</v>
      </c>
      <c r="S2300" t="str">
        <f>VLOOKUP(P2300,Key!$A$2:$D$160,4,FALSE)</f>
        <v>DOM</v>
      </c>
      <c r="T2300" s="5" t="b">
        <v>1</v>
      </c>
      <c r="U2300" s="4">
        <f t="shared" si="300"/>
        <v>13836.243752255121</v>
      </c>
      <c r="AA2300" s="11"/>
      <c r="AP2300" s="11"/>
      <c r="CJ2300" s="11"/>
    </row>
    <row r="2301" spans="1:89" x14ac:dyDescent="0.2">
      <c r="A2301">
        <v>10889722597</v>
      </c>
      <c r="B2301" t="s">
        <v>1956</v>
      </c>
      <c r="D2301" s="9">
        <v>45355</v>
      </c>
      <c r="F2301" s="7">
        <f t="shared" si="294"/>
        <v>45355</v>
      </c>
      <c r="G2301" s="6">
        <f t="shared" si="295"/>
        <v>3</v>
      </c>
      <c r="H2301" s="6">
        <f t="shared" si="296"/>
        <v>4</v>
      </c>
      <c r="I2301" s="6">
        <f t="shared" si="297"/>
        <v>2024</v>
      </c>
      <c r="J2301" t="s">
        <v>4</v>
      </c>
      <c r="K2301" t="s">
        <v>5</v>
      </c>
      <c r="L2301">
        <v>3048</v>
      </c>
      <c r="M2301">
        <v>10677.7802734375</v>
      </c>
      <c r="N2301" s="4">
        <f t="shared" si="298"/>
        <v>10.6777802734375</v>
      </c>
      <c r="O2301" s="4">
        <f t="shared" si="299"/>
        <v>6.6348630062861327</v>
      </c>
      <c r="P2301" s="5" t="s">
        <v>847</v>
      </c>
      <c r="Q2301" t="str">
        <f>VLOOKUP(P2301,Key!$A$2:$C$160,2,FALSE)</f>
        <v>Home - MDR</v>
      </c>
      <c r="R2301" t="str">
        <f>VLOOKUP(P2301,Key!$A$2:$C$160,3,FALSE)</f>
        <v>Home - MDR</v>
      </c>
      <c r="S2301" t="str">
        <f>VLOOKUP(P2301,Key!$A$2:$D$160,4,FALSE)</f>
        <v>Home - MDR</v>
      </c>
      <c r="T2301" s="5" t="b">
        <v>0</v>
      </c>
      <c r="U2301" s="4">
        <f t="shared" si="300"/>
        <v>13842.878615261407</v>
      </c>
      <c r="Z2301" s="11"/>
      <c r="AA2301" s="11"/>
      <c r="AB2301" s="11"/>
      <c r="AC2301" s="11"/>
      <c r="AE2301" s="11"/>
      <c r="AF2301" s="11"/>
      <c r="AP2301" s="11"/>
      <c r="BL2301" s="11"/>
      <c r="BM2301" s="11"/>
      <c r="BN2301" s="11"/>
      <c r="BO2301" s="11"/>
      <c r="BP2301" s="11"/>
      <c r="BQ2301" s="11"/>
      <c r="BR2301" s="11"/>
      <c r="CB2301" s="11"/>
      <c r="CJ2301" s="11"/>
      <c r="CK2301" s="11"/>
    </row>
    <row r="2302" spans="1:89" x14ac:dyDescent="0.2">
      <c r="A2302">
        <v>10896301064</v>
      </c>
      <c r="B2302" t="s">
        <v>1957</v>
      </c>
      <c r="D2302" s="9">
        <v>45356</v>
      </c>
      <c r="F2302" s="7">
        <f t="shared" si="294"/>
        <v>45356</v>
      </c>
      <c r="G2302" s="6">
        <f t="shared" si="295"/>
        <v>3</v>
      </c>
      <c r="H2302" s="6">
        <f t="shared" si="296"/>
        <v>5</v>
      </c>
      <c r="I2302" s="6">
        <f t="shared" si="297"/>
        <v>2024</v>
      </c>
      <c r="J2302" t="s">
        <v>4</v>
      </c>
      <c r="K2302" t="s">
        <v>5</v>
      </c>
      <c r="L2302">
        <v>3005</v>
      </c>
      <c r="M2302">
        <v>10351.509765625</v>
      </c>
      <c r="N2302" s="4">
        <f t="shared" si="298"/>
        <v>10.351509765625</v>
      </c>
      <c r="O2302" s="4">
        <f t="shared" si="299"/>
        <v>6.4321279745761721</v>
      </c>
      <c r="P2302" s="5" t="s">
        <v>847</v>
      </c>
      <c r="Q2302" t="str">
        <f>VLOOKUP(P2302,Key!$A$2:$C$160,2,FALSE)</f>
        <v>Home - MDR</v>
      </c>
      <c r="R2302" t="str">
        <f>VLOOKUP(P2302,Key!$A$2:$C$160,3,FALSE)</f>
        <v>Home - MDR</v>
      </c>
      <c r="S2302" t="str">
        <f>VLOOKUP(P2302,Key!$A$2:$D$160,4,FALSE)</f>
        <v>Home - MDR</v>
      </c>
      <c r="T2302" s="5" t="b">
        <v>0</v>
      </c>
      <c r="U2302" s="4">
        <f t="shared" si="300"/>
        <v>13849.310743235983</v>
      </c>
      <c r="Z2302" s="11"/>
      <c r="AA2302" s="11"/>
      <c r="AB2302" s="11"/>
      <c r="AC2302" s="11"/>
      <c r="AE2302" s="11"/>
      <c r="AF2302" s="11"/>
      <c r="AP2302" s="11"/>
      <c r="BL2302" s="11"/>
      <c r="BM2302" s="11"/>
      <c r="BN2302" s="11"/>
      <c r="BO2302" s="11"/>
      <c r="BP2302" s="11"/>
      <c r="BQ2302" s="11"/>
      <c r="BR2302" s="11"/>
      <c r="CB2302" s="11"/>
      <c r="CJ2302" s="11"/>
      <c r="CK2302" s="11"/>
    </row>
    <row r="2303" spans="1:89" x14ac:dyDescent="0.2">
      <c r="A2303">
        <v>10904549943</v>
      </c>
      <c r="B2303" t="s">
        <v>1958</v>
      </c>
      <c r="D2303" s="9">
        <v>45357</v>
      </c>
      <c r="F2303" s="7">
        <f t="shared" si="294"/>
        <v>45357</v>
      </c>
      <c r="G2303" s="6">
        <f t="shared" si="295"/>
        <v>3</v>
      </c>
      <c r="H2303" s="6">
        <f t="shared" si="296"/>
        <v>6</v>
      </c>
      <c r="I2303" s="6">
        <f t="shared" si="297"/>
        <v>2024</v>
      </c>
      <c r="J2303" t="s">
        <v>4</v>
      </c>
      <c r="K2303" t="s">
        <v>5</v>
      </c>
      <c r="L2303">
        <v>3110</v>
      </c>
      <c r="M2303">
        <v>10710.5498046875</v>
      </c>
      <c r="N2303" s="4">
        <f t="shared" si="298"/>
        <v>10.710549804687499</v>
      </c>
      <c r="O2303" s="4">
        <f t="shared" si="299"/>
        <v>6.6552250426884765</v>
      </c>
      <c r="P2303" s="5" t="s">
        <v>847</v>
      </c>
      <c r="Q2303" t="str">
        <f>VLOOKUP(P2303,Key!$A$2:$C$160,2,FALSE)</f>
        <v>Home - MDR</v>
      </c>
      <c r="R2303" t="str">
        <f>VLOOKUP(P2303,Key!$A$2:$C$160,3,FALSE)</f>
        <v>Home - MDR</v>
      </c>
      <c r="S2303" t="str">
        <f>VLOOKUP(P2303,Key!$A$2:$D$160,4,FALSE)</f>
        <v>Home - MDR</v>
      </c>
      <c r="T2303" s="5" t="b">
        <v>0</v>
      </c>
      <c r="U2303" s="4">
        <f t="shared" si="300"/>
        <v>13855.965968278671</v>
      </c>
      <c r="Z2303" s="11"/>
      <c r="AA2303" s="11"/>
      <c r="AB2303" s="11"/>
      <c r="AC2303" s="11"/>
      <c r="AD2303" s="11"/>
      <c r="AE2303" s="11"/>
      <c r="AF2303" s="11"/>
      <c r="BL2303" s="11"/>
      <c r="BM2303" s="11"/>
      <c r="BN2303" s="11"/>
      <c r="BO2303" s="11"/>
      <c r="BP2303" s="11"/>
      <c r="BQ2303" s="11"/>
      <c r="BR2303" s="11"/>
      <c r="CB2303" s="11"/>
      <c r="CJ2303" s="11"/>
    </row>
    <row r="2304" spans="1:89" x14ac:dyDescent="0.2">
      <c r="A2304">
        <v>10911428385</v>
      </c>
      <c r="B2304" t="s">
        <v>1959</v>
      </c>
      <c r="D2304" s="9">
        <v>45358</v>
      </c>
      <c r="F2304" s="7">
        <f t="shared" si="294"/>
        <v>45358</v>
      </c>
      <c r="G2304" s="6">
        <f t="shared" si="295"/>
        <v>3</v>
      </c>
      <c r="H2304" s="6">
        <f t="shared" si="296"/>
        <v>7</v>
      </c>
      <c r="I2304" s="6">
        <f t="shared" si="297"/>
        <v>2024</v>
      </c>
      <c r="J2304" t="s">
        <v>4</v>
      </c>
      <c r="K2304" t="s">
        <v>5</v>
      </c>
      <c r="L2304">
        <v>3127</v>
      </c>
      <c r="M2304">
        <v>10761.259765625</v>
      </c>
      <c r="N2304" s="4">
        <f t="shared" si="298"/>
        <v>10.761259765625001</v>
      </c>
      <c r="O2304" s="4">
        <f t="shared" si="299"/>
        <v>6.6867347418261716</v>
      </c>
      <c r="P2304" s="5" t="s">
        <v>847</v>
      </c>
      <c r="Q2304" t="str">
        <f>VLOOKUP(P2304,Key!$A$2:$C$160,2,FALSE)</f>
        <v>Home - MDR</v>
      </c>
      <c r="R2304" t="str">
        <f>VLOOKUP(P2304,Key!$A$2:$C$160,3,FALSE)</f>
        <v>Home - MDR</v>
      </c>
      <c r="S2304" t="str">
        <f>VLOOKUP(P2304,Key!$A$2:$D$160,4,FALSE)</f>
        <v>Home - MDR</v>
      </c>
      <c r="T2304" s="5" t="b">
        <v>0</v>
      </c>
      <c r="U2304" s="4">
        <f t="shared" si="300"/>
        <v>13862.652703020498</v>
      </c>
      <c r="AA2304" s="11"/>
      <c r="AB2304" s="11"/>
      <c r="AC2304" s="11"/>
      <c r="AE2304" s="11"/>
      <c r="AF2304" s="11"/>
      <c r="AP2304" s="11"/>
      <c r="BL2304" s="11"/>
      <c r="BM2304" s="11"/>
      <c r="BN2304" s="11"/>
      <c r="BO2304" s="11"/>
      <c r="BP2304" s="11"/>
      <c r="BQ2304" s="11"/>
      <c r="CB2304" s="11"/>
      <c r="CJ2304" s="11"/>
    </row>
    <row r="2305" spans="1:89" x14ac:dyDescent="0.2">
      <c r="A2305">
        <v>10917987734</v>
      </c>
      <c r="B2305" t="s">
        <v>1960</v>
      </c>
      <c r="D2305" s="9">
        <v>45359</v>
      </c>
      <c r="F2305" s="7">
        <f t="shared" si="294"/>
        <v>45359</v>
      </c>
      <c r="G2305" s="6">
        <f t="shared" si="295"/>
        <v>3</v>
      </c>
      <c r="H2305" s="6">
        <f t="shared" si="296"/>
        <v>8</v>
      </c>
      <c r="I2305" s="6">
        <f t="shared" si="297"/>
        <v>2024</v>
      </c>
      <c r="J2305" t="s">
        <v>4</v>
      </c>
      <c r="K2305" t="s">
        <v>5</v>
      </c>
      <c r="L2305">
        <v>3195</v>
      </c>
      <c r="M2305">
        <v>11217.16015625</v>
      </c>
      <c r="N2305" s="4">
        <f t="shared" si="298"/>
        <v>11.217160156249999</v>
      </c>
      <c r="O2305" s="4">
        <f t="shared" si="299"/>
        <v>6.9700180234492191</v>
      </c>
      <c r="P2305" s="5" t="s">
        <v>847</v>
      </c>
      <c r="Q2305" t="str">
        <f>VLOOKUP(P2305,Key!$A$2:$C$160,2,FALSE)</f>
        <v>Home - MDR</v>
      </c>
      <c r="R2305" t="str">
        <f>VLOOKUP(P2305,Key!$A$2:$C$160,3,FALSE)</f>
        <v>Home - MDR</v>
      </c>
      <c r="S2305" t="str">
        <f>VLOOKUP(P2305,Key!$A$2:$D$160,4,FALSE)</f>
        <v>Home - MDR</v>
      </c>
      <c r="T2305" s="5" t="b">
        <v>0</v>
      </c>
      <c r="U2305" s="4">
        <f t="shared" si="300"/>
        <v>13869.622721043947</v>
      </c>
      <c r="Z2305" s="11"/>
      <c r="AB2305" s="11"/>
      <c r="AC2305" s="11"/>
      <c r="AD2305" s="11"/>
      <c r="AE2305" s="11"/>
      <c r="AP2305" s="11"/>
      <c r="BL2305" s="11"/>
      <c r="BM2305" s="11"/>
      <c r="BN2305" s="11"/>
      <c r="BO2305" s="11"/>
      <c r="BP2305" s="11"/>
      <c r="BQ2305" s="11"/>
      <c r="BR2305" s="11"/>
      <c r="CB2305" s="11"/>
      <c r="CJ2305" s="11"/>
    </row>
    <row r="2306" spans="1:89" x14ac:dyDescent="0.2">
      <c r="A2306">
        <v>10924950454</v>
      </c>
      <c r="B2306" t="s">
        <v>1961</v>
      </c>
      <c r="D2306" s="9">
        <v>45360</v>
      </c>
      <c r="F2306" s="7">
        <f t="shared" si="294"/>
        <v>45360</v>
      </c>
      <c r="G2306" s="6">
        <f t="shared" si="295"/>
        <v>3</v>
      </c>
      <c r="H2306" s="6">
        <f t="shared" si="296"/>
        <v>9</v>
      </c>
      <c r="I2306" s="6">
        <f t="shared" si="297"/>
        <v>2024</v>
      </c>
      <c r="J2306" t="s">
        <v>4</v>
      </c>
      <c r="K2306" t="s">
        <v>5</v>
      </c>
      <c r="L2306">
        <v>2986</v>
      </c>
      <c r="M2306">
        <v>10403.9599609375</v>
      </c>
      <c r="N2306" s="4">
        <f t="shared" si="298"/>
        <v>10.403959960937501</v>
      </c>
      <c r="O2306" s="4">
        <f t="shared" si="299"/>
        <v>6.4647190048876952</v>
      </c>
      <c r="P2306" s="5" t="s">
        <v>847</v>
      </c>
      <c r="Q2306" t="str">
        <f>VLOOKUP(P2306,Key!$A$2:$C$160,2,FALSE)</f>
        <v>Home - MDR</v>
      </c>
      <c r="R2306" t="str">
        <f>VLOOKUP(P2306,Key!$A$2:$C$160,3,FALSE)</f>
        <v>Home - MDR</v>
      </c>
      <c r="S2306" t="str">
        <f>VLOOKUP(P2306,Key!$A$2:$D$160,4,FALSE)</f>
        <v>Home - MDR</v>
      </c>
      <c r="T2306" s="5" t="b">
        <v>0</v>
      </c>
      <c r="U2306" s="4">
        <f t="shared" si="300"/>
        <v>13876.087440048834</v>
      </c>
      <c r="Z2306" s="11"/>
      <c r="AA2306" s="11"/>
      <c r="AB2306" s="11"/>
      <c r="AC2306" s="11"/>
      <c r="AD2306" s="11"/>
      <c r="AE2306" s="11"/>
      <c r="AF2306" s="11"/>
      <c r="AP2306" s="11"/>
      <c r="BL2306" s="11"/>
      <c r="BM2306" s="11"/>
      <c r="BN2306" s="11"/>
      <c r="BO2306" s="11"/>
      <c r="BP2306" s="11"/>
      <c r="BQ2306" s="11"/>
      <c r="BR2306" s="11"/>
      <c r="CB2306" s="11"/>
      <c r="CJ2306" s="11"/>
    </row>
    <row r="2307" spans="1:89" x14ac:dyDescent="0.2">
      <c r="A2307">
        <v>10931943941</v>
      </c>
      <c r="B2307" t="s">
        <v>1962</v>
      </c>
      <c r="D2307" s="9">
        <v>45361</v>
      </c>
      <c r="F2307" s="7">
        <f t="shared" si="294"/>
        <v>45361</v>
      </c>
      <c r="G2307" s="6">
        <f t="shared" si="295"/>
        <v>3</v>
      </c>
      <c r="H2307" s="6">
        <f t="shared" si="296"/>
        <v>10</v>
      </c>
      <c r="I2307" s="6">
        <f t="shared" si="297"/>
        <v>2024</v>
      </c>
      <c r="J2307" t="s">
        <v>4</v>
      </c>
      <c r="K2307" t="s">
        <v>5</v>
      </c>
      <c r="L2307">
        <v>2869</v>
      </c>
      <c r="M2307">
        <v>10050.7099609375</v>
      </c>
      <c r="N2307" s="4">
        <f t="shared" si="298"/>
        <v>10.0507099609375</v>
      </c>
      <c r="O2307" s="4">
        <f t="shared" si="299"/>
        <v>6.2452196991376958</v>
      </c>
      <c r="P2307" s="5" t="s">
        <v>847</v>
      </c>
      <c r="Q2307" t="str">
        <f>VLOOKUP(P2307,Key!$A$2:$C$160,2,FALSE)</f>
        <v>Home - MDR</v>
      </c>
      <c r="R2307" t="str">
        <f>VLOOKUP(P2307,Key!$A$2:$C$160,3,FALSE)</f>
        <v>Home - MDR</v>
      </c>
      <c r="S2307" t="str">
        <f>VLOOKUP(P2307,Key!$A$2:$D$160,4,FALSE)</f>
        <v>Home - MDR</v>
      </c>
      <c r="T2307" s="5" t="b">
        <v>0</v>
      </c>
      <c r="U2307" s="4">
        <f t="shared" si="300"/>
        <v>13882.332659747972</v>
      </c>
      <c r="Z2307" s="11"/>
      <c r="AA2307" s="11"/>
      <c r="AB2307" s="11"/>
      <c r="AC2307" s="11"/>
      <c r="AE2307" s="11"/>
      <c r="AF2307" s="11"/>
      <c r="AP2307" s="11"/>
      <c r="BL2307" s="11"/>
      <c r="BN2307" s="11"/>
      <c r="BO2307" s="11"/>
      <c r="BP2307" s="11"/>
      <c r="BQ2307" s="11"/>
      <c r="BR2307" s="11"/>
      <c r="CB2307" s="11"/>
      <c r="CJ2307" s="11"/>
    </row>
    <row r="2308" spans="1:89" x14ac:dyDescent="0.2">
      <c r="A2308">
        <v>10938930654</v>
      </c>
      <c r="B2308" t="s">
        <v>1963</v>
      </c>
      <c r="D2308" s="9">
        <v>45362</v>
      </c>
      <c r="F2308" s="7">
        <f t="shared" si="294"/>
        <v>45362</v>
      </c>
      <c r="G2308" s="6">
        <f t="shared" si="295"/>
        <v>3</v>
      </c>
      <c r="H2308" s="6">
        <f t="shared" si="296"/>
        <v>11</v>
      </c>
      <c r="I2308" s="6">
        <f t="shared" si="297"/>
        <v>2024</v>
      </c>
      <c r="J2308" t="s">
        <v>6</v>
      </c>
      <c r="K2308" t="s">
        <v>5</v>
      </c>
      <c r="L2308">
        <v>3008</v>
      </c>
      <c r="M2308">
        <v>10847.6796875</v>
      </c>
      <c r="N2308" s="4">
        <f t="shared" si="298"/>
        <v>10.847679687499999</v>
      </c>
      <c r="O2308" s="4">
        <f t="shared" si="299"/>
        <v>6.7404335751015623</v>
      </c>
      <c r="P2308" s="5" t="s">
        <v>847</v>
      </c>
      <c r="Q2308" t="str">
        <f>VLOOKUP(P2308,Key!$A$2:$C$160,2,FALSE)</f>
        <v>Home - MDR</v>
      </c>
      <c r="R2308" t="str">
        <f>VLOOKUP(P2308,Key!$A$2:$C$160,3,FALSE)</f>
        <v>Home - MDR</v>
      </c>
      <c r="S2308" t="str">
        <f>VLOOKUP(P2308,Key!$A$2:$D$160,4,FALSE)</f>
        <v>Home - MDR</v>
      </c>
      <c r="T2308" s="5" t="b">
        <v>0</v>
      </c>
      <c r="U2308" s="4">
        <f t="shared" si="300"/>
        <v>13889.073093323073</v>
      </c>
      <c r="Z2308" s="11"/>
      <c r="AA2308" s="11"/>
      <c r="AB2308" s="11"/>
      <c r="AC2308" s="11"/>
      <c r="AD2308" s="11"/>
      <c r="AE2308" s="11"/>
      <c r="AF2308" s="11"/>
      <c r="AP2308" s="11"/>
      <c r="BL2308" s="11"/>
      <c r="BM2308" s="11"/>
      <c r="BN2308" s="11"/>
      <c r="BO2308" s="11"/>
      <c r="BP2308" s="11"/>
      <c r="BQ2308" s="11"/>
      <c r="BR2308" s="11"/>
      <c r="CB2308" s="11"/>
      <c r="CJ2308" s="11"/>
    </row>
    <row r="2309" spans="1:89" x14ac:dyDescent="0.2">
      <c r="A2309">
        <v>10944782197</v>
      </c>
      <c r="B2309" t="s">
        <v>1964</v>
      </c>
      <c r="D2309" s="9">
        <v>45363</v>
      </c>
      <c r="F2309" s="7">
        <f t="shared" si="294"/>
        <v>45363</v>
      </c>
      <c r="G2309" s="6">
        <f t="shared" si="295"/>
        <v>3</v>
      </c>
      <c r="H2309" s="6">
        <f t="shared" si="296"/>
        <v>12</v>
      </c>
      <c r="I2309" s="6">
        <f t="shared" si="297"/>
        <v>2024</v>
      </c>
      <c r="J2309" t="s">
        <v>4</v>
      </c>
      <c r="K2309" t="s">
        <v>5</v>
      </c>
      <c r="L2309">
        <v>2236</v>
      </c>
      <c r="M2309">
        <v>7523.75</v>
      </c>
      <c r="N2309" s="4">
        <f t="shared" si="298"/>
        <v>7.5237499999999997</v>
      </c>
      <c r="O2309" s="4">
        <f t="shared" si="299"/>
        <v>4.6750400612499998</v>
      </c>
      <c r="P2309" s="5" t="s">
        <v>847</v>
      </c>
      <c r="Q2309" t="str">
        <f>VLOOKUP(P2309,Key!$A$2:$C$160,2,FALSE)</f>
        <v>Home - MDR</v>
      </c>
      <c r="R2309" t="str">
        <f>VLOOKUP(P2309,Key!$A$2:$C$160,3,FALSE)</f>
        <v>Home - MDR</v>
      </c>
      <c r="S2309" t="str">
        <f>VLOOKUP(P2309,Key!$A$2:$D$160,4,FALSE)</f>
        <v>Home - MDR</v>
      </c>
      <c r="T2309" s="5" t="b">
        <v>0</v>
      </c>
      <c r="U2309" s="4">
        <f t="shared" si="300"/>
        <v>13893.748133384323</v>
      </c>
      <c r="Z2309" s="11"/>
      <c r="AA2309" s="11"/>
      <c r="AB2309" s="11"/>
      <c r="AC2309" s="11"/>
      <c r="AD2309" s="11"/>
      <c r="AF2309" s="11"/>
      <c r="BL2309" s="11"/>
      <c r="BM2309" s="11"/>
      <c r="BN2309" s="11"/>
      <c r="BO2309" s="11"/>
      <c r="BP2309" s="11"/>
      <c r="BQ2309" s="11"/>
      <c r="BR2309" s="11"/>
      <c r="CJ2309" s="11"/>
    </row>
    <row r="2310" spans="1:89" x14ac:dyDescent="0.2">
      <c r="A2310">
        <v>10951843303</v>
      </c>
      <c r="B2310" t="s">
        <v>1965</v>
      </c>
      <c r="D2310" s="9">
        <v>45364</v>
      </c>
      <c r="F2310" s="7">
        <f t="shared" si="294"/>
        <v>45364</v>
      </c>
      <c r="G2310" s="6">
        <f t="shared" si="295"/>
        <v>3</v>
      </c>
      <c r="H2310" s="6">
        <f t="shared" si="296"/>
        <v>13</v>
      </c>
      <c r="I2310" s="6">
        <f t="shared" si="297"/>
        <v>2024</v>
      </c>
      <c r="J2310" t="s">
        <v>4</v>
      </c>
      <c r="K2310" t="s">
        <v>5</v>
      </c>
      <c r="L2310">
        <v>2880</v>
      </c>
      <c r="M2310">
        <v>10203.7802734375</v>
      </c>
      <c r="N2310" s="4">
        <f t="shared" si="298"/>
        <v>10.2037802734375</v>
      </c>
      <c r="O2310" s="4">
        <f t="shared" si="299"/>
        <v>6.3403331522861333</v>
      </c>
      <c r="P2310" s="5" t="s">
        <v>847</v>
      </c>
      <c r="Q2310" t="str">
        <f>VLOOKUP(P2310,Key!$A$2:$C$160,2,FALSE)</f>
        <v>Home - MDR</v>
      </c>
      <c r="R2310" t="str">
        <f>VLOOKUP(P2310,Key!$A$2:$C$160,3,FALSE)</f>
        <v>Home - MDR</v>
      </c>
      <c r="S2310" t="str">
        <f>VLOOKUP(P2310,Key!$A$2:$D$160,4,FALSE)</f>
        <v>Home - MDR</v>
      </c>
      <c r="T2310" s="5" t="b">
        <v>0</v>
      </c>
      <c r="U2310" s="4">
        <f t="shared" si="300"/>
        <v>13900.088466536608</v>
      </c>
      <c r="Z2310" s="11"/>
      <c r="AA2310" s="11"/>
      <c r="AB2310" s="11"/>
      <c r="AC2310" s="11"/>
      <c r="AE2310" s="11"/>
      <c r="AF2310" s="11"/>
      <c r="AP2310" s="11"/>
      <c r="BL2310" s="11"/>
      <c r="BM2310" s="11"/>
      <c r="BN2310" s="11"/>
      <c r="BO2310" s="11"/>
      <c r="BP2310" s="11"/>
      <c r="BQ2310" s="11"/>
      <c r="BR2310" s="11"/>
      <c r="CB2310" s="11"/>
      <c r="CJ2310" s="11"/>
    </row>
    <row r="2311" spans="1:89" x14ac:dyDescent="0.2">
      <c r="A2311">
        <v>10959239471</v>
      </c>
      <c r="B2311" t="s">
        <v>1966</v>
      </c>
      <c r="D2311" s="9">
        <v>45365</v>
      </c>
      <c r="F2311" s="7">
        <f t="shared" si="294"/>
        <v>45365</v>
      </c>
      <c r="G2311" s="6">
        <f t="shared" si="295"/>
        <v>3</v>
      </c>
      <c r="H2311" s="6">
        <f t="shared" si="296"/>
        <v>14</v>
      </c>
      <c r="I2311" s="6">
        <f t="shared" si="297"/>
        <v>2024</v>
      </c>
      <c r="J2311" t="s">
        <v>4</v>
      </c>
      <c r="K2311" t="s">
        <v>5</v>
      </c>
      <c r="L2311">
        <v>2872</v>
      </c>
      <c r="M2311">
        <v>10135.419921875</v>
      </c>
      <c r="N2311" s="4">
        <f t="shared" si="298"/>
        <v>10.135419921875</v>
      </c>
      <c r="O2311" s="4">
        <f t="shared" si="299"/>
        <v>6.2978560122753908</v>
      </c>
      <c r="P2311" s="5" t="s">
        <v>847</v>
      </c>
      <c r="Q2311" t="str">
        <f>VLOOKUP(P2311,Key!$A$2:$C$160,2,FALSE)</f>
        <v>Home - MDR</v>
      </c>
      <c r="R2311" t="str">
        <f>VLOOKUP(P2311,Key!$A$2:$C$160,3,FALSE)</f>
        <v>Home - MDR</v>
      </c>
      <c r="S2311" t="str">
        <f>VLOOKUP(P2311,Key!$A$2:$D$160,4,FALSE)</f>
        <v>Home - MDR</v>
      </c>
      <c r="T2311" s="5" t="b">
        <v>0</v>
      </c>
      <c r="U2311" s="4">
        <f t="shared" si="300"/>
        <v>13906.386322548884</v>
      </c>
      <c r="Z2311" s="11"/>
      <c r="AA2311" s="11"/>
      <c r="AB2311" s="11"/>
      <c r="AC2311" s="11"/>
      <c r="AD2311" s="11"/>
      <c r="AE2311" s="11"/>
      <c r="AF2311" s="11"/>
      <c r="AP2311" s="11"/>
      <c r="BL2311" s="11"/>
      <c r="BM2311" s="11"/>
      <c r="BO2311" s="11"/>
      <c r="BP2311" s="11"/>
      <c r="BQ2311" s="11"/>
      <c r="BR2311" s="11"/>
      <c r="CJ2311" s="11"/>
    </row>
    <row r="2312" spans="1:89" x14ac:dyDescent="0.2">
      <c r="A2312">
        <v>10967134815</v>
      </c>
      <c r="B2312" t="s">
        <v>1967</v>
      </c>
      <c r="D2312" s="9">
        <v>45366</v>
      </c>
      <c r="F2312" s="7">
        <f t="shared" si="294"/>
        <v>45366</v>
      </c>
      <c r="G2312" s="6">
        <f t="shared" si="295"/>
        <v>3</v>
      </c>
      <c r="H2312" s="6">
        <f t="shared" si="296"/>
        <v>15</v>
      </c>
      <c r="I2312" s="6">
        <f t="shared" si="297"/>
        <v>2024</v>
      </c>
      <c r="J2312" t="s">
        <v>6</v>
      </c>
      <c r="K2312" t="s">
        <v>5</v>
      </c>
      <c r="L2312">
        <v>2806</v>
      </c>
      <c r="M2312">
        <v>10142.240234375</v>
      </c>
      <c r="N2312" s="4">
        <f t="shared" si="298"/>
        <v>10.142240234375</v>
      </c>
      <c r="O2312" s="4">
        <f t="shared" si="299"/>
        <v>6.3020939566738283</v>
      </c>
      <c r="P2312" s="5" t="s">
        <v>847</v>
      </c>
      <c r="Q2312" t="str">
        <f>VLOOKUP(P2312,Key!$A$2:$C$160,2,FALSE)</f>
        <v>Home - MDR</v>
      </c>
      <c r="R2312" t="str">
        <f>VLOOKUP(P2312,Key!$A$2:$C$160,3,FALSE)</f>
        <v>Home - MDR</v>
      </c>
      <c r="S2312" t="str">
        <f>VLOOKUP(P2312,Key!$A$2:$D$160,4,FALSE)</f>
        <v>Home - MDR</v>
      </c>
      <c r="T2312" s="5" t="b">
        <v>0</v>
      </c>
      <c r="U2312" s="4">
        <f t="shared" si="300"/>
        <v>13912.688416505558</v>
      </c>
      <c r="Z2312" s="11"/>
      <c r="AB2312" s="11"/>
      <c r="AC2312" s="11"/>
      <c r="AD2312" s="11"/>
      <c r="AE2312" s="11"/>
      <c r="AF2312" s="11"/>
      <c r="BL2312" s="11"/>
      <c r="BM2312" s="11"/>
      <c r="BO2312" s="11"/>
      <c r="BP2312" s="11"/>
      <c r="BQ2312" s="11"/>
      <c r="BR2312" s="11"/>
      <c r="CB2312" s="11"/>
      <c r="CJ2312" s="11"/>
      <c r="CK2312" s="11"/>
    </row>
    <row r="2313" spans="1:89" x14ac:dyDescent="0.2">
      <c r="A2313">
        <v>10972533862</v>
      </c>
      <c r="B2313" t="s">
        <v>1968</v>
      </c>
      <c r="D2313" s="9">
        <v>45367</v>
      </c>
      <c r="F2313" s="7">
        <f t="shared" si="294"/>
        <v>45367</v>
      </c>
      <c r="G2313" s="6">
        <f t="shared" si="295"/>
        <v>3</v>
      </c>
      <c r="H2313" s="6">
        <f t="shared" si="296"/>
        <v>16</v>
      </c>
      <c r="I2313" s="6">
        <f t="shared" si="297"/>
        <v>2024</v>
      </c>
      <c r="J2313" t="s">
        <v>4</v>
      </c>
      <c r="K2313" t="s">
        <v>5</v>
      </c>
      <c r="L2313">
        <v>2125</v>
      </c>
      <c r="M2313">
        <v>7400.5</v>
      </c>
      <c r="N2313" s="4">
        <f t="shared" si="298"/>
        <v>7.4005000000000001</v>
      </c>
      <c r="O2313" s="4">
        <f t="shared" si="299"/>
        <v>4.5984560855000005</v>
      </c>
      <c r="P2313" s="5" t="s">
        <v>847</v>
      </c>
      <c r="Q2313" t="str">
        <f>VLOOKUP(P2313,Key!$A$2:$C$160,2,FALSE)</f>
        <v>Home - MDR</v>
      </c>
      <c r="R2313" t="str">
        <f>VLOOKUP(P2313,Key!$A$2:$C$160,3,FALSE)</f>
        <v>Home - MDR</v>
      </c>
      <c r="S2313" t="str">
        <f>VLOOKUP(P2313,Key!$A$2:$D$160,4,FALSE)</f>
        <v>Home - MDR</v>
      </c>
      <c r="T2313" s="5" t="b">
        <v>0</v>
      </c>
      <c r="U2313" s="4">
        <f t="shared" si="300"/>
        <v>13917.286872591058</v>
      </c>
      <c r="Z2313" s="11"/>
      <c r="AA2313" s="11"/>
      <c r="AB2313" s="11"/>
      <c r="AC2313" s="11"/>
      <c r="AD2313" s="11"/>
      <c r="AE2313" s="11"/>
      <c r="AF2313" s="11"/>
      <c r="AP2313" s="11"/>
      <c r="BL2313" s="11"/>
      <c r="BN2313" s="11"/>
      <c r="BO2313" s="11"/>
      <c r="BP2313" s="11"/>
      <c r="BQ2313" s="11"/>
      <c r="BR2313" s="11"/>
      <c r="CB2313" s="11"/>
      <c r="CJ2313" s="11"/>
    </row>
    <row r="2314" spans="1:89" x14ac:dyDescent="0.2">
      <c r="A2314">
        <v>10981312539</v>
      </c>
      <c r="B2314" t="s">
        <v>1969</v>
      </c>
      <c r="D2314" s="9">
        <v>45368</v>
      </c>
      <c r="F2314" s="7">
        <f t="shared" si="294"/>
        <v>45368</v>
      </c>
      <c r="G2314" s="6">
        <f t="shared" si="295"/>
        <v>3</v>
      </c>
      <c r="H2314" s="6">
        <f t="shared" si="296"/>
        <v>17</v>
      </c>
      <c r="I2314" s="6">
        <f t="shared" si="297"/>
        <v>2024</v>
      </c>
      <c r="J2314" t="s">
        <v>4</v>
      </c>
      <c r="K2314" t="s">
        <v>5</v>
      </c>
      <c r="L2314">
        <v>2870</v>
      </c>
      <c r="M2314">
        <v>10118.650390625</v>
      </c>
      <c r="N2314" s="4">
        <f t="shared" si="298"/>
        <v>10.118650390625</v>
      </c>
      <c r="O2314" s="4">
        <f t="shared" si="299"/>
        <v>6.2874359118730467</v>
      </c>
      <c r="P2314" s="5" t="s">
        <v>847</v>
      </c>
      <c r="Q2314" t="str">
        <f>VLOOKUP(P2314,Key!$A$2:$C$160,2,FALSE)</f>
        <v>Home - MDR</v>
      </c>
      <c r="R2314" t="str">
        <f>VLOOKUP(P2314,Key!$A$2:$C$160,3,FALSE)</f>
        <v>Home - MDR</v>
      </c>
      <c r="S2314" t="str">
        <f>VLOOKUP(P2314,Key!$A$2:$D$160,4,FALSE)</f>
        <v>Home - MDR</v>
      </c>
      <c r="T2314" s="5" t="b">
        <v>0</v>
      </c>
      <c r="U2314" s="4">
        <f t="shared" si="300"/>
        <v>13923.57430850293</v>
      </c>
      <c r="Z2314" s="11"/>
      <c r="AA2314" s="11"/>
      <c r="AB2314" s="11"/>
      <c r="AC2314" s="11"/>
      <c r="AD2314" s="11"/>
      <c r="AF2314" s="11"/>
      <c r="AP2314" s="11"/>
      <c r="BL2314" s="11"/>
      <c r="BM2314" s="11"/>
      <c r="BO2314" s="11"/>
      <c r="BQ2314" s="11"/>
      <c r="BR2314" s="11"/>
      <c r="CB2314" s="11"/>
      <c r="CJ2314" s="11"/>
    </row>
    <row r="2315" spans="1:89" x14ac:dyDescent="0.2">
      <c r="A2315">
        <v>10987075623</v>
      </c>
      <c r="B2315" t="s">
        <v>1970</v>
      </c>
      <c r="D2315" s="9">
        <v>45369</v>
      </c>
      <c r="F2315" s="7">
        <f t="shared" si="294"/>
        <v>45369</v>
      </c>
      <c r="G2315" s="6">
        <f t="shared" si="295"/>
        <v>3</v>
      </c>
      <c r="H2315" s="6">
        <f t="shared" si="296"/>
        <v>18</v>
      </c>
      <c r="I2315" s="6">
        <f t="shared" si="297"/>
        <v>2024</v>
      </c>
      <c r="J2315" t="s">
        <v>4</v>
      </c>
      <c r="K2315" t="s">
        <v>5</v>
      </c>
      <c r="L2315">
        <v>2854</v>
      </c>
      <c r="M2315">
        <v>10135.0498046875</v>
      </c>
      <c r="N2315" s="4">
        <f t="shared" si="298"/>
        <v>10.135049804687499</v>
      </c>
      <c r="O2315" s="4">
        <f t="shared" si="299"/>
        <v>6.2976260321884769</v>
      </c>
      <c r="P2315" s="5" t="s">
        <v>847</v>
      </c>
      <c r="Q2315" t="str">
        <f>VLOOKUP(P2315,Key!$A$2:$C$160,2,FALSE)</f>
        <v>Home - MDR</v>
      </c>
      <c r="R2315" t="str">
        <f>VLOOKUP(P2315,Key!$A$2:$C$160,3,FALSE)</f>
        <v>Home - MDR</v>
      </c>
      <c r="S2315" t="str">
        <f>VLOOKUP(P2315,Key!$A$2:$D$160,4,FALSE)</f>
        <v>Home - MDR</v>
      </c>
      <c r="T2315" s="5" t="b">
        <v>0</v>
      </c>
      <c r="U2315" s="4">
        <f t="shared" si="300"/>
        <v>13929.871934535118</v>
      </c>
      <c r="Z2315" s="11"/>
      <c r="AA2315" s="11"/>
      <c r="AB2315" s="11"/>
      <c r="AD2315" s="11"/>
      <c r="AE2315" s="11"/>
      <c r="AF2315" s="11"/>
      <c r="AP2315" s="11"/>
      <c r="BL2315" s="11"/>
      <c r="BM2315" s="11"/>
      <c r="BN2315" s="11"/>
      <c r="BO2315" s="11"/>
      <c r="BP2315" s="11"/>
      <c r="BQ2315" s="11"/>
      <c r="BR2315" s="11"/>
      <c r="CJ2315" s="11"/>
    </row>
    <row r="2316" spans="1:89" x14ac:dyDescent="0.2">
      <c r="A2316">
        <v>10994283914</v>
      </c>
      <c r="B2316" t="s">
        <v>1971</v>
      </c>
      <c r="D2316" s="9">
        <v>45370</v>
      </c>
      <c r="F2316" s="7">
        <f t="shared" si="294"/>
        <v>45370</v>
      </c>
      <c r="G2316" s="6">
        <f t="shared" si="295"/>
        <v>3</v>
      </c>
      <c r="H2316" s="6">
        <f t="shared" si="296"/>
        <v>19</v>
      </c>
      <c r="I2316" s="6">
        <f t="shared" si="297"/>
        <v>2024</v>
      </c>
      <c r="J2316" t="s">
        <v>4</v>
      </c>
      <c r="K2316" t="s">
        <v>5</v>
      </c>
      <c r="L2316">
        <v>3002</v>
      </c>
      <c r="M2316">
        <v>10331.2099609375</v>
      </c>
      <c r="N2316" s="4">
        <f t="shared" si="298"/>
        <v>10.3312099609375</v>
      </c>
      <c r="O2316" s="4">
        <f t="shared" si="299"/>
        <v>6.4195142646376953</v>
      </c>
      <c r="P2316" s="5" t="s">
        <v>847</v>
      </c>
      <c r="Q2316" t="str">
        <f>VLOOKUP(P2316,Key!$A$2:$C$160,2,FALSE)</f>
        <v>Home - MDR</v>
      </c>
      <c r="R2316" t="str">
        <f>VLOOKUP(P2316,Key!$A$2:$C$160,3,FALSE)</f>
        <v>Home - MDR</v>
      </c>
      <c r="S2316" t="str">
        <f>VLOOKUP(P2316,Key!$A$2:$D$160,4,FALSE)</f>
        <v>Home - MDR</v>
      </c>
      <c r="T2316" s="5" t="b">
        <v>0</v>
      </c>
      <c r="U2316" s="4">
        <f t="shared" si="300"/>
        <v>13936.291448799757</v>
      </c>
      <c r="Z2316" s="11"/>
      <c r="AA2316" s="11"/>
      <c r="AB2316" s="11"/>
      <c r="AC2316" s="11"/>
      <c r="AD2316" s="11"/>
      <c r="AE2316" s="11"/>
      <c r="AF2316" s="11"/>
      <c r="AP2316" s="11"/>
      <c r="BL2316" s="11"/>
      <c r="BM2316" s="11"/>
      <c r="BP2316" s="11"/>
      <c r="BQ2316" s="11"/>
      <c r="BR2316" s="11"/>
      <c r="CJ2316" s="11"/>
    </row>
    <row r="2317" spans="1:89" x14ac:dyDescent="0.2">
      <c r="A2317">
        <v>11001910325</v>
      </c>
      <c r="B2317" t="s">
        <v>1972</v>
      </c>
      <c r="D2317" s="9">
        <v>45371</v>
      </c>
      <c r="F2317" s="7">
        <f t="shared" si="294"/>
        <v>45371</v>
      </c>
      <c r="G2317" s="6">
        <f t="shared" si="295"/>
        <v>3</v>
      </c>
      <c r="H2317" s="6">
        <f t="shared" si="296"/>
        <v>20</v>
      </c>
      <c r="I2317" s="6">
        <f t="shared" si="297"/>
        <v>2024</v>
      </c>
      <c r="J2317" t="s">
        <v>4</v>
      </c>
      <c r="K2317" t="s">
        <v>5</v>
      </c>
      <c r="L2317">
        <v>3019</v>
      </c>
      <c r="M2317">
        <v>10505.490234375</v>
      </c>
      <c r="N2317" s="4">
        <f t="shared" si="298"/>
        <v>10.505490234374999</v>
      </c>
      <c r="O2317" s="4">
        <f t="shared" si="299"/>
        <v>6.5278069724238286</v>
      </c>
      <c r="P2317" s="5" t="s">
        <v>847</v>
      </c>
      <c r="Q2317" t="str">
        <f>VLOOKUP(P2317,Key!$A$2:$C$160,2,FALSE)</f>
        <v>Home - MDR</v>
      </c>
      <c r="R2317" t="str">
        <f>VLOOKUP(P2317,Key!$A$2:$C$160,3,FALSE)</f>
        <v>Home - MDR</v>
      </c>
      <c r="S2317" t="str">
        <f>VLOOKUP(P2317,Key!$A$2:$D$160,4,FALSE)</f>
        <v>Home - MDR</v>
      </c>
      <c r="T2317" s="5" t="b">
        <v>0</v>
      </c>
      <c r="U2317" s="4">
        <f t="shared" si="300"/>
        <v>13942.819255772181</v>
      </c>
      <c r="Z2317" s="11"/>
      <c r="AA2317" s="11"/>
      <c r="AB2317" s="11"/>
      <c r="AC2317" s="11"/>
      <c r="AD2317" s="11"/>
      <c r="AE2317" s="11"/>
      <c r="AF2317" s="11"/>
      <c r="AP2317" s="11"/>
      <c r="BL2317" s="11"/>
      <c r="BM2317" s="11"/>
      <c r="BO2317" s="11"/>
      <c r="BP2317" s="11"/>
      <c r="BQ2317" s="11"/>
      <c r="BR2317" s="11"/>
      <c r="CB2317" s="11"/>
      <c r="CJ2317" s="11"/>
    </row>
    <row r="2318" spans="1:89" x14ac:dyDescent="0.2">
      <c r="A2318">
        <v>11009272057</v>
      </c>
      <c r="B2318" t="s">
        <v>1973</v>
      </c>
      <c r="D2318" s="9">
        <v>45372</v>
      </c>
      <c r="F2318" s="7">
        <f t="shared" si="294"/>
        <v>45372</v>
      </c>
      <c r="G2318" s="6">
        <f t="shared" si="295"/>
        <v>3</v>
      </c>
      <c r="H2318" s="6">
        <f t="shared" si="296"/>
        <v>21</v>
      </c>
      <c r="I2318" s="6">
        <f t="shared" si="297"/>
        <v>2024</v>
      </c>
      <c r="J2318" t="s">
        <v>4</v>
      </c>
      <c r="K2318" t="s">
        <v>5</v>
      </c>
      <c r="L2318">
        <v>3092</v>
      </c>
      <c r="M2318">
        <v>10626.5</v>
      </c>
      <c r="N2318" s="4">
        <f t="shared" si="298"/>
        <v>10.6265</v>
      </c>
      <c r="O2318" s="4">
        <f t="shared" si="299"/>
        <v>6.6029989315000002</v>
      </c>
      <c r="P2318" s="5" t="s">
        <v>847</v>
      </c>
      <c r="Q2318" t="str">
        <f>VLOOKUP(P2318,Key!$A$2:$C$160,2,FALSE)</f>
        <v>Home - MDR</v>
      </c>
      <c r="R2318" t="str">
        <f>VLOOKUP(P2318,Key!$A$2:$C$160,3,FALSE)</f>
        <v>Home - MDR</v>
      </c>
      <c r="S2318" t="str">
        <f>VLOOKUP(P2318,Key!$A$2:$D$160,4,FALSE)</f>
        <v>Home - MDR</v>
      </c>
      <c r="T2318" s="5" t="b">
        <v>0</v>
      </c>
      <c r="U2318" s="4">
        <f t="shared" si="300"/>
        <v>13949.422254703681</v>
      </c>
      <c r="Z2318" s="11"/>
      <c r="AA2318" s="11"/>
      <c r="AB2318" s="11"/>
      <c r="AC2318" s="11"/>
      <c r="AD2318" s="11"/>
      <c r="AF2318" s="11"/>
      <c r="AP2318" s="11"/>
      <c r="BL2318" s="11"/>
      <c r="BM2318" s="11"/>
      <c r="BN2318" s="11"/>
      <c r="BO2318" s="11"/>
      <c r="BP2318" s="11"/>
      <c r="BQ2318" s="11"/>
      <c r="BR2318" s="11"/>
      <c r="CB2318" s="11"/>
      <c r="CJ2318" s="11"/>
    </row>
    <row r="2319" spans="1:89" x14ac:dyDescent="0.2">
      <c r="A2319">
        <v>11015151886</v>
      </c>
      <c r="B2319" t="s">
        <v>1974</v>
      </c>
      <c r="D2319" s="9">
        <v>45373</v>
      </c>
      <c r="F2319" s="7">
        <f t="shared" si="294"/>
        <v>45373</v>
      </c>
      <c r="G2319" s="6">
        <f t="shared" si="295"/>
        <v>3</v>
      </c>
      <c r="H2319" s="6">
        <f t="shared" si="296"/>
        <v>22</v>
      </c>
      <c r="I2319" s="6">
        <f t="shared" si="297"/>
        <v>2024</v>
      </c>
      <c r="J2319" t="s">
        <v>4</v>
      </c>
      <c r="K2319" t="s">
        <v>5</v>
      </c>
      <c r="L2319">
        <v>1993</v>
      </c>
      <c r="M2319">
        <v>6815.22021484375</v>
      </c>
      <c r="N2319" s="4">
        <f t="shared" si="298"/>
        <v>6.81522021484375</v>
      </c>
      <c r="O2319" s="4">
        <f t="shared" si="299"/>
        <v>4.234780200117676</v>
      </c>
      <c r="P2319" s="5" t="s">
        <v>847</v>
      </c>
      <c r="Q2319" t="str">
        <f>VLOOKUP(P2319,Key!$A$2:$C$160,2,FALSE)</f>
        <v>Home - MDR</v>
      </c>
      <c r="R2319" t="str">
        <f>VLOOKUP(P2319,Key!$A$2:$C$160,3,FALSE)</f>
        <v>Home - MDR</v>
      </c>
      <c r="S2319" t="str">
        <f>VLOOKUP(P2319,Key!$A$2:$D$160,4,FALSE)</f>
        <v>Home - MDR</v>
      </c>
      <c r="T2319" s="5" t="b">
        <v>0</v>
      </c>
      <c r="U2319" s="4">
        <f t="shared" si="300"/>
        <v>13953.657034903797</v>
      </c>
      <c r="AA2319" s="11"/>
      <c r="AB2319" s="11"/>
      <c r="AC2319" s="11"/>
      <c r="AD2319" s="11"/>
      <c r="AE2319" s="11"/>
      <c r="AF2319" s="11"/>
      <c r="AP2319" s="11"/>
      <c r="BL2319" s="11"/>
      <c r="BM2319" s="11"/>
      <c r="BN2319" s="11"/>
      <c r="BO2319" s="11"/>
      <c r="BP2319" s="11"/>
      <c r="BQ2319" s="11"/>
      <c r="CB2319" s="11"/>
      <c r="CJ2319" s="11"/>
    </row>
    <row r="2320" spans="1:89" x14ac:dyDescent="0.2">
      <c r="A2320">
        <v>11023205244</v>
      </c>
      <c r="B2320" t="s">
        <v>1975</v>
      </c>
      <c r="D2320" s="9">
        <v>45374</v>
      </c>
      <c r="F2320" s="7">
        <f t="shared" si="294"/>
        <v>45374</v>
      </c>
      <c r="G2320" s="6">
        <f t="shared" si="295"/>
        <v>3</v>
      </c>
      <c r="H2320" s="6">
        <f t="shared" si="296"/>
        <v>23</v>
      </c>
      <c r="I2320" s="6">
        <f t="shared" si="297"/>
        <v>2024</v>
      </c>
      <c r="J2320" t="s">
        <v>7</v>
      </c>
      <c r="K2320" t="s">
        <v>5</v>
      </c>
      <c r="L2320">
        <v>3027</v>
      </c>
      <c r="M2320">
        <v>10276.0302734375</v>
      </c>
      <c r="N2320" s="4">
        <f t="shared" si="298"/>
        <v>10.276030273437501</v>
      </c>
      <c r="O2320" s="4">
        <f t="shared" si="299"/>
        <v>6.3852272070361327</v>
      </c>
      <c r="P2320" s="5" t="s">
        <v>847</v>
      </c>
      <c r="Q2320" t="str">
        <f>VLOOKUP(P2320,Key!$A$2:$C$160,2,FALSE)</f>
        <v>Home - MDR</v>
      </c>
      <c r="R2320" t="str">
        <f>VLOOKUP(P2320,Key!$A$2:$C$160,3,FALSE)</f>
        <v>Home - MDR</v>
      </c>
      <c r="S2320" t="str">
        <f>VLOOKUP(P2320,Key!$A$2:$D$160,4,FALSE)</f>
        <v>Home - MDR</v>
      </c>
      <c r="T2320" s="5" t="b">
        <v>0</v>
      </c>
      <c r="U2320" s="4">
        <f t="shared" si="300"/>
        <v>13960.042262110834</v>
      </c>
      <c r="AA2320" s="11"/>
      <c r="AB2320" s="11"/>
      <c r="AE2320" s="11"/>
      <c r="AP2320" s="11"/>
      <c r="BL2320" s="11"/>
      <c r="BM2320" s="11"/>
      <c r="BN2320" s="11"/>
      <c r="BO2320" s="11"/>
      <c r="BP2320" s="11"/>
      <c r="BQ2320" s="11"/>
      <c r="BR2320" s="11"/>
      <c r="BT2320" s="11"/>
      <c r="BZ2320" s="11"/>
      <c r="CB2320" s="11"/>
      <c r="CJ2320" s="11"/>
    </row>
    <row r="2321" spans="1:89" x14ac:dyDescent="0.2">
      <c r="A2321">
        <v>11030095721</v>
      </c>
      <c r="B2321" t="s">
        <v>1976</v>
      </c>
      <c r="D2321" s="9">
        <v>45375</v>
      </c>
      <c r="F2321" s="7">
        <f t="shared" si="294"/>
        <v>45375</v>
      </c>
      <c r="G2321" s="6">
        <f t="shared" si="295"/>
        <v>3</v>
      </c>
      <c r="H2321" s="6">
        <f t="shared" si="296"/>
        <v>24</v>
      </c>
      <c r="I2321" s="6">
        <f t="shared" si="297"/>
        <v>2024</v>
      </c>
      <c r="J2321" t="s">
        <v>4</v>
      </c>
      <c r="K2321" t="s">
        <v>5</v>
      </c>
      <c r="L2321">
        <v>1895</v>
      </c>
      <c r="M2321">
        <v>6769.02978515625</v>
      </c>
      <c r="N2321" s="4">
        <f t="shared" si="298"/>
        <v>6.76902978515625</v>
      </c>
      <c r="O2321" s="4">
        <f t="shared" si="299"/>
        <v>4.2060788066323243</v>
      </c>
      <c r="P2321" s="5" t="s">
        <v>847</v>
      </c>
      <c r="Q2321" t="str">
        <f>VLOOKUP(P2321,Key!$A$2:$C$160,2,FALSE)</f>
        <v>Home - MDR</v>
      </c>
      <c r="R2321" t="str">
        <f>VLOOKUP(P2321,Key!$A$2:$C$160,3,FALSE)</f>
        <v>Home - MDR</v>
      </c>
      <c r="S2321" t="str">
        <f>VLOOKUP(P2321,Key!$A$2:$D$160,4,FALSE)</f>
        <v>Home - MDR</v>
      </c>
      <c r="T2321" s="5" t="b">
        <v>0</v>
      </c>
      <c r="U2321" s="4">
        <f t="shared" si="300"/>
        <v>13964.248340917466</v>
      </c>
      <c r="Z2321" s="11"/>
      <c r="AA2321" s="11"/>
      <c r="AB2321" s="11"/>
      <c r="AC2321" s="11"/>
      <c r="AF2321" s="11"/>
      <c r="AP2321" s="11"/>
      <c r="BL2321" s="11"/>
      <c r="BM2321" s="11"/>
      <c r="BN2321" s="11"/>
      <c r="BO2321" s="11"/>
      <c r="BQ2321" s="11"/>
      <c r="BZ2321" s="11"/>
      <c r="CJ2321" s="11"/>
    </row>
    <row r="2322" spans="1:89" x14ac:dyDescent="0.2">
      <c r="A2322">
        <v>11037071380</v>
      </c>
      <c r="B2322" t="s">
        <v>1977</v>
      </c>
      <c r="D2322" s="9">
        <v>45376</v>
      </c>
      <c r="F2322" s="7">
        <f t="shared" si="294"/>
        <v>45376</v>
      </c>
      <c r="G2322" s="6">
        <f t="shared" si="295"/>
        <v>3</v>
      </c>
      <c r="H2322" s="6">
        <f t="shared" si="296"/>
        <v>25</v>
      </c>
      <c r="I2322" s="6">
        <f t="shared" si="297"/>
        <v>2024</v>
      </c>
      <c r="J2322" t="s">
        <v>1500</v>
      </c>
      <c r="K2322" t="s">
        <v>20</v>
      </c>
      <c r="L2322">
        <v>4200</v>
      </c>
      <c r="M2322">
        <v>34600.96484375</v>
      </c>
      <c r="N2322" s="4">
        <f t="shared" si="298"/>
        <v>34.600964843749999</v>
      </c>
      <c r="O2322" s="4">
        <f t="shared" si="299"/>
        <v>21.500036125925782</v>
      </c>
      <c r="P2322" s="5" t="s">
        <v>847</v>
      </c>
      <c r="Q2322" t="str">
        <f>VLOOKUP(P2322,Key!$A$2:$C$160,2,FALSE)</f>
        <v>Home - MDR</v>
      </c>
      <c r="R2322" t="str">
        <f>VLOOKUP(P2322,Key!$A$2:$C$160,3,FALSE)</f>
        <v>Home - MDR</v>
      </c>
      <c r="S2322" t="str">
        <f>VLOOKUP(P2322,Key!$A$2:$D$160,4,FALSE)</f>
        <v>Home - MDR</v>
      </c>
      <c r="T2322" t="b">
        <v>1</v>
      </c>
      <c r="U2322" s="4">
        <f t="shared" si="300"/>
        <v>13964.248340917466</v>
      </c>
      <c r="AA2322" s="11"/>
      <c r="CJ2322" s="11"/>
    </row>
    <row r="2323" spans="1:89" x14ac:dyDescent="0.2">
      <c r="A2323">
        <v>11042764079</v>
      </c>
      <c r="B2323" t="s">
        <v>1978</v>
      </c>
      <c r="D2323" s="9">
        <v>45377</v>
      </c>
      <c r="F2323" s="7">
        <f t="shared" si="294"/>
        <v>45377</v>
      </c>
      <c r="G2323" s="6">
        <f t="shared" si="295"/>
        <v>3</v>
      </c>
      <c r="H2323" s="6">
        <f t="shared" si="296"/>
        <v>26</v>
      </c>
      <c r="I2323" s="6">
        <f t="shared" si="297"/>
        <v>2024</v>
      </c>
      <c r="J2323" t="s">
        <v>1500</v>
      </c>
      <c r="K2323" t="s">
        <v>20</v>
      </c>
      <c r="L2323">
        <v>3600</v>
      </c>
      <c r="M2323">
        <v>29611.98828125</v>
      </c>
      <c r="N2323" s="4">
        <f t="shared" si="298"/>
        <v>29.611988281249999</v>
      </c>
      <c r="O2323" s="4">
        <f t="shared" si="299"/>
        <v>18.400030770308593</v>
      </c>
      <c r="P2323" s="5" t="s">
        <v>847</v>
      </c>
      <c r="Q2323" t="str">
        <f>VLOOKUP(P2323,Key!$A$2:$C$160,2,FALSE)</f>
        <v>Home - MDR</v>
      </c>
      <c r="R2323" t="str">
        <f>VLOOKUP(P2323,Key!$A$2:$C$160,3,FALSE)</f>
        <v>Home - MDR</v>
      </c>
      <c r="S2323" t="str">
        <f>VLOOKUP(P2323,Key!$A$2:$D$160,4,FALSE)</f>
        <v>Home - MDR</v>
      </c>
      <c r="T2323" t="b">
        <v>1</v>
      </c>
      <c r="U2323" s="4">
        <f t="shared" si="300"/>
        <v>13964.248340917466</v>
      </c>
      <c r="AA2323" s="11"/>
      <c r="CJ2323" s="11"/>
    </row>
    <row r="2324" spans="1:89" x14ac:dyDescent="0.2">
      <c r="A2324">
        <v>11049663202</v>
      </c>
      <c r="B2324" t="s">
        <v>1979</v>
      </c>
      <c r="D2324" s="9">
        <v>45378</v>
      </c>
      <c r="F2324" s="7">
        <f t="shared" si="294"/>
        <v>45378</v>
      </c>
      <c r="G2324" s="6">
        <f t="shared" si="295"/>
        <v>3</v>
      </c>
      <c r="H2324" s="6">
        <f t="shared" si="296"/>
        <v>27</v>
      </c>
      <c r="I2324" s="6">
        <f t="shared" si="297"/>
        <v>2024</v>
      </c>
      <c r="J2324" t="s">
        <v>1500</v>
      </c>
      <c r="K2324" t="s">
        <v>20</v>
      </c>
      <c r="L2324">
        <v>3780</v>
      </c>
      <c r="M2324">
        <v>30899.466796875</v>
      </c>
      <c r="N2324" s="4">
        <f t="shared" si="298"/>
        <v>30.899466796875</v>
      </c>
      <c r="O2324" s="4">
        <f t="shared" si="299"/>
        <v>19.200032583041015</v>
      </c>
      <c r="P2324" s="5" t="s">
        <v>847</v>
      </c>
      <c r="Q2324" t="str">
        <f>VLOOKUP(P2324,Key!$A$2:$C$160,2,FALSE)</f>
        <v>Home - MDR</v>
      </c>
      <c r="R2324" t="str">
        <f>VLOOKUP(P2324,Key!$A$2:$C$160,3,FALSE)</f>
        <v>Home - MDR</v>
      </c>
      <c r="S2324" t="str">
        <f>VLOOKUP(P2324,Key!$A$2:$D$160,4,FALSE)</f>
        <v>Home - MDR</v>
      </c>
      <c r="T2324" t="b">
        <v>1</v>
      </c>
      <c r="U2324" s="4">
        <f t="shared" si="300"/>
        <v>13964.248340917466</v>
      </c>
    </row>
    <row r="2325" spans="1:89" x14ac:dyDescent="0.2">
      <c r="A2325">
        <v>11056416213</v>
      </c>
      <c r="B2325" t="s">
        <v>1980</v>
      </c>
      <c r="D2325" s="9">
        <v>45379</v>
      </c>
      <c r="F2325" s="7">
        <f t="shared" si="294"/>
        <v>45379</v>
      </c>
      <c r="G2325" s="6">
        <f t="shared" si="295"/>
        <v>3</v>
      </c>
      <c r="H2325" s="6">
        <f t="shared" si="296"/>
        <v>28</v>
      </c>
      <c r="I2325" s="6">
        <f t="shared" si="297"/>
        <v>2024</v>
      </c>
      <c r="J2325" t="s">
        <v>1500</v>
      </c>
      <c r="K2325" t="s">
        <v>20</v>
      </c>
      <c r="L2325">
        <v>3780</v>
      </c>
      <c r="M2325">
        <v>31382.271484375</v>
      </c>
      <c r="N2325" s="4">
        <f t="shared" si="298"/>
        <v>31.382271484375</v>
      </c>
      <c r="O2325" s="4">
        <f t="shared" si="299"/>
        <v>19.500033414517578</v>
      </c>
      <c r="P2325" s="5" t="s">
        <v>847</v>
      </c>
      <c r="Q2325" t="str">
        <f>VLOOKUP(P2325,Key!$A$2:$C$160,2,FALSE)</f>
        <v>Home - MDR</v>
      </c>
      <c r="R2325" t="str">
        <f>VLOOKUP(P2325,Key!$A$2:$C$160,3,FALSE)</f>
        <v>Home - MDR</v>
      </c>
      <c r="S2325" t="str">
        <f>VLOOKUP(P2325,Key!$A$2:$D$160,4,FALSE)</f>
        <v>Home - MDR</v>
      </c>
      <c r="T2325" t="b">
        <v>1</v>
      </c>
      <c r="U2325" s="4">
        <f t="shared" si="300"/>
        <v>13964.248340917466</v>
      </c>
    </row>
    <row r="2326" spans="1:89" x14ac:dyDescent="0.2">
      <c r="A2326">
        <v>11063625914</v>
      </c>
      <c r="B2326" t="s">
        <v>1981</v>
      </c>
      <c r="D2326" s="9">
        <v>45380</v>
      </c>
      <c r="F2326" s="7">
        <f t="shared" si="294"/>
        <v>45380</v>
      </c>
      <c r="G2326" s="6">
        <f t="shared" si="295"/>
        <v>3</v>
      </c>
      <c r="H2326" s="6">
        <f t="shared" si="296"/>
        <v>29</v>
      </c>
      <c r="I2326" s="6">
        <f t="shared" si="297"/>
        <v>2024</v>
      </c>
      <c r="J2326" t="s">
        <v>4</v>
      </c>
      <c r="K2326" t="s">
        <v>5</v>
      </c>
      <c r="L2326">
        <v>2995</v>
      </c>
      <c r="M2326">
        <v>10396.169921875</v>
      </c>
      <c r="N2326" s="4">
        <f t="shared" si="298"/>
        <v>10.396169921875</v>
      </c>
      <c r="O2326" s="4">
        <f t="shared" si="299"/>
        <v>6.4598785005253907</v>
      </c>
      <c r="P2326" s="5" t="s">
        <v>847</v>
      </c>
      <c r="Q2326" t="str">
        <f>VLOOKUP(P2326,Key!$A$2:$C$160,2,FALSE)</f>
        <v>Home - MDR</v>
      </c>
      <c r="R2326" t="str">
        <f>VLOOKUP(P2326,Key!$A$2:$C$160,3,FALSE)</f>
        <v>Home - MDR</v>
      </c>
      <c r="S2326" t="str">
        <f>VLOOKUP(P2326,Key!$A$2:$D$160,4,FALSE)</f>
        <v>Home - MDR</v>
      </c>
      <c r="T2326" t="b">
        <v>0</v>
      </c>
      <c r="U2326" s="4">
        <f t="shared" si="300"/>
        <v>13970.708219417991</v>
      </c>
      <c r="Z2326" s="11"/>
      <c r="AA2326" s="11"/>
      <c r="AB2326" s="11"/>
      <c r="AC2326" s="11"/>
      <c r="AD2326" s="11"/>
      <c r="AF2326" s="11"/>
      <c r="AP2326" s="11"/>
      <c r="BL2326" s="11"/>
      <c r="BM2326" s="11"/>
      <c r="BN2326" s="11"/>
      <c r="BP2326" s="11"/>
      <c r="BQ2326" s="11"/>
      <c r="BR2326" s="11"/>
      <c r="CB2326" s="11"/>
      <c r="CJ2326" s="11"/>
    </row>
    <row r="2327" spans="1:89" x14ac:dyDescent="0.2">
      <c r="A2327">
        <v>11070997898</v>
      </c>
      <c r="B2327" t="s">
        <v>1982</v>
      </c>
      <c r="D2327" s="9">
        <v>45381</v>
      </c>
      <c r="F2327" s="7">
        <f t="shared" si="294"/>
        <v>45381</v>
      </c>
      <c r="G2327" s="6">
        <f t="shared" si="295"/>
        <v>3</v>
      </c>
      <c r="H2327" s="6">
        <f t="shared" si="296"/>
        <v>30</v>
      </c>
      <c r="I2327" s="6">
        <f t="shared" si="297"/>
        <v>2024</v>
      </c>
      <c r="J2327" t="s">
        <v>1117</v>
      </c>
      <c r="K2327" t="s">
        <v>5</v>
      </c>
      <c r="L2327">
        <v>3660</v>
      </c>
      <c r="M2327">
        <v>11265.4306640625</v>
      </c>
      <c r="N2327" s="4">
        <f t="shared" si="298"/>
        <v>11.265430664062499</v>
      </c>
      <c r="O2327" s="4">
        <f t="shared" si="299"/>
        <v>7.0000119171591795</v>
      </c>
      <c r="P2327" s="5" t="s">
        <v>847</v>
      </c>
      <c r="Q2327" t="str">
        <f>VLOOKUP(P2327,Key!$A$2:$C$160,2,FALSE)</f>
        <v>Home - MDR</v>
      </c>
      <c r="R2327" t="str">
        <f>VLOOKUP(P2327,Key!$A$2:$C$160,3,FALSE)</f>
        <v>Home - MDR</v>
      </c>
      <c r="S2327" t="str">
        <f>VLOOKUP(P2327,Key!$A$2:$D$160,4,FALSE)</f>
        <v>Home - MDR</v>
      </c>
      <c r="T2327" t="b">
        <v>1</v>
      </c>
      <c r="U2327" s="4">
        <f t="shared" si="300"/>
        <v>13977.708231335151</v>
      </c>
      <c r="AA2327" s="11"/>
      <c r="AP2327" s="11"/>
      <c r="CJ2327" s="11"/>
    </row>
    <row r="2328" spans="1:89" x14ac:dyDescent="0.2">
      <c r="A2328">
        <v>11079261628</v>
      </c>
      <c r="B2328" t="s">
        <v>1983</v>
      </c>
      <c r="D2328" s="9">
        <v>45382</v>
      </c>
      <c r="F2328" s="7">
        <f t="shared" si="294"/>
        <v>45382</v>
      </c>
      <c r="G2328" s="6">
        <f t="shared" si="295"/>
        <v>3</v>
      </c>
      <c r="H2328" s="6">
        <f t="shared" si="296"/>
        <v>31</v>
      </c>
      <c r="I2328" s="6">
        <f t="shared" si="297"/>
        <v>2024</v>
      </c>
      <c r="J2328" t="s">
        <v>1117</v>
      </c>
      <c r="K2328" t="s">
        <v>5</v>
      </c>
      <c r="L2328">
        <v>1628</v>
      </c>
      <c r="M2328">
        <v>4988.9765625</v>
      </c>
      <c r="N2328" s="4">
        <f t="shared" si="298"/>
        <v>4.9889765625000004</v>
      </c>
      <c r="O2328" s="4">
        <f t="shared" si="299"/>
        <v>3.1000053556171876</v>
      </c>
      <c r="P2328" s="5" t="s">
        <v>847</v>
      </c>
      <c r="Q2328" t="str">
        <f>VLOOKUP(P2328,Key!$A$2:$C$160,2,FALSE)</f>
        <v>Home - MDR</v>
      </c>
      <c r="R2328" t="str">
        <f>VLOOKUP(P2328,Key!$A$2:$C$160,3,FALSE)</f>
        <v>Home - MDR</v>
      </c>
      <c r="S2328" t="str">
        <f>VLOOKUP(P2328,Key!$A$2:$D$160,4,FALSE)</f>
        <v>Home - MDR</v>
      </c>
      <c r="T2328" t="b">
        <v>1</v>
      </c>
      <c r="U2328" s="4">
        <f t="shared" si="300"/>
        <v>13980.808236690767</v>
      </c>
      <c r="AA2328" s="11"/>
      <c r="AP2328" s="11"/>
      <c r="CJ2328" s="11"/>
    </row>
    <row r="2329" spans="1:89" x14ac:dyDescent="0.2">
      <c r="A2329">
        <v>11085108009</v>
      </c>
      <c r="B2329" t="s">
        <v>1984</v>
      </c>
      <c r="D2329" s="9">
        <v>45383</v>
      </c>
      <c r="F2329" s="7">
        <f t="shared" si="294"/>
        <v>45383</v>
      </c>
      <c r="G2329" s="6">
        <f t="shared" si="295"/>
        <v>4</v>
      </c>
      <c r="H2329" s="6">
        <f t="shared" si="296"/>
        <v>1</v>
      </c>
      <c r="I2329" s="6">
        <f t="shared" si="297"/>
        <v>2024</v>
      </c>
      <c r="J2329" t="s">
        <v>4</v>
      </c>
      <c r="K2329" t="s">
        <v>5</v>
      </c>
      <c r="L2329">
        <v>3158</v>
      </c>
      <c r="M2329">
        <v>10681.8095703125</v>
      </c>
      <c r="N2329" s="4">
        <f t="shared" si="298"/>
        <v>10.681809570312501</v>
      </c>
      <c r="O2329" s="4">
        <f t="shared" si="299"/>
        <v>6.6373666945146486</v>
      </c>
      <c r="P2329" s="5" t="s">
        <v>847</v>
      </c>
      <c r="Q2329" t="str">
        <f>VLOOKUP(P2329,Key!$A$2:$C$160,2,FALSE)</f>
        <v>Home - MDR</v>
      </c>
      <c r="R2329" t="str">
        <f>VLOOKUP(P2329,Key!$A$2:$C$160,3,FALSE)</f>
        <v>Home - MDR</v>
      </c>
      <c r="S2329" t="str">
        <f>VLOOKUP(P2329,Key!$A$2:$D$160,4,FALSE)</f>
        <v>Home - MDR</v>
      </c>
      <c r="T2329" s="5" t="b">
        <v>0</v>
      </c>
      <c r="U2329" s="4">
        <f t="shared" si="300"/>
        <v>13987.445603385282</v>
      </c>
      <c r="Z2329" s="11"/>
      <c r="AA2329" s="11"/>
      <c r="AB2329" s="11"/>
      <c r="AC2329" s="11"/>
      <c r="AD2329" s="11"/>
      <c r="AF2329" s="11"/>
      <c r="BL2329" s="11"/>
      <c r="BN2329" s="11"/>
      <c r="BO2329" s="11"/>
      <c r="BP2329" s="11"/>
      <c r="BQ2329" s="11"/>
      <c r="BR2329" s="11"/>
      <c r="CJ2329" s="11"/>
    </row>
    <row r="2330" spans="1:89" x14ac:dyDescent="0.2">
      <c r="A2330">
        <v>11091399546</v>
      </c>
      <c r="B2330" t="s">
        <v>1985</v>
      </c>
      <c r="D2330" s="9">
        <v>45384</v>
      </c>
      <c r="F2330" s="7">
        <f t="shared" si="294"/>
        <v>45384</v>
      </c>
      <c r="G2330" s="6">
        <f t="shared" si="295"/>
        <v>4</v>
      </c>
      <c r="H2330" s="6">
        <f t="shared" si="296"/>
        <v>2</v>
      </c>
      <c r="I2330" s="6">
        <f t="shared" si="297"/>
        <v>2024</v>
      </c>
      <c r="J2330" t="s">
        <v>4</v>
      </c>
      <c r="K2330" t="s">
        <v>5</v>
      </c>
      <c r="L2330">
        <v>2918</v>
      </c>
      <c r="M2330">
        <v>10250.599609375</v>
      </c>
      <c r="N2330" s="4">
        <f t="shared" si="298"/>
        <v>10.250599609375</v>
      </c>
      <c r="O2330" s="4">
        <f t="shared" si="299"/>
        <v>6.369425329876953</v>
      </c>
      <c r="P2330" s="5" t="s">
        <v>847</v>
      </c>
      <c r="Q2330" t="str">
        <f>VLOOKUP(P2330,Key!$A$2:$C$160,2,FALSE)</f>
        <v>Home - MDR</v>
      </c>
      <c r="R2330" t="str">
        <f>VLOOKUP(P2330,Key!$A$2:$C$160,3,FALSE)</f>
        <v>Home - MDR</v>
      </c>
      <c r="S2330" t="str">
        <f>VLOOKUP(P2330,Key!$A$2:$D$160,4,FALSE)</f>
        <v>Home - MDR</v>
      </c>
      <c r="T2330" s="5" t="b">
        <v>0</v>
      </c>
      <c r="U2330" s="4">
        <f t="shared" si="300"/>
        <v>13993.815028715158</v>
      </c>
      <c r="Z2330" s="11"/>
      <c r="AA2330" s="11"/>
      <c r="AB2330" s="11"/>
      <c r="AC2330" s="11"/>
      <c r="AF2330" s="11"/>
      <c r="AP2330" s="11"/>
      <c r="BL2330" s="11"/>
      <c r="BM2330" s="11"/>
      <c r="BN2330" s="11"/>
      <c r="BO2330" s="11"/>
      <c r="BP2330" s="11"/>
      <c r="BQ2330" s="11"/>
      <c r="BR2330" s="11"/>
      <c r="CJ2330" s="11"/>
      <c r="CK2330" s="11"/>
    </row>
    <row r="2331" spans="1:89" x14ac:dyDescent="0.2">
      <c r="A2331">
        <v>11099491309</v>
      </c>
      <c r="B2331" t="s">
        <v>1986</v>
      </c>
      <c r="D2331" s="9">
        <v>45385</v>
      </c>
      <c r="F2331" s="7">
        <f t="shared" si="294"/>
        <v>45385</v>
      </c>
      <c r="G2331" s="6">
        <f t="shared" si="295"/>
        <v>4</v>
      </c>
      <c r="H2331" s="6">
        <f t="shared" si="296"/>
        <v>3</v>
      </c>
      <c r="I2331" s="6">
        <f t="shared" si="297"/>
        <v>2024</v>
      </c>
      <c r="J2331" t="s">
        <v>4</v>
      </c>
      <c r="K2331" t="s">
        <v>5</v>
      </c>
      <c r="L2331">
        <v>2787</v>
      </c>
      <c r="M2331">
        <v>10071.7998046875</v>
      </c>
      <c r="N2331" s="4">
        <f t="shared" si="298"/>
        <v>10.071799804687499</v>
      </c>
      <c r="O2331" s="4">
        <f t="shared" si="299"/>
        <v>6.2583243164384763</v>
      </c>
      <c r="P2331" s="5" t="s">
        <v>847</v>
      </c>
      <c r="Q2331" t="str">
        <f>VLOOKUP(P2331,Key!$A$2:$C$160,2,FALSE)</f>
        <v>Home - MDR</v>
      </c>
      <c r="R2331" t="str">
        <f>VLOOKUP(P2331,Key!$A$2:$C$160,3,FALSE)</f>
        <v>Home - MDR</v>
      </c>
      <c r="S2331" t="str">
        <f>VLOOKUP(P2331,Key!$A$2:$D$160,4,FALSE)</f>
        <v>Home - MDR</v>
      </c>
      <c r="T2331" s="5" t="b">
        <v>0</v>
      </c>
      <c r="U2331" s="4">
        <f t="shared" si="300"/>
        <v>14000.073353031597</v>
      </c>
      <c r="Z2331" s="11"/>
      <c r="AA2331" s="11"/>
      <c r="AB2331" s="11"/>
      <c r="AC2331" s="11"/>
      <c r="AD2331" s="11"/>
      <c r="AE2331" s="11"/>
      <c r="AF2331" s="11"/>
      <c r="AP2331" s="11"/>
      <c r="BM2331" s="11"/>
      <c r="BN2331" s="11"/>
      <c r="BO2331" s="11"/>
      <c r="BP2331" s="11"/>
      <c r="BQ2331" s="11"/>
      <c r="BR2331" s="11"/>
      <c r="CB2331" s="11"/>
      <c r="CJ2331" s="11"/>
    </row>
    <row r="2332" spans="1:89" x14ac:dyDescent="0.2">
      <c r="A2332">
        <v>11106566655</v>
      </c>
      <c r="B2332" t="s">
        <v>1987</v>
      </c>
      <c r="D2332" s="9">
        <v>45386</v>
      </c>
      <c r="F2332" s="7">
        <f t="shared" ref="F2332:F2395" si="301">DATE(I2332,G2332,H2332)</f>
        <v>45386</v>
      </c>
      <c r="G2332" s="6">
        <f t="shared" ref="G2332:G2395" si="302">MONTH(D2332)</f>
        <v>4</v>
      </c>
      <c r="H2332" s="6">
        <f t="shared" ref="H2332:H2395" si="303">DAY(D2332)</f>
        <v>4</v>
      </c>
      <c r="I2332" s="6">
        <f t="shared" ref="I2332:I2395" si="304">YEAR(D2332)</f>
        <v>2024</v>
      </c>
      <c r="J2332" t="s">
        <v>4</v>
      </c>
      <c r="K2332" t="s">
        <v>5</v>
      </c>
      <c r="L2332">
        <v>2901</v>
      </c>
      <c r="M2332">
        <v>10070.3603515625</v>
      </c>
      <c r="N2332" s="4">
        <f t="shared" si="298"/>
        <v>10.070360351562501</v>
      </c>
      <c r="O2332" s="4">
        <f t="shared" si="299"/>
        <v>6.2574298820107419</v>
      </c>
      <c r="P2332" s="5" t="s">
        <v>847</v>
      </c>
      <c r="Q2332" t="str">
        <f>VLOOKUP(P2332,Key!$A$2:$C$160,2,FALSE)</f>
        <v>Home - MDR</v>
      </c>
      <c r="R2332" t="str">
        <f>VLOOKUP(P2332,Key!$A$2:$C$160,3,FALSE)</f>
        <v>Home - MDR</v>
      </c>
      <c r="S2332" t="str">
        <f>VLOOKUP(P2332,Key!$A$2:$D$160,4,FALSE)</f>
        <v>Home - MDR</v>
      </c>
      <c r="T2332" s="5" t="b">
        <v>0</v>
      </c>
      <c r="U2332" s="4">
        <f t="shared" si="300"/>
        <v>14006.330782913608</v>
      </c>
      <c r="AA2332" s="11"/>
      <c r="AB2332" s="11"/>
      <c r="AC2332" s="11"/>
      <c r="AD2332" s="11"/>
      <c r="AE2332" s="11"/>
      <c r="AF2332" s="11"/>
      <c r="AP2332" s="11"/>
      <c r="BL2332" s="11"/>
      <c r="BM2332" s="11"/>
      <c r="BO2332" s="11"/>
      <c r="BP2332" s="11"/>
      <c r="BQ2332" s="11"/>
      <c r="BR2332" s="11"/>
      <c r="CB2332" s="11"/>
      <c r="CJ2332" s="11"/>
    </row>
    <row r="2333" spans="1:89" x14ac:dyDescent="0.2">
      <c r="A2333">
        <v>11113413405</v>
      </c>
      <c r="B2333" t="s">
        <v>1988</v>
      </c>
      <c r="D2333" s="9">
        <v>45387</v>
      </c>
      <c r="F2333" s="7">
        <f t="shared" si="301"/>
        <v>45387</v>
      </c>
      <c r="G2333" s="6">
        <f t="shared" si="302"/>
        <v>4</v>
      </c>
      <c r="H2333" s="6">
        <f t="shared" si="303"/>
        <v>5</v>
      </c>
      <c r="I2333" s="6">
        <f t="shared" si="304"/>
        <v>2024</v>
      </c>
      <c r="J2333" t="s">
        <v>4</v>
      </c>
      <c r="K2333" t="s">
        <v>5</v>
      </c>
      <c r="L2333">
        <v>3087</v>
      </c>
      <c r="M2333">
        <v>10590.5</v>
      </c>
      <c r="N2333" s="4">
        <f t="shared" si="298"/>
        <v>10.5905</v>
      </c>
      <c r="O2333" s="4">
        <f t="shared" si="299"/>
        <v>6.5806295754999997</v>
      </c>
      <c r="P2333" s="5" t="s">
        <v>847</v>
      </c>
      <c r="Q2333" t="str">
        <f>VLOOKUP(P2333,Key!$A$2:$C$160,2,FALSE)</f>
        <v>Home - MDR</v>
      </c>
      <c r="R2333" t="str">
        <f>VLOOKUP(P2333,Key!$A$2:$C$160,3,FALSE)</f>
        <v>Home - MDR</v>
      </c>
      <c r="S2333" t="str">
        <f>VLOOKUP(P2333,Key!$A$2:$D$160,4,FALSE)</f>
        <v>Home - MDR</v>
      </c>
      <c r="T2333" s="5" t="b">
        <v>0</v>
      </c>
      <c r="U2333" s="4">
        <f t="shared" si="300"/>
        <v>14012.911412489108</v>
      </c>
      <c r="Z2333" s="11"/>
      <c r="AA2333" s="11"/>
      <c r="AB2333" s="11"/>
      <c r="AC2333" s="11"/>
      <c r="AE2333" s="11"/>
      <c r="AF2333" s="11"/>
      <c r="AP2333" s="11"/>
      <c r="BL2333" s="11"/>
      <c r="BM2333" s="11"/>
      <c r="BN2333" s="11"/>
      <c r="BO2333" s="11"/>
      <c r="BP2333" s="11"/>
      <c r="BQ2333" s="11"/>
      <c r="BR2333" s="11"/>
      <c r="BZ2333" s="11"/>
      <c r="CB2333" s="11"/>
      <c r="CJ2333" s="11"/>
    </row>
    <row r="2334" spans="1:89" x14ac:dyDescent="0.2">
      <c r="A2334">
        <v>11120896445</v>
      </c>
      <c r="B2334" t="s">
        <v>1989</v>
      </c>
      <c r="D2334" s="9">
        <v>45388</v>
      </c>
      <c r="F2334" s="7">
        <f t="shared" si="301"/>
        <v>45388</v>
      </c>
      <c r="G2334" s="6">
        <f t="shared" si="302"/>
        <v>4</v>
      </c>
      <c r="H2334" s="6">
        <f t="shared" si="303"/>
        <v>6</v>
      </c>
      <c r="I2334" s="6">
        <f t="shared" si="304"/>
        <v>2024</v>
      </c>
      <c r="J2334" t="s">
        <v>4</v>
      </c>
      <c r="K2334" t="s">
        <v>5</v>
      </c>
      <c r="L2334">
        <v>2961</v>
      </c>
      <c r="M2334">
        <v>10302.150390625</v>
      </c>
      <c r="N2334" s="4">
        <f t="shared" si="298"/>
        <v>10.302150390625</v>
      </c>
      <c r="O2334" s="4">
        <f t="shared" si="299"/>
        <v>6.4014574903730468</v>
      </c>
      <c r="P2334" s="5" t="s">
        <v>847</v>
      </c>
      <c r="Q2334" t="str">
        <f>VLOOKUP(P2334,Key!$A$2:$C$160,2,FALSE)</f>
        <v>Home - MDR</v>
      </c>
      <c r="R2334" t="str">
        <f>VLOOKUP(P2334,Key!$A$2:$C$160,3,FALSE)</f>
        <v>Home - MDR</v>
      </c>
      <c r="S2334" t="str">
        <f>VLOOKUP(P2334,Key!$A$2:$D$160,4,FALSE)</f>
        <v>Home - MDR</v>
      </c>
      <c r="T2334" s="5" t="b">
        <v>0</v>
      </c>
      <c r="U2334" s="4">
        <f t="shared" si="300"/>
        <v>14019.31286997948</v>
      </c>
      <c r="Z2334" s="11"/>
      <c r="AA2334" s="11"/>
      <c r="AD2334" s="11"/>
      <c r="AF2334" s="11"/>
      <c r="BM2334" s="11"/>
      <c r="BN2334" s="11"/>
      <c r="BO2334" s="11"/>
      <c r="BP2334" s="11"/>
      <c r="BQ2334" s="11"/>
      <c r="BR2334" s="11"/>
      <c r="CJ2334" s="11"/>
    </row>
    <row r="2335" spans="1:89" x14ac:dyDescent="0.2">
      <c r="A2335">
        <v>11129824097</v>
      </c>
      <c r="B2335" t="s">
        <v>1990</v>
      </c>
      <c r="D2335" s="9">
        <v>45389</v>
      </c>
      <c r="F2335" s="7">
        <f t="shared" si="301"/>
        <v>45389</v>
      </c>
      <c r="G2335" s="6">
        <f t="shared" si="302"/>
        <v>4</v>
      </c>
      <c r="H2335" s="6">
        <f t="shared" si="303"/>
        <v>7</v>
      </c>
      <c r="I2335" s="6">
        <f t="shared" si="304"/>
        <v>2024</v>
      </c>
      <c r="J2335" t="s">
        <v>7</v>
      </c>
      <c r="K2335" t="s">
        <v>5</v>
      </c>
      <c r="L2335">
        <v>1526</v>
      </c>
      <c r="M2335">
        <v>5207.77978515625</v>
      </c>
      <c r="N2335" s="4">
        <f t="shared" si="298"/>
        <v>5.2077797851562497</v>
      </c>
      <c r="O2335" s="4">
        <f t="shared" si="299"/>
        <v>3.2359633328823243</v>
      </c>
      <c r="P2335" s="5" t="s">
        <v>847</v>
      </c>
      <c r="Q2335" t="str">
        <f>VLOOKUP(P2335,Key!$A$2:$C$160,2,FALSE)</f>
        <v>Home - MDR</v>
      </c>
      <c r="R2335" t="str">
        <f>VLOOKUP(P2335,Key!$A$2:$C$160,3,FALSE)</f>
        <v>Home - MDR</v>
      </c>
      <c r="S2335" t="str">
        <f>VLOOKUP(P2335,Key!$A$2:$D$160,4,FALSE)</f>
        <v>Home - MDR</v>
      </c>
      <c r="T2335" s="5" t="b">
        <v>0</v>
      </c>
      <c r="U2335" s="4">
        <f t="shared" si="300"/>
        <v>14022.548833312361</v>
      </c>
      <c r="Z2335" s="11"/>
      <c r="AA2335" s="11"/>
      <c r="AB2335" s="11"/>
      <c r="AC2335" s="11"/>
      <c r="AE2335" s="11"/>
      <c r="AF2335" s="11"/>
      <c r="AP2335" s="11"/>
      <c r="BL2335" s="11"/>
      <c r="BM2335" s="11"/>
      <c r="BN2335" s="11"/>
      <c r="BO2335" s="11"/>
      <c r="BP2335" s="11"/>
      <c r="BQ2335" s="11"/>
      <c r="BR2335" s="11"/>
      <c r="CB2335" s="11"/>
      <c r="CJ2335" s="11"/>
    </row>
    <row r="2336" spans="1:89" x14ac:dyDescent="0.2">
      <c r="A2336">
        <v>11131196946</v>
      </c>
      <c r="B2336" t="s">
        <v>1991</v>
      </c>
      <c r="D2336" s="9">
        <v>45389</v>
      </c>
      <c r="F2336" s="7">
        <f t="shared" si="301"/>
        <v>45389</v>
      </c>
      <c r="G2336" s="6">
        <f t="shared" si="302"/>
        <v>4</v>
      </c>
      <c r="H2336" s="6">
        <f t="shared" si="303"/>
        <v>7</v>
      </c>
      <c r="I2336" s="6">
        <f t="shared" si="304"/>
        <v>2024</v>
      </c>
      <c r="J2336" t="s">
        <v>24</v>
      </c>
      <c r="K2336" t="s">
        <v>20</v>
      </c>
      <c r="L2336">
        <v>1831</v>
      </c>
      <c r="M2336">
        <v>6532.58984375</v>
      </c>
      <c r="N2336" s="4">
        <f t="shared" si="298"/>
        <v>6.5325898437500003</v>
      </c>
      <c r="O2336" s="4">
        <f t="shared" si="299"/>
        <v>4.0591618838007815</v>
      </c>
      <c r="P2336" s="5" t="s">
        <v>847</v>
      </c>
      <c r="Q2336" t="str">
        <f>VLOOKUP(P2336,Key!$A$2:$C$160,2,FALSE)</f>
        <v>Home - MDR</v>
      </c>
      <c r="R2336" t="str">
        <f>VLOOKUP(P2336,Key!$A$2:$C$160,3,FALSE)</f>
        <v>Home - MDR</v>
      </c>
      <c r="S2336" t="str">
        <f>VLOOKUP(P2336,Key!$A$2:$D$160,4,FALSE)</f>
        <v>Home - MDR</v>
      </c>
      <c r="T2336" s="5" t="b">
        <v>0</v>
      </c>
      <c r="U2336" s="4">
        <f t="shared" si="300"/>
        <v>14022.548833312361</v>
      </c>
      <c r="Z2336" s="11"/>
      <c r="AA2336" s="11"/>
      <c r="AB2336" s="11"/>
      <c r="AD2336" s="11"/>
      <c r="AF2336" s="11"/>
      <c r="AO2336" s="11"/>
      <c r="BL2336" s="11"/>
      <c r="BM2336" s="11"/>
      <c r="BN2336" s="11"/>
      <c r="BO2336" s="11"/>
      <c r="BP2336" s="11"/>
      <c r="BQ2336" s="11"/>
      <c r="BR2336" s="11"/>
      <c r="CB2336" s="11"/>
      <c r="CJ2336" s="11"/>
    </row>
    <row r="2337" spans="1:89" x14ac:dyDescent="0.2">
      <c r="A2337">
        <v>11135871190</v>
      </c>
      <c r="B2337" t="s">
        <v>1992</v>
      </c>
      <c r="D2337" s="9">
        <v>45390</v>
      </c>
      <c r="F2337" s="7">
        <f t="shared" si="301"/>
        <v>45390</v>
      </c>
      <c r="G2337" s="6">
        <f t="shared" si="302"/>
        <v>4</v>
      </c>
      <c r="H2337" s="6">
        <f t="shared" si="303"/>
        <v>8</v>
      </c>
      <c r="I2337" s="6">
        <f t="shared" si="304"/>
        <v>2024</v>
      </c>
      <c r="J2337" t="s">
        <v>4</v>
      </c>
      <c r="K2337" t="s">
        <v>5</v>
      </c>
      <c r="L2337">
        <v>3046</v>
      </c>
      <c r="M2337">
        <v>10210.509765625</v>
      </c>
      <c r="N2337" s="4">
        <f t="shared" si="298"/>
        <v>10.210509765625</v>
      </c>
      <c r="O2337" s="4">
        <f t="shared" si="299"/>
        <v>6.344514663576172</v>
      </c>
      <c r="P2337" s="5" t="s">
        <v>847</v>
      </c>
      <c r="Q2337" t="str">
        <f>VLOOKUP(P2337,Key!$A$2:$C$160,2,FALSE)</f>
        <v>Home - MDR</v>
      </c>
      <c r="R2337" t="str">
        <f>VLOOKUP(P2337,Key!$A$2:$C$160,3,FALSE)</f>
        <v>Home - MDR</v>
      </c>
      <c r="S2337" t="str">
        <f>VLOOKUP(P2337,Key!$A$2:$D$160,4,FALSE)</f>
        <v>Home - MDR</v>
      </c>
      <c r="T2337" s="5" t="b">
        <v>0</v>
      </c>
      <c r="U2337" s="4">
        <f t="shared" si="300"/>
        <v>14028.893347975938</v>
      </c>
      <c r="Z2337" s="11"/>
      <c r="AA2337" s="11"/>
      <c r="AB2337" s="11"/>
      <c r="AC2337" s="11"/>
      <c r="AD2337" s="11"/>
      <c r="AE2337" s="11"/>
      <c r="AF2337" s="11"/>
      <c r="AP2337" s="11"/>
      <c r="BL2337" s="11"/>
      <c r="BM2337" s="11"/>
      <c r="BN2337" s="11"/>
      <c r="BO2337" s="11"/>
      <c r="BP2337" s="11"/>
      <c r="BQ2337" s="11"/>
      <c r="BR2337" s="11"/>
      <c r="CB2337" s="11"/>
      <c r="CJ2337" s="11"/>
    </row>
    <row r="2338" spans="1:89" x14ac:dyDescent="0.2">
      <c r="A2338">
        <v>11143724940</v>
      </c>
      <c r="B2338" t="s">
        <v>1993</v>
      </c>
      <c r="D2338" s="9">
        <v>45391</v>
      </c>
      <c r="F2338" s="7">
        <f t="shared" si="301"/>
        <v>45391</v>
      </c>
      <c r="G2338" s="6">
        <f t="shared" si="302"/>
        <v>4</v>
      </c>
      <c r="H2338" s="6">
        <f t="shared" si="303"/>
        <v>9</v>
      </c>
      <c r="I2338" s="6">
        <f t="shared" si="304"/>
        <v>2024</v>
      </c>
      <c r="J2338" t="s">
        <v>7</v>
      </c>
      <c r="K2338" t="s">
        <v>5</v>
      </c>
      <c r="L2338">
        <v>3128</v>
      </c>
      <c r="M2338">
        <v>10479.330078125</v>
      </c>
      <c r="N2338" s="4">
        <f t="shared" si="298"/>
        <v>10.479330078125001</v>
      </c>
      <c r="O2338" s="4">
        <f t="shared" si="299"/>
        <v>6.5115518099746099</v>
      </c>
      <c r="P2338" s="5" t="s">
        <v>847</v>
      </c>
      <c r="Q2338" t="str">
        <f>VLOOKUP(P2338,Key!$A$2:$C$160,2,FALSE)</f>
        <v>Home - MDR</v>
      </c>
      <c r="R2338" t="str">
        <f>VLOOKUP(P2338,Key!$A$2:$C$160,3,FALSE)</f>
        <v>Home - MDR</v>
      </c>
      <c r="S2338" t="str">
        <f>VLOOKUP(P2338,Key!$A$2:$D$160,4,FALSE)</f>
        <v>Home - MDR</v>
      </c>
      <c r="T2338" s="5" t="b">
        <v>0</v>
      </c>
      <c r="U2338" s="4">
        <f t="shared" si="300"/>
        <v>14035.404899785912</v>
      </c>
      <c r="Z2338" s="11"/>
      <c r="AA2338" s="11"/>
      <c r="AB2338" s="11"/>
      <c r="AC2338" s="11"/>
      <c r="AE2338" s="11"/>
      <c r="BL2338" s="11"/>
      <c r="BN2338" s="11"/>
      <c r="BO2338" s="11"/>
      <c r="BP2338" s="11"/>
      <c r="BR2338" s="11"/>
      <c r="CJ2338" s="11"/>
    </row>
    <row r="2339" spans="1:89" x14ac:dyDescent="0.2">
      <c r="A2339">
        <v>11152606786</v>
      </c>
      <c r="B2339" t="s">
        <v>1994</v>
      </c>
      <c r="D2339" s="9">
        <v>45392</v>
      </c>
      <c r="F2339" s="7">
        <f t="shared" si="301"/>
        <v>45392</v>
      </c>
      <c r="G2339" s="6">
        <f t="shared" si="302"/>
        <v>4</v>
      </c>
      <c r="H2339" s="6">
        <f t="shared" si="303"/>
        <v>10</v>
      </c>
      <c r="I2339" s="6">
        <f t="shared" si="304"/>
        <v>2024</v>
      </c>
      <c r="J2339" t="s">
        <v>6</v>
      </c>
      <c r="K2339" t="s">
        <v>5</v>
      </c>
      <c r="L2339">
        <v>2956</v>
      </c>
      <c r="M2339">
        <v>10214.009765625</v>
      </c>
      <c r="N2339" s="4">
        <f t="shared" si="298"/>
        <v>10.214009765625001</v>
      </c>
      <c r="O2339" s="4">
        <f t="shared" si="299"/>
        <v>6.3466894620761716</v>
      </c>
      <c r="P2339" s="5" t="s">
        <v>510</v>
      </c>
      <c r="Q2339" t="str">
        <f>VLOOKUP(P2339,Key!$A$2:$C$160,2,FALSE)</f>
        <v>Home - Manhattan</v>
      </c>
      <c r="R2339" t="str">
        <f>VLOOKUP(P2339,Key!$A$2:$C$160,3,FALSE)</f>
        <v>Home - Manhattan</v>
      </c>
      <c r="S2339" t="str">
        <f>VLOOKUP(P2339,Key!$A$2:$D$160,4,FALSE)</f>
        <v>Home - Manhattan</v>
      </c>
      <c r="T2339" s="5" t="b">
        <v>0</v>
      </c>
      <c r="U2339" s="4">
        <f t="shared" si="300"/>
        <v>14041.751589247988</v>
      </c>
      <c r="Z2339" s="11"/>
      <c r="AA2339" s="11"/>
      <c r="AC2339" s="11"/>
      <c r="AD2339" s="11"/>
      <c r="AE2339" s="11"/>
      <c r="BL2339" s="11"/>
      <c r="BN2339" s="11"/>
      <c r="BP2339" s="11"/>
      <c r="BQ2339" s="11"/>
      <c r="BR2339" s="11"/>
      <c r="CJ2339" s="11"/>
      <c r="CK2339" s="11"/>
    </row>
    <row r="2340" spans="1:89" x14ac:dyDescent="0.2">
      <c r="A2340">
        <v>11157310890</v>
      </c>
      <c r="B2340" t="s">
        <v>1995</v>
      </c>
      <c r="D2340" s="9">
        <v>45393</v>
      </c>
      <c r="F2340" s="7">
        <f t="shared" si="301"/>
        <v>45393</v>
      </c>
      <c r="G2340" s="6">
        <f t="shared" si="302"/>
        <v>4</v>
      </c>
      <c r="H2340" s="6">
        <f t="shared" si="303"/>
        <v>11</v>
      </c>
      <c r="I2340" s="6">
        <f t="shared" si="304"/>
        <v>2024</v>
      </c>
      <c r="J2340" t="s">
        <v>4</v>
      </c>
      <c r="K2340" t="s">
        <v>5</v>
      </c>
      <c r="L2340">
        <v>3589</v>
      </c>
      <c r="M2340">
        <v>12079.08984375</v>
      </c>
      <c r="N2340" s="4">
        <f t="shared" si="298"/>
        <v>12.079089843749999</v>
      </c>
      <c r="O2340" s="4">
        <f t="shared" si="299"/>
        <v>7.505596135300781</v>
      </c>
      <c r="P2340" s="5" t="s">
        <v>510</v>
      </c>
      <c r="Q2340" t="str">
        <f>VLOOKUP(P2340,Key!$A$2:$C$160,2,FALSE)</f>
        <v>Home - Manhattan</v>
      </c>
      <c r="R2340" t="str">
        <f>VLOOKUP(P2340,Key!$A$2:$C$160,3,FALSE)</f>
        <v>Home - Manhattan</v>
      </c>
      <c r="S2340" t="str">
        <f>VLOOKUP(P2340,Key!$A$2:$D$160,4,FALSE)</f>
        <v>Home - Manhattan</v>
      </c>
      <c r="T2340" s="5" t="b">
        <v>0</v>
      </c>
      <c r="U2340" s="4">
        <f t="shared" si="300"/>
        <v>14049.257185383289</v>
      </c>
      <c r="Z2340" s="11"/>
      <c r="AA2340" s="11"/>
      <c r="AB2340" s="11"/>
      <c r="AC2340" s="11"/>
      <c r="AD2340" s="11"/>
      <c r="AE2340" s="11"/>
      <c r="AF2340" s="11"/>
      <c r="BM2340" s="11"/>
      <c r="BN2340" s="11"/>
      <c r="BO2340" s="11"/>
      <c r="BP2340" s="11"/>
      <c r="BQ2340" s="11"/>
      <c r="BR2340" s="11"/>
      <c r="BT2340" s="11"/>
      <c r="BZ2340" s="11"/>
      <c r="CJ2340" s="11"/>
    </row>
    <row r="2341" spans="1:89" x14ac:dyDescent="0.2">
      <c r="A2341">
        <v>11163794272</v>
      </c>
      <c r="B2341" t="s">
        <v>1996</v>
      </c>
      <c r="D2341" s="9">
        <v>45394</v>
      </c>
      <c r="F2341" s="7">
        <f t="shared" si="301"/>
        <v>45394</v>
      </c>
      <c r="G2341" s="6">
        <f t="shared" si="302"/>
        <v>4</v>
      </c>
      <c r="H2341" s="6">
        <f t="shared" si="303"/>
        <v>12</v>
      </c>
      <c r="I2341" s="6">
        <f t="shared" si="304"/>
        <v>2024</v>
      </c>
      <c r="J2341" t="s">
        <v>4</v>
      </c>
      <c r="K2341" t="s">
        <v>5</v>
      </c>
      <c r="L2341">
        <v>3464</v>
      </c>
      <c r="M2341">
        <v>11549.2802734375</v>
      </c>
      <c r="N2341" s="4">
        <f t="shared" si="298"/>
        <v>11.5492802734375</v>
      </c>
      <c r="O2341" s="4">
        <f t="shared" si="299"/>
        <v>7.1763878327861326</v>
      </c>
      <c r="P2341" s="5" t="s">
        <v>510</v>
      </c>
      <c r="Q2341" t="str">
        <f>VLOOKUP(P2341,Key!$A$2:$C$160,2,FALSE)</f>
        <v>Home - Manhattan</v>
      </c>
      <c r="R2341" t="str">
        <f>VLOOKUP(P2341,Key!$A$2:$C$160,3,FALSE)</f>
        <v>Home - Manhattan</v>
      </c>
      <c r="S2341" t="str">
        <f>VLOOKUP(P2341,Key!$A$2:$D$160,4,FALSE)</f>
        <v>Home - Manhattan</v>
      </c>
      <c r="T2341" s="5" t="b">
        <v>0</v>
      </c>
      <c r="U2341" s="4">
        <f t="shared" si="300"/>
        <v>14056.433573216074</v>
      </c>
      <c r="Z2341" s="11"/>
      <c r="AB2341" s="11"/>
      <c r="AC2341" s="11"/>
      <c r="AD2341" s="11"/>
      <c r="AE2341" s="11"/>
      <c r="AP2341" s="11"/>
      <c r="BL2341" s="11"/>
      <c r="BM2341" s="11"/>
      <c r="BN2341" s="11"/>
      <c r="BO2341" s="11"/>
      <c r="BR2341" s="11"/>
      <c r="BT2341" s="11"/>
      <c r="BZ2341" s="11"/>
      <c r="CB2341" s="11"/>
      <c r="CJ2341" s="11"/>
    </row>
    <row r="2342" spans="1:89" x14ac:dyDescent="0.2">
      <c r="A2342">
        <v>11174130798</v>
      </c>
      <c r="B2342" t="s">
        <v>1997</v>
      </c>
      <c r="D2342" s="9">
        <v>45395</v>
      </c>
      <c r="F2342" s="7">
        <f t="shared" si="301"/>
        <v>45395</v>
      </c>
      <c r="G2342" s="6">
        <f t="shared" si="302"/>
        <v>4</v>
      </c>
      <c r="H2342" s="6">
        <f t="shared" si="303"/>
        <v>13</v>
      </c>
      <c r="I2342" s="6">
        <f t="shared" si="304"/>
        <v>2024</v>
      </c>
      <c r="J2342" t="s">
        <v>4</v>
      </c>
      <c r="K2342" t="s">
        <v>5</v>
      </c>
      <c r="L2342">
        <v>3069</v>
      </c>
      <c r="M2342">
        <v>10432.66015625</v>
      </c>
      <c r="N2342" s="4">
        <f t="shared" si="298"/>
        <v>10.43266015625</v>
      </c>
      <c r="O2342" s="4">
        <f t="shared" si="299"/>
        <v>6.4825524739492186</v>
      </c>
      <c r="P2342" s="5" t="s">
        <v>847</v>
      </c>
      <c r="Q2342" t="str">
        <f>VLOOKUP(P2342,Key!$A$2:$C$160,2,FALSE)</f>
        <v>Home - MDR</v>
      </c>
      <c r="R2342" t="str">
        <f>VLOOKUP(P2342,Key!$A$2:$C$160,3,FALSE)</f>
        <v>Home - MDR</v>
      </c>
      <c r="S2342" t="str">
        <f>VLOOKUP(P2342,Key!$A$2:$D$160,4,FALSE)</f>
        <v>Home - MDR</v>
      </c>
      <c r="T2342" s="5" t="b">
        <v>0</v>
      </c>
      <c r="U2342" s="4">
        <f t="shared" si="300"/>
        <v>14062.916125690024</v>
      </c>
      <c r="Z2342" s="11"/>
      <c r="AA2342" s="11"/>
      <c r="AB2342" s="11"/>
      <c r="AC2342" s="11"/>
      <c r="AD2342" s="11"/>
      <c r="AF2342" s="11"/>
      <c r="AP2342" s="11"/>
      <c r="BL2342" s="11"/>
      <c r="BM2342" s="11"/>
      <c r="BN2342" s="11"/>
      <c r="BO2342" s="11"/>
      <c r="BP2342" s="11"/>
      <c r="BQ2342" s="11"/>
      <c r="BR2342" s="11"/>
      <c r="BZ2342" s="11"/>
      <c r="CB2342" s="11"/>
      <c r="CJ2342" s="11"/>
    </row>
    <row r="2343" spans="1:89" x14ac:dyDescent="0.2">
      <c r="A2343">
        <v>11182884691</v>
      </c>
      <c r="B2343" t="s">
        <v>1998</v>
      </c>
      <c r="D2343" s="9">
        <v>45396</v>
      </c>
      <c r="F2343" s="7">
        <f t="shared" si="301"/>
        <v>45396</v>
      </c>
      <c r="G2343" s="6">
        <f t="shared" si="302"/>
        <v>4</v>
      </c>
      <c r="H2343" s="6">
        <f t="shared" si="303"/>
        <v>14</v>
      </c>
      <c r="I2343" s="6">
        <f t="shared" si="304"/>
        <v>2024</v>
      </c>
      <c r="J2343" t="s">
        <v>1117</v>
      </c>
      <c r="K2343" t="s">
        <v>5</v>
      </c>
      <c r="L2343">
        <v>1920</v>
      </c>
      <c r="M2343">
        <v>5954.58447265625</v>
      </c>
      <c r="N2343" s="4">
        <f t="shared" si="298"/>
        <v>5.9545844726562498</v>
      </c>
      <c r="O2343" s="4">
        <f t="shared" si="299"/>
        <v>3.7000061083588869</v>
      </c>
      <c r="P2343" s="5" t="s">
        <v>847</v>
      </c>
      <c r="Q2343" t="str">
        <f>VLOOKUP(P2343,Key!$A$2:$C$160,2,FALSE)</f>
        <v>Home - MDR</v>
      </c>
      <c r="R2343" t="str">
        <f>VLOOKUP(P2343,Key!$A$2:$C$160,3,FALSE)</f>
        <v>Home - MDR</v>
      </c>
      <c r="S2343" t="str">
        <f>VLOOKUP(P2343,Key!$A$2:$D$160,4,FALSE)</f>
        <v>Home - MDR</v>
      </c>
      <c r="T2343" s="5" t="b">
        <v>1</v>
      </c>
      <c r="U2343" s="4">
        <f t="shared" si="300"/>
        <v>14066.616131798382</v>
      </c>
      <c r="AA2343" s="11"/>
      <c r="AP2343" s="11"/>
      <c r="CJ2343" s="11"/>
    </row>
    <row r="2344" spans="1:89" x14ac:dyDescent="0.2">
      <c r="A2344">
        <v>11188494941</v>
      </c>
      <c r="B2344" t="s">
        <v>1999</v>
      </c>
      <c r="D2344" s="9">
        <v>45397</v>
      </c>
      <c r="F2344" s="7">
        <f t="shared" si="301"/>
        <v>45397</v>
      </c>
      <c r="G2344" s="6">
        <f t="shared" si="302"/>
        <v>4</v>
      </c>
      <c r="H2344" s="6">
        <f t="shared" si="303"/>
        <v>15</v>
      </c>
      <c r="I2344" s="6">
        <f t="shared" si="304"/>
        <v>2024</v>
      </c>
      <c r="J2344" t="s">
        <v>4</v>
      </c>
      <c r="K2344" t="s">
        <v>5</v>
      </c>
      <c r="L2344">
        <v>3128</v>
      </c>
      <c r="M2344">
        <v>10713.8095703125</v>
      </c>
      <c r="N2344" s="4">
        <f t="shared" si="298"/>
        <v>10.713809570312501</v>
      </c>
      <c r="O2344" s="4">
        <f t="shared" si="299"/>
        <v>6.6572505665146489</v>
      </c>
      <c r="P2344" s="5" t="s">
        <v>847</v>
      </c>
      <c r="Q2344" t="str">
        <f>VLOOKUP(P2344,Key!$A$2:$C$160,2,FALSE)</f>
        <v>Home - MDR</v>
      </c>
      <c r="R2344" t="str">
        <f>VLOOKUP(P2344,Key!$A$2:$C$160,3,FALSE)</f>
        <v>Home - MDR</v>
      </c>
      <c r="S2344" t="str">
        <f>VLOOKUP(P2344,Key!$A$2:$D$160,4,FALSE)</f>
        <v>Home - MDR</v>
      </c>
      <c r="T2344" s="5" t="b">
        <v>0</v>
      </c>
      <c r="U2344" s="4">
        <f t="shared" si="300"/>
        <v>14073.273382364898</v>
      </c>
      <c r="Z2344" s="11"/>
      <c r="AA2344" s="11"/>
      <c r="AB2344" s="11"/>
      <c r="AC2344" s="11"/>
      <c r="AE2344" s="11"/>
      <c r="AF2344" s="11"/>
      <c r="AP2344" s="11"/>
      <c r="BL2344" s="11"/>
      <c r="BM2344" s="11"/>
      <c r="BN2344" s="11"/>
      <c r="BO2344" s="11"/>
      <c r="BP2344" s="11"/>
      <c r="BQ2344" s="11"/>
      <c r="BR2344" s="11"/>
      <c r="CB2344" s="11"/>
      <c r="CJ2344" s="11"/>
      <c r="CK2344" s="11"/>
    </row>
    <row r="2345" spans="1:89" x14ac:dyDescent="0.2">
      <c r="A2345">
        <v>11195771019</v>
      </c>
      <c r="B2345" t="s">
        <v>2000</v>
      </c>
      <c r="D2345" s="9">
        <v>45398</v>
      </c>
      <c r="F2345" s="7">
        <f t="shared" si="301"/>
        <v>45398</v>
      </c>
      <c r="G2345" s="6">
        <f t="shared" si="302"/>
        <v>4</v>
      </c>
      <c r="H2345" s="6">
        <f t="shared" si="303"/>
        <v>16</v>
      </c>
      <c r="I2345" s="6">
        <f t="shared" si="304"/>
        <v>2024</v>
      </c>
      <c r="J2345" t="s">
        <v>4</v>
      </c>
      <c r="K2345" t="s">
        <v>5</v>
      </c>
      <c r="L2345">
        <v>3082</v>
      </c>
      <c r="M2345">
        <v>10246.919921875</v>
      </c>
      <c r="N2345" s="4">
        <f t="shared" si="298"/>
        <v>10.246919921875</v>
      </c>
      <c r="O2345" s="4">
        <f t="shared" si="299"/>
        <v>6.3671388787753909</v>
      </c>
      <c r="P2345" s="5" t="s">
        <v>847</v>
      </c>
      <c r="Q2345" t="str">
        <f>VLOOKUP(P2345,Key!$A$2:$C$160,2,FALSE)</f>
        <v>Home - MDR</v>
      </c>
      <c r="R2345" t="str">
        <f>VLOOKUP(P2345,Key!$A$2:$C$160,3,FALSE)</f>
        <v>Home - MDR</v>
      </c>
      <c r="S2345" t="str">
        <f>VLOOKUP(P2345,Key!$A$2:$D$160,4,FALSE)</f>
        <v>Home - MDR</v>
      </c>
      <c r="T2345" s="5" t="b">
        <v>0</v>
      </c>
      <c r="U2345" s="4">
        <f t="shared" si="300"/>
        <v>14079.640521243673</v>
      </c>
      <c r="Z2345" s="11"/>
      <c r="AA2345" s="11"/>
      <c r="AB2345" s="11"/>
      <c r="AC2345" s="11"/>
      <c r="AE2345" s="11"/>
      <c r="AF2345" s="11"/>
      <c r="BL2345" s="11"/>
      <c r="BM2345" s="11"/>
      <c r="BN2345" s="11"/>
      <c r="BP2345" s="11"/>
      <c r="BQ2345" s="11"/>
      <c r="BR2345" s="11"/>
      <c r="CB2345" s="11"/>
      <c r="CJ2345" s="11"/>
    </row>
    <row r="2346" spans="1:89" x14ac:dyDescent="0.2">
      <c r="A2346">
        <v>11204748395</v>
      </c>
      <c r="B2346" t="s">
        <v>2001</v>
      </c>
      <c r="D2346" s="9">
        <v>45399</v>
      </c>
      <c r="F2346" s="7">
        <f t="shared" si="301"/>
        <v>45399</v>
      </c>
      <c r="G2346" s="6">
        <f t="shared" si="302"/>
        <v>4</v>
      </c>
      <c r="H2346" s="6">
        <f t="shared" si="303"/>
        <v>17</v>
      </c>
      <c r="I2346" s="6">
        <f t="shared" si="304"/>
        <v>2024</v>
      </c>
      <c r="J2346" t="s">
        <v>7</v>
      </c>
      <c r="K2346" t="s">
        <v>5</v>
      </c>
      <c r="L2346">
        <v>2924</v>
      </c>
      <c r="M2346">
        <v>10075.599609375</v>
      </c>
      <c r="N2346" s="4">
        <f t="shared" si="298"/>
        <v>10.075599609375001</v>
      </c>
      <c r="O2346" s="4">
        <f t="shared" si="299"/>
        <v>6.2606854048769529</v>
      </c>
      <c r="P2346" s="5" t="s">
        <v>847</v>
      </c>
      <c r="Q2346" t="str">
        <f>VLOOKUP(P2346,Key!$A$2:$C$160,2,FALSE)</f>
        <v>Home - MDR</v>
      </c>
      <c r="R2346" t="str">
        <f>VLOOKUP(P2346,Key!$A$2:$C$160,3,FALSE)</f>
        <v>Home - MDR</v>
      </c>
      <c r="S2346" t="str">
        <f>VLOOKUP(P2346,Key!$A$2:$D$160,4,FALSE)</f>
        <v>Home - MDR</v>
      </c>
      <c r="T2346" s="5" t="b">
        <v>0</v>
      </c>
      <c r="U2346" s="4">
        <f t="shared" si="300"/>
        <v>14085.90120664855</v>
      </c>
      <c r="AA2346" s="11"/>
      <c r="AB2346" s="11"/>
      <c r="AC2346" s="11"/>
      <c r="AE2346" s="11"/>
      <c r="AF2346" s="11"/>
      <c r="AP2346" s="11"/>
      <c r="BL2346" s="11"/>
      <c r="BM2346" s="11"/>
      <c r="BN2346" s="11"/>
      <c r="BO2346" s="11"/>
      <c r="BQ2346" s="11"/>
      <c r="BR2346" s="11"/>
      <c r="CB2346" s="11"/>
      <c r="CJ2346" s="11"/>
    </row>
    <row r="2347" spans="1:89" x14ac:dyDescent="0.2">
      <c r="A2347">
        <v>11210912501</v>
      </c>
      <c r="B2347" t="s">
        <v>2002</v>
      </c>
      <c r="D2347" s="9">
        <v>45400</v>
      </c>
      <c r="F2347" s="7">
        <f t="shared" si="301"/>
        <v>45400</v>
      </c>
      <c r="G2347" s="6">
        <f t="shared" si="302"/>
        <v>4</v>
      </c>
      <c r="H2347" s="6">
        <f t="shared" si="303"/>
        <v>18</v>
      </c>
      <c r="I2347" s="6">
        <f t="shared" si="304"/>
        <v>2024</v>
      </c>
      <c r="J2347" t="s">
        <v>4</v>
      </c>
      <c r="K2347" t="s">
        <v>5</v>
      </c>
      <c r="L2347">
        <v>3109</v>
      </c>
      <c r="M2347">
        <v>10416.169921875</v>
      </c>
      <c r="N2347" s="4">
        <f t="shared" si="298"/>
        <v>10.416169921874999</v>
      </c>
      <c r="O2347" s="4">
        <f t="shared" si="299"/>
        <v>6.4723059205253906</v>
      </c>
      <c r="P2347" s="5" t="s">
        <v>847</v>
      </c>
      <c r="Q2347" t="str">
        <f>VLOOKUP(P2347,Key!$A$2:$C$160,2,FALSE)</f>
        <v>Home - MDR</v>
      </c>
      <c r="R2347" t="str">
        <f>VLOOKUP(P2347,Key!$A$2:$C$160,3,FALSE)</f>
        <v>Home - MDR</v>
      </c>
      <c r="S2347" t="str">
        <f>VLOOKUP(P2347,Key!$A$2:$D$160,4,FALSE)</f>
        <v>Home - MDR</v>
      </c>
      <c r="T2347" s="5" t="b">
        <v>0</v>
      </c>
      <c r="U2347" s="4">
        <f t="shared" si="300"/>
        <v>14092.373512569076</v>
      </c>
      <c r="Z2347" s="11"/>
      <c r="AA2347" s="11"/>
      <c r="AB2347" s="11"/>
      <c r="AC2347" s="11"/>
      <c r="AE2347" s="11"/>
      <c r="AF2347" s="11"/>
      <c r="BL2347" s="11"/>
      <c r="BN2347" s="11"/>
      <c r="BO2347" s="11"/>
      <c r="BP2347" s="11"/>
      <c r="BQ2347" s="11"/>
      <c r="BR2347" s="11"/>
      <c r="CB2347" s="11"/>
      <c r="CJ2347" s="11"/>
    </row>
    <row r="2348" spans="1:89" x14ac:dyDescent="0.2">
      <c r="A2348">
        <v>11218148534</v>
      </c>
      <c r="B2348" t="s">
        <v>2003</v>
      </c>
      <c r="D2348" s="9">
        <v>45401</v>
      </c>
      <c r="F2348" s="7">
        <f t="shared" si="301"/>
        <v>45401</v>
      </c>
      <c r="G2348" s="6">
        <f t="shared" si="302"/>
        <v>4</v>
      </c>
      <c r="H2348" s="6">
        <f t="shared" si="303"/>
        <v>19</v>
      </c>
      <c r="I2348" s="6">
        <f t="shared" si="304"/>
        <v>2024</v>
      </c>
      <c r="J2348" t="s">
        <v>4</v>
      </c>
      <c r="K2348" t="s">
        <v>5</v>
      </c>
      <c r="L2348">
        <v>3041</v>
      </c>
      <c r="M2348">
        <v>10251.58984375</v>
      </c>
      <c r="N2348" s="4">
        <f t="shared" si="298"/>
        <v>10.251589843750001</v>
      </c>
      <c r="O2348" s="4">
        <f t="shared" si="299"/>
        <v>6.370040632800781</v>
      </c>
      <c r="P2348" s="5" t="s">
        <v>847</v>
      </c>
      <c r="Q2348" t="str">
        <f>VLOOKUP(P2348,Key!$A$2:$C$160,2,FALSE)</f>
        <v>Home - MDR</v>
      </c>
      <c r="R2348" t="str">
        <f>VLOOKUP(P2348,Key!$A$2:$C$160,3,FALSE)</f>
        <v>Home - MDR</v>
      </c>
      <c r="S2348" t="str">
        <f>VLOOKUP(P2348,Key!$A$2:$D$160,4,FALSE)</f>
        <v>Home - MDR</v>
      </c>
      <c r="T2348" s="5" t="b">
        <v>0</v>
      </c>
      <c r="U2348" s="4">
        <f t="shared" si="300"/>
        <v>14098.743553201877</v>
      </c>
      <c r="AA2348" s="11"/>
      <c r="AB2348" s="11"/>
      <c r="AC2348" s="11"/>
      <c r="AD2348" s="11"/>
      <c r="AF2348" s="11"/>
      <c r="BL2348" s="11"/>
      <c r="BM2348" s="11"/>
      <c r="BN2348" s="11"/>
      <c r="BP2348" s="11"/>
      <c r="BQ2348" s="11"/>
      <c r="BR2348" s="11"/>
      <c r="CB2348" s="11"/>
      <c r="CJ2348" s="11"/>
    </row>
    <row r="2349" spans="1:89" x14ac:dyDescent="0.2">
      <c r="A2349">
        <v>11225799931</v>
      </c>
      <c r="B2349" t="s">
        <v>2004</v>
      </c>
      <c r="D2349" s="9">
        <v>45402</v>
      </c>
      <c r="F2349" s="7">
        <f t="shared" si="301"/>
        <v>45402</v>
      </c>
      <c r="G2349" s="6">
        <f t="shared" si="302"/>
        <v>4</v>
      </c>
      <c r="H2349" s="6">
        <f t="shared" si="303"/>
        <v>20</v>
      </c>
      <c r="I2349" s="6">
        <f t="shared" si="304"/>
        <v>2024</v>
      </c>
      <c r="J2349" t="s">
        <v>4</v>
      </c>
      <c r="K2349" t="s">
        <v>5</v>
      </c>
      <c r="L2349">
        <v>2974</v>
      </c>
      <c r="M2349">
        <v>10147.2099609375</v>
      </c>
      <c r="N2349" s="4">
        <f t="shared" si="298"/>
        <v>10.1472099609375</v>
      </c>
      <c r="O2349" s="4">
        <f t="shared" si="299"/>
        <v>6.3051820006376955</v>
      </c>
      <c r="P2349" s="5" t="s">
        <v>847</v>
      </c>
      <c r="Q2349" t="str">
        <f>VLOOKUP(P2349,Key!$A$2:$C$160,2,FALSE)</f>
        <v>Home - MDR</v>
      </c>
      <c r="R2349" t="str">
        <f>VLOOKUP(P2349,Key!$A$2:$C$160,3,FALSE)</f>
        <v>Home - MDR</v>
      </c>
      <c r="S2349" t="str">
        <f>VLOOKUP(P2349,Key!$A$2:$D$160,4,FALSE)</f>
        <v>Home - MDR</v>
      </c>
      <c r="T2349" s="5" t="b">
        <v>0</v>
      </c>
      <c r="U2349" s="4">
        <f t="shared" si="300"/>
        <v>14105.048735202516</v>
      </c>
      <c r="Z2349" s="11"/>
      <c r="AA2349" s="11"/>
      <c r="AB2349" s="11"/>
      <c r="AC2349" s="11"/>
      <c r="AD2349" s="11"/>
      <c r="AE2349" s="11"/>
      <c r="AF2349" s="11"/>
      <c r="AP2349" s="11"/>
      <c r="BL2349" s="11"/>
      <c r="BM2349" s="11"/>
      <c r="BN2349" s="11"/>
      <c r="BO2349" s="11"/>
      <c r="BP2349" s="11"/>
      <c r="BQ2349" s="11"/>
      <c r="BR2349" s="11"/>
      <c r="CB2349" s="11"/>
      <c r="CJ2349" s="11"/>
    </row>
    <row r="2350" spans="1:89" x14ac:dyDescent="0.2">
      <c r="A2350">
        <v>11233578932</v>
      </c>
      <c r="B2350" t="s">
        <v>2005</v>
      </c>
      <c r="D2350" s="9">
        <v>45403</v>
      </c>
      <c r="F2350" s="7">
        <f t="shared" si="301"/>
        <v>45403</v>
      </c>
      <c r="G2350" s="6">
        <f t="shared" si="302"/>
        <v>4</v>
      </c>
      <c r="H2350" s="6">
        <f t="shared" si="303"/>
        <v>21</v>
      </c>
      <c r="I2350" s="6">
        <f t="shared" si="304"/>
        <v>2024</v>
      </c>
      <c r="J2350" t="s">
        <v>4</v>
      </c>
      <c r="K2350" t="s">
        <v>5</v>
      </c>
      <c r="L2350">
        <v>2510</v>
      </c>
      <c r="M2350">
        <v>8475.2001953125</v>
      </c>
      <c r="N2350" s="4">
        <f t="shared" si="298"/>
        <v>8.4752001953124996</v>
      </c>
      <c r="O2350" s="4">
        <f t="shared" si="299"/>
        <v>5.2662436205615233</v>
      </c>
      <c r="P2350" s="5" t="s">
        <v>847</v>
      </c>
      <c r="Q2350" t="str">
        <f>VLOOKUP(P2350,Key!$A$2:$C$160,2,FALSE)</f>
        <v>Home - MDR</v>
      </c>
      <c r="R2350" t="str">
        <f>VLOOKUP(P2350,Key!$A$2:$C$160,3,FALSE)</f>
        <v>Home - MDR</v>
      </c>
      <c r="S2350" t="str">
        <f>VLOOKUP(P2350,Key!$A$2:$D$160,4,FALSE)</f>
        <v>Home - MDR</v>
      </c>
      <c r="T2350" s="5" t="b">
        <v>0</v>
      </c>
      <c r="U2350" s="4">
        <f t="shared" si="300"/>
        <v>14110.314978823077</v>
      </c>
      <c r="Z2350" s="11"/>
      <c r="AA2350" s="11"/>
      <c r="AB2350" s="11"/>
      <c r="AC2350" s="11"/>
      <c r="AD2350" s="11"/>
      <c r="AE2350" s="11"/>
      <c r="AF2350" s="11"/>
      <c r="BL2350" s="11"/>
      <c r="BM2350" s="11"/>
      <c r="BN2350" s="11"/>
      <c r="BO2350" s="11"/>
      <c r="BP2350" s="11"/>
      <c r="BQ2350" s="11"/>
      <c r="BR2350" s="11"/>
      <c r="CB2350" s="11"/>
      <c r="CJ2350" s="11"/>
    </row>
    <row r="2351" spans="1:89" x14ac:dyDescent="0.2">
      <c r="A2351">
        <v>11239660200</v>
      </c>
      <c r="B2351" t="s">
        <v>2006</v>
      </c>
      <c r="D2351" s="9">
        <v>45404</v>
      </c>
      <c r="F2351" s="7">
        <f t="shared" si="301"/>
        <v>45404</v>
      </c>
      <c r="G2351" s="6">
        <f t="shared" si="302"/>
        <v>4</v>
      </c>
      <c r="H2351" s="6">
        <f t="shared" si="303"/>
        <v>22</v>
      </c>
      <c r="I2351" s="6">
        <f t="shared" si="304"/>
        <v>2024</v>
      </c>
      <c r="J2351" t="s">
        <v>4</v>
      </c>
      <c r="K2351" t="s">
        <v>5</v>
      </c>
      <c r="L2351">
        <v>3050</v>
      </c>
      <c r="M2351">
        <v>10238.2900390625</v>
      </c>
      <c r="N2351" s="4">
        <f t="shared" si="298"/>
        <v>10.2382900390625</v>
      </c>
      <c r="O2351" s="4">
        <f t="shared" si="299"/>
        <v>6.3617765198623051</v>
      </c>
      <c r="P2351" s="5" t="s">
        <v>847</v>
      </c>
      <c r="Q2351" t="str">
        <f>VLOOKUP(P2351,Key!$A$2:$C$160,2,FALSE)</f>
        <v>Home - MDR</v>
      </c>
      <c r="R2351" t="str">
        <f>VLOOKUP(P2351,Key!$A$2:$C$160,3,FALSE)</f>
        <v>Home - MDR</v>
      </c>
      <c r="S2351" t="str">
        <f>VLOOKUP(P2351,Key!$A$2:$D$160,4,FALSE)</f>
        <v>Home - MDR</v>
      </c>
      <c r="T2351" s="5" t="b">
        <v>0</v>
      </c>
      <c r="U2351" s="4">
        <f t="shared" si="300"/>
        <v>14116.676755342938</v>
      </c>
      <c r="Z2351" s="11"/>
      <c r="AA2351" s="11"/>
      <c r="AB2351" s="11"/>
      <c r="AC2351" s="11"/>
      <c r="AE2351" s="11"/>
      <c r="AP2351" s="11"/>
      <c r="BM2351" s="11"/>
      <c r="BN2351" s="11"/>
      <c r="BO2351" s="11"/>
      <c r="BP2351" s="11"/>
      <c r="BR2351" s="11"/>
      <c r="CB2351" s="11"/>
      <c r="CJ2351" s="11"/>
    </row>
    <row r="2352" spans="1:89" x14ac:dyDescent="0.2">
      <c r="A2352">
        <v>11247765638</v>
      </c>
      <c r="B2352" t="s">
        <v>2007</v>
      </c>
      <c r="D2352" s="9">
        <v>45405</v>
      </c>
      <c r="F2352" s="7">
        <f t="shared" si="301"/>
        <v>45405</v>
      </c>
      <c r="G2352" s="6">
        <f t="shared" si="302"/>
        <v>4</v>
      </c>
      <c r="H2352" s="6">
        <f t="shared" si="303"/>
        <v>23</v>
      </c>
      <c r="I2352" s="6">
        <f t="shared" si="304"/>
        <v>2024</v>
      </c>
      <c r="J2352" t="s">
        <v>4</v>
      </c>
      <c r="K2352" t="s">
        <v>5</v>
      </c>
      <c r="L2352">
        <v>3270</v>
      </c>
      <c r="M2352">
        <v>10959.08984375</v>
      </c>
      <c r="N2352" s="4">
        <f t="shared" si="298"/>
        <v>10.95908984375</v>
      </c>
      <c r="O2352" s="4">
        <f t="shared" si="299"/>
        <v>6.809660615300781</v>
      </c>
      <c r="P2352" s="5" t="s">
        <v>847</v>
      </c>
      <c r="Q2352" t="str">
        <f>VLOOKUP(P2352,Key!$A$2:$C$160,2,FALSE)</f>
        <v>Home - MDR</v>
      </c>
      <c r="R2352" t="str">
        <f>VLOOKUP(P2352,Key!$A$2:$C$160,3,FALSE)</f>
        <v>Home - MDR</v>
      </c>
      <c r="S2352" t="str">
        <f>VLOOKUP(P2352,Key!$A$2:$D$160,4,FALSE)</f>
        <v>Home - MDR</v>
      </c>
      <c r="T2352" s="5" t="b">
        <v>0</v>
      </c>
      <c r="U2352" s="4">
        <f t="shared" si="300"/>
        <v>14123.486415958239</v>
      </c>
      <c r="Z2352" s="11"/>
      <c r="AA2352" s="11"/>
      <c r="AB2352" s="11"/>
      <c r="AC2352" s="11"/>
      <c r="AD2352" s="11"/>
      <c r="AE2352" s="11"/>
      <c r="AF2352" s="11"/>
      <c r="BL2352" s="11"/>
      <c r="BM2352" s="11"/>
      <c r="BN2352" s="11"/>
      <c r="BO2352" s="11"/>
      <c r="BQ2352" s="11"/>
      <c r="BR2352" s="11"/>
      <c r="CB2352" s="11"/>
      <c r="CJ2352" s="11"/>
      <c r="CK2352" s="11"/>
    </row>
    <row r="2353" spans="1:89" x14ac:dyDescent="0.2">
      <c r="A2353">
        <v>11254809369</v>
      </c>
      <c r="B2353" t="s">
        <v>2008</v>
      </c>
      <c r="D2353" s="9">
        <v>45406</v>
      </c>
      <c r="F2353" s="7">
        <f t="shared" si="301"/>
        <v>45406</v>
      </c>
      <c r="G2353" s="6">
        <f t="shared" si="302"/>
        <v>4</v>
      </c>
      <c r="H2353" s="6">
        <f t="shared" si="303"/>
        <v>24</v>
      </c>
      <c r="I2353" s="6">
        <f t="shared" si="304"/>
        <v>2024</v>
      </c>
      <c r="J2353" t="s">
        <v>4</v>
      </c>
      <c r="K2353" t="s">
        <v>5</v>
      </c>
      <c r="L2353">
        <v>3038</v>
      </c>
      <c r="M2353">
        <v>10134.5703125</v>
      </c>
      <c r="N2353" s="4">
        <f t="shared" si="298"/>
        <v>10.134570312499999</v>
      </c>
      <c r="O2353" s="4">
        <f t="shared" si="299"/>
        <v>6.2973280896484374</v>
      </c>
      <c r="P2353" s="5" t="s">
        <v>847</v>
      </c>
      <c r="Q2353" t="str">
        <f>VLOOKUP(P2353,Key!$A$2:$C$160,2,FALSE)</f>
        <v>Home - MDR</v>
      </c>
      <c r="R2353" t="str">
        <f>VLOOKUP(P2353,Key!$A$2:$C$160,3,FALSE)</f>
        <v>Home - MDR</v>
      </c>
      <c r="S2353" t="str">
        <f>VLOOKUP(P2353,Key!$A$2:$D$160,4,FALSE)</f>
        <v>Home - MDR</v>
      </c>
      <c r="T2353" s="5" t="b">
        <v>0</v>
      </c>
      <c r="U2353" s="4">
        <f t="shared" si="300"/>
        <v>14129.783744047887</v>
      </c>
      <c r="Z2353" s="11"/>
      <c r="AB2353" s="11"/>
      <c r="AC2353" s="11"/>
      <c r="AD2353" s="11"/>
      <c r="AF2353" s="11"/>
      <c r="BL2353" s="11"/>
      <c r="BM2353" s="11"/>
      <c r="BN2353" s="11"/>
      <c r="BO2353" s="11"/>
      <c r="BP2353" s="11"/>
      <c r="BQ2353" s="11"/>
      <c r="BR2353" s="11"/>
      <c r="CB2353" s="11"/>
      <c r="CJ2353" s="11"/>
    </row>
    <row r="2354" spans="1:89" x14ac:dyDescent="0.2">
      <c r="A2354">
        <v>11262227548</v>
      </c>
      <c r="B2354" t="s">
        <v>2009</v>
      </c>
      <c r="D2354" s="9">
        <v>45407</v>
      </c>
      <c r="F2354" s="7">
        <f t="shared" si="301"/>
        <v>45407</v>
      </c>
      <c r="G2354" s="6">
        <f t="shared" si="302"/>
        <v>4</v>
      </c>
      <c r="H2354" s="6">
        <f t="shared" si="303"/>
        <v>25</v>
      </c>
      <c r="I2354" s="6">
        <f t="shared" si="304"/>
        <v>2024</v>
      </c>
      <c r="J2354" t="s">
        <v>4</v>
      </c>
      <c r="K2354" t="s">
        <v>5</v>
      </c>
      <c r="L2354">
        <v>3072</v>
      </c>
      <c r="M2354">
        <v>10075.400390625</v>
      </c>
      <c r="N2354" s="4">
        <f t="shared" si="298"/>
        <v>10.075400390624999</v>
      </c>
      <c r="O2354" s="4">
        <f t="shared" si="299"/>
        <v>6.2605616161230468</v>
      </c>
      <c r="P2354" s="5" t="s">
        <v>847</v>
      </c>
      <c r="Q2354" t="str">
        <f>VLOOKUP(P2354,Key!$A$2:$C$160,2,FALSE)</f>
        <v>Home - MDR</v>
      </c>
      <c r="R2354" t="str">
        <f>VLOOKUP(P2354,Key!$A$2:$C$160,3,FALSE)</f>
        <v>Home - MDR</v>
      </c>
      <c r="S2354" t="str">
        <f>VLOOKUP(P2354,Key!$A$2:$D$160,4,FALSE)</f>
        <v>Home - MDR</v>
      </c>
      <c r="T2354" s="5" t="b">
        <v>0</v>
      </c>
      <c r="U2354" s="4">
        <f t="shared" si="300"/>
        <v>14136.044305664011</v>
      </c>
      <c r="AA2354" s="11"/>
      <c r="AB2354" s="11"/>
      <c r="AC2354" s="11"/>
      <c r="AD2354" s="11"/>
      <c r="AE2354" s="11"/>
      <c r="AF2354" s="11"/>
      <c r="AP2354" s="11"/>
      <c r="BL2354" s="11"/>
      <c r="BM2354" s="11"/>
      <c r="BO2354" s="11"/>
      <c r="BP2354" s="11"/>
      <c r="BQ2354" s="11"/>
      <c r="BR2354" s="11"/>
      <c r="BZ2354" s="11"/>
      <c r="CB2354" s="11"/>
      <c r="CJ2354" s="11"/>
      <c r="CK2354" s="11"/>
    </row>
    <row r="2355" spans="1:89" x14ac:dyDescent="0.2">
      <c r="A2355">
        <v>11269446368</v>
      </c>
      <c r="B2355" t="s">
        <v>2010</v>
      </c>
      <c r="D2355" s="9">
        <v>45408</v>
      </c>
      <c r="F2355" s="7">
        <f t="shared" si="301"/>
        <v>45408</v>
      </c>
      <c r="G2355" s="6">
        <f t="shared" si="302"/>
        <v>4</v>
      </c>
      <c r="H2355" s="6">
        <f t="shared" si="303"/>
        <v>26</v>
      </c>
      <c r="I2355" s="6">
        <f t="shared" si="304"/>
        <v>2024</v>
      </c>
      <c r="J2355" t="s">
        <v>4</v>
      </c>
      <c r="K2355" t="s">
        <v>5</v>
      </c>
      <c r="L2355">
        <v>3266</v>
      </c>
      <c r="M2355">
        <v>10897.2998046875</v>
      </c>
      <c r="N2355" s="4">
        <f t="shared" si="298"/>
        <v>10.897299804687499</v>
      </c>
      <c r="O2355" s="4">
        <f t="shared" si="299"/>
        <v>6.7712660769384767</v>
      </c>
      <c r="P2355" s="5" t="s">
        <v>48</v>
      </c>
      <c r="Q2355" t="str">
        <f>VLOOKUP(P2355,Key!$A$2:$C$160,2,FALSE)</f>
        <v>California</v>
      </c>
      <c r="R2355" t="str">
        <f>VLOOKUP(P2355,Key!$A$2:$C$160,3,FALSE)</f>
        <v>USA</v>
      </c>
      <c r="S2355" t="str">
        <f>VLOOKUP(P2355,Key!$A$2:$D$160,4,FALSE)</f>
        <v>DOM</v>
      </c>
      <c r="T2355" s="5" t="b">
        <v>0</v>
      </c>
      <c r="U2355" s="4">
        <f t="shared" si="300"/>
        <v>14142.81557174095</v>
      </c>
      <c r="AA2355" s="11"/>
      <c r="AB2355" s="11"/>
      <c r="AC2355" s="11"/>
      <c r="AD2355" s="11"/>
      <c r="AE2355" s="11"/>
      <c r="AF2355" s="11"/>
      <c r="BL2355" s="11"/>
      <c r="BM2355" s="11"/>
      <c r="BN2355" s="11"/>
      <c r="BO2355" s="11"/>
      <c r="BP2355" s="11"/>
      <c r="BQ2355" s="11"/>
      <c r="BR2355" s="11"/>
      <c r="BT2355" s="11"/>
      <c r="BZ2355" s="11"/>
      <c r="CB2355" s="11"/>
      <c r="CJ2355" s="11"/>
    </row>
    <row r="2356" spans="1:89" x14ac:dyDescent="0.2">
      <c r="A2356">
        <v>11277467607</v>
      </c>
      <c r="B2356" t="s">
        <v>2011</v>
      </c>
      <c r="D2356" s="9">
        <v>45409</v>
      </c>
      <c r="F2356" s="7">
        <f t="shared" si="301"/>
        <v>45409</v>
      </c>
      <c r="G2356" s="6">
        <f t="shared" si="302"/>
        <v>4</v>
      </c>
      <c r="H2356" s="6">
        <f t="shared" si="303"/>
        <v>27</v>
      </c>
      <c r="I2356" s="6">
        <f t="shared" si="304"/>
        <v>2024</v>
      </c>
      <c r="J2356" t="s">
        <v>4</v>
      </c>
      <c r="K2356" t="s">
        <v>5</v>
      </c>
      <c r="L2356">
        <v>3235</v>
      </c>
      <c r="M2356">
        <v>10744.509765625</v>
      </c>
      <c r="N2356" s="4">
        <f t="shared" si="298"/>
        <v>10.744509765625001</v>
      </c>
      <c r="O2356" s="4">
        <f t="shared" si="299"/>
        <v>6.6763267775761719</v>
      </c>
      <c r="P2356" s="5" t="s">
        <v>847</v>
      </c>
      <c r="Q2356" t="str">
        <f>VLOOKUP(P2356,Key!$A$2:$C$160,2,FALSE)</f>
        <v>Home - MDR</v>
      </c>
      <c r="R2356" t="str">
        <f>VLOOKUP(P2356,Key!$A$2:$C$160,3,FALSE)</f>
        <v>Home - MDR</v>
      </c>
      <c r="S2356" t="str">
        <f>VLOOKUP(P2356,Key!$A$2:$D$160,4,FALSE)</f>
        <v>Home - MDR</v>
      </c>
      <c r="T2356" s="5" t="b">
        <v>0</v>
      </c>
      <c r="U2356" s="4">
        <f t="shared" si="300"/>
        <v>14149.491898518527</v>
      </c>
      <c r="AA2356" s="11"/>
      <c r="AB2356" s="11"/>
      <c r="AC2356" s="11"/>
      <c r="AD2356" s="11"/>
      <c r="AE2356" s="11"/>
      <c r="AF2356" s="11"/>
      <c r="AG2356" s="11"/>
      <c r="AP2356" s="11"/>
      <c r="BL2356" s="11"/>
      <c r="BM2356" s="11"/>
      <c r="BO2356" s="11"/>
      <c r="BP2356" s="11"/>
      <c r="BQ2356" s="11"/>
      <c r="BR2356" s="11"/>
      <c r="CB2356" s="11"/>
      <c r="CJ2356" s="11"/>
    </row>
    <row r="2357" spans="1:89" x14ac:dyDescent="0.2">
      <c r="A2357">
        <v>11285735957</v>
      </c>
      <c r="B2357" t="s">
        <v>2012</v>
      </c>
      <c r="D2357" s="9">
        <v>45410</v>
      </c>
      <c r="F2357" s="7">
        <f t="shared" si="301"/>
        <v>45410</v>
      </c>
      <c r="G2357" s="6">
        <f t="shared" si="302"/>
        <v>4</v>
      </c>
      <c r="H2357" s="6">
        <f t="shared" si="303"/>
        <v>28</v>
      </c>
      <c r="I2357" s="6">
        <f t="shared" si="304"/>
        <v>2024</v>
      </c>
      <c r="J2357" t="s">
        <v>4</v>
      </c>
      <c r="K2357" t="s">
        <v>5</v>
      </c>
      <c r="L2357">
        <v>1934</v>
      </c>
      <c r="M2357">
        <v>6692.22021484375</v>
      </c>
      <c r="N2357" s="4">
        <f t="shared" si="298"/>
        <v>6.6922202148437497</v>
      </c>
      <c r="O2357" s="4">
        <f t="shared" si="299"/>
        <v>4.1583515671176761</v>
      </c>
      <c r="P2357" s="5" t="s">
        <v>847</v>
      </c>
      <c r="Q2357" t="str">
        <f>VLOOKUP(P2357,Key!$A$2:$C$160,2,FALSE)</f>
        <v>Home - MDR</v>
      </c>
      <c r="R2357" t="str">
        <f>VLOOKUP(P2357,Key!$A$2:$C$160,3,FALSE)</f>
        <v>Home - MDR</v>
      </c>
      <c r="S2357" t="str">
        <f>VLOOKUP(P2357,Key!$A$2:$D$160,4,FALSE)</f>
        <v>Home - MDR</v>
      </c>
      <c r="T2357" s="5" t="b">
        <v>0</v>
      </c>
      <c r="U2357" s="4">
        <f t="shared" si="300"/>
        <v>14153.650250085644</v>
      </c>
      <c r="AA2357" s="11"/>
      <c r="AB2357" s="11"/>
      <c r="AC2357" s="11"/>
      <c r="AF2357" s="11"/>
      <c r="AP2357" s="11"/>
      <c r="BL2357" s="11"/>
      <c r="BM2357" s="11"/>
      <c r="BN2357" s="11"/>
      <c r="BP2357" s="11"/>
      <c r="BQ2357" s="11"/>
      <c r="BR2357" s="11"/>
      <c r="CJ2357" s="11"/>
    </row>
    <row r="2358" spans="1:89" x14ac:dyDescent="0.2">
      <c r="A2358">
        <v>11292386322</v>
      </c>
      <c r="B2358" t="s">
        <v>2013</v>
      </c>
      <c r="D2358" s="9">
        <v>45411</v>
      </c>
      <c r="F2358" s="7">
        <f t="shared" si="301"/>
        <v>45411</v>
      </c>
      <c r="G2358" s="6">
        <f t="shared" si="302"/>
        <v>4</v>
      </c>
      <c r="H2358" s="6">
        <f t="shared" si="303"/>
        <v>29</v>
      </c>
      <c r="I2358" s="6">
        <f t="shared" si="304"/>
        <v>2024</v>
      </c>
      <c r="J2358" t="s">
        <v>4</v>
      </c>
      <c r="K2358" t="s">
        <v>5</v>
      </c>
      <c r="L2358">
        <v>3406</v>
      </c>
      <c r="M2358">
        <v>11656.0400390625</v>
      </c>
      <c r="N2358" s="4">
        <f t="shared" si="298"/>
        <v>11.6560400390625</v>
      </c>
      <c r="O2358" s="4">
        <f t="shared" si="299"/>
        <v>7.2427252551123047</v>
      </c>
      <c r="P2358" s="5" t="s">
        <v>847</v>
      </c>
      <c r="Q2358" t="str">
        <f>VLOOKUP(P2358,Key!$A$2:$C$160,2,FALSE)</f>
        <v>Home - MDR</v>
      </c>
      <c r="R2358" t="str">
        <f>VLOOKUP(P2358,Key!$A$2:$C$160,3,FALSE)</f>
        <v>Home - MDR</v>
      </c>
      <c r="S2358" t="str">
        <f>VLOOKUP(P2358,Key!$A$2:$D$160,4,FALSE)</f>
        <v>Home - MDR</v>
      </c>
      <c r="T2358" s="5" t="b">
        <v>0</v>
      </c>
      <c r="U2358" s="4">
        <f t="shared" si="300"/>
        <v>14160.892975340756</v>
      </c>
      <c r="AA2358" s="11"/>
      <c r="AB2358" s="11"/>
      <c r="AC2358" s="11"/>
      <c r="AD2358" s="11"/>
      <c r="AE2358" s="11"/>
      <c r="AF2358" s="11"/>
      <c r="AG2358" s="11"/>
      <c r="AP2358" s="11"/>
      <c r="BM2358" s="11"/>
      <c r="BN2358" s="11"/>
      <c r="BO2358" s="11"/>
      <c r="BP2358" s="11"/>
      <c r="BQ2358" s="11"/>
      <c r="BR2358" s="11"/>
      <c r="CJ2358" s="11"/>
      <c r="CK2358" s="11"/>
    </row>
    <row r="2359" spans="1:89" x14ac:dyDescent="0.2">
      <c r="A2359">
        <v>11300326826</v>
      </c>
      <c r="B2359" t="s">
        <v>2014</v>
      </c>
      <c r="D2359" s="9">
        <v>45412</v>
      </c>
      <c r="F2359" s="7">
        <f t="shared" si="301"/>
        <v>45412</v>
      </c>
      <c r="G2359" s="6">
        <f t="shared" si="302"/>
        <v>4</v>
      </c>
      <c r="H2359" s="6">
        <f t="shared" si="303"/>
        <v>30</v>
      </c>
      <c r="I2359" s="6">
        <f t="shared" si="304"/>
        <v>2024</v>
      </c>
      <c r="J2359" t="s">
        <v>4</v>
      </c>
      <c r="K2359" t="s">
        <v>5</v>
      </c>
      <c r="L2359">
        <v>2996</v>
      </c>
      <c r="M2359">
        <v>10163.2099609375</v>
      </c>
      <c r="N2359" s="4">
        <f t="shared" si="298"/>
        <v>10.1632099609375</v>
      </c>
      <c r="O2359" s="4">
        <f t="shared" si="299"/>
        <v>6.3151239366376952</v>
      </c>
      <c r="P2359" s="5" t="s">
        <v>847</v>
      </c>
      <c r="Q2359" t="str">
        <f>VLOOKUP(P2359,Key!$A$2:$C$160,2,FALSE)</f>
        <v>Home - MDR</v>
      </c>
      <c r="R2359" t="str">
        <f>VLOOKUP(P2359,Key!$A$2:$C$160,3,FALSE)</f>
        <v>Home - MDR</v>
      </c>
      <c r="S2359" t="str">
        <f>VLOOKUP(P2359,Key!$A$2:$D$160,4,FALSE)</f>
        <v>Home - MDR</v>
      </c>
      <c r="T2359" s="5" t="b">
        <v>0</v>
      </c>
      <c r="U2359" s="4">
        <f t="shared" si="300"/>
        <v>14167.208099277394</v>
      </c>
      <c r="Z2359" s="11"/>
      <c r="AA2359" s="11"/>
      <c r="AB2359" s="11"/>
      <c r="AC2359" s="11"/>
      <c r="AE2359" s="11"/>
      <c r="AF2359" s="11"/>
      <c r="AP2359" s="11"/>
      <c r="BL2359" s="11"/>
      <c r="BM2359" s="11"/>
      <c r="BN2359" s="11"/>
      <c r="BO2359" s="11"/>
      <c r="BP2359" s="11"/>
      <c r="BQ2359" s="11"/>
      <c r="BR2359" s="11"/>
      <c r="CB2359" s="11"/>
      <c r="CJ2359" s="11"/>
    </row>
    <row r="2360" spans="1:89" x14ac:dyDescent="0.2">
      <c r="A2360">
        <v>11309281469</v>
      </c>
      <c r="B2360" t="s">
        <v>2015</v>
      </c>
      <c r="D2360" s="9">
        <v>45413</v>
      </c>
      <c r="F2360" s="7">
        <f t="shared" si="301"/>
        <v>45413</v>
      </c>
      <c r="G2360" s="6">
        <f t="shared" si="302"/>
        <v>5</v>
      </c>
      <c r="H2360" s="6">
        <f t="shared" si="303"/>
        <v>1</v>
      </c>
      <c r="I2360" s="6">
        <f t="shared" si="304"/>
        <v>2024</v>
      </c>
      <c r="J2360" t="s">
        <v>4</v>
      </c>
      <c r="K2360" t="s">
        <v>5</v>
      </c>
      <c r="L2360">
        <v>3292</v>
      </c>
      <c r="M2360">
        <v>10882.66015625</v>
      </c>
      <c r="N2360" s="4">
        <f t="shared" si="298"/>
        <v>10.882660156249999</v>
      </c>
      <c r="O2360" s="4">
        <f t="shared" si="299"/>
        <v>6.7621694239492189</v>
      </c>
      <c r="P2360" s="5" t="s">
        <v>847</v>
      </c>
      <c r="Q2360" t="str">
        <f>VLOOKUP(P2360,Key!$A$2:$C$160,2,FALSE)</f>
        <v>Home - MDR</v>
      </c>
      <c r="R2360" t="str">
        <f>VLOOKUP(P2360,Key!$A$2:$C$160,3,FALSE)</f>
        <v>Home - MDR</v>
      </c>
      <c r="S2360" t="str">
        <f>VLOOKUP(P2360,Key!$A$2:$D$160,4,FALSE)</f>
        <v>Home - MDR</v>
      </c>
      <c r="T2360" s="5" t="b">
        <v>0</v>
      </c>
      <c r="U2360" s="4">
        <f t="shared" si="300"/>
        <v>14173.970268701343</v>
      </c>
      <c r="Z2360" s="11"/>
      <c r="AA2360" s="11"/>
      <c r="AB2360" s="11"/>
      <c r="AC2360" s="11"/>
      <c r="AD2360" s="11"/>
      <c r="AF2360" s="11"/>
      <c r="AP2360" s="11"/>
      <c r="BL2360" s="11"/>
      <c r="BM2360" s="11"/>
      <c r="BN2360" s="11"/>
      <c r="BO2360" s="11"/>
      <c r="BQ2360" s="11"/>
      <c r="BR2360" s="11"/>
      <c r="CJ2360" s="11"/>
    </row>
    <row r="2361" spans="1:89" x14ac:dyDescent="0.2">
      <c r="A2361">
        <v>11316741221</v>
      </c>
      <c r="B2361" t="s">
        <v>2016</v>
      </c>
      <c r="D2361" s="9">
        <v>45414</v>
      </c>
      <c r="F2361" s="7">
        <f t="shared" si="301"/>
        <v>45414</v>
      </c>
      <c r="G2361" s="6">
        <f t="shared" si="302"/>
        <v>5</v>
      </c>
      <c r="H2361" s="6">
        <f t="shared" si="303"/>
        <v>2</v>
      </c>
      <c r="I2361" s="6">
        <f t="shared" si="304"/>
        <v>2024</v>
      </c>
      <c r="J2361" t="s">
        <v>4</v>
      </c>
      <c r="K2361" t="s">
        <v>5</v>
      </c>
      <c r="L2361">
        <v>2960</v>
      </c>
      <c r="M2361">
        <v>10243.4599609375</v>
      </c>
      <c r="N2361" s="4">
        <f t="shared" si="298"/>
        <v>10.2434599609375</v>
      </c>
      <c r="O2361" s="4">
        <f t="shared" si="299"/>
        <v>6.3649889593876958</v>
      </c>
      <c r="P2361" s="5" t="s">
        <v>847</v>
      </c>
      <c r="Q2361" t="str">
        <f>VLOOKUP(P2361,Key!$A$2:$C$160,2,FALSE)</f>
        <v>Home - MDR</v>
      </c>
      <c r="R2361" t="str">
        <f>VLOOKUP(P2361,Key!$A$2:$C$160,3,FALSE)</f>
        <v>Home - MDR</v>
      </c>
      <c r="S2361" t="str">
        <f>VLOOKUP(P2361,Key!$A$2:$D$160,4,FALSE)</f>
        <v>Home - MDR</v>
      </c>
      <c r="T2361" s="5" t="b">
        <v>0</v>
      </c>
      <c r="U2361" s="4">
        <f t="shared" si="300"/>
        <v>14180.33525766073</v>
      </c>
      <c r="Z2361" s="11"/>
      <c r="AA2361" s="11"/>
      <c r="AB2361" s="11"/>
      <c r="AC2361" s="11"/>
      <c r="AD2361" s="11"/>
      <c r="AE2361" s="11"/>
      <c r="AF2361" s="11"/>
      <c r="AP2361" s="11"/>
      <c r="BL2361" s="11"/>
      <c r="BM2361" s="11"/>
      <c r="BN2361" s="11"/>
      <c r="BO2361" s="11"/>
      <c r="BP2361" s="11"/>
      <c r="BQ2361" s="11"/>
      <c r="BR2361" s="11"/>
      <c r="CB2361" s="11"/>
      <c r="CJ2361" s="11"/>
    </row>
    <row r="2362" spans="1:89" x14ac:dyDescent="0.2">
      <c r="A2362">
        <v>11323158426</v>
      </c>
      <c r="B2362" t="s">
        <v>2017</v>
      </c>
      <c r="D2362" s="9">
        <v>45415</v>
      </c>
      <c r="F2362" s="7">
        <f t="shared" si="301"/>
        <v>45415</v>
      </c>
      <c r="G2362" s="6">
        <f t="shared" si="302"/>
        <v>5</v>
      </c>
      <c r="H2362" s="6">
        <f t="shared" si="303"/>
        <v>3</v>
      </c>
      <c r="I2362" s="6">
        <f t="shared" si="304"/>
        <v>2024</v>
      </c>
      <c r="J2362" t="s">
        <v>4</v>
      </c>
      <c r="K2362" t="s">
        <v>5</v>
      </c>
      <c r="L2362">
        <v>3099</v>
      </c>
      <c r="M2362">
        <v>10279.75</v>
      </c>
      <c r="N2362" s="4">
        <f t="shared" ref="N2362:N2425" si="305">M2362/1000</f>
        <v>10.27975</v>
      </c>
      <c r="O2362" s="4">
        <f t="shared" ref="O2362:O2425" si="306">M2362*$J$2</f>
        <v>6.3875385372500002</v>
      </c>
      <c r="P2362" s="5" t="s">
        <v>847</v>
      </c>
      <c r="Q2362" t="str">
        <f>VLOOKUP(P2362,Key!$A$2:$C$160,2,FALSE)</f>
        <v>Home - MDR</v>
      </c>
      <c r="R2362" t="str">
        <f>VLOOKUP(P2362,Key!$A$2:$C$160,3,FALSE)</f>
        <v>Home - MDR</v>
      </c>
      <c r="S2362" t="str">
        <f>VLOOKUP(P2362,Key!$A$2:$D$160,4,FALSE)</f>
        <v>Home - MDR</v>
      </c>
      <c r="T2362" s="5" t="b">
        <v>0</v>
      </c>
      <c r="U2362" s="4">
        <f t="shared" si="300"/>
        <v>14186.722796197981</v>
      </c>
      <c r="AA2362" s="11"/>
      <c r="AB2362" s="11"/>
      <c r="AC2362" s="11"/>
      <c r="AD2362" s="11"/>
      <c r="AP2362" s="11"/>
      <c r="BL2362" s="11"/>
      <c r="BN2362" s="11"/>
      <c r="BO2362" s="11"/>
      <c r="BP2362" s="11"/>
      <c r="BQ2362" s="11"/>
      <c r="BR2362" s="11"/>
      <c r="CB2362" s="11"/>
      <c r="CJ2362" s="11"/>
      <c r="CK2362" s="11"/>
    </row>
    <row r="2363" spans="1:89" x14ac:dyDescent="0.2">
      <c r="A2363">
        <v>11332341408</v>
      </c>
      <c r="B2363" t="s">
        <v>2018</v>
      </c>
      <c r="D2363" s="9">
        <v>45416</v>
      </c>
      <c r="F2363" s="7">
        <f t="shared" si="301"/>
        <v>45416</v>
      </c>
      <c r="G2363" s="6">
        <f t="shared" si="302"/>
        <v>5</v>
      </c>
      <c r="H2363" s="6">
        <f t="shared" si="303"/>
        <v>4</v>
      </c>
      <c r="I2363" s="6">
        <f t="shared" si="304"/>
        <v>2024</v>
      </c>
      <c r="J2363" t="s">
        <v>7</v>
      </c>
      <c r="K2363" t="s">
        <v>5</v>
      </c>
      <c r="L2363">
        <v>2989</v>
      </c>
      <c r="M2363">
        <v>10112.1904296875</v>
      </c>
      <c r="N2363" s="4">
        <f t="shared" si="305"/>
        <v>10.1121904296875</v>
      </c>
      <c r="O2363" s="4">
        <f t="shared" si="306"/>
        <v>6.2834218794853518</v>
      </c>
      <c r="P2363" s="5" t="s">
        <v>847</v>
      </c>
      <c r="Q2363" t="str">
        <f>VLOOKUP(P2363,Key!$A$2:$C$160,2,FALSE)</f>
        <v>Home - MDR</v>
      </c>
      <c r="R2363" t="str">
        <f>VLOOKUP(P2363,Key!$A$2:$C$160,3,FALSE)</f>
        <v>Home - MDR</v>
      </c>
      <c r="S2363" t="str">
        <f>VLOOKUP(P2363,Key!$A$2:$D$160,4,FALSE)</f>
        <v>Home - MDR</v>
      </c>
      <c r="T2363" s="5" t="b">
        <v>0</v>
      </c>
      <c r="U2363" s="4">
        <f t="shared" ref="U2363:U2426" si="307">IF(K2363="Run",O2363,0)+U2362</f>
        <v>14193.006218077466</v>
      </c>
      <c r="Z2363" s="11"/>
      <c r="AA2363" s="11"/>
      <c r="AB2363" s="11"/>
      <c r="AC2363" s="11"/>
      <c r="AD2363" s="11"/>
      <c r="AF2363" s="11"/>
      <c r="AP2363" s="11"/>
      <c r="BL2363" s="11"/>
      <c r="BM2363" s="11"/>
      <c r="BN2363" s="11"/>
      <c r="BO2363" s="11"/>
      <c r="BP2363" s="11"/>
      <c r="BR2363" s="11"/>
      <c r="BZ2363" s="11"/>
      <c r="CJ2363" s="11"/>
    </row>
    <row r="2364" spans="1:89" x14ac:dyDescent="0.2">
      <c r="A2364">
        <v>11340111179</v>
      </c>
      <c r="B2364" t="s">
        <v>2019</v>
      </c>
      <c r="D2364" s="9">
        <v>45417</v>
      </c>
      <c r="F2364" s="7">
        <f t="shared" si="301"/>
        <v>45417</v>
      </c>
      <c r="G2364" s="6">
        <f t="shared" si="302"/>
        <v>5</v>
      </c>
      <c r="H2364" s="6">
        <f t="shared" si="303"/>
        <v>5</v>
      </c>
      <c r="I2364" s="6">
        <f t="shared" si="304"/>
        <v>2024</v>
      </c>
      <c r="J2364" t="s">
        <v>4</v>
      </c>
      <c r="K2364" t="s">
        <v>5</v>
      </c>
      <c r="L2364">
        <v>2035</v>
      </c>
      <c r="M2364">
        <v>6805.580078125</v>
      </c>
      <c r="N2364" s="4">
        <f t="shared" si="305"/>
        <v>6.8055800781249998</v>
      </c>
      <c r="O2364" s="4">
        <f t="shared" si="306"/>
        <v>4.2287900987246099</v>
      </c>
      <c r="P2364" s="5" t="s">
        <v>847</v>
      </c>
      <c r="Q2364" t="str">
        <f>VLOOKUP(P2364,Key!$A$2:$C$160,2,FALSE)</f>
        <v>Home - MDR</v>
      </c>
      <c r="R2364" t="str">
        <f>VLOOKUP(P2364,Key!$A$2:$C$160,3,FALSE)</f>
        <v>Home - MDR</v>
      </c>
      <c r="S2364" t="str">
        <f>VLOOKUP(P2364,Key!$A$2:$D$160,4,FALSE)</f>
        <v>Home - MDR</v>
      </c>
      <c r="T2364" s="5" t="b">
        <v>0</v>
      </c>
      <c r="U2364" s="4">
        <f t="shared" si="307"/>
        <v>14197.235008176191</v>
      </c>
      <c r="Z2364" s="11"/>
      <c r="AA2364" s="11"/>
      <c r="AB2364" s="11"/>
      <c r="AC2364" s="11"/>
      <c r="AD2364" s="11"/>
      <c r="AF2364" s="11"/>
      <c r="AP2364" s="11"/>
      <c r="BL2364" s="11"/>
      <c r="BM2364" s="11"/>
      <c r="BN2364" s="11"/>
      <c r="BO2364" s="11"/>
      <c r="BP2364" s="11"/>
      <c r="BQ2364" s="11"/>
      <c r="BR2364" s="11"/>
      <c r="BZ2364" s="11"/>
      <c r="CB2364" s="11"/>
      <c r="CJ2364" s="11"/>
    </row>
    <row r="2365" spans="1:89" x14ac:dyDescent="0.2">
      <c r="A2365">
        <v>11346860892</v>
      </c>
      <c r="B2365" t="s">
        <v>2020</v>
      </c>
      <c r="D2365" s="9">
        <v>45418</v>
      </c>
      <c r="F2365" s="7">
        <f t="shared" si="301"/>
        <v>45418</v>
      </c>
      <c r="G2365" s="6">
        <f t="shared" si="302"/>
        <v>5</v>
      </c>
      <c r="H2365" s="6">
        <f t="shared" si="303"/>
        <v>6</v>
      </c>
      <c r="I2365" s="6">
        <f t="shared" si="304"/>
        <v>2024</v>
      </c>
      <c r="J2365" t="s">
        <v>4</v>
      </c>
      <c r="K2365" t="s">
        <v>5</v>
      </c>
      <c r="L2365">
        <v>2968</v>
      </c>
      <c r="M2365">
        <v>10157.349609375</v>
      </c>
      <c r="N2365" s="4">
        <f t="shared" si="305"/>
        <v>10.157349609375</v>
      </c>
      <c r="O2365" s="4">
        <f t="shared" si="306"/>
        <v>6.3114824841269535</v>
      </c>
      <c r="P2365" s="5" t="s">
        <v>847</v>
      </c>
      <c r="Q2365" t="str">
        <f>VLOOKUP(P2365,Key!$A$2:$C$160,2,FALSE)</f>
        <v>Home - MDR</v>
      </c>
      <c r="R2365" t="str">
        <f>VLOOKUP(P2365,Key!$A$2:$C$160,3,FALSE)</f>
        <v>Home - MDR</v>
      </c>
      <c r="S2365" t="str">
        <f>VLOOKUP(P2365,Key!$A$2:$D$160,4,FALSE)</f>
        <v>Home - MDR</v>
      </c>
      <c r="T2365" s="5" t="b">
        <v>0</v>
      </c>
      <c r="U2365" s="4">
        <f t="shared" si="307"/>
        <v>14203.546490660317</v>
      </c>
      <c r="Z2365" s="11"/>
      <c r="AA2365" s="11"/>
      <c r="AB2365" s="11"/>
      <c r="AC2365" s="11"/>
      <c r="AD2365" s="11"/>
      <c r="AF2365" s="11"/>
      <c r="BL2365" s="11"/>
      <c r="BM2365" s="11"/>
      <c r="BN2365" s="11"/>
      <c r="BO2365" s="11"/>
      <c r="BP2365" s="11"/>
      <c r="BQ2365" s="11"/>
      <c r="BR2365" s="11"/>
      <c r="CB2365" s="11"/>
      <c r="CJ2365" s="11"/>
    </row>
    <row r="2366" spans="1:89" x14ac:dyDescent="0.2">
      <c r="A2366">
        <v>11355445345</v>
      </c>
      <c r="B2366" t="s">
        <v>2021</v>
      </c>
      <c r="D2366" s="9">
        <v>45419</v>
      </c>
      <c r="F2366" s="7">
        <f t="shared" si="301"/>
        <v>45419</v>
      </c>
      <c r="G2366" s="6">
        <f t="shared" si="302"/>
        <v>5</v>
      </c>
      <c r="H2366" s="6">
        <f t="shared" si="303"/>
        <v>7</v>
      </c>
      <c r="I2366" s="6">
        <f t="shared" si="304"/>
        <v>2024</v>
      </c>
      <c r="J2366" t="s">
        <v>7</v>
      </c>
      <c r="K2366" t="s">
        <v>5</v>
      </c>
      <c r="L2366">
        <v>3052</v>
      </c>
      <c r="M2366">
        <v>10339.2705078125</v>
      </c>
      <c r="N2366" s="4">
        <f t="shared" si="305"/>
        <v>10.3392705078125</v>
      </c>
      <c r="O2366" s="4">
        <f t="shared" si="306"/>
        <v>6.4245228547099611</v>
      </c>
      <c r="P2366" s="5" t="s">
        <v>847</v>
      </c>
      <c r="Q2366" t="str">
        <f>VLOOKUP(P2366,Key!$A$2:$C$160,2,FALSE)</f>
        <v>Home - MDR</v>
      </c>
      <c r="R2366" t="str">
        <f>VLOOKUP(P2366,Key!$A$2:$C$160,3,FALSE)</f>
        <v>Home - MDR</v>
      </c>
      <c r="S2366" t="str">
        <f>VLOOKUP(P2366,Key!$A$2:$D$160,4,FALSE)</f>
        <v>Home - MDR</v>
      </c>
      <c r="T2366" s="5" t="b">
        <v>0</v>
      </c>
      <c r="U2366" s="4">
        <f t="shared" si="307"/>
        <v>14209.971013515027</v>
      </c>
      <c r="Z2366" s="11"/>
      <c r="AA2366" s="11"/>
      <c r="AB2366" s="11"/>
      <c r="AC2366" s="11"/>
      <c r="AE2366" s="11"/>
      <c r="AF2366" s="11"/>
      <c r="BL2366" s="11"/>
      <c r="BM2366" s="11"/>
      <c r="BO2366" s="11"/>
      <c r="BP2366" s="11"/>
      <c r="BQ2366" s="11"/>
      <c r="BR2366" s="11"/>
      <c r="CJ2366" s="11"/>
    </row>
    <row r="2367" spans="1:89" x14ac:dyDescent="0.2">
      <c r="A2367">
        <v>11362465387</v>
      </c>
      <c r="B2367" t="s">
        <v>2022</v>
      </c>
      <c r="D2367" s="9">
        <v>45420</v>
      </c>
      <c r="F2367" s="7">
        <f t="shared" si="301"/>
        <v>45420</v>
      </c>
      <c r="G2367" s="6">
        <f t="shared" si="302"/>
        <v>5</v>
      </c>
      <c r="H2367" s="6">
        <f t="shared" si="303"/>
        <v>8</v>
      </c>
      <c r="I2367" s="6">
        <f t="shared" si="304"/>
        <v>2024</v>
      </c>
      <c r="J2367" t="s">
        <v>4</v>
      </c>
      <c r="K2367" t="s">
        <v>5</v>
      </c>
      <c r="L2367">
        <v>3167</v>
      </c>
      <c r="M2367">
        <v>10637.330078125</v>
      </c>
      <c r="N2367" s="4">
        <f t="shared" si="305"/>
        <v>10.637330078125</v>
      </c>
      <c r="O2367" s="4">
        <f t="shared" si="306"/>
        <v>6.6097284279746091</v>
      </c>
      <c r="P2367" s="5" t="s">
        <v>847</v>
      </c>
      <c r="Q2367" t="str">
        <f>VLOOKUP(P2367,Key!$A$2:$C$160,2,FALSE)</f>
        <v>Home - MDR</v>
      </c>
      <c r="R2367" t="str">
        <f>VLOOKUP(P2367,Key!$A$2:$C$160,3,FALSE)</f>
        <v>Home - MDR</v>
      </c>
      <c r="S2367" t="str">
        <f>VLOOKUP(P2367,Key!$A$2:$D$160,4,FALSE)</f>
        <v>Home - MDR</v>
      </c>
      <c r="T2367" s="5" t="b">
        <v>0</v>
      </c>
      <c r="U2367" s="4">
        <f t="shared" si="307"/>
        <v>14216.580741943002</v>
      </c>
      <c r="AA2367" s="11"/>
      <c r="AB2367" s="11"/>
      <c r="AC2367" s="11"/>
      <c r="AD2367" s="11"/>
      <c r="AF2367" s="11"/>
      <c r="AP2367" s="11"/>
      <c r="BL2367" s="11"/>
      <c r="BM2367" s="11"/>
      <c r="BN2367" s="11"/>
      <c r="BO2367" s="11"/>
      <c r="BP2367" s="11"/>
      <c r="BQ2367" s="11"/>
      <c r="BR2367" s="11"/>
      <c r="CB2367" s="11"/>
      <c r="CJ2367" s="11"/>
      <c r="CK2367" s="11"/>
    </row>
    <row r="2368" spans="1:89" x14ac:dyDescent="0.2">
      <c r="A2368">
        <v>11371421938</v>
      </c>
      <c r="B2368" t="s">
        <v>2023</v>
      </c>
      <c r="D2368" s="9">
        <v>45421</v>
      </c>
      <c r="F2368" s="7">
        <f t="shared" si="301"/>
        <v>45421</v>
      </c>
      <c r="G2368" s="6">
        <f t="shared" si="302"/>
        <v>5</v>
      </c>
      <c r="H2368" s="6">
        <f t="shared" si="303"/>
        <v>9</v>
      </c>
      <c r="I2368" s="6">
        <f t="shared" si="304"/>
        <v>2024</v>
      </c>
      <c r="J2368" t="s">
        <v>4</v>
      </c>
      <c r="K2368" t="s">
        <v>5</v>
      </c>
      <c r="L2368">
        <v>3169</v>
      </c>
      <c r="M2368">
        <v>10630.6201171875</v>
      </c>
      <c r="N2368" s="4">
        <f t="shared" si="305"/>
        <v>10.630620117187499</v>
      </c>
      <c r="O2368" s="4">
        <f t="shared" si="306"/>
        <v>6.6055590528369139</v>
      </c>
      <c r="P2368" s="5" t="s">
        <v>847</v>
      </c>
      <c r="Q2368" t="str">
        <f>VLOOKUP(P2368,Key!$A$2:$C$160,2,FALSE)</f>
        <v>Home - MDR</v>
      </c>
      <c r="R2368" t="str">
        <f>VLOOKUP(P2368,Key!$A$2:$C$160,3,FALSE)</f>
        <v>Home - MDR</v>
      </c>
      <c r="S2368" t="str">
        <f>VLOOKUP(P2368,Key!$A$2:$D$160,4,FALSE)</f>
        <v>Home - MDR</v>
      </c>
      <c r="T2368" s="5" t="b">
        <v>0</v>
      </c>
      <c r="U2368" s="4">
        <f t="shared" si="307"/>
        <v>14223.18630099584</v>
      </c>
      <c r="Z2368" s="11"/>
      <c r="AA2368" s="11"/>
      <c r="AB2368" s="11"/>
      <c r="AC2368" s="11"/>
      <c r="AD2368" s="11"/>
      <c r="AF2368" s="11"/>
      <c r="BL2368" s="11"/>
      <c r="BM2368" s="11"/>
      <c r="BO2368" s="11"/>
      <c r="BP2368" s="11"/>
      <c r="BR2368" s="11"/>
      <c r="CJ2368" s="11"/>
    </row>
    <row r="2369" spans="1:89" x14ac:dyDescent="0.2">
      <c r="A2369">
        <v>11377869391</v>
      </c>
      <c r="B2369" t="s">
        <v>2024</v>
      </c>
      <c r="D2369" s="9">
        <v>45422</v>
      </c>
      <c r="F2369" s="7">
        <f t="shared" si="301"/>
        <v>45422</v>
      </c>
      <c r="G2369" s="6">
        <f t="shared" si="302"/>
        <v>5</v>
      </c>
      <c r="H2369" s="6">
        <f t="shared" si="303"/>
        <v>10</v>
      </c>
      <c r="I2369" s="6">
        <f t="shared" si="304"/>
        <v>2024</v>
      </c>
      <c r="J2369" t="s">
        <v>4</v>
      </c>
      <c r="K2369" t="s">
        <v>5</v>
      </c>
      <c r="L2369">
        <v>3068</v>
      </c>
      <c r="M2369">
        <v>10041.849609375</v>
      </c>
      <c r="N2369" s="4">
        <f t="shared" si="305"/>
        <v>10.041849609374999</v>
      </c>
      <c r="O2369" s="4">
        <f t="shared" si="306"/>
        <v>6.2397141336269533</v>
      </c>
      <c r="P2369" s="5" t="s">
        <v>847</v>
      </c>
      <c r="Q2369" t="str">
        <f>VLOOKUP(P2369,Key!$A$2:$C$160,2,FALSE)</f>
        <v>Home - MDR</v>
      </c>
      <c r="R2369" t="str">
        <f>VLOOKUP(P2369,Key!$A$2:$C$160,3,FALSE)</f>
        <v>Home - MDR</v>
      </c>
      <c r="S2369" t="str">
        <f>VLOOKUP(P2369,Key!$A$2:$D$160,4,FALSE)</f>
        <v>Home - MDR</v>
      </c>
      <c r="T2369" s="5" t="b">
        <v>0</v>
      </c>
      <c r="U2369" s="4">
        <f t="shared" si="307"/>
        <v>14229.426015129467</v>
      </c>
      <c r="Z2369" s="11"/>
      <c r="AA2369" s="11"/>
      <c r="AB2369" s="11"/>
      <c r="AC2369" s="11"/>
      <c r="AD2369" s="11"/>
      <c r="AF2369" s="11"/>
      <c r="AP2369" s="11"/>
      <c r="BL2369" s="11"/>
      <c r="BM2369" s="11"/>
      <c r="BN2369" s="11"/>
      <c r="BO2369" s="11"/>
      <c r="BP2369" s="11"/>
      <c r="BR2369" s="11"/>
      <c r="CB2369" s="11"/>
      <c r="CJ2369" s="11"/>
    </row>
    <row r="2370" spans="1:89" x14ac:dyDescent="0.2">
      <c r="A2370">
        <v>11387385850</v>
      </c>
      <c r="B2370" t="s">
        <v>2025</v>
      </c>
      <c r="D2370" s="9">
        <v>45423</v>
      </c>
      <c r="F2370" s="7">
        <f t="shared" si="301"/>
        <v>45423</v>
      </c>
      <c r="G2370" s="6">
        <f t="shared" si="302"/>
        <v>5</v>
      </c>
      <c r="H2370" s="6">
        <f t="shared" si="303"/>
        <v>11</v>
      </c>
      <c r="I2370" s="6">
        <f t="shared" si="304"/>
        <v>2024</v>
      </c>
      <c r="J2370" t="s">
        <v>4</v>
      </c>
      <c r="K2370" t="s">
        <v>5</v>
      </c>
      <c r="L2370">
        <v>2933</v>
      </c>
      <c r="M2370">
        <v>10070.2197265625</v>
      </c>
      <c r="N2370" s="4">
        <f t="shared" si="305"/>
        <v>10.070219726562501</v>
      </c>
      <c r="O2370" s="4">
        <f t="shared" si="306"/>
        <v>6.2573425017138673</v>
      </c>
      <c r="P2370" s="5" t="s">
        <v>847</v>
      </c>
      <c r="Q2370" t="str">
        <f>VLOOKUP(P2370,Key!$A$2:$C$160,2,FALSE)</f>
        <v>Home - MDR</v>
      </c>
      <c r="R2370" t="str">
        <f>VLOOKUP(P2370,Key!$A$2:$C$160,3,FALSE)</f>
        <v>Home - MDR</v>
      </c>
      <c r="S2370" t="str">
        <f>VLOOKUP(P2370,Key!$A$2:$D$160,4,FALSE)</f>
        <v>Home - MDR</v>
      </c>
      <c r="T2370" s="5" t="b">
        <v>0</v>
      </c>
      <c r="U2370" s="4">
        <f t="shared" si="307"/>
        <v>14235.683357631182</v>
      </c>
      <c r="Z2370" s="11"/>
      <c r="AA2370" s="11"/>
      <c r="AB2370" s="11"/>
      <c r="AC2370" s="11"/>
      <c r="AD2370" s="11"/>
      <c r="AE2370" s="11"/>
      <c r="AF2370" s="11"/>
      <c r="AP2370" s="11"/>
      <c r="BL2370" s="11"/>
      <c r="BM2370" s="11"/>
      <c r="BQ2370" s="11"/>
      <c r="BR2370" s="11"/>
      <c r="CB2370" s="11"/>
      <c r="CJ2370" s="11"/>
    </row>
    <row r="2371" spans="1:89" x14ac:dyDescent="0.2">
      <c r="A2371">
        <v>11395516542</v>
      </c>
      <c r="B2371" t="s">
        <v>2026</v>
      </c>
      <c r="D2371" s="9">
        <v>45424</v>
      </c>
      <c r="F2371" s="7">
        <f t="shared" si="301"/>
        <v>45424</v>
      </c>
      <c r="G2371" s="6">
        <f t="shared" si="302"/>
        <v>5</v>
      </c>
      <c r="H2371" s="6">
        <f t="shared" si="303"/>
        <v>12</v>
      </c>
      <c r="I2371" s="6">
        <f t="shared" si="304"/>
        <v>2024</v>
      </c>
      <c r="J2371" t="s">
        <v>4</v>
      </c>
      <c r="K2371" t="s">
        <v>5</v>
      </c>
      <c r="L2371">
        <v>2505</v>
      </c>
      <c r="M2371">
        <v>8426.650390625</v>
      </c>
      <c r="N2371" s="4">
        <f t="shared" si="305"/>
        <v>8.4266503906249994</v>
      </c>
      <c r="O2371" s="4">
        <f t="shared" si="306"/>
        <v>5.2360761798730469</v>
      </c>
      <c r="P2371" s="5" t="s">
        <v>847</v>
      </c>
      <c r="Q2371" t="str">
        <f>VLOOKUP(P2371,Key!$A$2:$C$160,2,FALSE)</f>
        <v>Home - MDR</v>
      </c>
      <c r="R2371" t="str">
        <f>VLOOKUP(P2371,Key!$A$2:$C$160,3,FALSE)</f>
        <v>Home - MDR</v>
      </c>
      <c r="S2371" t="str">
        <f>VLOOKUP(P2371,Key!$A$2:$D$160,4,FALSE)</f>
        <v>Home - MDR</v>
      </c>
      <c r="T2371" s="5" t="b">
        <v>0</v>
      </c>
      <c r="U2371" s="4">
        <f t="shared" si="307"/>
        <v>14240.919433811056</v>
      </c>
      <c r="Z2371" s="11"/>
      <c r="AA2371" s="11"/>
      <c r="AB2371" s="11"/>
      <c r="AC2371" s="11"/>
      <c r="AD2371" s="11"/>
      <c r="AE2371" s="11"/>
      <c r="AF2371" s="11"/>
      <c r="AP2371" s="11"/>
      <c r="BM2371" s="11"/>
      <c r="BN2371" s="11"/>
      <c r="BO2371" s="11"/>
      <c r="BP2371" s="11"/>
      <c r="BQ2371" s="11"/>
      <c r="BR2371" s="11"/>
      <c r="CB2371" s="11"/>
      <c r="CJ2371" s="11"/>
    </row>
    <row r="2372" spans="1:89" x14ac:dyDescent="0.2">
      <c r="A2372">
        <v>11402185663</v>
      </c>
      <c r="B2372" t="s">
        <v>2027</v>
      </c>
      <c r="D2372" s="9">
        <v>45425</v>
      </c>
      <c r="F2372" s="7">
        <f t="shared" si="301"/>
        <v>45425</v>
      </c>
      <c r="G2372" s="6">
        <f t="shared" si="302"/>
        <v>5</v>
      </c>
      <c r="H2372" s="6">
        <f t="shared" si="303"/>
        <v>13</v>
      </c>
      <c r="I2372" s="6">
        <f t="shared" si="304"/>
        <v>2024</v>
      </c>
      <c r="J2372" t="s">
        <v>4</v>
      </c>
      <c r="K2372" t="s">
        <v>5</v>
      </c>
      <c r="L2372">
        <v>3421</v>
      </c>
      <c r="M2372">
        <v>11431.7802734375</v>
      </c>
      <c r="N2372" s="4">
        <f t="shared" si="305"/>
        <v>11.4317802734375</v>
      </c>
      <c r="O2372" s="4">
        <f t="shared" si="306"/>
        <v>7.1033767402861328</v>
      </c>
      <c r="P2372" s="5" t="s">
        <v>847</v>
      </c>
      <c r="Q2372" t="str">
        <f>VLOOKUP(P2372,Key!$A$2:$C$160,2,FALSE)</f>
        <v>Home - MDR</v>
      </c>
      <c r="R2372" t="str">
        <f>VLOOKUP(P2372,Key!$A$2:$C$160,3,FALSE)</f>
        <v>Home - MDR</v>
      </c>
      <c r="S2372" t="str">
        <f>VLOOKUP(P2372,Key!$A$2:$D$160,4,FALSE)</f>
        <v>Home - MDR</v>
      </c>
      <c r="T2372" s="5" t="b">
        <v>0</v>
      </c>
      <c r="U2372" s="4">
        <f t="shared" si="307"/>
        <v>14248.022810551342</v>
      </c>
      <c r="Z2372" s="11"/>
      <c r="AA2372" s="11"/>
      <c r="AB2372" s="11"/>
      <c r="AC2372" s="11"/>
      <c r="AE2372" s="11"/>
      <c r="AF2372" s="11"/>
      <c r="BL2372" s="11"/>
      <c r="BM2372" s="11"/>
      <c r="BN2372" s="11"/>
      <c r="BO2372" s="11"/>
      <c r="BP2372" s="11"/>
      <c r="BQ2372" s="11"/>
      <c r="BR2372" s="11"/>
      <c r="CB2372" s="11"/>
      <c r="CJ2372" s="11"/>
    </row>
    <row r="2373" spans="1:89" x14ac:dyDescent="0.2">
      <c r="A2373">
        <v>11409776541</v>
      </c>
      <c r="B2373" t="s">
        <v>2028</v>
      </c>
      <c r="D2373" s="9">
        <v>45426</v>
      </c>
      <c r="F2373" s="7">
        <f t="shared" si="301"/>
        <v>45426</v>
      </c>
      <c r="G2373" s="6">
        <f t="shared" si="302"/>
        <v>5</v>
      </c>
      <c r="H2373" s="6">
        <f t="shared" si="303"/>
        <v>14</v>
      </c>
      <c r="I2373" s="6">
        <f t="shared" si="304"/>
        <v>2024</v>
      </c>
      <c r="J2373" t="s">
        <v>4</v>
      </c>
      <c r="K2373" t="s">
        <v>5</v>
      </c>
      <c r="L2373">
        <v>3076</v>
      </c>
      <c r="M2373">
        <v>10293.9501953125</v>
      </c>
      <c r="N2373" s="4">
        <f t="shared" si="305"/>
        <v>10.293950195312499</v>
      </c>
      <c r="O2373" s="4">
        <f t="shared" si="306"/>
        <v>6.3963621268115238</v>
      </c>
      <c r="P2373" s="5" t="s">
        <v>847</v>
      </c>
      <c r="Q2373" t="str">
        <f>VLOOKUP(P2373,Key!$A$2:$C$160,2,FALSE)</f>
        <v>Home - MDR</v>
      </c>
      <c r="R2373" t="str">
        <f>VLOOKUP(P2373,Key!$A$2:$C$160,3,FALSE)</f>
        <v>Home - MDR</v>
      </c>
      <c r="S2373" t="str">
        <f>VLOOKUP(P2373,Key!$A$2:$D$160,4,FALSE)</f>
        <v>Home - MDR</v>
      </c>
      <c r="T2373" s="5" t="b">
        <v>0</v>
      </c>
      <c r="U2373" s="4">
        <f t="shared" si="307"/>
        <v>14254.419172678154</v>
      </c>
      <c r="Z2373" s="11"/>
      <c r="AA2373" s="11"/>
      <c r="AB2373" s="11"/>
      <c r="AC2373" s="11"/>
      <c r="AD2373" s="11"/>
      <c r="AE2373" s="11"/>
      <c r="AF2373" s="11"/>
      <c r="AP2373" s="11"/>
      <c r="BL2373" s="11"/>
      <c r="BM2373" s="11"/>
      <c r="BN2373" s="11"/>
      <c r="BO2373" s="11"/>
      <c r="BP2373" s="11"/>
      <c r="BQ2373" s="11"/>
      <c r="BR2373" s="11"/>
      <c r="CB2373" s="11"/>
    </row>
    <row r="2374" spans="1:89" x14ac:dyDescent="0.2">
      <c r="A2374">
        <v>11418071136</v>
      </c>
      <c r="B2374" t="s">
        <v>2029</v>
      </c>
      <c r="D2374" s="9">
        <v>45427</v>
      </c>
      <c r="F2374" s="7">
        <f t="shared" si="301"/>
        <v>45427</v>
      </c>
      <c r="G2374" s="6">
        <f t="shared" si="302"/>
        <v>5</v>
      </c>
      <c r="H2374" s="6">
        <f t="shared" si="303"/>
        <v>15</v>
      </c>
      <c r="I2374" s="6">
        <f t="shared" si="304"/>
        <v>2024</v>
      </c>
      <c r="J2374" t="s">
        <v>4</v>
      </c>
      <c r="K2374" t="s">
        <v>5</v>
      </c>
      <c r="L2374">
        <v>3059</v>
      </c>
      <c r="M2374">
        <v>10270.150390625</v>
      </c>
      <c r="N2374" s="4">
        <f t="shared" si="305"/>
        <v>10.270150390625</v>
      </c>
      <c r="O2374" s="4">
        <f t="shared" si="306"/>
        <v>6.3815736183730474</v>
      </c>
      <c r="P2374" s="5" t="s">
        <v>847</v>
      </c>
      <c r="Q2374" t="str">
        <f>VLOOKUP(P2374,Key!$A$2:$C$160,2,FALSE)</f>
        <v>Home - MDR</v>
      </c>
      <c r="R2374" t="str">
        <f>VLOOKUP(P2374,Key!$A$2:$C$160,3,FALSE)</f>
        <v>Home - MDR</v>
      </c>
      <c r="S2374" t="str">
        <f>VLOOKUP(P2374,Key!$A$2:$D$160,4,FALSE)</f>
        <v>Home - MDR</v>
      </c>
      <c r="T2374" s="5" t="b">
        <v>0</v>
      </c>
      <c r="U2374" s="4">
        <f t="shared" si="307"/>
        <v>14260.800746296527</v>
      </c>
      <c r="Z2374" s="11"/>
      <c r="AA2374" s="11"/>
      <c r="AB2374" s="11"/>
      <c r="AC2374" s="11"/>
      <c r="AD2374" s="11"/>
      <c r="AE2374" s="11"/>
      <c r="AF2374" s="11"/>
      <c r="AP2374" s="11"/>
      <c r="BL2374" s="11"/>
      <c r="BM2374" s="11"/>
      <c r="BN2374" s="11"/>
      <c r="BO2374" s="11"/>
      <c r="BP2374" s="11"/>
      <c r="BQ2374" s="11"/>
      <c r="BR2374" s="11"/>
      <c r="CJ2374" s="11"/>
    </row>
    <row r="2375" spans="1:89" x14ac:dyDescent="0.2">
      <c r="A2375">
        <v>11425740701</v>
      </c>
      <c r="B2375" t="s">
        <v>2030</v>
      </c>
      <c r="D2375" s="9">
        <v>45428</v>
      </c>
      <c r="F2375" s="7">
        <f t="shared" si="301"/>
        <v>45428</v>
      </c>
      <c r="G2375" s="6">
        <f t="shared" si="302"/>
        <v>5</v>
      </c>
      <c r="H2375" s="6">
        <f t="shared" si="303"/>
        <v>16</v>
      </c>
      <c r="I2375" s="6">
        <f t="shared" si="304"/>
        <v>2024</v>
      </c>
      <c r="J2375" t="s">
        <v>4</v>
      </c>
      <c r="K2375" t="s">
        <v>5</v>
      </c>
      <c r="L2375">
        <v>3457</v>
      </c>
      <c r="M2375">
        <v>11677.6103515625</v>
      </c>
      <c r="N2375" s="4">
        <f t="shared" si="305"/>
        <v>11.6776103515625</v>
      </c>
      <c r="O2375" s="4">
        <f t="shared" si="306"/>
        <v>7.2561284217607422</v>
      </c>
      <c r="P2375" s="5" t="s">
        <v>847</v>
      </c>
      <c r="Q2375" t="str">
        <f>VLOOKUP(P2375,Key!$A$2:$C$160,2,FALSE)</f>
        <v>Home - MDR</v>
      </c>
      <c r="R2375" t="str">
        <f>VLOOKUP(P2375,Key!$A$2:$C$160,3,FALSE)</f>
        <v>Home - MDR</v>
      </c>
      <c r="S2375" t="str">
        <f>VLOOKUP(P2375,Key!$A$2:$D$160,4,FALSE)</f>
        <v>Home - MDR</v>
      </c>
      <c r="T2375" s="5" t="b">
        <v>0</v>
      </c>
      <c r="U2375" s="4">
        <f t="shared" si="307"/>
        <v>14268.056874718288</v>
      </c>
      <c r="Z2375" s="11"/>
      <c r="AA2375" s="11"/>
      <c r="AB2375" s="11"/>
      <c r="AC2375" s="11"/>
      <c r="AD2375" s="11"/>
      <c r="AE2375" s="11"/>
      <c r="AF2375" s="11"/>
      <c r="AP2375" s="11"/>
      <c r="BL2375" s="11"/>
      <c r="BM2375" s="11"/>
      <c r="BO2375" s="11"/>
      <c r="BP2375" s="11"/>
      <c r="BQ2375" s="11"/>
      <c r="BR2375" s="11"/>
      <c r="CB2375" s="11"/>
      <c r="CJ2375" s="11"/>
    </row>
    <row r="2376" spans="1:89" x14ac:dyDescent="0.2">
      <c r="A2376">
        <v>11432774085</v>
      </c>
      <c r="B2376" t="s">
        <v>2031</v>
      </c>
      <c r="D2376" s="9">
        <v>45429</v>
      </c>
      <c r="F2376" s="7">
        <f t="shared" si="301"/>
        <v>45429</v>
      </c>
      <c r="G2376" s="6">
        <f t="shared" si="302"/>
        <v>5</v>
      </c>
      <c r="H2376" s="6">
        <f t="shared" si="303"/>
        <v>17</v>
      </c>
      <c r="I2376" s="6">
        <f t="shared" si="304"/>
        <v>2024</v>
      </c>
      <c r="J2376" t="s">
        <v>4</v>
      </c>
      <c r="K2376" t="s">
        <v>5</v>
      </c>
      <c r="L2376">
        <v>3015</v>
      </c>
      <c r="M2376">
        <v>10287.9296875</v>
      </c>
      <c r="N2376" s="4">
        <f t="shared" si="305"/>
        <v>10.2879296875</v>
      </c>
      <c r="O2376" s="4">
        <f t="shared" si="306"/>
        <v>6.392621157851563</v>
      </c>
      <c r="P2376" s="5" t="s">
        <v>847</v>
      </c>
      <c r="Q2376" t="str">
        <f>VLOOKUP(P2376,Key!$A$2:$C$160,2,FALSE)</f>
        <v>Home - MDR</v>
      </c>
      <c r="R2376" t="str">
        <f>VLOOKUP(P2376,Key!$A$2:$C$160,3,FALSE)</f>
        <v>Home - MDR</v>
      </c>
      <c r="S2376" t="str">
        <f>VLOOKUP(P2376,Key!$A$2:$D$160,4,FALSE)</f>
        <v>Home - MDR</v>
      </c>
      <c r="T2376" s="5" t="b">
        <v>0</v>
      </c>
      <c r="U2376" s="4">
        <f t="shared" si="307"/>
        <v>14274.449495876139</v>
      </c>
      <c r="Z2376" s="11"/>
      <c r="AA2376" s="11"/>
      <c r="AB2376" s="11"/>
      <c r="AC2376" s="11"/>
      <c r="AE2376" s="11"/>
      <c r="AF2376" s="11"/>
      <c r="BL2376" s="11"/>
      <c r="BM2376" s="11"/>
      <c r="BN2376" s="11"/>
      <c r="BO2376" s="11"/>
      <c r="BP2376" s="11"/>
      <c r="BR2376" s="11"/>
      <c r="CB2376" s="11"/>
      <c r="CJ2376" s="11"/>
      <c r="CK2376" s="11"/>
    </row>
    <row r="2377" spans="1:89" x14ac:dyDescent="0.2">
      <c r="A2377">
        <v>11441201510</v>
      </c>
      <c r="B2377" t="s">
        <v>2032</v>
      </c>
      <c r="D2377" s="9">
        <v>45430</v>
      </c>
      <c r="F2377" s="7">
        <f t="shared" si="301"/>
        <v>45430</v>
      </c>
      <c r="G2377" s="6">
        <f t="shared" si="302"/>
        <v>5</v>
      </c>
      <c r="H2377" s="6">
        <f t="shared" si="303"/>
        <v>18</v>
      </c>
      <c r="I2377" s="6">
        <f t="shared" si="304"/>
        <v>2024</v>
      </c>
      <c r="J2377" t="s">
        <v>4</v>
      </c>
      <c r="K2377" t="s">
        <v>5</v>
      </c>
      <c r="L2377">
        <v>3072</v>
      </c>
      <c r="M2377">
        <v>10327.2998046875</v>
      </c>
      <c r="N2377" s="4">
        <f t="shared" si="305"/>
        <v>10.327299804687501</v>
      </c>
      <c r="O2377" s="4">
        <f t="shared" si="306"/>
        <v>6.4170846069384764</v>
      </c>
      <c r="P2377" s="5" t="s">
        <v>847</v>
      </c>
      <c r="Q2377" t="str">
        <f>VLOOKUP(P2377,Key!$A$2:$C$160,2,FALSE)</f>
        <v>Home - MDR</v>
      </c>
      <c r="R2377" t="str">
        <f>VLOOKUP(P2377,Key!$A$2:$C$160,3,FALSE)</f>
        <v>Home - MDR</v>
      </c>
      <c r="S2377" t="str">
        <f>VLOOKUP(P2377,Key!$A$2:$D$160,4,FALSE)</f>
        <v>Home - MDR</v>
      </c>
      <c r="T2377" s="5" t="b">
        <v>0</v>
      </c>
      <c r="U2377" s="4">
        <f t="shared" si="307"/>
        <v>14280.866580483078</v>
      </c>
      <c r="AA2377" s="11"/>
      <c r="AB2377" s="11"/>
      <c r="AC2377" s="11"/>
      <c r="AD2377" s="11"/>
      <c r="AP2377" s="11"/>
      <c r="BL2377" s="11"/>
      <c r="BM2377" s="11"/>
      <c r="BN2377" s="11"/>
      <c r="BO2377" s="11"/>
      <c r="BP2377" s="11"/>
      <c r="BQ2377" s="11"/>
      <c r="BR2377" s="11"/>
      <c r="CB2377" s="11"/>
      <c r="CJ2377" s="11"/>
    </row>
    <row r="2378" spans="1:89" x14ac:dyDescent="0.2">
      <c r="A2378">
        <v>11449919691</v>
      </c>
      <c r="B2378" t="s">
        <v>2033</v>
      </c>
      <c r="D2378" s="9">
        <v>45431</v>
      </c>
      <c r="F2378" s="7">
        <f t="shared" si="301"/>
        <v>45431</v>
      </c>
      <c r="G2378" s="6">
        <f t="shared" si="302"/>
        <v>5</v>
      </c>
      <c r="H2378" s="6">
        <f t="shared" si="303"/>
        <v>19</v>
      </c>
      <c r="I2378" s="6">
        <f t="shared" si="304"/>
        <v>2024</v>
      </c>
      <c r="J2378" t="s">
        <v>4</v>
      </c>
      <c r="K2378" t="s">
        <v>5</v>
      </c>
      <c r="L2378">
        <v>2058</v>
      </c>
      <c r="M2378">
        <v>6858.6298828125</v>
      </c>
      <c r="N2378" s="4">
        <f t="shared" si="305"/>
        <v>6.8586298828125001</v>
      </c>
      <c r="O2378" s="4">
        <f t="shared" si="306"/>
        <v>4.2617537089130861</v>
      </c>
      <c r="P2378" s="5" t="s">
        <v>847</v>
      </c>
      <c r="Q2378" t="str">
        <f>VLOOKUP(P2378,Key!$A$2:$C$160,2,FALSE)</f>
        <v>Home - MDR</v>
      </c>
      <c r="R2378" t="str">
        <f>VLOOKUP(P2378,Key!$A$2:$C$160,3,FALSE)</f>
        <v>Home - MDR</v>
      </c>
      <c r="S2378" t="str">
        <f>VLOOKUP(P2378,Key!$A$2:$D$160,4,FALSE)</f>
        <v>Home - MDR</v>
      </c>
      <c r="T2378" s="5" t="b">
        <v>0</v>
      </c>
      <c r="U2378" s="4">
        <f t="shared" si="307"/>
        <v>14285.128334191992</v>
      </c>
      <c r="Z2378" s="11"/>
      <c r="AA2378" s="11"/>
      <c r="AB2378" s="11"/>
      <c r="AC2378" s="11"/>
      <c r="AE2378" s="11"/>
      <c r="AF2378" s="11"/>
      <c r="AP2378" s="11"/>
      <c r="BL2378" s="11"/>
      <c r="BM2378" s="11"/>
      <c r="BN2378" s="11"/>
      <c r="BP2378" s="11"/>
      <c r="BQ2378" s="11"/>
      <c r="BR2378" s="11"/>
      <c r="CB2378" s="11"/>
      <c r="CJ2378" s="11"/>
    </row>
    <row r="2379" spans="1:89" x14ac:dyDescent="0.2">
      <c r="A2379">
        <v>11456834480</v>
      </c>
      <c r="B2379" t="s">
        <v>2034</v>
      </c>
      <c r="D2379" s="9">
        <v>45432</v>
      </c>
      <c r="F2379" s="7">
        <f t="shared" si="301"/>
        <v>45432</v>
      </c>
      <c r="G2379" s="6">
        <f t="shared" si="302"/>
        <v>5</v>
      </c>
      <c r="H2379" s="6">
        <f t="shared" si="303"/>
        <v>20</v>
      </c>
      <c r="I2379" s="6">
        <f t="shared" si="304"/>
        <v>2024</v>
      </c>
      <c r="J2379" t="s">
        <v>4</v>
      </c>
      <c r="K2379" t="s">
        <v>5</v>
      </c>
      <c r="L2379">
        <v>3098</v>
      </c>
      <c r="M2379">
        <v>10622.759765625</v>
      </c>
      <c r="N2379" s="4">
        <f t="shared" si="305"/>
        <v>10.622759765625</v>
      </c>
      <c r="O2379" s="4">
        <f t="shared" si="306"/>
        <v>6.6006748583261716</v>
      </c>
      <c r="P2379" s="5" t="s">
        <v>847</v>
      </c>
      <c r="Q2379" t="str">
        <f>VLOOKUP(P2379,Key!$A$2:$C$160,2,FALSE)</f>
        <v>Home - MDR</v>
      </c>
      <c r="R2379" t="str">
        <f>VLOOKUP(P2379,Key!$A$2:$C$160,3,FALSE)</f>
        <v>Home - MDR</v>
      </c>
      <c r="S2379" t="str">
        <f>VLOOKUP(P2379,Key!$A$2:$D$160,4,FALSE)</f>
        <v>Home - MDR</v>
      </c>
      <c r="T2379" s="5" t="b">
        <v>0</v>
      </c>
      <c r="U2379" s="4">
        <f t="shared" si="307"/>
        <v>14291.729009050317</v>
      </c>
      <c r="Z2379" s="11"/>
      <c r="AA2379" s="11"/>
      <c r="AB2379" s="11"/>
      <c r="AC2379" s="11"/>
      <c r="AD2379" s="11"/>
      <c r="AE2379" s="11"/>
      <c r="AF2379" s="11"/>
      <c r="AP2379" s="11"/>
      <c r="BL2379" s="11"/>
      <c r="BM2379" s="11"/>
      <c r="BN2379" s="11"/>
      <c r="BO2379" s="11"/>
      <c r="BP2379" s="11"/>
      <c r="BQ2379" s="11"/>
      <c r="BR2379" s="11"/>
      <c r="BZ2379" s="11"/>
      <c r="CB2379" s="11"/>
      <c r="CJ2379" s="11"/>
    </row>
    <row r="2380" spans="1:89" x14ac:dyDescent="0.2">
      <c r="A2380">
        <v>11464921635</v>
      </c>
      <c r="B2380" t="s">
        <v>2035</v>
      </c>
      <c r="D2380" s="9">
        <v>45433</v>
      </c>
      <c r="F2380" s="7">
        <f t="shared" si="301"/>
        <v>45433</v>
      </c>
      <c r="G2380" s="6">
        <f t="shared" si="302"/>
        <v>5</v>
      </c>
      <c r="H2380" s="6">
        <f t="shared" si="303"/>
        <v>21</v>
      </c>
      <c r="I2380" s="6">
        <f t="shared" si="304"/>
        <v>2024</v>
      </c>
      <c r="J2380" t="s">
        <v>4</v>
      </c>
      <c r="K2380" t="s">
        <v>5</v>
      </c>
      <c r="L2380">
        <v>3166</v>
      </c>
      <c r="M2380">
        <v>10931.0703125</v>
      </c>
      <c r="N2380" s="4">
        <f t="shared" si="305"/>
        <v>10.931070312499999</v>
      </c>
      <c r="O2380" s="4">
        <f t="shared" si="306"/>
        <v>6.7922500911484374</v>
      </c>
      <c r="P2380" s="5" t="s">
        <v>847</v>
      </c>
      <c r="Q2380" t="str">
        <f>VLOOKUP(P2380,Key!$A$2:$C$160,2,FALSE)</f>
        <v>Home - MDR</v>
      </c>
      <c r="R2380" t="str">
        <f>VLOOKUP(P2380,Key!$A$2:$C$160,3,FALSE)</f>
        <v>Home - MDR</v>
      </c>
      <c r="S2380" t="str">
        <f>VLOOKUP(P2380,Key!$A$2:$D$160,4,FALSE)</f>
        <v>Home - MDR</v>
      </c>
      <c r="T2380" s="5" t="b">
        <v>0</v>
      </c>
      <c r="U2380" s="4">
        <f t="shared" si="307"/>
        <v>14298.521259141466</v>
      </c>
      <c r="Z2380" s="11"/>
      <c r="AA2380" s="11"/>
      <c r="AB2380" s="11"/>
      <c r="AC2380" s="11"/>
      <c r="AD2380" s="11"/>
      <c r="AF2380" s="11"/>
      <c r="BL2380" s="11"/>
      <c r="BM2380" s="11"/>
      <c r="BN2380" s="11"/>
      <c r="BO2380" s="11"/>
      <c r="BP2380" s="11"/>
      <c r="BQ2380" s="11"/>
      <c r="BR2380" s="11"/>
      <c r="CB2380" s="11"/>
      <c r="CJ2380" s="11"/>
    </row>
    <row r="2381" spans="1:89" x14ac:dyDescent="0.2">
      <c r="A2381">
        <v>11472709535</v>
      </c>
      <c r="B2381" t="s">
        <v>2036</v>
      </c>
      <c r="D2381" s="9">
        <v>45434</v>
      </c>
      <c r="F2381" s="7">
        <f t="shared" si="301"/>
        <v>45434</v>
      </c>
      <c r="G2381" s="6">
        <f t="shared" si="302"/>
        <v>5</v>
      </c>
      <c r="H2381" s="6">
        <f t="shared" si="303"/>
        <v>22</v>
      </c>
      <c r="I2381" s="6">
        <f t="shared" si="304"/>
        <v>2024</v>
      </c>
      <c r="J2381" t="s">
        <v>4</v>
      </c>
      <c r="K2381" t="s">
        <v>5</v>
      </c>
      <c r="L2381">
        <v>3012</v>
      </c>
      <c r="M2381">
        <v>10140.7900390625</v>
      </c>
      <c r="N2381" s="4">
        <f t="shared" si="305"/>
        <v>10.1407900390625</v>
      </c>
      <c r="O2381" s="4">
        <f t="shared" si="306"/>
        <v>6.3011928473623051</v>
      </c>
      <c r="P2381" s="5" t="s">
        <v>847</v>
      </c>
      <c r="Q2381" t="str">
        <f>VLOOKUP(P2381,Key!$A$2:$C$160,2,FALSE)</f>
        <v>Home - MDR</v>
      </c>
      <c r="R2381" t="str">
        <f>VLOOKUP(P2381,Key!$A$2:$C$160,3,FALSE)</f>
        <v>Home - MDR</v>
      </c>
      <c r="S2381" t="str">
        <f>VLOOKUP(P2381,Key!$A$2:$D$160,4,FALSE)</f>
        <v>Home - MDR</v>
      </c>
      <c r="T2381" s="5" t="b">
        <v>0</v>
      </c>
      <c r="U2381" s="4">
        <f t="shared" si="307"/>
        <v>14304.822451988828</v>
      </c>
      <c r="Z2381" s="11"/>
      <c r="AA2381" s="11"/>
      <c r="AB2381" s="11"/>
      <c r="AC2381" s="11"/>
      <c r="AD2381" s="11"/>
      <c r="AE2381" s="11"/>
      <c r="AF2381" s="11"/>
      <c r="AP2381" s="11"/>
      <c r="BL2381" s="11"/>
      <c r="BM2381" s="11"/>
      <c r="BN2381" s="11"/>
      <c r="BO2381" s="11"/>
      <c r="BQ2381" s="11"/>
      <c r="BR2381" s="11"/>
      <c r="CB2381" s="11"/>
      <c r="CJ2381" s="11"/>
    </row>
    <row r="2382" spans="1:89" x14ac:dyDescent="0.2">
      <c r="A2382">
        <v>11481198325</v>
      </c>
      <c r="B2382" t="s">
        <v>2037</v>
      </c>
      <c r="D2382" s="9">
        <v>45435</v>
      </c>
      <c r="F2382" s="7">
        <f t="shared" si="301"/>
        <v>45435</v>
      </c>
      <c r="G2382" s="6">
        <f t="shared" si="302"/>
        <v>5</v>
      </c>
      <c r="H2382" s="6">
        <f t="shared" si="303"/>
        <v>23</v>
      </c>
      <c r="I2382" s="6">
        <f t="shared" si="304"/>
        <v>2024</v>
      </c>
      <c r="J2382" t="s">
        <v>7</v>
      </c>
      <c r="K2382" t="s">
        <v>5</v>
      </c>
      <c r="L2382">
        <v>2911</v>
      </c>
      <c r="M2382">
        <v>10063.759765625</v>
      </c>
      <c r="N2382" s="4">
        <f t="shared" si="305"/>
        <v>10.063759765625001</v>
      </c>
      <c r="O2382" s="4">
        <f t="shared" si="306"/>
        <v>6.2533284693261724</v>
      </c>
      <c r="P2382" s="5" t="s">
        <v>847</v>
      </c>
      <c r="Q2382" t="str">
        <f>VLOOKUP(P2382,Key!$A$2:$C$160,2,FALSE)</f>
        <v>Home - MDR</v>
      </c>
      <c r="R2382" t="str">
        <f>VLOOKUP(P2382,Key!$A$2:$C$160,3,FALSE)</f>
        <v>Home - MDR</v>
      </c>
      <c r="S2382" t="str">
        <f>VLOOKUP(P2382,Key!$A$2:$D$160,4,FALSE)</f>
        <v>Home - MDR</v>
      </c>
      <c r="T2382" s="5" t="b">
        <v>0</v>
      </c>
      <c r="U2382" s="4">
        <f t="shared" si="307"/>
        <v>14311.075780458154</v>
      </c>
      <c r="Z2382" s="11"/>
      <c r="AA2382" s="11"/>
      <c r="AB2382" s="11"/>
      <c r="AC2382" s="11"/>
      <c r="AD2382" s="11"/>
      <c r="AE2382" s="11"/>
      <c r="AF2382" s="11"/>
      <c r="BL2382" s="11"/>
      <c r="BM2382" s="11"/>
      <c r="BN2382" s="11"/>
      <c r="BP2382" s="11"/>
      <c r="BQ2382" s="11"/>
      <c r="BR2382" s="11"/>
      <c r="CB2382" s="11"/>
    </row>
    <row r="2383" spans="1:89" x14ac:dyDescent="0.2">
      <c r="A2383">
        <v>11487948022</v>
      </c>
      <c r="B2383" t="s">
        <v>2038</v>
      </c>
      <c r="D2383" s="9">
        <v>45436</v>
      </c>
      <c r="F2383" s="7">
        <f t="shared" si="301"/>
        <v>45436</v>
      </c>
      <c r="G2383" s="6">
        <f t="shared" si="302"/>
        <v>5</v>
      </c>
      <c r="H2383" s="6">
        <f t="shared" si="303"/>
        <v>24</v>
      </c>
      <c r="I2383" s="6">
        <f t="shared" si="304"/>
        <v>2024</v>
      </c>
      <c r="J2383" t="s">
        <v>4</v>
      </c>
      <c r="K2383" t="s">
        <v>5</v>
      </c>
      <c r="L2383">
        <v>2914</v>
      </c>
      <c r="M2383">
        <v>10040.48046875</v>
      </c>
      <c r="N2383" s="4">
        <f t="shared" si="305"/>
        <v>10.040480468749999</v>
      </c>
      <c r="O2383" s="4">
        <f t="shared" si="306"/>
        <v>6.2388633893476566</v>
      </c>
      <c r="P2383" s="5" t="s">
        <v>847</v>
      </c>
      <c r="Q2383" t="str">
        <f>VLOOKUP(P2383,Key!$A$2:$C$160,2,FALSE)</f>
        <v>Home - MDR</v>
      </c>
      <c r="R2383" t="str">
        <f>VLOOKUP(P2383,Key!$A$2:$C$160,3,FALSE)</f>
        <v>Home - MDR</v>
      </c>
      <c r="S2383" t="str">
        <f>VLOOKUP(P2383,Key!$A$2:$D$160,4,FALSE)</f>
        <v>Home - MDR</v>
      </c>
      <c r="T2383" s="5" t="b">
        <v>0</v>
      </c>
      <c r="U2383" s="4">
        <f t="shared" si="307"/>
        <v>14317.314643847501</v>
      </c>
      <c r="Z2383" s="11"/>
      <c r="AA2383" s="11"/>
      <c r="AB2383" s="11"/>
      <c r="AC2383" s="11"/>
      <c r="AE2383" s="11"/>
      <c r="AF2383" s="11"/>
      <c r="AP2383" s="11"/>
      <c r="BL2383" s="11"/>
      <c r="BM2383" s="11"/>
      <c r="BN2383" s="11"/>
      <c r="BO2383" s="11"/>
      <c r="BP2383" s="11"/>
      <c r="BQ2383" s="11"/>
      <c r="BR2383" s="11"/>
      <c r="CJ2383" s="11"/>
    </row>
    <row r="2384" spans="1:89" x14ac:dyDescent="0.2">
      <c r="A2384">
        <v>11496076477</v>
      </c>
      <c r="B2384" t="s">
        <v>2039</v>
      </c>
      <c r="D2384" s="9">
        <v>45437</v>
      </c>
      <c r="F2384" s="7">
        <f t="shared" si="301"/>
        <v>45437</v>
      </c>
      <c r="G2384" s="6">
        <f t="shared" si="302"/>
        <v>5</v>
      </c>
      <c r="H2384" s="6">
        <f t="shared" si="303"/>
        <v>25</v>
      </c>
      <c r="I2384" s="6">
        <f t="shared" si="304"/>
        <v>2024</v>
      </c>
      <c r="J2384" t="s">
        <v>7</v>
      </c>
      <c r="K2384" t="s">
        <v>5</v>
      </c>
      <c r="L2384">
        <v>3593</v>
      </c>
      <c r="M2384">
        <v>12398.849609375</v>
      </c>
      <c r="N2384" s="4">
        <f t="shared" si="305"/>
        <v>12.398849609375</v>
      </c>
      <c r="O2384" s="4">
        <f t="shared" si="306"/>
        <v>7.7042855806269532</v>
      </c>
      <c r="P2384" s="5" t="s">
        <v>847</v>
      </c>
      <c r="Q2384" t="str">
        <f>VLOOKUP(P2384,Key!$A$2:$C$160,2,FALSE)</f>
        <v>Home - MDR</v>
      </c>
      <c r="R2384" t="str">
        <f>VLOOKUP(P2384,Key!$A$2:$C$160,3,FALSE)</f>
        <v>Home - MDR</v>
      </c>
      <c r="S2384" t="str">
        <f>VLOOKUP(P2384,Key!$A$2:$D$160,4,FALSE)</f>
        <v>Home - MDR</v>
      </c>
      <c r="T2384" s="5" t="b">
        <v>0</v>
      </c>
      <c r="U2384" s="4">
        <f t="shared" si="307"/>
        <v>14325.018929428128</v>
      </c>
      <c r="Z2384" s="11"/>
      <c r="AA2384" s="11"/>
      <c r="AB2384" s="11"/>
      <c r="AC2384" s="11"/>
      <c r="AD2384" s="11"/>
      <c r="AE2384" s="11"/>
      <c r="AF2384" s="11"/>
      <c r="AP2384" s="11"/>
      <c r="BL2384" s="11"/>
      <c r="BM2384" s="11"/>
      <c r="BN2384" s="11"/>
      <c r="BP2384" s="11"/>
      <c r="BQ2384" s="11"/>
      <c r="CB2384" s="11"/>
      <c r="CJ2384" s="11"/>
    </row>
    <row r="2385" spans="1:89" x14ac:dyDescent="0.2">
      <c r="A2385">
        <v>11503413164</v>
      </c>
      <c r="B2385" t="s">
        <v>2040</v>
      </c>
      <c r="D2385" s="9">
        <v>45438</v>
      </c>
      <c r="F2385" s="7">
        <f t="shared" si="301"/>
        <v>45438</v>
      </c>
      <c r="G2385" s="6">
        <f t="shared" si="302"/>
        <v>5</v>
      </c>
      <c r="H2385" s="6">
        <f t="shared" si="303"/>
        <v>26</v>
      </c>
      <c r="I2385" s="6">
        <f t="shared" si="304"/>
        <v>2024</v>
      </c>
      <c r="J2385" t="s">
        <v>4</v>
      </c>
      <c r="K2385" t="s">
        <v>5</v>
      </c>
      <c r="L2385">
        <v>2513</v>
      </c>
      <c r="M2385">
        <v>8521.5302734375</v>
      </c>
      <c r="N2385" s="4">
        <f t="shared" si="305"/>
        <v>8.5215302734375005</v>
      </c>
      <c r="O2385" s="4">
        <f t="shared" si="306"/>
        <v>5.295031787536133</v>
      </c>
      <c r="P2385" s="5" t="s">
        <v>603</v>
      </c>
      <c r="Q2385" t="str">
        <f>VLOOKUP(P2385,Key!$A$2:$C$160,2,FALSE)</f>
        <v>California</v>
      </c>
      <c r="R2385" t="str">
        <f>VLOOKUP(P2385,Key!$A$2:$C$160,3,FALSE)</f>
        <v>USA</v>
      </c>
      <c r="S2385" t="str">
        <f>VLOOKUP(P2385,Key!$A$2:$D$160,4,FALSE)</f>
        <v>DOM</v>
      </c>
      <c r="T2385" s="5" t="b">
        <v>0</v>
      </c>
      <c r="U2385" s="4">
        <f t="shared" si="307"/>
        <v>14330.313961215665</v>
      </c>
      <c r="Z2385" s="11"/>
      <c r="AA2385" s="11"/>
      <c r="AB2385" s="11"/>
      <c r="AC2385" s="11"/>
      <c r="AD2385" s="11"/>
      <c r="AE2385" s="11"/>
      <c r="AF2385" s="11"/>
      <c r="AP2385" s="11"/>
      <c r="BM2385" s="11"/>
      <c r="BP2385" s="11"/>
      <c r="BQ2385" s="11"/>
      <c r="BR2385" s="11"/>
      <c r="CB2385" s="11"/>
      <c r="CJ2385" s="11"/>
      <c r="CK2385" s="11"/>
    </row>
    <row r="2386" spans="1:89" x14ac:dyDescent="0.2">
      <c r="A2386">
        <v>11512198798</v>
      </c>
      <c r="B2386" t="s">
        <v>2041</v>
      </c>
      <c r="D2386" s="9">
        <v>45439</v>
      </c>
      <c r="F2386" s="7">
        <f t="shared" si="301"/>
        <v>45439</v>
      </c>
      <c r="G2386" s="6">
        <f t="shared" si="302"/>
        <v>5</v>
      </c>
      <c r="H2386" s="6">
        <f t="shared" si="303"/>
        <v>27</v>
      </c>
      <c r="I2386" s="6">
        <f t="shared" si="304"/>
        <v>2024</v>
      </c>
      <c r="J2386" t="s">
        <v>6</v>
      </c>
      <c r="K2386" t="s">
        <v>5</v>
      </c>
      <c r="L2386">
        <v>1717</v>
      </c>
      <c r="M2386">
        <v>5814.41015625</v>
      </c>
      <c r="N2386" s="4">
        <f t="shared" si="305"/>
        <v>5.8144101562500001</v>
      </c>
      <c r="O2386" s="4">
        <f t="shared" si="306"/>
        <v>3.6129058531992189</v>
      </c>
      <c r="P2386" s="5" t="s">
        <v>847</v>
      </c>
      <c r="Q2386" t="str">
        <f>VLOOKUP(P2386,Key!$A$2:$C$160,2,FALSE)</f>
        <v>Home - MDR</v>
      </c>
      <c r="R2386" t="str">
        <f>VLOOKUP(P2386,Key!$A$2:$C$160,3,FALSE)</f>
        <v>Home - MDR</v>
      </c>
      <c r="S2386" t="str">
        <f>VLOOKUP(P2386,Key!$A$2:$D$160,4,FALSE)</f>
        <v>Home - MDR</v>
      </c>
      <c r="T2386" s="5" t="b">
        <v>0</v>
      </c>
      <c r="U2386" s="4">
        <f t="shared" si="307"/>
        <v>14333.926867068863</v>
      </c>
      <c r="Z2386" s="11"/>
      <c r="AA2386" s="11"/>
      <c r="AB2386" s="11"/>
      <c r="AC2386" s="11"/>
      <c r="AD2386" s="11"/>
      <c r="AE2386" s="11"/>
      <c r="AF2386" s="11"/>
      <c r="AP2386" s="11"/>
      <c r="BL2386" s="11"/>
      <c r="BM2386" s="11"/>
      <c r="BN2386" s="11"/>
      <c r="BO2386" s="11"/>
      <c r="BP2386" s="11"/>
      <c r="BQ2386" s="11"/>
      <c r="BR2386" s="11"/>
      <c r="CJ2386" s="11"/>
    </row>
    <row r="2387" spans="1:89" x14ac:dyDescent="0.2">
      <c r="A2387">
        <v>11518835178</v>
      </c>
      <c r="B2387" t="s">
        <v>2042</v>
      </c>
      <c r="D2387" s="9">
        <v>45440</v>
      </c>
      <c r="F2387" s="7">
        <f t="shared" si="301"/>
        <v>45440</v>
      </c>
      <c r="G2387" s="6">
        <f t="shared" si="302"/>
        <v>5</v>
      </c>
      <c r="H2387" s="6">
        <f t="shared" si="303"/>
        <v>28</v>
      </c>
      <c r="I2387" s="6">
        <f t="shared" si="304"/>
        <v>2024</v>
      </c>
      <c r="J2387" t="s">
        <v>7</v>
      </c>
      <c r="K2387" t="s">
        <v>5</v>
      </c>
      <c r="L2387">
        <v>3807</v>
      </c>
      <c r="M2387">
        <v>13303.41015625</v>
      </c>
      <c r="N2387" s="4">
        <f t="shared" si="305"/>
        <v>13.303410156249999</v>
      </c>
      <c r="O2387" s="4">
        <f t="shared" si="306"/>
        <v>8.2663532721992183</v>
      </c>
      <c r="P2387" s="5" t="s">
        <v>847</v>
      </c>
      <c r="Q2387" t="str">
        <f>VLOOKUP(P2387,Key!$A$2:$C$160,2,FALSE)</f>
        <v>Home - MDR</v>
      </c>
      <c r="R2387" t="str">
        <f>VLOOKUP(P2387,Key!$A$2:$C$160,3,FALSE)</f>
        <v>Home - MDR</v>
      </c>
      <c r="S2387" t="str">
        <f>VLOOKUP(P2387,Key!$A$2:$D$160,4,FALSE)</f>
        <v>Home - MDR</v>
      </c>
      <c r="T2387" s="5" t="b">
        <v>0</v>
      </c>
      <c r="U2387" s="4">
        <f t="shared" si="307"/>
        <v>14342.193220341063</v>
      </c>
      <c r="Z2387" s="11"/>
      <c r="AA2387" s="11"/>
      <c r="AB2387" s="11"/>
      <c r="AC2387" s="11"/>
      <c r="AD2387" s="11"/>
      <c r="AP2387" s="11"/>
      <c r="BL2387" s="11"/>
      <c r="BM2387" s="11"/>
      <c r="BP2387" s="11"/>
      <c r="BQ2387" s="11"/>
      <c r="BR2387" s="11"/>
      <c r="CJ2387" s="11"/>
    </row>
    <row r="2388" spans="1:89" x14ac:dyDescent="0.2">
      <c r="A2388">
        <v>11526596874</v>
      </c>
      <c r="B2388" t="s">
        <v>2043</v>
      </c>
      <c r="D2388" s="9">
        <v>45441</v>
      </c>
      <c r="F2388" s="7">
        <f t="shared" si="301"/>
        <v>45441</v>
      </c>
      <c r="G2388" s="6">
        <f t="shared" si="302"/>
        <v>5</v>
      </c>
      <c r="H2388" s="6">
        <f t="shared" si="303"/>
        <v>29</v>
      </c>
      <c r="I2388" s="6">
        <f t="shared" si="304"/>
        <v>2024</v>
      </c>
      <c r="J2388" t="s">
        <v>4</v>
      </c>
      <c r="K2388" t="s">
        <v>5</v>
      </c>
      <c r="L2388">
        <v>4030</v>
      </c>
      <c r="M2388">
        <v>13651.9599609375</v>
      </c>
      <c r="N2388" s="4">
        <f t="shared" si="305"/>
        <v>13.6519599609375</v>
      </c>
      <c r="O2388" s="4">
        <f t="shared" si="306"/>
        <v>8.4829320128876962</v>
      </c>
      <c r="P2388" s="5" t="s">
        <v>847</v>
      </c>
      <c r="Q2388" t="str">
        <f>VLOOKUP(P2388,Key!$A$2:$C$160,2,FALSE)</f>
        <v>Home - MDR</v>
      </c>
      <c r="R2388" t="str">
        <f>VLOOKUP(P2388,Key!$A$2:$C$160,3,FALSE)</f>
        <v>Home - MDR</v>
      </c>
      <c r="S2388" t="str">
        <f>VLOOKUP(P2388,Key!$A$2:$D$160,4,FALSE)</f>
        <v>Home - MDR</v>
      </c>
      <c r="T2388" s="5" t="b">
        <v>0</v>
      </c>
      <c r="U2388" s="4">
        <f t="shared" si="307"/>
        <v>14350.676152353952</v>
      </c>
      <c r="Z2388" s="11"/>
      <c r="AA2388" s="11"/>
      <c r="AB2388" s="11"/>
      <c r="AC2388" s="11"/>
      <c r="AD2388" s="11"/>
      <c r="AE2388" s="11"/>
      <c r="AF2388" s="11"/>
      <c r="BM2388" s="11"/>
      <c r="BO2388" s="11"/>
      <c r="BQ2388" s="11"/>
      <c r="BR2388" s="11"/>
      <c r="CB2388" s="11"/>
      <c r="CJ2388" s="11"/>
      <c r="CK2388" s="11"/>
    </row>
    <row r="2389" spans="1:89" x14ac:dyDescent="0.2">
      <c r="A2389">
        <v>11534603038</v>
      </c>
      <c r="B2389" t="s">
        <v>2044</v>
      </c>
      <c r="D2389" s="9">
        <v>45442</v>
      </c>
      <c r="F2389" s="7">
        <f t="shared" si="301"/>
        <v>45442</v>
      </c>
      <c r="G2389" s="6">
        <f t="shared" si="302"/>
        <v>5</v>
      </c>
      <c r="H2389" s="6">
        <f t="shared" si="303"/>
        <v>30</v>
      </c>
      <c r="I2389" s="6">
        <f t="shared" si="304"/>
        <v>2024</v>
      </c>
      <c r="J2389" t="s">
        <v>4</v>
      </c>
      <c r="K2389" t="s">
        <v>5</v>
      </c>
      <c r="L2389">
        <v>3750</v>
      </c>
      <c r="M2389">
        <v>12568.990234375</v>
      </c>
      <c r="N2389" s="4">
        <f t="shared" si="305"/>
        <v>12.568990234375001</v>
      </c>
      <c r="O2389" s="4">
        <f t="shared" si="306"/>
        <v>7.8100060309238284</v>
      </c>
      <c r="P2389" s="5" t="s">
        <v>847</v>
      </c>
      <c r="Q2389" t="str">
        <f>VLOOKUP(P2389,Key!$A$2:$C$160,2,FALSE)</f>
        <v>Home - MDR</v>
      </c>
      <c r="R2389" t="str">
        <f>VLOOKUP(P2389,Key!$A$2:$C$160,3,FALSE)</f>
        <v>Home - MDR</v>
      </c>
      <c r="S2389" t="str">
        <f>VLOOKUP(P2389,Key!$A$2:$D$160,4,FALSE)</f>
        <v>Home - MDR</v>
      </c>
      <c r="T2389" s="5" t="b">
        <v>0</v>
      </c>
      <c r="U2389" s="4">
        <f t="shared" si="307"/>
        <v>14358.486158384876</v>
      </c>
      <c r="Z2389" s="11"/>
      <c r="AA2389" s="11"/>
      <c r="AB2389" s="11"/>
      <c r="AC2389" s="11"/>
      <c r="AE2389" s="11"/>
      <c r="AF2389" s="11"/>
      <c r="BM2389" s="11"/>
      <c r="BN2389" s="11"/>
      <c r="BO2389" s="11"/>
      <c r="BP2389" s="11"/>
      <c r="BQ2389" s="11"/>
      <c r="BR2389" s="11"/>
      <c r="CB2389" s="11"/>
      <c r="CJ2389" s="11"/>
    </row>
    <row r="2390" spans="1:89" x14ac:dyDescent="0.2">
      <c r="A2390">
        <v>11541644505</v>
      </c>
      <c r="B2390" t="s">
        <v>2045</v>
      </c>
      <c r="D2390" s="9">
        <v>45443</v>
      </c>
      <c r="F2390" s="7">
        <f t="shared" si="301"/>
        <v>45443</v>
      </c>
      <c r="G2390" s="6">
        <f t="shared" si="302"/>
        <v>5</v>
      </c>
      <c r="H2390" s="6">
        <f t="shared" si="303"/>
        <v>31</v>
      </c>
      <c r="I2390" s="6">
        <f t="shared" si="304"/>
        <v>2024</v>
      </c>
      <c r="J2390" t="s">
        <v>4</v>
      </c>
      <c r="K2390" t="s">
        <v>5</v>
      </c>
      <c r="L2390">
        <v>3237</v>
      </c>
      <c r="M2390">
        <v>10945.740234375</v>
      </c>
      <c r="N2390" s="4">
        <f t="shared" si="305"/>
        <v>10.945740234375</v>
      </c>
      <c r="O2390" s="4">
        <f t="shared" si="306"/>
        <v>6.8013655551738283</v>
      </c>
      <c r="P2390" s="5" t="s">
        <v>847</v>
      </c>
      <c r="Q2390" t="str">
        <f>VLOOKUP(P2390,Key!$A$2:$C$160,2,FALSE)</f>
        <v>Home - MDR</v>
      </c>
      <c r="R2390" t="str">
        <f>VLOOKUP(P2390,Key!$A$2:$C$160,3,FALSE)</f>
        <v>Home - MDR</v>
      </c>
      <c r="S2390" t="str">
        <f>VLOOKUP(P2390,Key!$A$2:$D$160,4,FALSE)</f>
        <v>Home - MDR</v>
      </c>
      <c r="T2390" s="5" t="b">
        <v>0</v>
      </c>
      <c r="U2390" s="4">
        <f t="shared" si="307"/>
        <v>14365.287523940049</v>
      </c>
      <c r="AB2390" s="11"/>
      <c r="AC2390" s="11"/>
      <c r="AD2390" s="11"/>
      <c r="AF2390" s="11"/>
      <c r="AP2390" s="11"/>
      <c r="BL2390" s="11"/>
      <c r="BM2390" s="11"/>
      <c r="BN2390" s="11"/>
      <c r="BO2390" s="11"/>
      <c r="BP2390" s="11"/>
      <c r="BQ2390" s="11"/>
      <c r="BR2390" s="11"/>
      <c r="CB2390" s="11"/>
      <c r="CJ2390" s="11"/>
      <c r="CK2390" s="11"/>
    </row>
    <row r="2391" spans="1:89" x14ac:dyDescent="0.2">
      <c r="A2391">
        <v>11549681960</v>
      </c>
      <c r="B2391" t="s">
        <v>2046</v>
      </c>
      <c r="D2391" s="9">
        <v>45444</v>
      </c>
      <c r="F2391" s="7">
        <f t="shared" si="301"/>
        <v>45444</v>
      </c>
      <c r="G2391" s="6">
        <f t="shared" si="302"/>
        <v>6</v>
      </c>
      <c r="H2391" s="6">
        <f t="shared" si="303"/>
        <v>1</v>
      </c>
      <c r="I2391" s="6">
        <f t="shared" si="304"/>
        <v>2024</v>
      </c>
      <c r="J2391" t="s">
        <v>4</v>
      </c>
      <c r="K2391" t="s">
        <v>5</v>
      </c>
      <c r="L2391">
        <v>3145</v>
      </c>
      <c r="M2391">
        <v>10737.1396484375</v>
      </c>
      <c r="N2391" s="4">
        <f t="shared" si="305"/>
        <v>10.7371396484375</v>
      </c>
      <c r="O2391" s="4">
        <f t="shared" si="306"/>
        <v>6.671747200489258</v>
      </c>
      <c r="P2391" s="5" t="s">
        <v>847</v>
      </c>
      <c r="Q2391" t="str">
        <f>VLOOKUP(P2391,Key!$A$2:$C$160,2,FALSE)</f>
        <v>Home - MDR</v>
      </c>
      <c r="R2391" t="str">
        <f>VLOOKUP(P2391,Key!$A$2:$C$160,3,FALSE)</f>
        <v>Home - MDR</v>
      </c>
      <c r="S2391" t="str">
        <f>VLOOKUP(P2391,Key!$A$2:$D$160,4,FALSE)</f>
        <v>Home - MDR</v>
      </c>
      <c r="T2391" s="5" t="b">
        <v>0</v>
      </c>
      <c r="U2391" s="4">
        <f t="shared" si="307"/>
        <v>14371.959271140538</v>
      </c>
      <c r="Z2391" s="11"/>
      <c r="AA2391" s="11"/>
      <c r="AD2391" s="11"/>
      <c r="AF2391" s="11"/>
      <c r="BM2391" s="11"/>
      <c r="BN2391" s="11"/>
      <c r="BO2391" s="11"/>
      <c r="BP2391" s="11"/>
      <c r="BQ2391" s="11"/>
      <c r="BR2391" s="11"/>
      <c r="CB2391" s="11"/>
      <c r="CJ2391" s="11"/>
    </row>
    <row r="2392" spans="1:89" x14ac:dyDescent="0.2">
      <c r="A2392">
        <v>11557794305</v>
      </c>
      <c r="B2392" t="s">
        <v>2047</v>
      </c>
      <c r="D2392" s="9">
        <v>45445</v>
      </c>
      <c r="F2392" s="7">
        <f t="shared" si="301"/>
        <v>45445</v>
      </c>
      <c r="G2392" s="6">
        <f t="shared" si="302"/>
        <v>6</v>
      </c>
      <c r="H2392" s="6">
        <f t="shared" si="303"/>
        <v>2</v>
      </c>
      <c r="I2392" s="6">
        <f t="shared" si="304"/>
        <v>2024</v>
      </c>
      <c r="J2392" t="s">
        <v>4</v>
      </c>
      <c r="K2392" t="s">
        <v>5</v>
      </c>
      <c r="L2392">
        <v>2141</v>
      </c>
      <c r="M2392">
        <v>6955.52978515625</v>
      </c>
      <c r="N2392" s="4">
        <f t="shared" si="305"/>
        <v>6.9555297851562496</v>
      </c>
      <c r="O2392" s="4">
        <f t="shared" si="306"/>
        <v>4.3219644981323242</v>
      </c>
      <c r="P2392" s="5" t="s">
        <v>847</v>
      </c>
      <c r="Q2392" t="str">
        <f>VLOOKUP(P2392,Key!$A$2:$C$160,2,FALSE)</f>
        <v>Home - MDR</v>
      </c>
      <c r="R2392" t="str">
        <f>VLOOKUP(P2392,Key!$A$2:$C$160,3,FALSE)</f>
        <v>Home - MDR</v>
      </c>
      <c r="S2392" t="str">
        <f>VLOOKUP(P2392,Key!$A$2:$D$160,4,FALSE)</f>
        <v>Home - MDR</v>
      </c>
      <c r="T2392" s="5" t="b">
        <v>0</v>
      </c>
      <c r="U2392" s="4">
        <f t="shared" si="307"/>
        <v>14376.281235638671</v>
      </c>
      <c r="Z2392" s="11"/>
      <c r="AA2392" s="11"/>
      <c r="AB2392" s="11"/>
      <c r="AC2392" s="11"/>
      <c r="AD2392" s="11"/>
      <c r="AE2392" s="11"/>
      <c r="AF2392" s="11"/>
      <c r="AP2392" s="11"/>
      <c r="BL2392" s="11"/>
      <c r="BM2392" s="11"/>
      <c r="BN2392" s="11"/>
      <c r="BP2392" s="11"/>
      <c r="BQ2392" s="11"/>
      <c r="BR2392" s="11"/>
      <c r="CJ2392" s="11"/>
    </row>
    <row r="2393" spans="1:89" x14ac:dyDescent="0.2">
      <c r="A2393">
        <v>11564718183</v>
      </c>
      <c r="B2393" t="s">
        <v>2048</v>
      </c>
      <c r="D2393" s="9">
        <v>45446</v>
      </c>
      <c r="F2393" s="7">
        <f t="shared" si="301"/>
        <v>45446</v>
      </c>
      <c r="G2393" s="6">
        <f t="shared" si="302"/>
        <v>6</v>
      </c>
      <c r="H2393" s="6">
        <f t="shared" si="303"/>
        <v>3</v>
      </c>
      <c r="I2393" s="6">
        <f t="shared" si="304"/>
        <v>2024</v>
      </c>
      <c r="J2393" t="s">
        <v>4</v>
      </c>
      <c r="K2393" t="s">
        <v>5</v>
      </c>
      <c r="L2393">
        <v>1735</v>
      </c>
      <c r="M2393">
        <v>5609.6103515625</v>
      </c>
      <c r="N2393" s="4">
        <f t="shared" si="305"/>
        <v>5.6096103515625</v>
      </c>
      <c r="O2393" s="4">
        <f t="shared" si="306"/>
        <v>3.4856491937607421</v>
      </c>
      <c r="P2393" s="5" t="s">
        <v>847</v>
      </c>
      <c r="Q2393" t="str">
        <f>VLOOKUP(P2393,Key!$A$2:$C$160,2,FALSE)</f>
        <v>Home - MDR</v>
      </c>
      <c r="R2393" t="str">
        <f>VLOOKUP(P2393,Key!$A$2:$C$160,3,FALSE)</f>
        <v>Home - MDR</v>
      </c>
      <c r="S2393" t="str">
        <f>VLOOKUP(P2393,Key!$A$2:$D$160,4,FALSE)</f>
        <v>Home - MDR</v>
      </c>
      <c r="T2393" s="5" t="b">
        <v>0</v>
      </c>
      <c r="U2393" s="4">
        <f t="shared" si="307"/>
        <v>14379.766884832432</v>
      </c>
      <c r="Z2393" s="11"/>
      <c r="AA2393" s="11"/>
      <c r="AB2393" s="11"/>
      <c r="AC2393" s="11"/>
      <c r="AE2393" s="11"/>
      <c r="AF2393" s="11"/>
      <c r="AP2393" s="11"/>
      <c r="BL2393" s="11"/>
      <c r="BM2393" s="11"/>
      <c r="BN2393" s="11"/>
      <c r="BO2393" s="11"/>
      <c r="BP2393" s="11"/>
      <c r="BQ2393" s="11"/>
      <c r="BR2393" s="11"/>
      <c r="CB2393" s="11"/>
      <c r="CJ2393" s="11"/>
    </row>
    <row r="2394" spans="1:89" x14ac:dyDescent="0.2">
      <c r="A2394">
        <v>11573642206</v>
      </c>
      <c r="B2394" t="s">
        <v>2049</v>
      </c>
      <c r="D2394" s="9">
        <v>45447</v>
      </c>
      <c r="F2394" s="7">
        <f t="shared" si="301"/>
        <v>45447</v>
      </c>
      <c r="G2394" s="6">
        <f t="shared" si="302"/>
        <v>6</v>
      </c>
      <c r="H2394" s="6">
        <f t="shared" si="303"/>
        <v>4</v>
      </c>
      <c r="I2394" s="6">
        <f t="shared" si="304"/>
        <v>2024</v>
      </c>
      <c r="J2394" t="s">
        <v>7</v>
      </c>
      <c r="K2394" t="s">
        <v>5</v>
      </c>
      <c r="L2394">
        <v>4506</v>
      </c>
      <c r="M2394">
        <v>15554.3798828125</v>
      </c>
      <c r="N2394" s="4">
        <f t="shared" si="305"/>
        <v>15.5543798828125</v>
      </c>
      <c r="O2394" s="4">
        <f t="shared" si="306"/>
        <v>9.6650405821630869</v>
      </c>
      <c r="P2394" s="5" t="s">
        <v>847</v>
      </c>
      <c r="Q2394" t="str">
        <f>VLOOKUP(P2394,Key!$A$2:$C$160,2,FALSE)</f>
        <v>Home - MDR</v>
      </c>
      <c r="R2394" t="str">
        <f>VLOOKUP(P2394,Key!$A$2:$C$160,3,FALSE)</f>
        <v>Home - MDR</v>
      </c>
      <c r="S2394" t="str">
        <f>VLOOKUP(P2394,Key!$A$2:$D$160,4,FALSE)</f>
        <v>Home - MDR</v>
      </c>
      <c r="T2394" s="5" t="b">
        <v>0</v>
      </c>
      <c r="U2394" s="4">
        <f t="shared" si="307"/>
        <v>14389.431925414596</v>
      </c>
      <c r="Z2394" s="11"/>
      <c r="AA2394" s="11"/>
      <c r="AD2394" s="11"/>
      <c r="AE2394" s="11"/>
      <c r="AF2394" s="11"/>
      <c r="AG2394" s="11"/>
      <c r="BL2394" s="11"/>
      <c r="BM2394" s="11"/>
      <c r="BN2394" s="11"/>
      <c r="BP2394" s="11"/>
      <c r="BQ2394" s="11"/>
      <c r="BR2394" s="11"/>
      <c r="CJ2394" s="11"/>
    </row>
    <row r="2395" spans="1:89" x14ac:dyDescent="0.2">
      <c r="A2395">
        <v>11583513632</v>
      </c>
      <c r="B2395" t="s">
        <v>2050</v>
      </c>
      <c r="D2395" s="9">
        <v>45448</v>
      </c>
      <c r="F2395" s="7">
        <f t="shared" si="301"/>
        <v>45448</v>
      </c>
      <c r="G2395" s="6">
        <f t="shared" si="302"/>
        <v>6</v>
      </c>
      <c r="H2395" s="6">
        <f t="shared" si="303"/>
        <v>5</v>
      </c>
      <c r="I2395" s="6">
        <f t="shared" si="304"/>
        <v>2024</v>
      </c>
      <c r="J2395" t="s">
        <v>6</v>
      </c>
      <c r="K2395" t="s">
        <v>5</v>
      </c>
      <c r="L2395">
        <v>2886</v>
      </c>
      <c r="M2395">
        <v>10048.849609375</v>
      </c>
      <c r="N2395" s="4">
        <f t="shared" si="305"/>
        <v>10.048849609375001</v>
      </c>
      <c r="O2395" s="4">
        <f t="shared" si="306"/>
        <v>6.2440637306269533</v>
      </c>
      <c r="P2395" s="5" t="s">
        <v>847</v>
      </c>
      <c r="Q2395" t="str">
        <f>VLOOKUP(P2395,Key!$A$2:$C$160,2,FALSE)</f>
        <v>Home - MDR</v>
      </c>
      <c r="R2395" t="str">
        <f>VLOOKUP(P2395,Key!$A$2:$C$160,3,FALSE)</f>
        <v>Home - MDR</v>
      </c>
      <c r="S2395" t="str">
        <f>VLOOKUP(P2395,Key!$A$2:$D$160,4,FALSE)</f>
        <v>Home - MDR</v>
      </c>
      <c r="T2395" s="5" t="b">
        <v>0</v>
      </c>
      <c r="U2395" s="4">
        <f t="shared" si="307"/>
        <v>14395.675989145222</v>
      </c>
      <c r="Z2395" s="11"/>
      <c r="AA2395" s="11"/>
      <c r="AB2395" s="11"/>
      <c r="AC2395" s="11"/>
      <c r="AD2395" s="11"/>
      <c r="AE2395" s="11"/>
      <c r="AF2395" s="11"/>
      <c r="AP2395" s="11"/>
      <c r="BL2395" s="11"/>
      <c r="BM2395" s="11"/>
      <c r="BO2395" s="11"/>
      <c r="BP2395" s="11"/>
      <c r="BQ2395" s="11"/>
      <c r="BR2395" s="11"/>
      <c r="CJ2395" s="11"/>
    </row>
    <row r="2396" spans="1:89" x14ac:dyDescent="0.2">
      <c r="A2396">
        <v>11589057159</v>
      </c>
      <c r="B2396" t="s">
        <v>2051</v>
      </c>
      <c r="D2396" s="9">
        <v>45449</v>
      </c>
      <c r="F2396" s="7">
        <f t="shared" ref="F2396:F2459" si="308">DATE(I2396,G2396,H2396)</f>
        <v>45449</v>
      </c>
      <c r="G2396" s="6">
        <f t="shared" ref="G2396:G2459" si="309">MONTH(D2396)</f>
        <v>6</v>
      </c>
      <c r="H2396" s="6">
        <f t="shared" ref="H2396:H2459" si="310">DAY(D2396)</f>
        <v>6</v>
      </c>
      <c r="I2396" s="6">
        <f t="shared" ref="I2396:I2459" si="311">YEAR(D2396)</f>
        <v>2024</v>
      </c>
      <c r="J2396" t="s">
        <v>4</v>
      </c>
      <c r="K2396" t="s">
        <v>5</v>
      </c>
      <c r="L2396">
        <v>3432</v>
      </c>
      <c r="M2396">
        <v>11599.990234375</v>
      </c>
      <c r="N2396" s="4">
        <f t="shared" si="305"/>
        <v>11.599990234374999</v>
      </c>
      <c r="O2396" s="4">
        <f t="shared" si="306"/>
        <v>7.2078975319238285</v>
      </c>
      <c r="P2396" s="5" t="s">
        <v>847</v>
      </c>
      <c r="Q2396" t="str">
        <f>VLOOKUP(P2396,Key!$A$2:$C$160,2,FALSE)</f>
        <v>Home - MDR</v>
      </c>
      <c r="R2396" t="str">
        <f>VLOOKUP(P2396,Key!$A$2:$C$160,3,FALSE)</f>
        <v>Home - MDR</v>
      </c>
      <c r="S2396" t="str">
        <f>VLOOKUP(P2396,Key!$A$2:$D$160,4,FALSE)</f>
        <v>Home - MDR</v>
      </c>
      <c r="T2396" s="5" t="b">
        <v>0</v>
      </c>
      <c r="U2396" s="4">
        <f t="shared" si="307"/>
        <v>14402.883886677146</v>
      </c>
      <c r="Z2396" s="11"/>
      <c r="AA2396" s="11"/>
      <c r="AB2396" s="11"/>
      <c r="AC2396" s="11"/>
      <c r="AE2396" s="11"/>
      <c r="AF2396" s="11"/>
      <c r="AP2396" s="11"/>
      <c r="BL2396" s="11"/>
      <c r="BM2396" s="11"/>
      <c r="BN2396" s="11"/>
      <c r="BO2396" s="11"/>
      <c r="BP2396" s="11"/>
      <c r="BQ2396" s="11"/>
      <c r="BR2396" s="11"/>
      <c r="CB2396" s="11"/>
      <c r="CJ2396" s="11"/>
    </row>
    <row r="2397" spans="1:89" x14ac:dyDescent="0.2">
      <c r="A2397">
        <v>11597324595</v>
      </c>
      <c r="B2397" t="s">
        <v>2052</v>
      </c>
      <c r="D2397" s="9">
        <v>45450</v>
      </c>
      <c r="F2397" s="7">
        <f t="shared" si="308"/>
        <v>45450</v>
      </c>
      <c r="G2397" s="6">
        <f t="shared" si="309"/>
        <v>6</v>
      </c>
      <c r="H2397" s="6">
        <f t="shared" si="310"/>
        <v>7</v>
      </c>
      <c r="I2397" s="6">
        <f t="shared" si="311"/>
        <v>2024</v>
      </c>
      <c r="J2397" t="s">
        <v>4</v>
      </c>
      <c r="K2397" t="s">
        <v>5</v>
      </c>
      <c r="L2397">
        <v>3402</v>
      </c>
      <c r="M2397">
        <v>11580.8095703125</v>
      </c>
      <c r="N2397" s="4">
        <f t="shared" si="305"/>
        <v>11.5808095703125</v>
      </c>
      <c r="O2397" s="4">
        <f t="shared" si="306"/>
        <v>7.1959792235146489</v>
      </c>
      <c r="P2397" s="5" t="s">
        <v>847</v>
      </c>
      <c r="Q2397" t="str">
        <f>VLOOKUP(P2397,Key!$A$2:$C$160,2,FALSE)</f>
        <v>Home - MDR</v>
      </c>
      <c r="R2397" t="str">
        <f>VLOOKUP(P2397,Key!$A$2:$C$160,3,FALSE)</f>
        <v>Home - MDR</v>
      </c>
      <c r="S2397" t="str">
        <f>VLOOKUP(P2397,Key!$A$2:$D$160,4,FALSE)</f>
        <v>Home - MDR</v>
      </c>
      <c r="T2397" s="5" t="b">
        <v>0</v>
      </c>
      <c r="U2397" s="4">
        <f t="shared" si="307"/>
        <v>14410.07986590066</v>
      </c>
      <c r="Z2397" s="11"/>
      <c r="AA2397" s="11"/>
      <c r="AB2397" s="11"/>
      <c r="AC2397" s="11"/>
      <c r="AD2397" s="11"/>
      <c r="AE2397" s="11"/>
      <c r="AF2397" s="11"/>
      <c r="AP2397" s="11"/>
      <c r="BL2397" s="11"/>
      <c r="BM2397" s="11"/>
      <c r="BN2397" s="11"/>
      <c r="BO2397" s="11"/>
      <c r="BQ2397" s="11"/>
      <c r="BR2397" s="11"/>
      <c r="CB2397" s="11"/>
      <c r="CJ2397" s="11"/>
    </row>
    <row r="2398" spans="1:89" x14ac:dyDescent="0.2">
      <c r="A2398">
        <v>11605028782</v>
      </c>
      <c r="B2398" t="s">
        <v>2053</v>
      </c>
      <c r="D2398" s="9">
        <v>45451</v>
      </c>
      <c r="F2398" s="7">
        <f t="shared" si="308"/>
        <v>45451</v>
      </c>
      <c r="G2398" s="6">
        <f t="shared" si="309"/>
        <v>6</v>
      </c>
      <c r="H2398" s="6">
        <f t="shared" si="310"/>
        <v>8</v>
      </c>
      <c r="I2398" s="6">
        <f t="shared" si="311"/>
        <v>2024</v>
      </c>
      <c r="J2398" t="s">
        <v>2054</v>
      </c>
      <c r="K2398" t="s">
        <v>5</v>
      </c>
      <c r="L2398">
        <v>3010</v>
      </c>
      <c r="M2398">
        <v>10491.6103515625</v>
      </c>
      <c r="N2398" s="4">
        <f t="shared" si="305"/>
        <v>10.4916103515625</v>
      </c>
      <c r="O2398" s="4">
        <f t="shared" si="306"/>
        <v>6.5191824157607421</v>
      </c>
      <c r="P2398" s="5" t="s">
        <v>42</v>
      </c>
      <c r="Q2398" t="str">
        <f>VLOOKUP(P2398,Key!$A$2:$C$160,2,FALSE)</f>
        <v>Home - MDR</v>
      </c>
      <c r="R2398" t="str">
        <f>VLOOKUP(P2398,Key!$A$2:$C$160,3,FALSE)</f>
        <v>Home - MDR</v>
      </c>
      <c r="S2398" t="str">
        <f>VLOOKUP(P2398,Key!$A$2:$D$160,4,FALSE)</f>
        <v>Home - MDR</v>
      </c>
      <c r="T2398" s="5" t="b">
        <v>0</v>
      </c>
      <c r="U2398" s="4">
        <f t="shared" si="307"/>
        <v>14416.599048316421</v>
      </c>
      <c r="Z2398" s="11"/>
      <c r="AA2398" s="11"/>
      <c r="AC2398" s="11"/>
      <c r="AD2398" s="11"/>
      <c r="AE2398" s="11"/>
      <c r="AF2398" s="11"/>
      <c r="AP2398" s="11"/>
      <c r="BL2398" s="11"/>
      <c r="BM2398" s="11"/>
      <c r="BN2398" s="11"/>
      <c r="BO2398" s="11"/>
      <c r="BP2398" s="11"/>
      <c r="BQ2398" s="11"/>
      <c r="BR2398" s="11"/>
      <c r="CJ2398" s="11"/>
    </row>
    <row r="2399" spans="1:89" x14ac:dyDescent="0.2">
      <c r="A2399">
        <v>11620952638</v>
      </c>
      <c r="B2399" t="s">
        <v>2055</v>
      </c>
      <c r="D2399" s="9">
        <v>45453</v>
      </c>
      <c r="F2399" s="7">
        <f t="shared" si="308"/>
        <v>45453</v>
      </c>
      <c r="G2399" s="6">
        <f t="shared" si="309"/>
        <v>6</v>
      </c>
      <c r="H2399" s="6">
        <f t="shared" si="310"/>
        <v>10</v>
      </c>
      <c r="I2399" s="6">
        <f t="shared" si="311"/>
        <v>2024</v>
      </c>
      <c r="J2399" t="s">
        <v>7</v>
      </c>
      <c r="K2399" t="s">
        <v>5</v>
      </c>
      <c r="L2399">
        <v>3147</v>
      </c>
      <c r="M2399">
        <v>10971.1201171875</v>
      </c>
      <c r="N2399" s="4">
        <f t="shared" si="305"/>
        <v>10.9711201171875</v>
      </c>
      <c r="O2399" s="4">
        <f t="shared" si="306"/>
        <v>6.8171358783369138</v>
      </c>
      <c r="P2399" s="5" t="s">
        <v>847</v>
      </c>
      <c r="Q2399" t="str">
        <f>VLOOKUP(P2399,Key!$A$2:$C$160,2,FALSE)</f>
        <v>Home - MDR</v>
      </c>
      <c r="R2399" t="str">
        <f>VLOOKUP(P2399,Key!$A$2:$C$160,3,FALSE)</f>
        <v>Home - MDR</v>
      </c>
      <c r="S2399" t="str">
        <f>VLOOKUP(P2399,Key!$A$2:$D$160,4,FALSE)</f>
        <v>Home - MDR</v>
      </c>
      <c r="T2399" s="5" t="b">
        <v>0</v>
      </c>
      <c r="U2399" s="4">
        <f t="shared" si="307"/>
        <v>14423.416184194757</v>
      </c>
      <c r="Z2399" s="11"/>
      <c r="AA2399" s="11"/>
      <c r="AB2399" s="11"/>
      <c r="AC2399" s="11"/>
      <c r="AD2399" s="11"/>
      <c r="AE2399" s="11"/>
      <c r="AF2399" s="11"/>
      <c r="BL2399" s="11"/>
      <c r="BM2399" s="11"/>
      <c r="BP2399" s="11"/>
      <c r="BQ2399" s="11"/>
      <c r="BR2399" s="11"/>
      <c r="CB2399" s="11"/>
      <c r="CJ2399" s="11"/>
      <c r="CK2399" s="11"/>
    </row>
    <row r="2400" spans="1:89" x14ac:dyDescent="0.2">
      <c r="A2400">
        <v>11639440137</v>
      </c>
      <c r="B2400" t="s">
        <v>2056</v>
      </c>
      <c r="D2400" s="9">
        <v>45455</v>
      </c>
      <c r="F2400" s="7">
        <f t="shared" si="308"/>
        <v>45455</v>
      </c>
      <c r="G2400" s="6">
        <f t="shared" si="309"/>
        <v>6</v>
      </c>
      <c r="H2400" s="6">
        <f t="shared" si="310"/>
        <v>12</v>
      </c>
      <c r="I2400" s="6">
        <f t="shared" si="311"/>
        <v>2024</v>
      </c>
      <c r="J2400" t="s">
        <v>2121</v>
      </c>
      <c r="K2400" t="s">
        <v>5</v>
      </c>
      <c r="L2400">
        <v>3600</v>
      </c>
      <c r="M2400">
        <v>11748.234375</v>
      </c>
      <c r="N2400" s="4">
        <f t="shared" si="305"/>
        <v>11.748234374999999</v>
      </c>
      <c r="O2400" s="4">
        <f t="shared" si="306"/>
        <v>7.300012141828125</v>
      </c>
      <c r="P2400" t="s">
        <v>2122</v>
      </c>
      <c r="Q2400">
        <f>VLOOKUP(P2400,Key!$A$2:$C$160,2,FALSE)</f>
        <v>0</v>
      </c>
      <c r="R2400" t="str">
        <f>VLOOKUP(P2400,Key!$A$2:$C$160,3,FALSE)</f>
        <v>French Polynesia</v>
      </c>
      <c r="S2400" t="str">
        <f>VLOOKUP(P2400,Key!$A$2:$D$160,4,FALSE)</f>
        <v>INT</v>
      </c>
      <c r="T2400" s="5" t="b">
        <v>1</v>
      </c>
      <c r="U2400" s="4">
        <f t="shared" si="307"/>
        <v>14430.716196336585</v>
      </c>
      <c r="AA2400" s="11"/>
      <c r="CJ2400" s="11"/>
    </row>
    <row r="2401" spans="1:89" x14ac:dyDescent="0.2">
      <c r="A2401">
        <v>11647400631</v>
      </c>
      <c r="B2401" t="s">
        <v>2057</v>
      </c>
      <c r="D2401" s="9">
        <v>45457</v>
      </c>
      <c r="F2401" s="7">
        <f t="shared" si="308"/>
        <v>45457</v>
      </c>
      <c r="G2401" s="6">
        <f t="shared" si="309"/>
        <v>6</v>
      </c>
      <c r="H2401" s="6">
        <f t="shared" si="310"/>
        <v>14</v>
      </c>
      <c r="I2401" s="6">
        <f t="shared" si="311"/>
        <v>2024</v>
      </c>
      <c r="J2401" t="s">
        <v>2121</v>
      </c>
      <c r="K2401" t="s">
        <v>5</v>
      </c>
      <c r="L2401">
        <v>3300</v>
      </c>
      <c r="M2401">
        <v>10138.8876953125</v>
      </c>
      <c r="N2401" s="4">
        <f t="shared" si="305"/>
        <v>10.1388876953125</v>
      </c>
      <c r="O2401" s="4">
        <f t="shared" si="306"/>
        <v>6.300010786124024</v>
      </c>
      <c r="P2401" t="s">
        <v>2122</v>
      </c>
      <c r="Q2401">
        <f>VLOOKUP(P2401,Key!$A$2:$C$160,2,FALSE)</f>
        <v>0</v>
      </c>
      <c r="R2401" t="str">
        <f>VLOOKUP(P2401,Key!$A$2:$C$160,3,FALSE)</f>
        <v>French Polynesia</v>
      </c>
      <c r="S2401" t="str">
        <f>VLOOKUP(P2401,Key!$A$2:$D$160,4,FALSE)</f>
        <v>INT</v>
      </c>
      <c r="T2401" s="5" t="b">
        <v>1</v>
      </c>
      <c r="U2401" s="4">
        <f t="shared" si="307"/>
        <v>14437.01620712271</v>
      </c>
      <c r="AA2401" s="11"/>
      <c r="AP2401" s="11"/>
      <c r="CJ2401" s="11"/>
    </row>
    <row r="2402" spans="1:89" x14ac:dyDescent="0.2">
      <c r="A2402">
        <v>11669449709</v>
      </c>
      <c r="B2402" t="s">
        <v>2058</v>
      </c>
      <c r="D2402" s="9">
        <v>45459</v>
      </c>
      <c r="F2402" s="7">
        <f t="shared" si="308"/>
        <v>45459</v>
      </c>
      <c r="G2402" s="6">
        <f t="shared" si="309"/>
        <v>6</v>
      </c>
      <c r="H2402" s="6">
        <f t="shared" si="310"/>
        <v>16</v>
      </c>
      <c r="I2402" s="6">
        <f t="shared" si="311"/>
        <v>2024</v>
      </c>
      <c r="J2402" t="s">
        <v>2059</v>
      </c>
      <c r="K2402" t="s">
        <v>5</v>
      </c>
      <c r="L2402">
        <v>3600</v>
      </c>
      <c r="M2402">
        <v>11587.2998046875</v>
      </c>
      <c r="N2402" s="4">
        <f t="shared" si="305"/>
        <v>11.5872998046875</v>
      </c>
      <c r="O2402" s="4">
        <f t="shared" si="306"/>
        <v>7.2000120669384771</v>
      </c>
      <c r="P2402" t="s">
        <v>2123</v>
      </c>
      <c r="Q2402">
        <f>VLOOKUP(P2402,Key!$A$2:$C$160,2,FALSE)</f>
        <v>0</v>
      </c>
      <c r="R2402" t="str">
        <f>VLOOKUP(P2402,Key!$A$2:$C$160,3,FALSE)</f>
        <v>French Polynesia</v>
      </c>
      <c r="S2402" t="str">
        <f>VLOOKUP(P2402,Key!$A$2:$D$160,4,FALSE)</f>
        <v>INT</v>
      </c>
      <c r="T2402" s="5" t="b">
        <v>1</v>
      </c>
      <c r="U2402" s="4">
        <f t="shared" si="307"/>
        <v>14444.216219189648</v>
      </c>
      <c r="AA2402" s="11"/>
      <c r="AP2402" s="11"/>
      <c r="CJ2402" s="11"/>
    </row>
    <row r="2403" spans="1:89" x14ac:dyDescent="0.2">
      <c r="A2403">
        <v>11684867123</v>
      </c>
      <c r="B2403" t="s">
        <v>2060</v>
      </c>
      <c r="D2403" s="9">
        <v>45461</v>
      </c>
      <c r="F2403" s="7">
        <f t="shared" si="308"/>
        <v>45461</v>
      </c>
      <c r="G2403" s="6">
        <f t="shared" si="309"/>
        <v>6</v>
      </c>
      <c r="H2403" s="6">
        <f t="shared" si="310"/>
        <v>18</v>
      </c>
      <c r="I2403" s="6">
        <f t="shared" si="311"/>
        <v>2024</v>
      </c>
      <c r="J2403" t="s">
        <v>2059</v>
      </c>
      <c r="K2403" t="s">
        <v>5</v>
      </c>
      <c r="L2403">
        <v>3300</v>
      </c>
      <c r="M2403">
        <v>10621.69140625</v>
      </c>
      <c r="N2403" s="4">
        <f t="shared" si="305"/>
        <v>10.621691406249999</v>
      </c>
      <c r="O2403" s="4">
        <f t="shared" si="306"/>
        <v>6.6000110107929686</v>
      </c>
      <c r="P2403" t="s">
        <v>2123</v>
      </c>
      <c r="Q2403">
        <f>VLOOKUP(P2403,Key!$A$2:$C$160,2,FALSE)</f>
        <v>0</v>
      </c>
      <c r="R2403" t="str">
        <f>VLOOKUP(P2403,Key!$A$2:$C$160,3,FALSE)</f>
        <v>French Polynesia</v>
      </c>
      <c r="S2403" t="str">
        <f>VLOOKUP(P2403,Key!$A$2:$D$160,4,FALSE)</f>
        <v>INT</v>
      </c>
      <c r="T2403" s="5" t="b">
        <v>1</v>
      </c>
      <c r="U2403" s="4">
        <f t="shared" si="307"/>
        <v>14450.81623020044</v>
      </c>
      <c r="AA2403" s="11"/>
      <c r="CJ2403" s="11"/>
    </row>
    <row r="2404" spans="1:89" x14ac:dyDescent="0.2">
      <c r="A2404">
        <v>11701580907</v>
      </c>
      <c r="B2404" t="s">
        <v>2061</v>
      </c>
      <c r="D2404" s="9">
        <v>45464</v>
      </c>
      <c r="F2404" s="7">
        <f t="shared" si="308"/>
        <v>45464</v>
      </c>
      <c r="G2404" s="6">
        <f t="shared" si="309"/>
        <v>6</v>
      </c>
      <c r="H2404" s="6">
        <f t="shared" si="310"/>
        <v>21</v>
      </c>
      <c r="I2404" s="6">
        <f t="shared" si="311"/>
        <v>2024</v>
      </c>
      <c r="J2404" t="s">
        <v>2059</v>
      </c>
      <c r="K2404" t="s">
        <v>5</v>
      </c>
      <c r="L2404">
        <v>3360</v>
      </c>
      <c r="M2404">
        <v>10138.8876953125</v>
      </c>
      <c r="N2404" s="4">
        <f t="shared" si="305"/>
        <v>10.1388876953125</v>
      </c>
      <c r="O2404" s="4">
        <f t="shared" si="306"/>
        <v>6.300010786124024</v>
      </c>
      <c r="P2404" t="s">
        <v>2123</v>
      </c>
      <c r="Q2404">
        <f>VLOOKUP(P2404,Key!$A$2:$C$160,2,FALSE)</f>
        <v>0</v>
      </c>
      <c r="R2404" t="str">
        <f>VLOOKUP(P2404,Key!$A$2:$C$160,3,FALSE)</f>
        <v>French Polynesia</v>
      </c>
      <c r="S2404" t="str">
        <f>VLOOKUP(P2404,Key!$A$2:$D$160,4,FALSE)</f>
        <v>INT</v>
      </c>
      <c r="T2404" s="5" t="b">
        <v>1</v>
      </c>
      <c r="U2404" s="4">
        <f t="shared" si="307"/>
        <v>14457.116240986565</v>
      </c>
      <c r="AA2404" s="11"/>
      <c r="AP2404" s="11"/>
      <c r="CJ2404" s="11"/>
    </row>
    <row r="2405" spans="1:89" x14ac:dyDescent="0.2">
      <c r="A2405">
        <v>11724142722</v>
      </c>
      <c r="B2405" t="s">
        <v>2062</v>
      </c>
      <c r="D2405" s="9">
        <v>45466</v>
      </c>
      <c r="F2405" s="7">
        <f t="shared" si="308"/>
        <v>45466</v>
      </c>
      <c r="G2405" s="6">
        <f t="shared" si="309"/>
        <v>6</v>
      </c>
      <c r="H2405" s="6">
        <f t="shared" si="310"/>
        <v>23</v>
      </c>
      <c r="I2405" s="6">
        <f t="shared" si="311"/>
        <v>2024</v>
      </c>
      <c r="J2405" t="s">
        <v>2063</v>
      </c>
      <c r="K2405" t="s">
        <v>5</v>
      </c>
      <c r="L2405">
        <v>3600</v>
      </c>
      <c r="M2405">
        <v>10943.5615234375</v>
      </c>
      <c r="N2405" s="4">
        <f t="shared" si="305"/>
        <v>10.9435615234375</v>
      </c>
      <c r="O2405" s="4">
        <f t="shared" si="306"/>
        <v>6.8000117673798828</v>
      </c>
      <c r="P2405" t="s">
        <v>2124</v>
      </c>
      <c r="Q2405">
        <f>VLOOKUP(P2405,Key!$A$2:$C$160,2,FALSE)</f>
        <v>0</v>
      </c>
      <c r="R2405" t="str">
        <f>VLOOKUP(P2405,Key!$A$2:$C$160,3,FALSE)</f>
        <v>French Polynesia</v>
      </c>
      <c r="S2405" t="str">
        <f>VLOOKUP(P2405,Key!$A$2:$D$160,4,FALSE)</f>
        <v>INT</v>
      </c>
      <c r="T2405" s="5" t="b">
        <v>1</v>
      </c>
      <c r="U2405" s="4">
        <f t="shared" si="307"/>
        <v>14463.916252753945</v>
      </c>
      <c r="AA2405" s="11"/>
      <c r="CJ2405" s="11"/>
    </row>
    <row r="2406" spans="1:89" x14ac:dyDescent="0.2">
      <c r="A2406">
        <v>11745869845</v>
      </c>
      <c r="B2406" t="s">
        <v>2064</v>
      </c>
      <c r="D2406" s="9">
        <v>45469</v>
      </c>
      <c r="F2406" s="7">
        <f t="shared" si="308"/>
        <v>45469</v>
      </c>
      <c r="G2406" s="6">
        <f t="shared" si="309"/>
        <v>6</v>
      </c>
      <c r="H2406" s="6">
        <f t="shared" si="310"/>
        <v>26</v>
      </c>
      <c r="I2406" s="6">
        <f t="shared" si="311"/>
        <v>2024</v>
      </c>
      <c r="J2406" t="s">
        <v>4</v>
      </c>
      <c r="K2406" t="s">
        <v>5</v>
      </c>
      <c r="L2406">
        <v>3092</v>
      </c>
      <c r="M2406">
        <v>10309.6796875</v>
      </c>
      <c r="N2406" s="4">
        <f t="shared" si="305"/>
        <v>10.309679687499999</v>
      </c>
      <c r="O2406" s="4">
        <f t="shared" si="306"/>
        <v>6.4061359771015622</v>
      </c>
      <c r="P2406" s="5" t="s">
        <v>847</v>
      </c>
      <c r="Q2406" t="str">
        <f>VLOOKUP(P2406,Key!$A$2:$C$160,2,FALSE)</f>
        <v>Home - MDR</v>
      </c>
      <c r="R2406" t="str">
        <f>VLOOKUP(P2406,Key!$A$2:$C$160,3,FALSE)</f>
        <v>Home - MDR</v>
      </c>
      <c r="S2406" t="str">
        <f>VLOOKUP(P2406,Key!$A$2:$D$160,4,FALSE)</f>
        <v>Home - MDR</v>
      </c>
      <c r="T2406" s="5" t="b">
        <v>0</v>
      </c>
      <c r="U2406" s="4">
        <f t="shared" si="307"/>
        <v>14470.322388731047</v>
      </c>
      <c r="Z2406" s="11"/>
      <c r="AA2406" s="11"/>
      <c r="AB2406" s="11"/>
      <c r="AC2406" s="11"/>
      <c r="AD2406" s="11"/>
      <c r="AE2406" s="11"/>
      <c r="AF2406" s="11"/>
      <c r="AP2406" s="11"/>
      <c r="BL2406" s="11"/>
      <c r="BO2406" s="11"/>
      <c r="BP2406" s="11"/>
      <c r="BQ2406" s="11"/>
      <c r="BR2406" s="11"/>
      <c r="CJ2406" s="11"/>
    </row>
    <row r="2407" spans="1:89" x14ac:dyDescent="0.2">
      <c r="A2407">
        <v>11753133742</v>
      </c>
      <c r="B2407" t="s">
        <v>2065</v>
      </c>
      <c r="D2407" s="9">
        <v>45470</v>
      </c>
      <c r="F2407" s="7">
        <f t="shared" si="308"/>
        <v>45470</v>
      </c>
      <c r="G2407" s="6">
        <f t="shared" si="309"/>
        <v>6</v>
      </c>
      <c r="H2407" s="6">
        <f t="shared" si="310"/>
        <v>27</v>
      </c>
      <c r="I2407" s="6">
        <f t="shared" si="311"/>
        <v>2024</v>
      </c>
      <c r="J2407" t="s">
        <v>4</v>
      </c>
      <c r="K2407" t="s">
        <v>5</v>
      </c>
      <c r="L2407">
        <v>2941</v>
      </c>
      <c r="M2407">
        <v>10101.650390625</v>
      </c>
      <c r="N2407" s="4">
        <f t="shared" si="305"/>
        <v>10.101650390625</v>
      </c>
      <c r="O2407" s="4">
        <f t="shared" si="306"/>
        <v>6.2768726048730468</v>
      </c>
      <c r="P2407" s="5" t="s">
        <v>847</v>
      </c>
      <c r="Q2407" t="str">
        <f>VLOOKUP(P2407,Key!$A$2:$C$160,2,FALSE)</f>
        <v>Home - MDR</v>
      </c>
      <c r="R2407" t="str">
        <f>VLOOKUP(P2407,Key!$A$2:$C$160,3,FALSE)</f>
        <v>Home - MDR</v>
      </c>
      <c r="S2407" t="str">
        <f>VLOOKUP(P2407,Key!$A$2:$D$160,4,FALSE)</f>
        <v>Home - MDR</v>
      </c>
      <c r="T2407" s="5" t="b">
        <v>0</v>
      </c>
      <c r="U2407" s="4">
        <f t="shared" si="307"/>
        <v>14476.599261335919</v>
      </c>
      <c r="Z2407" s="11"/>
      <c r="AA2407" s="11"/>
      <c r="AD2407" s="11"/>
      <c r="AE2407" s="11"/>
      <c r="AF2407" s="11"/>
      <c r="BL2407" s="11"/>
      <c r="BM2407" s="11"/>
      <c r="BN2407" s="11"/>
      <c r="BO2407" s="11"/>
      <c r="BP2407" s="11"/>
      <c r="BQ2407" s="11"/>
      <c r="BR2407" s="11"/>
      <c r="CB2407" s="11"/>
      <c r="CJ2407" s="11"/>
    </row>
    <row r="2408" spans="1:89" x14ac:dyDescent="0.2">
      <c r="A2408">
        <v>11778769974</v>
      </c>
      <c r="B2408" t="s">
        <v>2066</v>
      </c>
      <c r="D2408" s="9">
        <v>45473</v>
      </c>
      <c r="F2408" s="7">
        <f t="shared" si="308"/>
        <v>45473</v>
      </c>
      <c r="G2408" s="6">
        <f t="shared" si="309"/>
        <v>6</v>
      </c>
      <c r="H2408" s="6">
        <f t="shared" si="310"/>
        <v>30</v>
      </c>
      <c r="I2408" s="6">
        <f t="shared" si="311"/>
        <v>2024</v>
      </c>
      <c r="J2408" t="s">
        <v>6</v>
      </c>
      <c r="K2408" t="s">
        <v>5</v>
      </c>
      <c r="L2408">
        <v>3051</v>
      </c>
      <c r="M2408">
        <v>10098.23046875</v>
      </c>
      <c r="N2408" s="4">
        <f t="shared" si="305"/>
        <v>10.09823046875</v>
      </c>
      <c r="O2408" s="4">
        <f t="shared" si="306"/>
        <v>6.2747475645976563</v>
      </c>
      <c r="P2408" s="5" t="s">
        <v>847</v>
      </c>
      <c r="Q2408" t="str">
        <f>VLOOKUP(P2408,Key!$A$2:$C$160,2,FALSE)</f>
        <v>Home - MDR</v>
      </c>
      <c r="R2408" t="str">
        <f>VLOOKUP(P2408,Key!$A$2:$C$160,3,FALSE)</f>
        <v>Home - MDR</v>
      </c>
      <c r="S2408" t="str">
        <f>VLOOKUP(P2408,Key!$A$2:$D$160,4,FALSE)</f>
        <v>Home - MDR</v>
      </c>
      <c r="T2408" s="5" t="b">
        <v>0</v>
      </c>
      <c r="U2408" s="4">
        <f t="shared" si="307"/>
        <v>14482.874008900517</v>
      </c>
      <c r="Z2408" s="11"/>
      <c r="AA2408" s="11"/>
      <c r="AB2408" s="11"/>
      <c r="AC2408" s="11"/>
      <c r="AE2408" s="11"/>
      <c r="AF2408" s="11"/>
      <c r="BL2408" s="11"/>
      <c r="BM2408" s="11"/>
      <c r="BN2408" s="11"/>
      <c r="BO2408" s="11"/>
      <c r="BP2408" s="11"/>
      <c r="BQ2408" s="11"/>
      <c r="BR2408" s="11"/>
      <c r="CB2408" s="11"/>
      <c r="CJ2408" s="11"/>
      <c r="CK2408" s="11"/>
    </row>
    <row r="2409" spans="1:89" x14ac:dyDescent="0.2">
      <c r="A2409">
        <v>11783804098</v>
      </c>
      <c r="B2409" t="s">
        <v>2067</v>
      </c>
      <c r="D2409" s="9">
        <v>45474</v>
      </c>
      <c r="F2409" s="7">
        <f t="shared" si="308"/>
        <v>45474</v>
      </c>
      <c r="G2409" s="6">
        <f t="shared" si="309"/>
        <v>7</v>
      </c>
      <c r="H2409" s="6">
        <f t="shared" si="310"/>
        <v>1</v>
      </c>
      <c r="I2409" s="6">
        <f t="shared" si="311"/>
        <v>2024</v>
      </c>
      <c r="J2409" t="s">
        <v>4</v>
      </c>
      <c r="K2409" t="s">
        <v>5</v>
      </c>
      <c r="L2409">
        <v>3829</v>
      </c>
      <c r="M2409">
        <v>13439.4697265625</v>
      </c>
      <c r="N2409" s="4">
        <f t="shared" si="305"/>
        <v>13.4394697265625</v>
      </c>
      <c r="O2409" s="4">
        <f t="shared" si="306"/>
        <v>8.350896743463867</v>
      </c>
      <c r="P2409" s="5" t="s">
        <v>847</v>
      </c>
      <c r="Q2409" t="str">
        <f>VLOOKUP(P2409,Key!$A$2:$C$160,2,FALSE)</f>
        <v>Home - MDR</v>
      </c>
      <c r="R2409" t="str">
        <f>VLOOKUP(P2409,Key!$A$2:$C$160,3,FALSE)</f>
        <v>Home - MDR</v>
      </c>
      <c r="S2409" t="str">
        <f>VLOOKUP(P2409,Key!$A$2:$D$160,4,FALSE)</f>
        <v>Home - MDR</v>
      </c>
      <c r="T2409" s="5" t="b">
        <v>0</v>
      </c>
      <c r="U2409" s="4">
        <f t="shared" si="307"/>
        <v>14491.224905643981</v>
      </c>
      <c r="Z2409" s="11"/>
      <c r="AA2409" s="11"/>
      <c r="AD2409" s="11"/>
      <c r="AP2409" s="11"/>
      <c r="BL2409" s="11"/>
      <c r="BM2409" s="11"/>
      <c r="BN2409" s="11"/>
      <c r="BP2409" s="11"/>
      <c r="BQ2409" s="11"/>
      <c r="BR2409" s="11"/>
      <c r="CB2409" s="11"/>
      <c r="CJ2409" s="11"/>
    </row>
    <row r="2410" spans="1:89" x14ac:dyDescent="0.2">
      <c r="A2410">
        <v>11792503587</v>
      </c>
      <c r="B2410" t="s">
        <v>2068</v>
      </c>
      <c r="D2410" s="9">
        <v>45475</v>
      </c>
      <c r="F2410" s="7">
        <f t="shared" si="308"/>
        <v>45475</v>
      </c>
      <c r="G2410" s="6">
        <f t="shared" si="309"/>
        <v>7</v>
      </c>
      <c r="H2410" s="6">
        <f t="shared" si="310"/>
        <v>2</v>
      </c>
      <c r="I2410" s="6">
        <f t="shared" si="311"/>
        <v>2024</v>
      </c>
      <c r="J2410" t="s">
        <v>7</v>
      </c>
      <c r="K2410" t="s">
        <v>5</v>
      </c>
      <c r="L2410">
        <v>3844</v>
      </c>
      <c r="M2410">
        <v>13376.26953125</v>
      </c>
      <c r="N2410" s="4">
        <f t="shared" si="305"/>
        <v>13.376269531249999</v>
      </c>
      <c r="O2410" s="4">
        <f t="shared" si="306"/>
        <v>8.3116259749023431</v>
      </c>
      <c r="P2410" s="5" t="s">
        <v>847</v>
      </c>
      <c r="Q2410" t="str">
        <f>VLOOKUP(P2410,Key!$A$2:$C$160,2,FALSE)</f>
        <v>Home - MDR</v>
      </c>
      <c r="R2410" t="str">
        <f>VLOOKUP(P2410,Key!$A$2:$C$160,3,FALSE)</f>
        <v>Home - MDR</v>
      </c>
      <c r="S2410" t="str">
        <f>VLOOKUP(P2410,Key!$A$2:$D$160,4,FALSE)</f>
        <v>Home - MDR</v>
      </c>
      <c r="T2410" s="5" t="b">
        <v>0</v>
      </c>
      <c r="U2410" s="4">
        <f t="shared" si="307"/>
        <v>14499.536531618884</v>
      </c>
      <c r="Z2410" s="11"/>
      <c r="AB2410" s="11"/>
      <c r="AC2410" s="11"/>
      <c r="AE2410" s="11"/>
      <c r="AF2410" s="11"/>
      <c r="BL2410" s="11"/>
      <c r="BM2410" s="11"/>
      <c r="BN2410" s="11"/>
      <c r="BO2410" s="11"/>
      <c r="BP2410" s="11"/>
      <c r="BQ2410" s="11"/>
      <c r="BR2410" s="11"/>
      <c r="CJ2410" s="11"/>
    </row>
    <row r="2411" spans="1:89" x14ac:dyDescent="0.2">
      <c r="A2411">
        <v>11800944817</v>
      </c>
      <c r="B2411" t="s">
        <v>2069</v>
      </c>
      <c r="D2411" s="9">
        <v>45476</v>
      </c>
      <c r="F2411" s="7">
        <f t="shared" si="308"/>
        <v>45476</v>
      </c>
      <c r="G2411" s="6">
        <f t="shared" si="309"/>
        <v>7</v>
      </c>
      <c r="H2411" s="6">
        <f t="shared" si="310"/>
        <v>3</v>
      </c>
      <c r="I2411" s="6">
        <f t="shared" si="311"/>
        <v>2024</v>
      </c>
      <c r="J2411" t="s">
        <v>7</v>
      </c>
      <c r="K2411" t="s">
        <v>5</v>
      </c>
      <c r="L2411">
        <v>3355</v>
      </c>
      <c r="M2411">
        <v>11672.3798828125</v>
      </c>
      <c r="N2411" s="4">
        <f t="shared" si="305"/>
        <v>11.6723798828125</v>
      </c>
      <c r="O2411" s="4">
        <f t="shared" si="306"/>
        <v>7.252878360163086</v>
      </c>
      <c r="P2411" s="5" t="s">
        <v>847</v>
      </c>
      <c r="Q2411" t="str">
        <f>VLOOKUP(P2411,Key!$A$2:$C$160,2,FALSE)</f>
        <v>Home - MDR</v>
      </c>
      <c r="R2411" t="str">
        <f>VLOOKUP(P2411,Key!$A$2:$C$160,3,FALSE)</f>
        <v>Home - MDR</v>
      </c>
      <c r="S2411" t="str">
        <f>VLOOKUP(P2411,Key!$A$2:$D$160,4,FALSE)</f>
        <v>Home - MDR</v>
      </c>
      <c r="T2411" s="5" t="b">
        <v>0</v>
      </c>
      <c r="U2411" s="4">
        <f t="shared" si="307"/>
        <v>14506.789409979046</v>
      </c>
      <c r="Z2411" s="11"/>
      <c r="AA2411" s="11"/>
      <c r="AD2411" s="11"/>
      <c r="AE2411" s="11"/>
      <c r="AF2411" s="11"/>
      <c r="BL2411" s="11"/>
      <c r="BM2411" s="11"/>
      <c r="BN2411" s="11"/>
      <c r="BO2411" s="11"/>
      <c r="BP2411" s="11"/>
      <c r="BQ2411" s="11"/>
      <c r="BR2411" s="11"/>
      <c r="CB2411" s="11"/>
      <c r="CJ2411" s="11"/>
    </row>
    <row r="2412" spans="1:89" x14ac:dyDescent="0.2">
      <c r="A2412">
        <v>11808781546</v>
      </c>
      <c r="B2412" t="s">
        <v>2070</v>
      </c>
      <c r="D2412" s="9">
        <v>45477</v>
      </c>
      <c r="F2412" s="7">
        <f t="shared" si="308"/>
        <v>45477</v>
      </c>
      <c r="G2412" s="6">
        <f t="shared" si="309"/>
        <v>7</v>
      </c>
      <c r="H2412" s="6">
        <f t="shared" si="310"/>
        <v>4</v>
      </c>
      <c r="I2412" s="6">
        <f t="shared" si="311"/>
        <v>2024</v>
      </c>
      <c r="J2412" t="s">
        <v>7</v>
      </c>
      <c r="K2412" t="s">
        <v>5</v>
      </c>
      <c r="L2412">
        <v>3163</v>
      </c>
      <c r="M2412">
        <v>10730</v>
      </c>
      <c r="N2412" s="4">
        <f t="shared" si="305"/>
        <v>10.73</v>
      </c>
      <c r="O2412" s="4">
        <f t="shared" si="306"/>
        <v>6.6673108299999999</v>
      </c>
      <c r="P2412" s="5" t="s">
        <v>847</v>
      </c>
      <c r="Q2412" t="str">
        <f>VLOOKUP(P2412,Key!$A$2:$C$160,2,FALSE)</f>
        <v>Home - MDR</v>
      </c>
      <c r="R2412" t="str">
        <f>VLOOKUP(P2412,Key!$A$2:$C$160,3,FALSE)</f>
        <v>Home - MDR</v>
      </c>
      <c r="S2412" t="str">
        <f>VLOOKUP(P2412,Key!$A$2:$D$160,4,FALSE)</f>
        <v>Home - MDR</v>
      </c>
      <c r="T2412" s="5" t="b">
        <v>0</v>
      </c>
      <c r="U2412" s="4">
        <f t="shared" si="307"/>
        <v>14513.456720809047</v>
      </c>
      <c r="Z2412" s="11"/>
      <c r="AA2412" s="11"/>
      <c r="AB2412" s="11"/>
      <c r="AC2412" s="11"/>
      <c r="AD2412" s="11"/>
      <c r="AE2412" s="11"/>
      <c r="AF2412" s="11"/>
      <c r="AP2412" s="11"/>
      <c r="BM2412" s="11"/>
      <c r="BO2412" s="11"/>
      <c r="BP2412" s="11"/>
      <c r="BQ2412" s="11"/>
      <c r="BR2412" s="11"/>
      <c r="CB2412" s="11"/>
      <c r="CJ2412" s="11"/>
    </row>
    <row r="2413" spans="1:89" x14ac:dyDescent="0.2">
      <c r="A2413">
        <v>11816001561</v>
      </c>
      <c r="B2413" t="s">
        <v>2071</v>
      </c>
      <c r="D2413" s="9">
        <v>45478</v>
      </c>
      <c r="F2413" s="7">
        <f t="shared" si="308"/>
        <v>45478</v>
      </c>
      <c r="G2413" s="6">
        <f t="shared" si="309"/>
        <v>7</v>
      </c>
      <c r="H2413" s="6">
        <f t="shared" si="310"/>
        <v>5</v>
      </c>
      <c r="I2413" s="6">
        <f t="shared" si="311"/>
        <v>2024</v>
      </c>
      <c r="J2413" t="s">
        <v>4</v>
      </c>
      <c r="K2413" t="s">
        <v>5</v>
      </c>
      <c r="L2413">
        <v>3723</v>
      </c>
      <c r="M2413">
        <v>12761.75</v>
      </c>
      <c r="N2413" s="4">
        <f t="shared" si="305"/>
        <v>12.761749999999999</v>
      </c>
      <c r="O2413" s="4">
        <f t="shared" si="306"/>
        <v>7.9297813592499997</v>
      </c>
      <c r="P2413" s="5" t="s">
        <v>847</v>
      </c>
      <c r="Q2413" t="str">
        <f>VLOOKUP(P2413,Key!$A$2:$C$160,2,FALSE)</f>
        <v>Home - MDR</v>
      </c>
      <c r="R2413" t="str">
        <f>VLOOKUP(P2413,Key!$A$2:$C$160,3,FALSE)</f>
        <v>Home - MDR</v>
      </c>
      <c r="S2413" t="str">
        <f>VLOOKUP(P2413,Key!$A$2:$D$160,4,FALSE)</f>
        <v>Home - MDR</v>
      </c>
      <c r="T2413" s="5" t="b">
        <v>0</v>
      </c>
      <c r="U2413" s="4">
        <f t="shared" si="307"/>
        <v>14521.386502168296</v>
      </c>
      <c r="AA2413" s="11"/>
      <c r="AB2413" s="11"/>
      <c r="AC2413" s="11"/>
      <c r="AD2413" s="11"/>
      <c r="AE2413" s="11"/>
      <c r="AF2413" s="11"/>
      <c r="AG2413" s="11"/>
      <c r="AP2413" s="11"/>
      <c r="BL2413" s="11"/>
      <c r="BM2413" s="11"/>
      <c r="BN2413" s="11"/>
      <c r="BO2413" s="11"/>
      <c r="BP2413" s="11"/>
      <c r="BQ2413" s="11"/>
      <c r="BR2413" s="11"/>
      <c r="CJ2413" s="11"/>
    </row>
    <row r="2414" spans="1:89" x14ac:dyDescent="0.2">
      <c r="A2414">
        <v>11824229029</v>
      </c>
      <c r="B2414" t="s">
        <v>2072</v>
      </c>
      <c r="D2414" s="9">
        <v>45479</v>
      </c>
      <c r="F2414" s="7">
        <f t="shared" si="308"/>
        <v>45479</v>
      </c>
      <c r="G2414" s="6">
        <f t="shared" si="309"/>
        <v>7</v>
      </c>
      <c r="H2414" s="6">
        <f t="shared" si="310"/>
        <v>6</v>
      </c>
      <c r="I2414" s="6">
        <f t="shared" si="311"/>
        <v>2024</v>
      </c>
      <c r="J2414" t="s">
        <v>7</v>
      </c>
      <c r="K2414" t="s">
        <v>5</v>
      </c>
      <c r="L2414">
        <v>2999</v>
      </c>
      <c r="M2414">
        <v>10548.5498046875</v>
      </c>
      <c r="N2414" s="4">
        <f t="shared" si="305"/>
        <v>10.5485498046875</v>
      </c>
      <c r="O2414" s="4">
        <f t="shared" si="306"/>
        <v>6.5545629406884771</v>
      </c>
      <c r="P2414" s="5" t="s">
        <v>847</v>
      </c>
      <c r="Q2414" t="str">
        <f>VLOOKUP(P2414,Key!$A$2:$C$160,2,FALSE)</f>
        <v>Home - MDR</v>
      </c>
      <c r="R2414" t="str">
        <f>VLOOKUP(P2414,Key!$A$2:$C$160,3,FALSE)</f>
        <v>Home - MDR</v>
      </c>
      <c r="S2414" t="str">
        <f>VLOOKUP(P2414,Key!$A$2:$D$160,4,FALSE)</f>
        <v>Home - MDR</v>
      </c>
      <c r="T2414" s="5" t="b">
        <v>0</v>
      </c>
      <c r="U2414" s="4">
        <f t="shared" si="307"/>
        <v>14527.941065108984</v>
      </c>
      <c r="Z2414" s="11"/>
      <c r="AA2414" s="11"/>
      <c r="AB2414" s="11"/>
      <c r="AC2414" s="11"/>
      <c r="AD2414" s="11"/>
      <c r="AE2414" s="11"/>
      <c r="AF2414" s="11"/>
      <c r="BL2414" s="11"/>
      <c r="BM2414" s="11"/>
      <c r="BN2414" s="11"/>
      <c r="BO2414" s="11"/>
      <c r="BQ2414" s="11"/>
      <c r="BR2414" s="11"/>
      <c r="CB2414" s="11"/>
      <c r="CJ2414" s="11"/>
    </row>
    <row r="2415" spans="1:89" x14ac:dyDescent="0.2">
      <c r="A2415">
        <v>11832084319</v>
      </c>
      <c r="B2415" t="s">
        <v>2073</v>
      </c>
      <c r="D2415" s="9">
        <v>45480</v>
      </c>
      <c r="F2415" s="7">
        <f t="shared" si="308"/>
        <v>45480</v>
      </c>
      <c r="G2415" s="6">
        <f t="shared" si="309"/>
        <v>7</v>
      </c>
      <c r="H2415" s="6">
        <f t="shared" si="310"/>
        <v>7</v>
      </c>
      <c r="I2415" s="6">
        <f t="shared" si="311"/>
        <v>2024</v>
      </c>
      <c r="J2415" t="s">
        <v>4</v>
      </c>
      <c r="K2415" t="s">
        <v>5</v>
      </c>
      <c r="L2415">
        <v>2501</v>
      </c>
      <c r="M2415">
        <v>8477.7998046875</v>
      </c>
      <c r="N2415" s="4">
        <f t="shared" si="305"/>
        <v>8.4777998046874998</v>
      </c>
      <c r="O2415" s="4">
        <f t="shared" si="306"/>
        <v>5.267858942438477</v>
      </c>
      <c r="P2415" s="5" t="s">
        <v>847</v>
      </c>
      <c r="Q2415" t="str">
        <f>VLOOKUP(P2415,Key!$A$2:$C$160,2,FALSE)</f>
        <v>Home - MDR</v>
      </c>
      <c r="R2415" t="str">
        <f>VLOOKUP(P2415,Key!$A$2:$C$160,3,FALSE)</f>
        <v>Home - MDR</v>
      </c>
      <c r="S2415" t="str">
        <f>VLOOKUP(P2415,Key!$A$2:$D$160,4,FALSE)</f>
        <v>Home - MDR</v>
      </c>
      <c r="T2415" s="5" t="b">
        <v>0</v>
      </c>
      <c r="U2415" s="4">
        <f t="shared" si="307"/>
        <v>14533.208924051421</v>
      </c>
      <c r="AA2415" s="11"/>
      <c r="AB2415" s="11"/>
      <c r="AC2415" s="11"/>
      <c r="AD2415" s="11"/>
      <c r="AE2415" s="11"/>
      <c r="AF2415" s="11"/>
      <c r="AP2415" s="11"/>
      <c r="BM2415" s="11"/>
      <c r="BN2415" s="11"/>
      <c r="BO2415" s="11"/>
      <c r="BP2415" s="11"/>
      <c r="BQ2415" s="11"/>
      <c r="BR2415" s="11"/>
      <c r="CJ2415" s="11"/>
    </row>
    <row r="2416" spans="1:89" x14ac:dyDescent="0.2">
      <c r="A2416">
        <v>11839531982</v>
      </c>
      <c r="B2416" t="s">
        <v>2074</v>
      </c>
      <c r="D2416" s="9">
        <v>45481</v>
      </c>
      <c r="F2416" s="7">
        <f t="shared" si="308"/>
        <v>45481</v>
      </c>
      <c r="G2416" s="6">
        <f t="shared" si="309"/>
        <v>7</v>
      </c>
      <c r="H2416" s="6">
        <f t="shared" si="310"/>
        <v>8</v>
      </c>
      <c r="I2416" s="6">
        <f t="shared" si="311"/>
        <v>2024</v>
      </c>
      <c r="J2416" t="s">
        <v>4</v>
      </c>
      <c r="K2416" t="s">
        <v>5</v>
      </c>
      <c r="L2416">
        <v>3822</v>
      </c>
      <c r="M2416">
        <v>13169.7099609375</v>
      </c>
      <c r="N2416" s="4">
        <f t="shared" si="305"/>
        <v>13.169709960937499</v>
      </c>
      <c r="O2416" s="4">
        <f t="shared" si="306"/>
        <v>8.1832758481376953</v>
      </c>
      <c r="P2416" s="5" t="s">
        <v>847</v>
      </c>
      <c r="Q2416" t="str">
        <f>VLOOKUP(P2416,Key!$A$2:$C$160,2,FALSE)</f>
        <v>Home - MDR</v>
      </c>
      <c r="R2416" t="str">
        <f>VLOOKUP(P2416,Key!$A$2:$C$160,3,FALSE)</f>
        <v>Home - MDR</v>
      </c>
      <c r="S2416" t="str">
        <f>VLOOKUP(P2416,Key!$A$2:$D$160,4,FALSE)</f>
        <v>Home - MDR</v>
      </c>
      <c r="T2416" s="5" t="b">
        <v>0</v>
      </c>
      <c r="U2416" s="4">
        <f t="shared" si="307"/>
        <v>14541.392199899559</v>
      </c>
      <c r="Z2416" s="11"/>
      <c r="AA2416" s="11"/>
      <c r="AB2416" s="11"/>
      <c r="AC2416" s="11"/>
      <c r="AD2416" s="11"/>
      <c r="AE2416" s="11"/>
      <c r="AF2416" s="11"/>
      <c r="AP2416" s="11"/>
      <c r="BL2416" s="11"/>
      <c r="BM2416" s="11"/>
      <c r="BN2416" s="11"/>
      <c r="BO2416" s="11"/>
      <c r="BP2416" s="11"/>
      <c r="BQ2416" s="11"/>
      <c r="BR2416" s="11"/>
      <c r="CB2416" s="11"/>
      <c r="CJ2416" s="11"/>
    </row>
    <row r="2417" spans="1:89" x14ac:dyDescent="0.2">
      <c r="A2417">
        <v>11847846677</v>
      </c>
      <c r="B2417" t="s">
        <v>2075</v>
      </c>
      <c r="D2417" s="9">
        <v>45482</v>
      </c>
      <c r="F2417" s="7">
        <f t="shared" si="308"/>
        <v>45482</v>
      </c>
      <c r="G2417" s="6">
        <f t="shared" si="309"/>
        <v>7</v>
      </c>
      <c r="H2417" s="6">
        <f t="shared" si="310"/>
        <v>9</v>
      </c>
      <c r="I2417" s="6">
        <f t="shared" si="311"/>
        <v>2024</v>
      </c>
      <c r="J2417" t="s">
        <v>4</v>
      </c>
      <c r="K2417" t="s">
        <v>5</v>
      </c>
      <c r="L2417">
        <v>3949</v>
      </c>
      <c r="M2417">
        <v>13582.3603515625</v>
      </c>
      <c r="N2417" s="4">
        <f t="shared" si="305"/>
        <v>13.5823603515625</v>
      </c>
      <c r="O2417" s="4">
        <f t="shared" si="306"/>
        <v>8.4396848340107429</v>
      </c>
      <c r="P2417" s="5" t="s">
        <v>847</v>
      </c>
      <c r="Q2417" t="str">
        <f>VLOOKUP(P2417,Key!$A$2:$C$160,2,FALSE)</f>
        <v>Home - MDR</v>
      </c>
      <c r="R2417" t="str">
        <f>VLOOKUP(P2417,Key!$A$2:$C$160,3,FALSE)</f>
        <v>Home - MDR</v>
      </c>
      <c r="S2417" t="str">
        <f>VLOOKUP(P2417,Key!$A$2:$D$160,4,FALSE)</f>
        <v>Home - MDR</v>
      </c>
      <c r="T2417" s="5" t="b">
        <v>0</v>
      </c>
      <c r="U2417" s="4">
        <f t="shared" si="307"/>
        <v>14549.83188473357</v>
      </c>
      <c r="AA2417" s="11"/>
      <c r="AB2417" s="11"/>
      <c r="AC2417" s="11"/>
      <c r="AD2417" s="11"/>
      <c r="AE2417" s="11"/>
      <c r="AF2417" s="11"/>
      <c r="BL2417" s="11"/>
      <c r="BM2417" s="11"/>
      <c r="BO2417" s="11"/>
      <c r="BP2417" s="11"/>
      <c r="BQ2417" s="11"/>
      <c r="BR2417" s="11"/>
      <c r="CB2417" s="11"/>
      <c r="CJ2417" s="11"/>
    </row>
    <row r="2418" spans="1:89" x14ac:dyDescent="0.2">
      <c r="A2418">
        <v>11854939668</v>
      </c>
      <c r="B2418" t="s">
        <v>2076</v>
      </c>
      <c r="D2418" s="9">
        <v>45483</v>
      </c>
      <c r="F2418" s="7">
        <f t="shared" si="308"/>
        <v>45483</v>
      </c>
      <c r="G2418" s="6">
        <f t="shared" si="309"/>
        <v>7</v>
      </c>
      <c r="H2418" s="6">
        <f t="shared" si="310"/>
        <v>10</v>
      </c>
      <c r="I2418" s="6">
        <f t="shared" si="311"/>
        <v>2024</v>
      </c>
      <c r="J2418" t="s">
        <v>6</v>
      </c>
      <c r="K2418" t="s">
        <v>5</v>
      </c>
      <c r="L2418">
        <v>3448</v>
      </c>
      <c r="M2418">
        <v>11850.1396484375</v>
      </c>
      <c r="N2418" s="4">
        <f t="shared" si="305"/>
        <v>11.8501396484375</v>
      </c>
      <c r="O2418" s="4">
        <f t="shared" si="306"/>
        <v>7.3633331234892578</v>
      </c>
      <c r="P2418" t="s">
        <v>1083</v>
      </c>
      <c r="Q2418" t="str">
        <f>VLOOKUP(P2418,Key!$A$2:$C$160,2,FALSE)</f>
        <v>Brussels</v>
      </c>
      <c r="R2418" t="str">
        <f>VLOOKUP(P2418,Key!$A$2:$C$160,3,FALSE)</f>
        <v>Belgium</v>
      </c>
      <c r="S2418" t="str">
        <f>VLOOKUP(P2418,Key!$A$2:$D$160,4,FALSE)</f>
        <v>INT</v>
      </c>
      <c r="T2418" s="5" t="b">
        <v>0</v>
      </c>
      <c r="U2418" s="4">
        <f t="shared" si="307"/>
        <v>14557.195217857059</v>
      </c>
      <c r="Z2418" s="11"/>
      <c r="AA2418" s="11"/>
      <c r="AB2418" s="11"/>
      <c r="AC2418" s="11"/>
      <c r="AD2418" s="11"/>
      <c r="AF2418" s="11"/>
      <c r="BL2418" s="11"/>
      <c r="BM2418" s="11"/>
      <c r="BN2418" s="11"/>
      <c r="BO2418" s="11"/>
      <c r="BP2418" s="11"/>
      <c r="BQ2418" s="11"/>
      <c r="BR2418" s="11"/>
      <c r="BT2418" s="11"/>
      <c r="BZ2418" s="11"/>
      <c r="CB2418" s="11"/>
      <c r="CJ2418" s="11"/>
    </row>
    <row r="2419" spans="1:89" x14ac:dyDescent="0.2">
      <c r="A2419">
        <v>11860167094</v>
      </c>
      <c r="B2419" t="s">
        <v>2077</v>
      </c>
      <c r="D2419" s="9">
        <v>45484</v>
      </c>
      <c r="F2419" s="7">
        <f t="shared" si="308"/>
        <v>45484</v>
      </c>
      <c r="G2419" s="6">
        <f t="shared" si="309"/>
        <v>7</v>
      </c>
      <c r="H2419" s="6">
        <f t="shared" si="310"/>
        <v>11</v>
      </c>
      <c r="I2419" s="6">
        <f t="shared" si="311"/>
        <v>2024</v>
      </c>
      <c r="J2419" t="s">
        <v>4</v>
      </c>
      <c r="K2419" t="s">
        <v>5</v>
      </c>
      <c r="L2419">
        <v>3533</v>
      </c>
      <c r="M2419">
        <v>11950.23046875</v>
      </c>
      <c r="N2419" s="4">
        <f t="shared" si="305"/>
        <v>11.95023046875</v>
      </c>
      <c r="O2419" s="4">
        <f t="shared" si="306"/>
        <v>7.4255266565976568</v>
      </c>
      <c r="P2419" t="s">
        <v>1083</v>
      </c>
      <c r="Q2419" t="str">
        <f>VLOOKUP(P2419,Key!$A$2:$C$160,2,FALSE)</f>
        <v>Brussels</v>
      </c>
      <c r="R2419" t="str">
        <f>VLOOKUP(P2419,Key!$A$2:$C$160,3,FALSE)</f>
        <v>Belgium</v>
      </c>
      <c r="S2419" t="str">
        <f>VLOOKUP(P2419,Key!$A$2:$D$160,4,FALSE)</f>
        <v>INT</v>
      </c>
      <c r="T2419" s="5" t="b">
        <v>0</v>
      </c>
      <c r="U2419" s="4">
        <f t="shared" si="307"/>
        <v>14564.620744513657</v>
      </c>
      <c r="Z2419" s="11"/>
      <c r="AA2419" s="11"/>
      <c r="AB2419" s="11"/>
      <c r="AC2419" s="11"/>
      <c r="AD2419" s="11"/>
      <c r="AF2419" s="11"/>
      <c r="AP2419" s="11"/>
      <c r="BL2419" s="11"/>
      <c r="BN2419" s="11"/>
      <c r="BO2419" s="11"/>
      <c r="BP2419" s="11"/>
      <c r="BQ2419" s="11"/>
      <c r="BR2419" s="11"/>
      <c r="CB2419" s="11"/>
      <c r="CJ2419" s="11"/>
      <c r="CK2419" s="11"/>
    </row>
    <row r="2420" spans="1:89" x14ac:dyDescent="0.2">
      <c r="A2420">
        <v>11868135966</v>
      </c>
      <c r="B2420" t="s">
        <v>2078</v>
      </c>
      <c r="D2420" s="9">
        <v>45485</v>
      </c>
      <c r="F2420" s="7">
        <f t="shared" si="308"/>
        <v>45485</v>
      </c>
      <c r="G2420" s="6">
        <f t="shared" si="309"/>
        <v>7</v>
      </c>
      <c r="H2420" s="6">
        <f t="shared" si="310"/>
        <v>12</v>
      </c>
      <c r="I2420" s="6">
        <f t="shared" si="311"/>
        <v>2024</v>
      </c>
      <c r="J2420" t="s">
        <v>1052</v>
      </c>
      <c r="K2420" t="s">
        <v>5</v>
      </c>
      <c r="L2420">
        <v>3900</v>
      </c>
      <c r="M2420">
        <v>12391.9736328125</v>
      </c>
      <c r="N2420" s="4">
        <f t="shared" si="305"/>
        <v>12.391973632812499</v>
      </c>
      <c r="O2420" s="4">
        <f t="shared" si="306"/>
        <v>7.7000130481943359</v>
      </c>
      <c r="P2420" t="s">
        <v>1083</v>
      </c>
      <c r="Q2420" t="str">
        <f>VLOOKUP(P2420,Key!$A$2:$C$160,2,FALSE)</f>
        <v>Brussels</v>
      </c>
      <c r="R2420" t="str">
        <f>VLOOKUP(P2420,Key!$A$2:$C$160,3,FALSE)</f>
        <v>Belgium</v>
      </c>
      <c r="S2420" t="str">
        <f>VLOOKUP(P2420,Key!$A$2:$D$160,4,FALSE)</f>
        <v>INT</v>
      </c>
      <c r="T2420" t="b">
        <v>1</v>
      </c>
      <c r="U2420" s="4">
        <f t="shared" si="307"/>
        <v>14572.320757561851</v>
      </c>
      <c r="AP2420" s="11"/>
    </row>
    <row r="2421" spans="1:89" x14ac:dyDescent="0.2">
      <c r="A2421">
        <v>11874954489</v>
      </c>
      <c r="B2421" t="s">
        <v>2079</v>
      </c>
      <c r="D2421" s="9">
        <v>45486</v>
      </c>
      <c r="F2421" s="7">
        <f t="shared" si="308"/>
        <v>45486</v>
      </c>
      <c r="G2421" s="6">
        <f t="shared" si="309"/>
        <v>7</v>
      </c>
      <c r="H2421" s="6">
        <f t="shared" si="310"/>
        <v>13</v>
      </c>
      <c r="I2421" s="6">
        <f t="shared" si="311"/>
        <v>2024</v>
      </c>
      <c r="J2421" t="s">
        <v>1052</v>
      </c>
      <c r="K2421" t="s">
        <v>5</v>
      </c>
      <c r="L2421">
        <v>3900</v>
      </c>
      <c r="M2421">
        <v>12552.908203125</v>
      </c>
      <c r="N2421" s="4">
        <f t="shared" si="305"/>
        <v>12.552908203125</v>
      </c>
      <c r="O2421" s="4">
        <f t="shared" si="306"/>
        <v>7.8000131230839846</v>
      </c>
      <c r="P2421" t="s">
        <v>1083</v>
      </c>
      <c r="Q2421" t="str">
        <f>VLOOKUP(P2421,Key!$A$2:$C$160,2,FALSE)</f>
        <v>Brussels</v>
      </c>
      <c r="R2421" t="str">
        <f>VLOOKUP(P2421,Key!$A$2:$C$160,3,FALSE)</f>
        <v>Belgium</v>
      </c>
      <c r="S2421" t="str">
        <f>VLOOKUP(P2421,Key!$A$2:$D$160,4,FALSE)</f>
        <v>INT</v>
      </c>
      <c r="T2421" t="b">
        <v>1</v>
      </c>
      <c r="U2421" s="4">
        <f t="shared" si="307"/>
        <v>14580.120770684935</v>
      </c>
      <c r="AA2421" s="11"/>
      <c r="AP2421" s="11"/>
      <c r="CJ2421" s="11"/>
    </row>
    <row r="2422" spans="1:89" x14ac:dyDescent="0.2">
      <c r="A2422">
        <v>11882964745</v>
      </c>
      <c r="B2422" t="s">
        <v>2080</v>
      </c>
      <c r="D2422" s="9">
        <v>45487</v>
      </c>
      <c r="F2422" s="7">
        <f t="shared" si="308"/>
        <v>45487</v>
      </c>
      <c r="G2422" s="6">
        <f t="shared" si="309"/>
        <v>7</v>
      </c>
      <c r="H2422" s="6">
        <f t="shared" si="310"/>
        <v>14</v>
      </c>
      <c r="I2422" s="6">
        <f t="shared" si="311"/>
        <v>2024</v>
      </c>
      <c r="J2422" t="s">
        <v>1052</v>
      </c>
      <c r="K2422" t="s">
        <v>5</v>
      </c>
      <c r="L2422">
        <v>3240</v>
      </c>
      <c r="M2422">
        <v>10138.8876953125</v>
      </c>
      <c r="N2422" s="4">
        <f t="shared" si="305"/>
        <v>10.1388876953125</v>
      </c>
      <c r="O2422" s="4">
        <f t="shared" si="306"/>
        <v>6.300010786124024</v>
      </c>
      <c r="P2422" t="s">
        <v>1083</v>
      </c>
      <c r="Q2422" t="str">
        <f>VLOOKUP(P2422,Key!$A$2:$C$160,2,FALSE)</f>
        <v>Brussels</v>
      </c>
      <c r="R2422" t="str">
        <f>VLOOKUP(P2422,Key!$A$2:$C$160,3,FALSE)</f>
        <v>Belgium</v>
      </c>
      <c r="S2422" t="str">
        <f>VLOOKUP(P2422,Key!$A$2:$D$160,4,FALSE)</f>
        <v>INT</v>
      </c>
      <c r="T2422" s="5" t="b">
        <v>1</v>
      </c>
      <c r="U2422" s="4">
        <f t="shared" si="307"/>
        <v>14586.420781471059</v>
      </c>
      <c r="AA2422" s="11"/>
      <c r="AP2422" s="11"/>
      <c r="CJ2422" s="11"/>
    </row>
    <row r="2423" spans="1:89" x14ac:dyDescent="0.2">
      <c r="A2423">
        <v>11891860465</v>
      </c>
      <c r="B2423" t="s">
        <v>2081</v>
      </c>
      <c r="D2423" s="9">
        <v>45488</v>
      </c>
      <c r="F2423" s="7">
        <f t="shared" si="308"/>
        <v>45488</v>
      </c>
      <c r="G2423" s="6">
        <f t="shared" si="309"/>
        <v>7</v>
      </c>
      <c r="H2423" s="6">
        <f t="shared" si="310"/>
        <v>15</v>
      </c>
      <c r="I2423" s="6">
        <f t="shared" si="311"/>
        <v>2024</v>
      </c>
      <c r="J2423" t="s">
        <v>4</v>
      </c>
      <c r="K2423" t="s">
        <v>5</v>
      </c>
      <c r="L2423">
        <v>3959</v>
      </c>
      <c r="M2423">
        <v>13224.83984375</v>
      </c>
      <c r="N2423" s="4">
        <f t="shared" si="305"/>
        <v>13.224839843750001</v>
      </c>
      <c r="O2423" s="4">
        <f t="shared" si="306"/>
        <v>8.2175319585507811</v>
      </c>
      <c r="P2423" t="s">
        <v>2130</v>
      </c>
      <c r="Q2423">
        <f>VLOOKUP(P2423,Key!$A$2:$C$160,2,FALSE)</f>
        <v>0</v>
      </c>
      <c r="R2423" t="str">
        <f>VLOOKUP(P2423,Key!$A$2:$C$160,3,FALSE)</f>
        <v>Switzerland</v>
      </c>
      <c r="S2423" t="str">
        <f>VLOOKUP(P2423,Key!$A$2:$D$160,4,FALSE)</f>
        <v>INT</v>
      </c>
      <c r="T2423" s="5" t="b">
        <v>0</v>
      </c>
      <c r="U2423" s="4">
        <f t="shared" si="307"/>
        <v>14594.63831342961</v>
      </c>
      <c r="Z2423" s="11"/>
      <c r="AA2423" s="11"/>
      <c r="AB2423" s="11"/>
      <c r="AC2423" s="11"/>
      <c r="AD2423" s="11"/>
      <c r="AE2423" s="11"/>
      <c r="AP2423" s="11"/>
      <c r="BL2423" s="11"/>
      <c r="BM2423" s="11"/>
      <c r="BN2423" s="11"/>
      <c r="BO2423" s="11"/>
      <c r="BP2423" s="11"/>
      <c r="BQ2423" s="11"/>
      <c r="BR2423" s="11"/>
      <c r="BZ2423" s="11"/>
      <c r="CB2423" s="11"/>
      <c r="CJ2423" s="11"/>
    </row>
    <row r="2424" spans="1:89" x14ac:dyDescent="0.2">
      <c r="A2424">
        <v>11899752122</v>
      </c>
      <c r="B2424" t="s">
        <v>2082</v>
      </c>
      <c r="D2424" s="9">
        <v>45489</v>
      </c>
      <c r="F2424" s="7">
        <f t="shared" si="308"/>
        <v>45489</v>
      </c>
      <c r="G2424" s="6">
        <f t="shared" si="309"/>
        <v>7</v>
      </c>
      <c r="H2424" s="6">
        <f t="shared" si="310"/>
        <v>16</v>
      </c>
      <c r="I2424" s="6">
        <f t="shared" si="311"/>
        <v>2024</v>
      </c>
      <c r="J2424" t="s">
        <v>4</v>
      </c>
      <c r="K2424" t="s">
        <v>5</v>
      </c>
      <c r="L2424">
        <v>4062</v>
      </c>
      <c r="M2424">
        <v>13628.9599609375</v>
      </c>
      <c r="N2424" s="4">
        <f t="shared" si="305"/>
        <v>13.6289599609375</v>
      </c>
      <c r="O2424" s="4">
        <f t="shared" si="306"/>
        <v>8.4686404798876946</v>
      </c>
      <c r="P2424" t="s">
        <v>2130</v>
      </c>
      <c r="Q2424">
        <f>VLOOKUP(P2424,Key!$A$2:$C$160,2,FALSE)</f>
        <v>0</v>
      </c>
      <c r="R2424" t="str">
        <f>VLOOKUP(P2424,Key!$A$2:$C$160,3,FALSE)</f>
        <v>Switzerland</v>
      </c>
      <c r="S2424" t="str">
        <f>VLOOKUP(P2424,Key!$A$2:$D$160,4,FALSE)</f>
        <v>INT</v>
      </c>
      <c r="T2424" s="5" t="b">
        <v>0</v>
      </c>
      <c r="U2424" s="4">
        <f t="shared" si="307"/>
        <v>14603.106953909499</v>
      </c>
      <c r="AA2424" s="11"/>
      <c r="AB2424" s="11"/>
      <c r="AC2424" s="11"/>
      <c r="AD2424" s="11"/>
      <c r="AE2424" s="11"/>
      <c r="AF2424" s="11"/>
      <c r="BL2424" s="11"/>
      <c r="BM2424" s="11"/>
      <c r="BN2424" s="11"/>
      <c r="BO2424" s="11"/>
      <c r="BP2424" s="11"/>
      <c r="BR2424" s="11"/>
      <c r="BT2424" s="11"/>
      <c r="BZ2424" s="11"/>
      <c r="CB2424" s="11"/>
      <c r="CJ2424" s="11"/>
    </row>
    <row r="2425" spans="1:89" x14ac:dyDescent="0.2">
      <c r="A2425">
        <v>11908057085</v>
      </c>
      <c r="B2425" t="s">
        <v>2083</v>
      </c>
      <c r="D2425" s="9">
        <v>45490</v>
      </c>
      <c r="F2425" s="7">
        <f t="shared" si="308"/>
        <v>45490</v>
      </c>
      <c r="G2425" s="6">
        <f t="shared" si="309"/>
        <v>7</v>
      </c>
      <c r="H2425" s="6">
        <f t="shared" si="310"/>
        <v>17</v>
      </c>
      <c r="I2425" s="6">
        <f t="shared" si="311"/>
        <v>2024</v>
      </c>
      <c r="J2425" t="s">
        <v>4</v>
      </c>
      <c r="K2425" t="s">
        <v>5</v>
      </c>
      <c r="L2425">
        <v>3534</v>
      </c>
      <c r="M2425">
        <v>11809.119140625</v>
      </c>
      <c r="N2425" s="4">
        <f t="shared" si="305"/>
        <v>11.809119140625</v>
      </c>
      <c r="O2425" s="4">
        <f t="shared" si="306"/>
        <v>7.3378441695292969</v>
      </c>
      <c r="P2425" t="s">
        <v>2130</v>
      </c>
      <c r="Q2425">
        <f>VLOOKUP(P2425,Key!$A$2:$C$160,2,FALSE)</f>
        <v>0</v>
      </c>
      <c r="R2425" t="str">
        <f>VLOOKUP(P2425,Key!$A$2:$C$160,3,FALSE)</f>
        <v>Switzerland</v>
      </c>
      <c r="S2425" t="str">
        <f>VLOOKUP(P2425,Key!$A$2:$D$160,4,FALSE)</f>
        <v>INT</v>
      </c>
      <c r="T2425" s="5" t="b">
        <v>0</v>
      </c>
      <c r="U2425" s="4">
        <f t="shared" si="307"/>
        <v>14610.444798079028</v>
      </c>
      <c r="Z2425" s="11"/>
      <c r="AA2425" s="11"/>
      <c r="AB2425" s="11"/>
      <c r="AC2425" s="11"/>
      <c r="AD2425" s="11"/>
      <c r="AE2425" s="11"/>
      <c r="AF2425" s="11"/>
      <c r="AP2425" s="11"/>
      <c r="BM2425" s="11"/>
      <c r="BN2425" s="11"/>
      <c r="BP2425" s="11"/>
      <c r="BQ2425" s="11"/>
      <c r="BR2425" s="11"/>
      <c r="CB2425" s="11"/>
      <c r="CJ2425" s="11"/>
      <c r="CK2425" s="11"/>
    </row>
    <row r="2426" spans="1:89" x14ac:dyDescent="0.2">
      <c r="A2426">
        <v>11916602654</v>
      </c>
      <c r="B2426" t="s">
        <v>2084</v>
      </c>
      <c r="D2426" s="9">
        <v>45491</v>
      </c>
      <c r="F2426" s="7">
        <f t="shared" si="308"/>
        <v>45491</v>
      </c>
      <c r="G2426" s="6">
        <f t="shared" si="309"/>
        <v>7</v>
      </c>
      <c r="H2426" s="6">
        <f t="shared" si="310"/>
        <v>18</v>
      </c>
      <c r="I2426" s="6">
        <f t="shared" si="311"/>
        <v>2024</v>
      </c>
      <c r="J2426" t="s">
        <v>4</v>
      </c>
      <c r="K2426" t="s">
        <v>5</v>
      </c>
      <c r="L2426">
        <v>3410</v>
      </c>
      <c r="M2426">
        <v>11687.419921875</v>
      </c>
      <c r="N2426" s="4">
        <f t="shared" ref="N2426:N2460" si="312">M2426/1000</f>
        <v>11.687419921875</v>
      </c>
      <c r="O2426" s="4">
        <f t="shared" ref="O2426:O2460" si="313">M2426*$J$2</f>
        <v>7.2622238042753908</v>
      </c>
      <c r="P2426" t="s">
        <v>2131</v>
      </c>
      <c r="Q2426">
        <f>VLOOKUP(P2426,Key!$A$2:$C$160,2,FALSE)</f>
        <v>0</v>
      </c>
      <c r="R2426" t="str">
        <f>VLOOKUP(P2426,Key!$A$2:$C$160,3,FALSE)</f>
        <v>Switzerland</v>
      </c>
      <c r="S2426" t="str">
        <f>VLOOKUP(P2426,Key!$A$2:$D$160,4,FALSE)</f>
        <v>INT</v>
      </c>
      <c r="T2426" s="5" t="b">
        <v>0</v>
      </c>
      <c r="U2426" s="4">
        <f t="shared" si="307"/>
        <v>14617.707021883303</v>
      </c>
      <c r="Z2426" s="11"/>
      <c r="AA2426" s="11"/>
      <c r="AB2426" s="11"/>
      <c r="AC2426" s="11"/>
      <c r="AD2426" s="11"/>
      <c r="AE2426" s="11"/>
      <c r="AP2426" s="11"/>
      <c r="BL2426" s="11"/>
      <c r="BM2426" s="11"/>
      <c r="BN2426" s="11"/>
      <c r="BO2426" s="11"/>
      <c r="BP2426" s="11"/>
      <c r="BQ2426" s="11"/>
      <c r="BR2426" s="11"/>
      <c r="CB2426" s="11"/>
      <c r="CJ2426" s="11"/>
    </row>
    <row r="2427" spans="1:89" x14ac:dyDescent="0.2">
      <c r="A2427">
        <v>11924585335</v>
      </c>
      <c r="B2427" t="s">
        <v>2085</v>
      </c>
      <c r="D2427" s="9">
        <v>45492</v>
      </c>
      <c r="F2427" s="7">
        <f t="shared" si="308"/>
        <v>45492</v>
      </c>
      <c r="G2427" s="6">
        <f t="shared" si="309"/>
        <v>7</v>
      </c>
      <c r="H2427" s="6">
        <f t="shared" si="310"/>
        <v>19</v>
      </c>
      <c r="I2427" s="6">
        <f t="shared" si="311"/>
        <v>2024</v>
      </c>
      <c r="J2427" t="s">
        <v>1243</v>
      </c>
      <c r="K2427" t="s">
        <v>5</v>
      </c>
      <c r="L2427">
        <v>3600</v>
      </c>
      <c r="M2427">
        <v>11909.1689453125</v>
      </c>
      <c r="N2427" s="4">
        <f t="shared" si="312"/>
        <v>11.9091689453125</v>
      </c>
      <c r="O2427" s="4">
        <f t="shared" si="313"/>
        <v>7.4000122167177738</v>
      </c>
      <c r="P2427" t="s">
        <v>51</v>
      </c>
      <c r="Q2427">
        <f>VLOOKUP(P2427,Key!$A$2:$C$160,2,FALSE)</f>
        <v>0</v>
      </c>
      <c r="R2427" t="str">
        <f>VLOOKUP(P2427,Key!$A$2:$C$160,3,FALSE)</f>
        <v>Netherlands</v>
      </c>
      <c r="S2427" t="str">
        <f>VLOOKUP(P2427,Key!$A$2:$D$160,4,FALSE)</f>
        <v>INT</v>
      </c>
      <c r="T2427" s="5" t="b">
        <v>1</v>
      </c>
      <c r="U2427" s="4">
        <f t="shared" ref="U2427:U2490" si="314">IF(K2427="Run",O2427,0)+U2426</f>
        <v>14625.107034100021</v>
      </c>
      <c r="AA2427" s="11"/>
      <c r="AP2427" s="11"/>
      <c r="CJ2427" s="11"/>
    </row>
    <row r="2428" spans="1:89" x14ac:dyDescent="0.2">
      <c r="A2428">
        <v>11937632958</v>
      </c>
      <c r="B2428" t="s">
        <v>2086</v>
      </c>
      <c r="D2428" s="9">
        <v>45493</v>
      </c>
      <c r="F2428" s="7">
        <f t="shared" si="308"/>
        <v>45493</v>
      </c>
      <c r="G2428" s="6">
        <f t="shared" si="309"/>
        <v>7</v>
      </c>
      <c r="H2428" s="6">
        <f t="shared" si="310"/>
        <v>20</v>
      </c>
      <c r="I2428" s="6">
        <f t="shared" si="311"/>
        <v>2024</v>
      </c>
      <c r="J2428" t="s">
        <v>4</v>
      </c>
      <c r="K2428" t="s">
        <v>5</v>
      </c>
      <c r="L2428">
        <v>3651</v>
      </c>
      <c r="M2428">
        <v>12394.509765625</v>
      </c>
      <c r="N2428" s="4">
        <f t="shared" si="312"/>
        <v>12.394509765624999</v>
      </c>
      <c r="O2428" s="4">
        <f t="shared" si="313"/>
        <v>7.7015889275761724</v>
      </c>
      <c r="P2428" s="5" t="s">
        <v>847</v>
      </c>
      <c r="Q2428" t="str">
        <f>VLOOKUP(P2428,Key!$A$2:$C$160,2,FALSE)</f>
        <v>Home - MDR</v>
      </c>
      <c r="R2428" t="str">
        <f>VLOOKUP(P2428,Key!$A$2:$C$160,3,FALSE)</f>
        <v>Home - MDR</v>
      </c>
      <c r="S2428" t="str">
        <f>VLOOKUP(P2428,Key!$A$2:$D$160,4,FALSE)</f>
        <v>Home - MDR</v>
      </c>
      <c r="T2428" s="5" t="b">
        <v>0</v>
      </c>
      <c r="U2428" s="4">
        <f t="shared" si="314"/>
        <v>14632.808623027597</v>
      </c>
      <c r="Z2428" s="11"/>
      <c r="AA2428" s="11"/>
      <c r="AB2428" s="11"/>
      <c r="AC2428" s="11"/>
      <c r="AD2428" s="11"/>
      <c r="AE2428" s="11"/>
      <c r="AF2428" s="11"/>
      <c r="AP2428" s="11"/>
      <c r="BL2428" s="11"/>
      <c r="BM2428" s="11"/>
      <c r="BN2428" s="11"/>
      <c r="BQ2428" s="11"/>
      <c r="BR2428" s="11"/>
      <c r="CB2428" s="11"/>
      <c r="CJ2428" s="11"/>
    </row>
    <row r="2429" spans="1:89" x14ac:dyDescent="0.2">
      <c r="A2429">
        <v>11945913102</v>
      </c>
      <c r="B2429" t="s">
        <v>2087</v>
      </c>
      <c r="D2429" s="9">
        <v>45494</v>
      </c>
      <c r="F2429" s="7">
        <f t="shared" si="308"/>
        <v>45494</v>
      </c>
      <c r="G2429" s="6">
        <f t="shared" si="309"/>
        <v>7</v>
      </c>
      <c r="H2429" s="6">
        <f t="shared" si="310"/>
        <v>21</v>
      </c>
      <c r="I2429" s="6">
        <f t="shared" si="311"/>
        <v>2024</v>
      </c>
      <c r="J2429" t="s">
        <v>4</v>
      </c>
      <c r="K2429" t="s">
        <v>5</v>
      </c>
      <c r="L2429">
        <v>2443</v>
      </c>
      <c r="M2429">
        <v>8209.5693359375</v>
      </c>
      <c r="N2429" s="4">
        <f t="shared" si="312"/>
        <v>8.2095693359375002</v>
      </c>
      <c r="O2429" s="4">
        <f t="shared" si="313"/>
        <v>5.10118830784082</v>
      </c>
      <c r="P2429" s="5" t="s">
        <v>847</v>
      </c>
      <c r="Q2429" t="str">
        <f>VLOOKUP(P2429,Key!$A$2:$C$160,2,FALSE)</f>
        <v>Home - MDR</v>
      </c>
      <c r="R2429" t="str">
        <f>VLOOKUP(P2429,Key!$A$2:$C$160,3,FALSE)</f>
        <v>Home - MDR</v>
      </c>
      <c r="S2429" t="str">
        <f>VLOOKUP(P2429,Key!$A$2:$D$160,4,FALSE)</f>
        <v>Home - MDR</v>
      </c>
      <c r="T2429" s="5" t="b">
        <v>0</v>
      </c>
      <c r="U2429" s="4">
        <f t="shared" si="314"/>
        <v>14637.909811335438</v>
      </c>
      <c r="Z2429" s="11"/>
      <c r="AA2429" s="11"/>
      <c r="AB2429" s="11"/>
      <c r="AC2429" s="11"/>
      <c r="AF2429" s="11"/>
      <c r="BL2429" s="11"/>
      <c r="BM2429" s="11"/>
      <c r="BN2429" s="11"/>
      <c r="BO2429" s="11"/>
      <c r="BR2429" s="11"/>
      <c r="CJ2429" s="11"/>
    </row>
    <row r="2430" spans="1:89" x14ac:dyDescent="0.2">
      <c r="A2430">
        <v>11953459027</v>
      </c>
      <c r="B2430" t="s">
        <v>2088</v>
      </c>
      <c r="D2430" s="9">
        <v>45495</v>
      </c>
      <c r="F2430" s="7">
        <f t="shared" si="308"/>
        <v>45495</v>
      </c>
      <c r="G2430" s="6">
        <f t="shared" si="309"/>
        <v>7</v>
      </c>
      <c r="H2430" s="6">
        <f t="shared" si="310"/>
        <v>22</v>
      </c>
      <c r="I2430" s="6">
        <f t="shared" si="311"/>
        <v>2024</v>
      </c>
      <c r="J2430" t="s">
        <v>4</v>
      </c>
      <c r="K2430" t="s">
        <v>5</v>
      </c>
      <c r="L2430">
        <v>3962</v>
      </c>
      <c r="M2430">
        <v>13015.1396484375</v>
      </c>
      <c r="N2430" s="4">
        <f t="shared" si="312"/>
        <v>13.015139648437501</v>
      </c>
      <c r="O2430" s="4">
        <f t="shared" si="313"/>
        <v>8.0872303384892579</v>
      </c>
      <c r="P2430" s="5" t="s">
        <v>847</v>
      </c>
      <c r="Q2430" t="str">
        <f>VLOOKUP(P2430,Key!$A$2:$C$160,2,FALSE)</f>
        <v>Home - MDR</v>
      </c>
      <c r="R2430" t="str">
        <f>VLOOKUP(P2430,Key!$A$2:$C$160,3,FALSE)</f>
        <v>Home - MDR</v>
      </c>
      <c r="S2430" t="str">
        <f>VLOOKUP(P2430,Key!$A$2:$D$160,4,FALSE)</f>
        <v>Home - MDR</v>
      </c>
      <c r="T2430" s="5" t="b">
        <v>0</v>
      </c>
      <c r="U2430" s="4">
        <f t="shared" si="314"/>
        <v>14645.997041673927</v>
      </c>
      <c r="Z2430" s="11"/>
      <c r="AA2430" s="11"/>
      <c r="AB2430" s="11"/>
      <c r="AC2430" s="11"/>
      <c r="AE2430" s="11"/>
      <c r="AF2430" s="11"/>
      <c r="BL2430" s="11"/>
      <c r="BM2430" s="11"/>
      <c r="BN2430" s="11"/>
      <c r="BO2430" s="11"/>
      <c r="BP2430" s="11"/>
      <c r="BQ2430" s="11"/>
      <c r="BR2430" s="11"/>
      <c r="CJ2430" s="11"/>
    </row>
    <row r="2431" spans="1:89" x14ac:dyDescent="0.2">
      <c r="A2431">
        <v>11961700203</v>
      </c>
      <c r="B2431" t="s">
        <v>2089</v>
      </c>
      <c r="D2431" s="9">
        <v>45496</v>
      </c>
      <c r="F2431" s="7">
        <f t="shared" si="308"/>
        <v>45496</v>
      </c>
      <c r="G2431" s="6">
        <f t="shared" si="309"/>
        <v>7</v>
      </c>
      <c r="H2431" s="6">
        <f t="shared" si="310"/>
        <v>23</v>
      </c>
      <c r="I2431" s="6">
        <f t="shared" si="311"/>
        <v>2024</v>
      </c>
      <c r="J2431" t="s">
        <v>4</v>
      </c>
      <c r="K2431" t="s">
        <v>5</v>
      </c>
      <c r="L2431">
        <v>3596</v>
      </c>
      <c r="M2431">
        <v>12354.580078125</v>
      </c>
      <c r="N2431" s="4">
        <f t="shared" si="312"/>
        <v>12.354580078125</v>
      </c>
      <c r="O2431" s="4">
        <f t="shared" si="313"/>
        <v>7.6767777777246096</v>
      </c>
      <c r="P2431" s="5" t="s">
        <v>847</v>
      </c>
      <c r="Q2431" t="str">
        <f>VLOOKUP(P2431,Key!$A$2:$C$160,2,FALSE)</f>
        <v>Home - MDR</v>
      </c>
      <c r="R2431" t="str">
        <f>VLOOKUP(P2431,Key!$A$2:$C$160,3,FALSE)</f>
        <v>Home - MDR</v>
      </c>
      <c r="S2431" t="str">
        <f>VLOOKUP(P2431,Key!$A$2:$D$160,4,FALSE)</f>
        <v>Home - MDR</v>
      </c>
      <c r="T2431" s="5" t="b">
        <v>0</v>
      </c>
      <c r="U2431" s="4">
        <f t="shared" si="314"/>
        <v>14653.673819451651</v>
      </c>
      <c r="Z2431" s="11"/>
      <c r="AB2431" s="11"/>
      <c r="AC2431" s="11"/>
      <c r="AF2431" s="11"/>
      <c r="AP2431" s="11"/>
      <c r="BM2431" s="11"/>
      <c r="BN2431" s="11"/>
      <c r="BO2431" s="11"/>
      <c r="BP2431" s="11"/>
      <c r="BQ2431" s="11"/>
      <c r="BR2431" s="11"/>
      <c r="BZ2431" s="11"/>
      <c r="CJ2431" s="11"/>
    </row>
    <row r="2432" spans="1:89" x14ac:dyDescent="0.2">
      <c r="A2432">
        <v>11970786452</v>
      </c>
      <c r="B2432" t="s">
        <v>2090</v>
      </c>
      <c r="D2432" s="9">
        <v>45497</v>
      </c>
      <c r="F2432" s="7">
        <f t="shared" si="308"/>
        <v>45497</v>
      </c>
      <c r="G2432" s="6">
        <f t="shared" si="309"/>
        <v>7</v>
      </c>
      <c r="H2432" s="6">
        <f t="shared" si="310"/>
        <v>24</v>
      </c>
      <c r="I2432" s="6">
        <f t="shared" si="311"/>
        <v>2024</v>
      </c>
      <c r="J2432" t="s">
        <v>4</v>
      </c>
      <c r="K2432" t="s">
        <v>5</v>
      </c>
      <c r="L2432">
        <v>3294</v>
      </c>
      <c r="M2432">
        <v>11427.3203125</v>
      </c>
      <c r="N2432" s="4">
        <f t="shared" si="312"/>
        <v>11.427320312499999</v>
      </c>
      <c r="O2432" s="4">
        <f t="shared" si="313"/>
        <v>7.1006054498984374</v>
      </c>
      <c r="P2432" s="5" t="s">
        <v>847</v>
      </c>
      <c r="Q2432" t="str">
        <f>VLOOKUP(P2432,Key!$A$2:$C$160,2,FALSE)</f>
        <v>Home - MDR</v>
      </c>
      <c r="R2432" t="str">
        <f>VLOOKUP(P2432,Key!$A$2:$C$160,3,FALSE)</f>
        <v>Home - MDR</v>
      </c>
      <c r="S2432" t="str">
        <f>VLOOKUP(P2432,Key!$A$2:$D$160,4,FALSE)</f>
        <v>Home - MDR</v>
      </c>
      <c r="T2432" s="5" t="b">
        <v>0</v>
      </c>
      <c r="U2432" s="4">
        <f t="shared" si="314"/>
        <v>14660.774424901549</v>
      </c>
      <c r="Z2432" s="11"/>
      <c r="AA2432" s="11"/>
      <c r="AB2432" s="11"/>
      <c r="AC2432" s="11"/>
      <c r="AF2432" s="11"/>
      <c r="AP2432" s="11"/>
      <c r="BL2432" s="11"/>
      <c r="BM2432" s="11"/>
      <c r="BO2432" s="11"/>
      <c r="BQ2432" s="11"/>
      <c r="BR2432" s="11"/>
      <c r="CB2432" s="11"/>
      <c r="CJ2432" s="11"/>
    </row>
    <row r="2433" spans="1:89" x14ac:dyDescent="0.2">
      <c r="A2433">
        <v>11979517108</v>
      </c>
      <c r="B2433" t="s">
        <v>2091</v>
      </c>
      <c r="D2433" s="9">
        <v>45498</v>
      </c>
      <c r="F2433" s="7">
        <f t="shared" si="308"/>
        <v>45498</v>
      </c>
      <c r="G2433" s="6">
        <f t="shared" si="309"/>
        <v>7</v>
      </c>
      <c r="H2433" s="6">
        <f t="shared" si="310"/>
        <v>25</v>
      </c>
      <c r="I2433" s="6">
        <f t="shared" si="311"/>
        <v>2024</v>
      </c>
      <c r="J2433" t="s">
        <v>4</v>
      </c>
      <c r="K2433" t="s">
        <v>5</v>
      </c>
      <c r="L2433">
        <v>4014</v>
      </c>
      <c r="M2433">
        <v>13473.1904296875</v>
      </c>
      <c r="N2433" s="4">
        <f t="shared" si="312"/>
        <v>13.4731904296875</v>
      </c>
      <c r="O2433" s="4">
        <f t="shared" si="313"/>
        <v>8.3718498104853509</v>
      </c>
      <c r="P2433" s="5" t="s">
        <v>847</v>
      </c>
      <c r="Q2433" t="str">
        <f>VLOOKUP(P2433,Key!$A$2:$C$160,2,FALSE)</f>
        <v>Home - MDR</v>
      </c>
      <c r="R2433" t="str">
        <f>VLOOKUP(P2433,Key!$A$2:$C$160,3,FALSE)</f>
        <v>Home - MDR</v>
      </c>
      <c r="S2433" t="str">
        <f>VLOOKUP(P2433,Key!$A$2:$D$160,4,FALSE)</f>
        <v>Home - MDR</v>
      </c>
      <c r="T2433" s="5" t="b">
        <v>0</v>
      </c>
      <c r="U2433" s="4">
        <f t="shared" si="314"/>
        <v>14669.146274712033</v>
      </c>
      <c r="Z2433" s="11"/>
      <c r="AA2433" s="11"/>
      <c r="AD2433" s="11"/>
      <c r="AF2433" s="11"/>
      <c r="AP2433" s="11"/>
      <c r="BL2433" s="11"/>
      <c r="BM2433" s="11"/>
      <c r="BP2433" s="11"/>
      <c r="BQ2433" s="11"/>
      <c r="BR2433" s="11"/>
      <c r="CJ2433" s="11"/>
      <c r="CK2433" s="11"/>
    </row>
    <row r="2434" spans="1:89" x14ac:dyDescent="0.2">
      <c r="A2434">
        <v>11987594725</v>
      </c>
      <c r="B2434" t="s">
        <v>2092</v>
      </c>
      <c r="D2434" s="9">
        <v>45499</v>
      </c>
      <c r="F2434" s="7">
        <f t="shared" si="308"/>
        <v>45499</v>
      </c>
      <c r="G2434" s="6">
        <f t="shared" si="309"/>
        <v>7</v>
      </c>
      <c r="H2434" s="6">
        <f t="shared" si="310"/>
        <v>26</v>
      </c>
      <c r="I2434" s="6">
        <f t="shared" si="311"/>
        <v>2024</v>
      </c>
      <c r="J2434" t="s">
        <v>4</v>
      </c>
      <c r="K2434" t="s">
        <v>5</v>
      </c>
      <c r="L2434">
        <v>3819</v>
      </c>
      <c r="M2434">
        <v>13106.2900390625</v>
      </c>
      <c r="N2434" s="4">
        <f t="shared" si="312"/>
        <v>13.1062900390625</v>
      </c>
      <c r="O2434" s="4">
        <f t="shared" si="313"/>
        <v>8.1438685478623043</v>
      </c>
      <c r="P2434" s="5" t="s">
        <v>847</v>
      </c>
      <c r="Q2434" t="str">
        <f>VLOOKUP(P2434,Key!$A$2:$C$160,2,FALSE)</f>
        <v>Home - MDR</v>
      </c>
      <c r="R2434" t="str">
        <f>VLOOKUP(P2434,Key!$A$2:$C$160,3,FALSE)</f>
        <v>Home - MDR</v>
      </c>
      <c r="S2434" t="str">
        <f>VLOOKUP(P2434,Key!$A$2:$D$160,4,FALSE)</f>
        <v>Home - MDR</v>
      </c>
      <c r="T2434" s="5" t="b">
        <v>0</v>
      </c>
      <c r="U2434" s="4">
        <f t="shared" si="314"/>
        <v>14677.290143259896</v>
      </c>
      <c r="Z2434" s="11"/>
      <c r="AA2434" s="11"/>
      <c r="AB2434" s="11"/>
      <c r="AC2434" s="11"/>
      <c r="AD2434" s="11"/>
      <c r="AE2434" s="11"/>
      <c r="AF2434" s="11"/>
      <c r="BL2434" s="11"/>
      <c r="BM2434" s="11"/>
      <c r="BN2434" s="11"/>
      <c r="BP2434" s="11"/>
      <c r="BQ2434" s="11"/>
      <c r="BR2434" s="11"/>
      <c r="CB2434" s="11"/>
      <c r="CJ2434" s="11"/>
    </row>
    <row r="2435" spans="1:89" x14ac:dyDescent="0.2">
      <c r="A2435">
        <v>11996098238</v>
      </c>
      <c r="B2435" t="s">
        <v>2093</v>
      </c>
      <c r="D2435" s="9">
        <v>45500</v>
      </c>
      <c r="F2435" s="7">
        <f t="shared" si="308"/>
        <v>45500</v>
      </c>
      <c r="G2435" s="6">
        <f t="shared" si="309"/>
        <v>7</v>
      </c>
      <c r="H2435" s="6">
        <f t="shared" si="310"/>
        <v>27</v>
      </c>
      <c r="I2435" s="6">
        <f t="shared" si="311"/>
        <v>2024</v>
      </c>
      <c r="J2435" t="s">
        <v>4</v>
      </c>
      <c r="K2435" t="s">
        <v>5</v>
      </c>
      <c r="L2435">
        <v>3615</v>
      </c>
      <c r="M2435">
        <v>12105.7099609375</v>
      </c>
      <c r="N2435" s="4">
        <f t="shared" si="312"/>
        <v>12.105709960937499</v>
      </c>
      <c r="O2435" s="4">
        <f t="shared" si="313"/>
        <v>7.5221371041376957</v>
      </c>
      <c r="P2435" s="5" t="s">
        <v>847</v>
      </c>
      <c r="Q2435" t="str">
        <f>VLOOKUP(P2435,Key!$A$2:$C$160,2,FALSE)</f>
        <v>Home - MDR</v>
      </c>
      <c r="R2435" t="str">
        <f>VLOOKUP(P2435,Key!$A$2:$C$160,3,FALSE)</f>
        <v>Home - MDR</v>
      </c>
      <c r="S2435" t="str">
        <f>VLOOKUP(P2435,Key!$A$2:$D$160,4,FALSE)</f>
        <v>Home - MDR</v>
      </c>
      <c r="T2435" s="5" t="b">
        <v>0</v>
      </c>
      <c r="U2435" s="4">
        <f t="shared" si="314"/>
        <v>14684.812280364033</v>
      </c>
      <c r="Z2435" s="11"/>
      <c r="AA2435" s="11"/>
      <c r="AB2435" s="11"/>
      <c r="AC2435" s="11"/>
      <c r="AD2435" s="11"/>
      <c r="AE2435" s="11"/>
      <c r="AF2435" s="11"/>
      <c r="AP2435" s="11"/>
      <c r="BL2435" s="11"/>
      <c r="BM2435" s="11"/>
      <c r="BN2435" s="11"/>
      <c r="BO2435" s="11"/>
      <c r="BP2435" s="11"/>
      <c r="BQ2435" s="11"/>
      <c r="BR2435" s="11"/>
      <c r="CB2435" s="11"/>
      <c r="CJ2435" s="11"/>
      <c r="CK2435" s="11"/>
    </row>
    <row r="2436" spans="1:89" x14ac:dyDescent="0.2">
      <c r="A2436">
        <v>11998390037</v>
      </c>
      <c r="B2436" t="s">
        <v>2094</v>
      </c>
      <c r="D2436" s="9">
        <v>45501</v>
      </c>
      <c r="F2436" s="7">
        <f t="shared" si="308"/>
        <v>45501</v>
      </c>
      <c r="G2436" s="6">
        <f t="shared" si="309"/>
        <v>7</v>
      </c>
      <c r="H2436" s="6">
        <f t="shared" si="310"/>
        <v>28</v>
      </c>
      <c r="I2436" s="6">
        <f t="shared" si="311"/>
        <v>2024</v>
      </c>
      <c r="J2436" t="s">
        <v>23</v>
      </c>
      <c r="K2436" t="s">
        <v>20</v>
      </c>
      <c r="L2436">
        <v>2194</v>
      </c>
      <c r="M2436">
        <v>7850.91015625</v>
      </c>
      <c r="N2436" s="4">
        <f t="shared" si="312"/>
        <v>7.8509101562500003</v>
      </c>
      <c r="O2436" s="4">
        <f t="shared" si="313"/>
        <v>4.8783278946992192</v>
      </c>
      <c r="P2436" s="5" t="s">
        <v>847</v>
      </c>
      <c r="Q2436" t="str">
        <f>VLOOKUP(P2436,Key!$A$2:$C$160,2,FALSE)</f>
        <v>Home - MDR</v>
      </c>
      <c r="R2436" t="str">
        <f>VLOOKUP(P2436,Key!$A$2:$C$160,3,FALSE)</f>
        <v>Home - MDR</v>
      </c>
      <c r="S2436" t="str">
        <f>VLOOKUP(P2436,Key!$A$2:$D$160,4,FALSE)</f>
        <v>Home - MDR</v>
      </c>
      <c r="T2436" s="5" t="b">
        <v>0</v>
      </c>
      <c r="U2436" s="4">
        <f t="shared" si="314"/>
        <v>14684.812280364033</v>
      </c>
      <c r="Z2436" s="11"/>
      <c r="AA2436" s="11"/>
      <c r="AB2436" s="11"/>
      <c r="AC2436" s="11"/>
      <c r="AD2436" s="11"/>
      <c r="AE2436" s="11"/>
      <c r="AF2436" s="11"/>
      <c r="AO2436" s="11"/>
      <c r="AP2436" s="11"/>
      <c r="BL2436" s="11"/>
      <c r="BM2436" s="11"/>
      <c r="BN2436" s="11"/>
      <c r="BP2436" s="11"/>
      <c r="BQ2436" s="11"/>
      <c r="BR2436" s="11"/>
      <c r="CJ2436" s="11"/>
    </row>
    <row r="2437" spans="1:89" x14ac:dyDescent="0.2">
      <c r="A2437">
        <v>11998679021</v>
      </c>
      <c r="B2437" t="s">
        <v>2095</v>
      </c>
      <c r="D2437" s="9">
        <v>45501</v>
      </c>
      <c r="F2437" s="7">
        <f t="shared" si="308"/>
        <v>45501</v>
      </c>
      <c r="G2437" s="6">
        <f t="shared" si="309"/>
        <v>7</v>
      </c>
      <c r="H2437" s="6">
        <f t="shared" si="310"/>
        <v>28</v>
      </c>
      <c r="I2437" s="6">
        <f t="shared" si="311"/>
        <v>2024</v>
      </c>
      <c r="J2437" t="s">
        <v>26</v>
      </c>
      <c r="K2437" t="s">
        <v>20</v>
      </c>
      <c r="L2437">
        <v>1928</v>
      </c>
      <c r="M2437">
        <v>5949.64013671875</v>
      </c>
      <c r="N2437" s="4">
        <f t="shared" si="312"/>
        <v>5.9496401367187497</v>
      </c>
      <c r="O2437" s="4">
        <f t="shared" si="313"/>
        <v>3.6969338413930664</v>
      </c>
      <c r="P2437" s="5" t="s">
        <v>847</v>
      </c>
      <c r="Q2437" t="str">
        <f>VLOOKUP(P2437,Key!$A$2:$C$160,2,FALSE)</f>
        <v>Home - MDR</v>
      </c>
      <c r="R2437" t="str">
        <f>VLOOKUP(P2437,Key!$A$2:$C$160,3,FALSE)</f>
        <v>Home - MDR</v>
      </c>
      <c r="S2437" t="str">
        <f>VLOOKUP(P2437,Key!$A$2:$D$160,4,FALSE)</f>
        <v>Home - MDR</v>
      </c>
      <c r="T2437" s="5" t="b">
        <v>0</v>
      </c>
      <c r="U2437" s="4">
        <f t="shared" si="314"/>
        <v>14684.812280364033</v>
      </c>
      <c r="AA2437" s="11"/>
      <c r="AB2437" s="11"/>
      <c r="AC2437" s="11"/>
      <c r="AD2437" s="11"/>
      <c r="AE2437" s="11"/>
      <c r="AF2437" s="11"/>
      <c r="AO2437" s="11"/>
      <c r="AP2437" s="11"/>
      <c r="BL2437" s="11"/>
      <c r="BM2437" s="11"/>
      <c r="BN2437" s="11"/>
      <c r="BO2437" s="11"/>
      <c r="BP2437" s="11"/>
      <c r="BQ2437" s="11"/>
      <c r="BR2437" s="11"/>
      <c r="CJ2437" s="11"/>
    </row>
    <row r="2438" spans="1:89" x14ac:dyDescent="0.2">
      <c r="A2438">
        <v>12004298713</v>
      </c>
      <c r="B2438" t="s">
        <v>2096</v>
      </c>
      <c r="D2438" s="9">
        <v>45501</v>
      </c>
      <c r="F2438" s="7">
        <f t="shared" si="308"/>
        <v>45501</v>
      </c>
      <c r="G2438" s="6">
        <f t="shared" si="309"/>
        <v>7</v>
      </c>
      <c r="H2438" s="6">
        <f t="shared" si="310"/>
        <v>28</v>
      </c>
      <c r="I2438" s="6">
        <f t="shared" si="311"/>
        <v>2024</v>
      </c>
      <c r="J2438" t="s">
        <v>4</v>
      </c>
      <c r="K2438" t="s">
        <v>5</v>
      </c>
      <c r="L2438">
        <v>2517</v>
      </c>
      <c r="M2438">
        <v>8591.1103515625</v>
      </c>
      <c r="N2438" s="4">
        <f t="shared" si="312"/>
        <v>8.5911103515625005</v>
      </c>
      <c r="O2438" s="4">
        <f t="shared" si="313"/>
        <v>5.3382668302607419</v>
      </c>
      <c r="P2438" s="5" t="s">
        <v>847</v>
      </c>
      <c r="Q2438" t="str">
        <f>VLOOKUP(P2438,Key!$A$2:$C$160,2,FALSE)</f>
        <v>Home - MDR</v>
      </c>
      <c r="R2438" t="str">
        <f>VLOOKUP(P2438,Key!$A$2:$C$160,3,FALSE)</f>
        <v>Home - MDR</v>
      </c>
      <c r="S2438" t="str">
        <f>VLOOKUP(P2438,Key!$A$2:$D$160,4,FALSE)</f>
        <v>Home - MDR</v>
      </c>
      <c r="T2438" s="5" t="b">
        <v>0</v>
      </c>
      <c r="U2438" s="4">
        <f t="shared" si="314"/>
        <v>14690.150547194293</v>
      </c>
      <c r="AA2438" s="11"/>
      <c r="AB2438" s="11"/>
      <c r="AC2438" s="11"/>
      <c r="AF2438" s="11"/>
      <c r="AP2438" s="11"/>
      <c r="BM2438" s="11"/>
      <c r="BN2438" s="11"/>
      <c r="BP2438" s="11"/>
      <c r="BQ2438" s="11"/>
      <c r="BR2438" s="11"/>
      <c r="CB2438" s="11"/>
      <c r="CJ2438" s="11"/>
    </row>
    <row r="2439" spans="1:89" x14ac:dyDescent="0.2">
      <c r="A2439">
        <v>12012476457</v>
      </c>
      <c r="B2439" t="s">
        <v>2097</v>
      </c>
      <c r="D2439" s="9">
        <v>45502</v>
      </c>
      <c r="F2439" s="7">
        <f t="shared" si="308"/>
        <v>45502</v>
      </c>
      <c r="G2439" s="6">
        <f t="shared" si="309"/>
        <v>7</v>
      </c>
      <c r="H2439" s="6">
        <f t="shared" si="310"/>
        <v>29</v>
      </c>
      <c r="I2439" s="6">
        <f t="shared" si="311"/>
        <v>2024</v>
      </c>
      <c r="J2439" t="s">
        <v>7</v>
      </c>
      <c r="K2439" t="s">
        <v>5</v>
      </c>
      <c r="L2439">
        <v>5129</v>
      </c>
      <c r="M2439">
        <v>17295.4609375</v>
      </c>
      <c r="N2439" s="4">
        <f t="shared" si="312"/>
        <v>17.2954609375</v>
      </c>
      <c r="O2439" s="4">
        <f t="shared" si="313"/>
        <v>10.746897858195313</v>
      </c>
      <c r="P2439" s="5" t="s">
        <v>847</v>
      </c>
      <c r="Q2439" t="str">
        <f>VLOOKUP(P2439,Key!$A$2:$C$160,2,FALSE)</f>
        <v>Home - MDR</v>
      </c>
      <c r="R2439" t="str">
        <f>VLOOKUP(P2439,Key!$A$2:$C$160,3,FALSE)</f>
        <v>Home - MDR</v>
      </c>
      <c r="S2439" t="str">
        <f>VLOOKUP(P2439,Key!$A$2:$D$160,4,FALSE)</f>
        <v>Home - MDR</v>
      </c>
      <c r="T2439" s="5" t="b">
        <v>0</v>
      </c>
      <c r="U2439" s="4">
        <f t="shared" si="314"/>
        <v>14700.897445052487</v>
      </c>
      <c r="Z2439" s="11"/>
      <c r="AA2439" s="11"/>
      <c r="AB2439" s="11"/>
      <c r="AC2439" s="11"/>
      <c r="AD2439" s="11"/>
      <c r="AE2439" s="11"/>
      <c r="AP2439" s="11"/>
      <c r="BL2439" s="11"/>
      <c r="BM2439" s="11"/>
      <c r="BN2439" s="11"/>
      <c r="BO2439" s="11"/>
      <c r="BP2439" s="11"/>
      <c r="BQ2439" s="11"/>
      <c r="BR2439" s="11"/>
      <c r="CJ2439" s="11"/>
    </row>
    <row r="2440" spans="1:89" x14ac:dyDescent="0.2">
      <c r="A2440">
        <v>12019030519</v>
      </c>
      <c r="B2440" t="s">
        <v>2098</v>
      </c>
      <c r="D2440" s="9">
        <v>45503</v>
      </c>
      <c r="F2440" s="7">
        <f t="shared" si="308"/>
        <v>45503</v>
      </c>
      <c r="G2440" s="6">
        <f t="shared" si="309"/>
        <v>7</v>
      </c>
      <c r="H2440" s="6">
        <f t="shared" si="310"/>
        <v>30</v>
      </c>
      <c r="I2440" s="6">
        <f t="shared" si="311"/>
        <v>2024</v>
      </c>
      <c r="J2440" t="s">
        <v>1117</v>
      </c>
      <c r="K2440" t="s">
        <v>5</v>
      </c>
      <c r="L2440">
        <v>3780</v>
      </c>
      <c r="M2440">
        <v>11909.1689453125</v>
      </c>
      <c r="N2440" s="4">
        <f t="shared" si="312"/>
        <v>11.9091689453125</v>
      </c>
      <c r="O2440" s="4">
        <f t="shared" si="313"/>
        <v>7.4000122167177738</v>
      </c>
      <c r="P2440" s="5" t="s">
        <v>847</v>
      </c>
      <c r="Q2440" t="str">
        <f>VLOOKUP(P2440,Key!$A$2:$C$160,2,FALSE)</f>
        <v>Home - MDR</v>
      </c>
      <c r="R2440" t="str">
        <f>VLOOKUP(P2440,Key!$A$2:$C$160,3,FALSE)</f>
        <v>Home - MDR</v>
      </c>
      <c r="S2440" t="str">
        <f>VLOOKUP(P2440,Key!$A$2:$D$160,4,FALSE)</f>
        <v>Home - MDR</v>
      </c>
      <c r="T2440" t="b">
        <v>1</v>
      </c>
      <c r="U2440" s="4">
        <f t="shared" si="314"/>
        <v>14708.297457269206</v>
      </c>
      <c r="AA2440" s="11"/>
      <c r="AP2440" s="11"/>
      <c r="CJ2440" s="11"/>
    </row>
    <row r="2441" spans="1:89" x14ac:dyDescent="0.2">
      <c r="A2441">
        <v>12029768184</v>
      </c>
      <c r="B2441" t="s">
        <v>2099</v>
      </c>
      <c r="D2441" s="9">
        <v>45504</v>
      </c>
      <c r="F2441" s="7">
        <f t="shared" si="308"/>
        <v>45504</v>
      </c>
      <c r="G2441" s="6">
        <f t="shared" si="309"/>
        <v>7</v>
      </c>
      <c r="H2441" s="6">
        <f t="shared" si="310"/>
        <v>31</v>
      </c>
      <c r="I2441" s="6">
        <f t="shared" si="311"/>
        <v>2024</v>
      </c>
      <c r="J2441" t="s">
        <v>7</v>
      </c>
      <c r="K2441" t="s">
        <v>5</v>
      </c>
      <c r="L2441">
        <v>3755</v>
      </c>
      <c r="M2441">
        <v>12653.150390625</v>
      </c>
      <c r="N2441" s="4">
        <f t="shared" si="312"/>
        <v>12.653150390624999</v>
      </c>
      <c r="O2441" s="4">
        <f t="shared" si="313"/>
        <v>7.862300711373047</v>
      </c>
      <c r="P2441" s="5" t="s">
        <v>847</v>
      </c>
      <c r="Q2441" t="str">
        <f>VLOOKUP(P2441,Key!$A$2:$C$160,2,FALSE)</f>
        <v>Home - MDR</v>
      </c>
      <c r="R2441" t="str">
        <f>VLOOKUP(P2441,Key!$A$2:$C$160,3,FALSE)</f>
        <v>Home - MDR</v>
      </c>
      <c r="S2441" t="str">
        <f>VLOOKUP(P2441,Key!$A$2:$D$160,4,FALSE)</f>
        <v>Home - MDR</v>
      </c>
      <c r="T2441" s="5" t="b">
        <v>0</v>
      </c>
      <c r="U2441" s="4">
        <f t="shared" si="314"/>
        <v>14716.159757980578</v>
      </c>
      <c r="Z2441" s="11"/>
      <c r="AA2441" s="11"/>
      <c r="AB2441" s="11"/>
      <c r="AC2441" s="11"/>
      <c r="AD2441" s="11"/>
      <c r="AE2441" s="11"/>
      <c r="AF2441" s="11"/>
      <c r="AP2441" s="11"/>
      <c r="BL2441" s="11"/>
      <c r="BM2441" s="11"/>
      <c r="BN2441" s="11"/>
      <c r="BO2441" s="11"/>
      <c r="BP2441" s="11"/>
      <c r="BQ2441" s="11"/>
      <c r="BR2441" s="11"/>
      <c r="CB2441" s="11"/>
      <c r="CJ2441" s="11"/>
      <c r="CK2441" s="11"/>
    </row>
    <row r="2442" spans="1:89" x14ac:dyDescent="0.2">
      <c r="A2442">
        <v>12037717278</v>
      </c>
      <c r="B2442" t="s">
        <v>2100</v>
      </c>
      <c r="D2442" s="9">
        <v>45505</v>
      </c>
      <c r="F2442" s="7">
        <f t="shared" si="308"/>
        <v>45505</v>
      </c>
      <c r="G2442" s="6">
        <f t="shared" si="309"/>
        <v>8</v>
      </c>
      <c r="H2442" s="6">
        <f t="shared" si="310"/>
        <v>1</v>
      </c>
      <c r="I2442" s="6">
        <f t="shared" si="311"/>
        <v>2024</v>
      </c>
      <c r="J2442" t="s">
        <v>7</v>
      </c>
      <c r="K2442" t="s">
        <v>5</v>
      </c>
      <c r="L2442">
        <v>3472</v>
      </c>
      <c r="M2442">
        <v>11933.4599609375</v>
      </c>
      <c r="N2442" s="4">
        <f t="shared" si="312"/>
        <v>11.933459960937499</v>
      </c>
      <c r="O2442" s="4">
        <f t="shared" si="313"/>
        <v>7.4151059493876952</v>
      </c>
      <c r="P2442" s="5" t="s">
        <v>847</v>
      </c>
      <c r="Q2442" t="str">
        <f>VLOOKUP(P2442,Key!$A$2:$C$160,2,FALSE)</f>
        <v>Home - MDR</v>
      </c>
      <c r="R2442" t="str">
        <f>VLOOKUP(P2442,Key!$A$2:$C$160,3,FALSE)</f>
        <v>Home - MDR</v>
      </c>
      <c r="S2442" t="str">
        <f>VLOOKUP(P2442,Key!$A$2:$D$160,4,FALSE)</f>
        <v>Home - MDR</v>
      </c>
      <c r="T2442" s="5" t="b">
        <v>0</v>
      </c>
      <c r="U2442" s="4">
        <f t="shared" si="314"/>
        <v>14723.574863929965</v>
      </c>
      <c r="Z2442" s="11"/>
      <c r="AA2442" s="11"/>
      <c r="AB2442" s="11"/>
      <c r="AC2442" s="11"/>
      <c r="AD2442" s="11"/>
      <c r="AF2442" s="11"/>
      <c r="AP2442" s="11"/>
      <c r="BL2442" s="11"/>
      <c r="BM2442" s="11"/>
      <c r="BO2442" s="11"/>
      <c r="BP2442" s="11"/>
      <c r="BQ2442" s="11"/>
      <c r="BR2442" s="11"/>
      <c r="CJ2442" s="11"/>
    </row>
    <row r="2443" spans="1:89" x14ac:dyDescent="0.2">
      <c r="A2443">
        <v>12045455472</v>
      </c>
      <c r="B2443" t="s">
        <v>2101</v>
      </c>
      <c r="D2443" s="9">
        <v>45506</v>
      </c>
      <c r="F2443" s="7">
        <f t="shared" si="308"/>
        <v>45506</v>
      </c>
      <c r="G2443" s="6">
        <f t="shared" si="309"/>
        <v>8</v>
      </c>
      <c r="H2443" s="6">
        <f t="shared" si="310"/>
        <v>2</v>
      </c>
      <c r="I2443" s="6">
        <f t="shared" si="311"/>
        <v>2024</v>
      </c>
      <c r="J2443" t="s">
        <v>4</v>
      </c>
      <c r="K2443" t="s">
        <v>5</v>
      </c>
      <c r="L2443">
        <v>3625</v>
      </c>
      <c r="M2443">
        <v>12497.740234375</v>
      </c>
      <c r="N2443" s="4">
        <f t="shared" si="312"/>
        <v>12.497740234375</v>
      </c>
      <c r="O2443" s="4">
        <f t="shared" si="313"/>
        <v>7.7657333471738283</v>
      </c>
      <c r="P2443" s="5" t="s">
        <v>847</v>
      </c>
      <c r="Q2443" t="str">
        <f>VLOOKUP(P2443,Key!$A$2:$C$160,2,FALSE)</f>
        <v>Home - MDR</v>
      </c>
      <c r="R2443" t="str">
        <f>VLOOKUP(P2443,Key!$A$2:$C$160,3,FALSE)</f>
        <v>Home - MDR</v>
      </c>
      <c r="S2443" t="str">
        <f>VLOOKUP(P2443,Key!$A$2:$D$160,4,FALSE)</f>
        <v>Home - MDR</v>
      </c>
      <c r="T2443" s="5" t="b">
        <v>0</v>
      </c>
      <c r="U2443" s="4">
        <f t="shared" si="314"/>
        <v>14731.34059727714</v>
      </c>
      <c r="Z2443" s="11"/>
      <c r="AA2443" s="11"/>
      <c r="AB2443" s="11"/>
      <c r="AC2443" s="11"/>
      <c r="AE2443" s="11"/>
      <c r="AF2443" s="11"/>
      <c r="BM2443" s="11"/>
      <c r="BN2443" s="11"/>
      <c r="BO2443" s="11"/>
      <c r="BP2443" s="11"/>
      <c r="BQ2443" s="11"/>
      <c r="BR2443" s="11"/>
      <c r="CJ2443" s="11"/>
    </row>
    <row r="2444" spans="1:89" x14ac:dyDescent="0.2">
      <c r="A2444">
        <v>12053985565</v>
      </c>
      <c r="B2444" t="s">
        <v>2102</v>
      </c>
      <c r="D2444" s="9">
        <v>45507</v>
      </c>
      <c r="F2444" s="7">
        <f t="shared" si="308"/>
        <v>45507</v>
      </c>
      <c r="G2444" s="6">
        <f t="shared" si="309"/>
        <v>8</v>
      </c>
      <c r="H2444" s="6">
        <f t="shared" si="310"/>
        <v>3</v>
      </c>
      <c r="I2444" s="6">
        <f t="shared" si="311"/>
        <v>2024</v>
      </c>
      <c r="J2444" t="s">
        <v>4</v>
      </c>
      <c r="K2444" t="s">
        <v>5</v>
      </c>
      <c r="L2444">
        <v>3719</v>
      </c>
      <c r="M2444">
        <v>12556.7802734375</v>
      </c>
      <c r="N2444" s="4">
        <f t="shared" si="312"/>
        <v>12.5567802734375</v>
      </c>
      <c r="O2444" s="4">
        <f t="shared" si="313"/>
        <v>7.8024191152861331</v>
      </c>
      <c r="P2444" s="5" t="s">
        <v>847</v>
      </c>
      <c r="Q2444" t="str">
        <f>VLOOKUP(P2444,Key!$A$2:$C$160,2,FALSE)</f>
        <v>Home - MDR</v>
      </c>
      <c r="R2444" t="str">
        <f>VLOOKUP(P2444,Key!$A$2:$C$160,3,FALSE)</f>
        <v>Home - MDR</v>
      </c>
      <c r="S2444" t="str">
        <f>VLOOKUP(P2444,Key!$A$2:$D$160,4,FALSE)</f>
        <v>Home - MDR</v>
      </c>
      <c r="T2444" s="5" t="b">
        <v>0</v>
      </c>
      <c r="U2444" s="4">
        <f t="shared" si="314"/>
        <v>14739.143016392425</v>
      </c>
      <c r="Z2444" s="11"/>
      <c r="AA2444" s="11"/>
      <c r="AB2444" s="11"/>
      <c r="AC2444" s="11"/>
      <c r="AD2444" s="11"/>
      <c r="AF2444" s="11"/>
      <c r="AP2444" s="11"/>
      <c r="BL2444" s="11"/>
      <c r="BM2444" s="11"/>
      <c r="BN2444" s="11"/>
      <c r="BO2444" s="11"/>
      <c r="BQ2444" s="11"/>
      <c r="CJ2444" s="11"/>
    </row>
    <row r="2445" spans="1:89" x14ac:dyDescent="0.2">
      <c r="A2445">
        <v>12070092429</v>
      </c>
      <c r="B2445" t="s">
        <v>2103</v>
      </c>
      <c r="D2445" s="9">
        <v>45509</v>
      </c>
      <c r="F2445" s="7">
        <f t="shared" si="308"/>
        <v>45509</v>
      </c>
      <c r="G2445" s="6">
        <f t="shared" si="309"/>
        <v>8</v>
      </c>
      <c r="H2445" s="6">
        <f t="shared" si="310"/>
        <v>5</v>
      </c>
      <c r="I2445" s="6">
        <f t="shared" si="311"/>
        <v>2024</v>
      </c>
      <c r="J2445" t="s">
        <v>4</v>
      </c>
      <c r="K2445" t="s">
        <v>5</v>
      </c>
      <c r="L2445">
        <v>3970</v>
      </c>
      <c r="M2445">
        <v>13181.3505859375</v>
      </c>
      <c r="N2445" s="4">
        <f t="shared" si="312"/>
        <v>13.1813505859375</v>
      </c>
      <c r="O2445" s="4">
        <f t="shared" si="313"/>
        <v>8.1905089949345697</v>
      </c>
      <c r="P2445" s="5" t="s">
        <v>847</v>
      </c>
      <c r="Q2445" t="str">
        <f>VLOOKUP(P2445,Key!$A$2:$C$160,2,FALSE)</f>
        <v>Home - MDR</v>
      </c>
      <c r="R2445" t="str">
        <f>VLOOKUP(P2445,Key!$A$2:$C$160,3,FALSE)</f>
        <v>Home - MDR</v>
      </c>
      <c r="S2445" t="str">
        <f>VLOOKUP(P2445,Key!$A$2:$D$160,4,FALSE)</f>
        <v>Home - MDR</v>
      </c>
      <c r="T2445" s="5" t="b">
        <v>0</v>
      </c>
      <c r="U2445" s="4">
        <f t="shared" si="314"/>
        <v>14747.333525387359</v>
      </c>
      <c r="Z2445" s="11"/>
      <c r="AA2445" s="11"/>
      <c r="AB2445" s="11"/>
      <c r="AC2445" s="11"/>
      <c r="AF2445" s="11"/>
      <c r="BL2445" s="11"/>
      <c r="BM2445" s="11"/>
      <c r="BN2445" s="11"/>
      <c r="BO2445" s="11"/>
      <c r="BP2445" s="11"/>
      <c r="BQ2445" s="11"/>
      <c r="BR2445" s="11"/>
      <c r="CJ2445" s="11"/>
    </row>
    <row r="2446" spans="1:89" x14ac:dyDescent="0.2">
      <c r="A2446">
        <v>12079128984</v>
      </c>
      <c r="B2446" t="s">
        <v>2104</v>
      </c>
      <c r="D2446" s="9">
        <v>45510</v>
      </c>
      <c r="F2446" s="7">
        <f t="shared" si="308"/>
        <v>45510</v>
      </c>
      <c r="G2446" s="6">
        <f t="shared" si="309"/>
        <v>8</v>
      </c>
      <c r="H2446" s="6">
        <f t="shared" si="310"/>
        <v>6</v>
      </c>
      <c r="I2446" s="6">
        <f t="shared" si="311"/>
        <v>2024</v>
      </c>
      <c r="J2446" t="s">
        <v>4</v>
      </c>
      <c r="K2446" t="s">
        <v>5</v>
      </c>
      <c r="L2446">
        <v>4019</v>
      </c>
      <c r="M2446">
        <v>13541.169921875</v>
      </c>
      <c r="N2446" s="4">
        <f t="shared" si="312"/>
        <v>13.541169921874999</v>
      </c>
      <c r="O2446" s="4">
        <f t="shared" si="313"/>
        <v>8.4140902955253907</v>
      </c>
      <c r="P2446" s="5" t="s">
        <v>847</v>
      </c>
      <c r="Q2446" t="str">
        <f>VLOOKUP(P2446,Key!$A$2:$C$160,2,FALSE)</f>
        <v>Home - MDR</v>
      </c>
      <c r="R2446" t="str">
        <f>VLOOKUP(P2446,Key!$A$2:$C$160,3,FALSE)</f>
        <v>Home - MDR</v>
      </c>
      <c r="S2446" t="str">
        <f>VLOOKUP(P2446,Key!$A$2:$D$160,4,FALSE)</f>
        <v>Home - MDR</v>
      </c>
      <c r="T2446" s="5" t="b">
        <v>0</v>
      </c>
      <c r="U2446" s="4">
        <f t="shared" si="314"/>
        <v>14755.747615682885</v>
      </c>
      <c r="Z2446" s="11"/>
      <c r="AA2446" s="11"/>
      <c r="AD2446" s="11"/>
      <c r="AE2446" s="11"/>
      <c r="AF2446" s="11"/>
      <c r="AP2446" s="11"/>
      <c r="BL2446" s="11"/>
      <c r="BM2446" s="11"/>
      <c r="BN2446" s="11"/>
      <c r="BO2446" s="11"/>
      <c r="BP2446" s="11"/>
      <c r="BQ2446" s="11"/>
      <c r="CJ2446" s="11"/>
    </row>
    <row r="2447" spans="1:89" x14ac:dyDescent="0.2">
      <c r="A2447">
        <v>12088714654</v>
      </c>
      <c r="B2447" t="s">
        <v>2105</v>
      </c>
      <c r="D2447" s="9">
        <v>45511</v>
      </c>
      <c r="F2447" s="7">
        <f t="shared" si="308"/>
        <v>45511</v>
      </c>
      <c r="G2447" s="6">
        <f t="shared" si="309"/>
        <v>8</v>
      </c>
      <c r="H2447" s="6">
        <f t="shared" si="310"/>
        <v>7</v>
      </c>
      <c r="I2447" s="6">
        <f t="shared" si="311"/>
        <v>2024</v>
      </c>
      <c r="J2447" t="s">
        <v>7</v>
      </c>
      <c r="K2447" t="s">
        <v>5</v>
      </c>
      <c r="L2447">
        <v>4008</v>
      </c>
      <c r="M2447">
        <v>13599.080078125</v>
      </c>
      <c r="N2447" s="4">
        <f t="shared" si="312"/>
        <v>13.599080078125001</v>
      </c>
      <c r="O2447" s="4">
        <f t="shared" si="313"/>
        <v>8.4500739872246093</v>
      </c>
      <c r="P2447" s="5" t="s">
        <v>847</v>
      </c>
      <c r="Q2447" t="str">
        <f>VLOOKUP(P2447,Key!$A$2:$C$160,2,FALSE)</f>
        <v>Home - MDR</v>
      </c>
      <c r="R2447" t="str">
        <f>VLOOKUP(P2447,Key!$A$2:$C$160,3,FALSE)</f>
        <v>Home - MDR</v>
      </c>
      <c r="S2447" t="str">
        <f>VLOOKUP(P2447,Key!$A$2:$D$160,4,FALSE)</f>
        <v>Home - MDR</v>
      </c>
      <c r="T2447" s="5" t="b">
        <v>0</v>
      </c>
      <c r="U2447" s="4">
        <f t="shared" si="314"/>
        <v>14764.197689670109</v>
      </c>
      <c r="Z2447" s="11"/>
      <c r="AB2447" s="11"/>
      <c r="AC2447" s="11"/>
      <c r="AD2447" s="11"/>
      <c r="AE2447" s="11"/>
      <c r="AF2447" s="11"/>
      <c r="AP2447" s="11"/>
      <c r="BL2447" s="11"/>
      <c r="BM2447" s="11"/>
      <c r="BN2447" s="11"/>
      <c r="BO2447" s="11"/>
      <c r="BP2447" s="11"/>
      <c r="BQ2447" s="11"/>
      <c r="BR2447" s="11"/>
      <c r="CB2447" s="11"/>
      <c r="CJ2447" s="11"/>
    </row>
    <row r="2448" spans="1:89" x14ac:dyDescent="0.2">
      <c r="A2448">
        <v>12097145887</v>
      </c>
      <c r="B2448" t="s">
        <v>2106</v>
      </c>
      <c r="D2448" s="9">
        <v>45512</v>
      </c>
      <c r="F2448" s="7">
        <f t="shared" si="308"/>
        <v>45512</v>
      </c>
      <c r="G2448" s="6">
        <f t="shared" si="309"/>
        <v>8</v>
      </c>
      <c r="H2448" s="6">
        <f t="shared" si="310"/>
        <v>8</v>
      </c>
      <c r="I2448" s="6">
        <f t="shared" si="311"/>
        <v>2024</v>
      </c>
      <c r="J2448" t="s">
        <v>7</v>
      </c>
      <c r="K2448" t="s">
        <v>5</v>
      </c>
      <c r="L2448">
        <v>3994</v>
      </c>
      <c r="M2448">
        <v>13172.3203125</v>
      </c>
      <c r="N2448" s="4">
        <f t="shared" si="312"/>
        <v>13.1723203125</v>
      </c>
      <c r="O2448" s="4">
        <f t="shared" si="313"/>
        <v>8.1848978448984369</v>
      </c>
      <c r="P2448" s="5" t="s">
        <v>847</v>
      </c>
      <c r="Q2448" t="str">
        <f>VLOOKUP(P2448,Key!$A$2:$C$160,2,FALSE)</f>
        <v>Home - MDR</v>
      </c>
      <c r="R2448" t="str">
        <f>VLOOKUP(P2448,Key!$A$2:$C$160,3,FALSE)</f>
        <v>Home - MDR</v>
      </c>
      <c r="S2448" t="str">
        <f>VLOOKUP(P2448,Key!$A$2:$D$160,4,FALSE)</f>
        <v>Home - MDR</v>
      </c>
      <c r="T2448" s="5" t="b">
        <v>0</v>
      </c>
      <c r="U2448" s="4">
        <f t="shared" si="314"/>
        <v>14772.382587515007</v>
      </c>
      <c r="AA2448" s="11"/>
      <c r="AB2448" s="11"/>
      <c r="AC2448" s="11"/>
      <c r="AD2448" s="11"/>
      <c r="AE2448" s="11"/>
      <c r="AF2448" s="11"/>
      <c r="BL2448" s="11"/>
      <c r="BM2448" s="11"/>
      <c r="BN2448" s="11"/>
      <c r="BP2448" s="11"/>
      <c r="BQ2448" s="11"/>
      <c r="BR2448" s="11"/>
      <c r="CJ2448" s="11"/>
    </row>
    <row r="2449" spans="1:89" x14ac:dyDescent="0.2">
      <c r="A2449">
        <v>12105454864</v>
      </c>
      <c r="B2449" t="s">
        <v>2107</v>
      </c>
      <c r="D2449" s="9">
        <v>45513</v>
      </c>
      <c r="F2449" s="7">
        <f t="shared" si="308"/>
        <v>45513</v>
      </c>
      <c r="G2449" s="6">
        <f t="shared" si="309"/>
        <v>8</v>
      </c>
      <c r="H2449" s="6">
        <f t="shared" si="310"/>
        <v>9</v>
      </c>
      <c r="I2449" s="6">
        <f t="shared" si="311"/>
        <v>2024</v>
      </c>
      <c r="J2449" t="s">
        <v>7</v>
      </c>
      <c r="K2449" t="s">
        <v>5</v>
      </c>
      <c r="L2449">
        <v>3925</v>
      </c>
      <c r="M2449">
        <v>13279.3896484375</v>
      </c>
      <c r="N2449" s="4">
        <f t="shared" si="312"/>
        <v>13.279389648437499</v>
      </c>
      <c r="O2449" s="4">
        <f t="shared" si="313"/>
        <v>8.2514276252392573</v>
      </c>
      <c r="P2449" s="5" t="s">
        <v>847</v>
      </c>
      <c r="Q2449" t="str">
        <f>VLOOKUP(P2449,Key!$A$2:$C$160,2,FALSE)</f>
        <v>Home - MDR</v>
      </c>
      <c r="R2449" t="str">
        <f>VLOOKUP(P2449,Key!$A$2:$C$160,3,FALSE)</f>
        <v>Home - MDR</v>
      </c>
      <c r="S2449" t="str">
        <f>VLOOKUP(P2449,Key!$A$2:$D$160,4,FALSE)</f>
        <v>Home - MDR</v>
      </c>
      <c r="T2449" s="5" t="b">
        <v>0</v>
      </c>
      <c r="U2449" s="4">
        <f t="shared" si="314"/>
        <v>14780.634015140246</v>
      </c>
      <c r="AA2449" s="11"/>
      <c r="AB2449" s="11"/>
      <c r="AC2449" s="11"/>
      <c r="AD2449" s="11"/>
      <c r="AE2449" s="11"/>
      <c r="AF2449" s="11"/>
      <c r="BL2449" s="11"/>
      <c r="BM2449" s="11"/>
      <c r="BN2449" s="11"/>
      <c r="BO2449" s="11"/>
      <c r="BP2449" s="11"/>
      <c r="BQ2449" s="11"/>
      <c r="BR2449" s="11"/>
      <c r="CJ2449" s="11"/>
    </row>
    <row r="2450" spans="1:89" x14ac:dyDescent="0.2">
      <c r="A2450">
        <v>12113335243</v>
      </c>
      <c r="B2450" t="s">
        <v>2108</v>
      </c>
      <c r="D2450" s="9">
        <v>45514</v>
      </c>
      <c r="F2450" s="7">
        <f t="shared" si="308"/>
        <v>45514</v>
      </c>
      <c r="G2450" s="6">
        <f t="shared" si="309"/>
        <v>8</v>
      </c>
      <c r="H2450" s="6">
        <f t="shared" si="310"/>
        <v>10</v>
      </c>
      <c r="I2450" s="6">
        <f t="shared" si="311"/>
        <v>2024</v>
      </c>
      <c r="J2450" t="s">
        <v>4</v>
      </c>
      <c r="K2450" t="s">
        <v>5</v>
      </c>
      <c r="L2450">
        <v>3783</v>
      </c>
      <c r="M2450">
        <v>12556.9697265625</v>
      </c>
      <c r="N2450" s="4">
        <f t="shared" si="312"/>
        <v>12.5569697265625</v>
      </c>
      <c r="O2450" s="4">
        <f t="shared" si="313"/>
        <v>7.8025368359638669</v>
      </c>
      <c r="P2450" s="5" t="s">
        <v>847</v>
      </c>
      <c r="Q2450" t="str">
        <f>VLOOKUP(P2450,Key!$A$2:$C$160,2,FALSE)</f>
        <v>Home - MDR</v>
      </c>
      <c r="R2450" t="str">
        <f>VLOOKUP(P2450,Key!$A$2:$C$160,3,FALSE)</f>
        <v>Home - MDR</v>
      </c>
      <c r="S2450" t="str">
        <f>VLOOKUP(P2450,Key!$A$2:$D$160,4,FALSE)</f>
        <v>Home - MDR</v>
      </c>
      <c r="T2450" s="5" t="b">
        <v>0</v>
      </c>
      <c r="U2450" s="4">
        <f t="shared" si="314"/>
        <v>14788.436551976209</v>
      </c>
      <c r="AA2450" s="11"/>
      <c r="AB2450" s="11"/>
      <c r="AC2450" s="11"/>
      <c r="AE2450" s="11"/>
      <c r="AF2450" s="11"/>
      <c r="AP2450" s="11"/>
      <c r="BL2450" s="11"/>
      <c r="BM2450" s="11"/>
      <c r="BN2450" s="11"/>
      <c r="BO2450" s="11"/>
      <c r="BP2450" s="11"/>
      <c r="BQ2450" s="11"/>
      <c r="BR2450" s="11"/>
      <c r="CJ2450" s="11"/>
      <c r="CK2450" s="11"/>
    </row>
    <row r="2451" spans="1:89" x14ac:dyDescent="0.2">
      <c r="A2451">
        <v>12122083294</v>
      </c>
      <c r="B2451" t="s">
        <v>2109</v>
      </c>
      <c r="D2451" s="9">
        <v>45515</v>
      </c>
      <c r="F2451" s="7">
        <f t="shared" si="308"/>
        <v>45515</v>
      </c>
      <c r="G2451" s="6">
        <f t="shared" si="309"/>
        <v>8</v>
      </c>
      <c r="H2451" s="6">
        <f t="shared" si="310"/>
        <v>11</v>
      </c>
      <c r="I2451" s="6">
        <f t="shared" si="311"/>
        <v>2024</v>
      </c>
      <c r="J2451" t="s">
        <v>4</v>
      </c>
      <c r="K2451" t="s">
        <v>5</v>
      </c>
      <c r="L2451">
        <v>2567</v>
      </c>
      <c r="M2451">
        <v>8610.3701171875</v>
      </c>
      <c r="N2451" s="4">
        <f t="shared" si="312"/>
        <v>8.6103701171875002</v>
      </c>
      <c r="O2451" s="4">
        <f t="shared" si="313"/>
        <v>5.350234290086914</v>
      </c>
      <c r="P2451" s="5" t="s">
        <v>847</v>
      </c>
      <c r="Q2451" t="str">
        <f>VLOOKUP(P2451,Key!$A$2:$C$160,2,FALSE)</f>
        <v>Home - MDR</v>
      </c>
      <c r="R2451" t="str">
        <f>VLOOKUP(P2451,Key!$A$2:$C$160,3,FALSE)</f>
        <v>Home - MDR</v>
      </c>
      <c r="S2451" t="str">
        <f>VLOOKUP(P2451,Key!$A$2:$D$160,4,FALSE)</f>
        <v>Home - MDR</v>
      </c>
      <c r="T2451" s="5" t="b">
        <v>0</v>
      </c>
      <c r="U2451" s="4">
        <f t="shared" si="314"/>
        <v>14793.786786266295</v>
      </c>
      <c r="Z2451" s="11"/>
      <c r="AA2451" s="11"/>
      <c r="AB2451" s="11"/>
      <c r="AC2451" s="11"/>
      <c r="AE2451" s="11"/>
      <c r="AF2451" s="11"/>
      <c r="AP2451" s="11"/>
      <c r="BL2451" s="11"/>
      <c r="BM2451" s="11"/>
      <c r="BN2451" s="11"/>
      <c r="BO2451" s="11"/>
      <c r="BP2451" s="11"/>
      <c r="BQ2451" s="11"/>
      <c r="BR2451" s="11"/>
    </row>
    <row r="2452" spans="1:89" x14ac:dyDescent="0.2">
      <c r="A2452">
        <v>12129795773</v>
      </c>
      <c r="B2452" t="s">
        <v>2110</v>
      </c>
      <c r="D2452" s="9">
        <v>45516</v>
      </c>
      <c r="F2452" s="7">
        <f t="shared" si="308"/>
        <v>45516</v>
      </c>
      <c r="G2452" s="6">
        <f t="shared" si="309"/>
        <v>8</v>
      </c>
      <c r="H2452" s="6">
        <f t="shared" si="310"/>
        <v>12</v>
      </c>
      <c r="I2452" s="6">
        <f t="shared" si="311"/>
        <v>2024</v>
      </c>
      <c r="J2452" t="s">
        <v>4</v>
      </c>
      <c r="K2452" t="s">
        <v>5</v>
      </c>
      <c r="L2452">
        <v>4180</v>
      </c>
      <c r="M2452">
        <v>14124.3701171875</v>
      </c>
      <c r="N2452" s="4">
        <f t="shared" si="312"/>
        <v>14.1243701171875</v>
      </c>
      <c r="O2452" s="4">
        <f t="shared" si="313"/>
        <v>8.7764739840869144</v>
      </c>
      <c r="P2452" s="5" t="s">
        <v>847</v>
      </c>
      <c r="Q2452" t="str">
        <f>VLOOKUP(P2452,Key!$A$2:$C$160,2,FALSE)</f>
        <v>Home - MDR</v>
      </c>
      <c r="R2452" t="str">
        <f>VLOOKUP(P2452,Key!$A$2:$C$160,3,FALSE)</f>
        <v>Home - MDR</v>
      </c>
      <c r="S2452" t="str">
        <f>VLOOKUP(P2452,Key!$A$2:$D$160,4,FALSE)</f>
        <v>Home - MDR</v>
      </c>
      <c r="T2452" s="5" t="b">
        <v>0</v>
      </c>
      <c r="U2452" s="4">
        <f t="shared" si="314"/>
        <v>14802.563260250383</v>
      </c>
      <c r="Z2452" s="11"/>
      <c r="AA2452" s="11"/>
      <c r="AB2452" s="11"/>
      <c r="AC2452" s="11"/>
      <c r="AF2452" s="11"/>
      <c r="AP2452" s="11"/>
      <c r="BL2452" s="11"/>
      <c r="BM2452" s="11"/>
      <c r="BN2452" s="11"/>
      <c r="BO2452" s="11"/>
      <c r="BP2452" s="11"/>
      <c r="BQ2452" s="11"/>
      <c r="BR2452" s="11"/>
      <c r="CJ2452" s="11"/>
      <c r="CK2452" s="11"/>
    </row>
    <row r="2453" spans="1:89" x14ac:dyDescent="0.2">
      <c r="A2453">
        <v>12139912659</v>
      </c>
      <c r="B2453" t="s">
        <v>2111</v>
      </c>
      <c r="D2453" s="9">
        <v>45517</v>
      </c>
      <c r="F2453" s="7">
        <f t="shared" si="308"/>
        <v>45517</v>
      </c>
      <c r="G2453" s="6">
        <f t="shared" si="309"/>
        <v>8</v>
      </c>
      <c r="H2453" s="6">
        <f t="shared" si="310"/>
        <v>13</v>
      </c>
      <c r="I2453" s="6">
        <f t="shared" si="311"/>
        <v>2024</v>
      </c>
      <c r="J2453" t="s">
        <v>7</v>
      </c>
      <c r="K2453" t="s">
        <v>5</v>
      </c>
      <c r="L2453">
        <v>3983</v>
      </c>
      <c r="M2453">
        <v>13397.580078125</v>
      </c>
      <c r="N2453" s="4">
        <f t="shared" si="312"/>
        <v>13.397580078124999</v>
      </c>
      <c r="O2453" s="4">
        <f t="shared" si="313"/>
        <v>8.3248677307246091</v>
      </c>
      <c r="P2453" s="5" t="s">
        <v>847</v>
      </c>
      <c r="Q2453" t="str">
        <f>VLOOKUP(P2453,Key!$A$2:$C$160,2,FALSE)</f>
        <v>Home - MDR</v>
      </c>
      <c r="R2453" t="str">
        <f>VLOOKUP(P2453,Key!$A$2:$C$160,3,FALSE)</f>
        <v>Home - MDR</v>
      </c>
      <c r="S2453" t="str">
        <f>VLOOKUP(P2453,Key!$A$2:$D$160,4,FALSE)</f>
        <v>Home - MDR</v>
      </c>
      <c r="T2453" s="5" t="b">
        <v>0</v>
      </c>
      <c r="U2453" s="4">
        <f t="shared" si="314"/>
        <v>14810.888127981107</v>
      </c>
      <c r="Z2453" s="11"/>
      <c r="AA2453" s="11"/>
      <c r="AB2453" s="11"/>
      <c r="AC2453" s="11"/>
      <c r="AD2453" s="11"/>
      <c r="AF2453" s="11"/>
      <c r="AP2453" s="11"/>
      <c r="BL2453" s="11"/>
      <c r="BM2453" s="11"/>
      <c r="BN2453" s="11"/>
      <c r="BO2453" s="11"/>
      <c r="BP2453" s="11"/>
      <c r="BQ2453" s="11"/>
      <c r="BR2453" s="11"/>
      <c r="CJ2453" s="11"/>
    </row>
    <row r="2454" spans="1:89" x14ac:dyDescent="0.2">
      <c r="A2454">
        <v>12148082565</v>
      </c>
      <c r="B2454" t="s">
        <v>2112</v>
      </c>
      <c r="D2454" s="9">
        <v>45518</v>
      </c>
      <c r="F2454" s="7">
        <f t="shared" si="308"/>
        <v>45518</v>
      </c>
      <c r="G2454" s="6">
        <f t="shared" si="309"/>
        <v>8</v>
      </c>
      <c r="H2454" s="6">
        <f t="shared" si="310"/>
        <v>14</v>
      </c>
      <c r="I2454" s="6">
        <f t="shared" si="311"/>
        <v>2024</v>
      </c>
      <c r="J2454" t="s">
        <v>7</v>
      </c>
      <c r="K2454" t="s">
        <v>5</v>
      </c>
      <c r="L2454">
        <v>3851</v>
      </c>
      <c r="M2454">
        <v>13037.3798828125</v>
      </c>
      <c r="N2454" s="4">
        <f t="shared" si="312"/>
        <v>13.0373798828125</v>
      </c>
      <c r="O2454" s="4">
        <f t="shared" si="313"/>
        <v>8.1010497751630854</v>
      </c>
      <c r="P2454" s="5" t="s">
        <v>847</v>
      </c>
      <c r="Q2454" t="str">
        <f>VLOOKUP(P2454,Key!$A$2:$C$160,2,FALSE)</f>
        <v>Home - MDR</v>
      </c>
      <c r="R2454" t="str">
        <f>VLOOKUP(P2454,Key!$A$2:$C$160,3,FALSE)</f>
        <v>Home - MDR</v>
      </c>
      <c r="S2454" t="str">
        <f>VLOOKUP(P2454,Key!$A$2:$D$160,4,FALSE)</f>
        <v>Home - MDR</v>
      </c>
      <c r="T2454" s="5" t="b">
        <v>0</v>
      </c>
      <c r="U2454" s="4">
        <f t="shared" si="314"/>
        <v>14818.98917775627</v>
      </c>
      <c r="Z2454" s="11"/>
      <c r="AB2454" s="11"/>
      <c r="AC2454" s="11"/>
      <c r="AD2454" s="11"/>
      <c r="AE2454" s="11"/>
      <c r="AF2454" s="11"/>
      <c r="BL2454" s="11"/>
      <c r="BN2454" s="11"/>
      <c r="BO2454" s="11"/>
      <c r="BP2454" s="11"/>
      <c r="BQ2454" s="11"/>
      <c r="BR2454" s="11"/>
      <c r="CK2454" s="11"/>
    </row>
    <row r="2455" spans="1:89" x14ac:dyDescent="0.2">
      <c r="A2455">
        <v>12155800669</v>
      </c>
      <c r="B2455" t="s">
        <v>2113</v>
      </c>
      <c r="D2455" s="9">
        <v>45519</v>
      </c>
      <c r="F2455" s="7">
        <f t="shared" si="308"/>
        <v>45519</v>
      </c>
      <c r="G2455" s="6">
        <f t="shared" si="309"/>
        <v>8</v>
      </c>
      <c r="H2455" s="6">
        <f t="shared" si="310"/>
        <v>15</v>
      </c>
      <c r="I2455" s="6">
        <f t="shared" si="311"/>
        <v>2024</v>
      </c>
      <c r="J2455" t="s">
        <v>4</v>
      </c>
      <c r="K2455" t="s">
        <v>5</v>
      </c>
      <c r="L2455">
        <v>3935</v>
      </c>
      <c r="M2455">
        <v>13345.599609375</v>
      </c>
      <c r="N2455" s="4">
        <f t="shared" si="312"/>
        <v>13.345599609375</v>
      </c>
      <c r="O2455" s="4">
        <f t="shared" si="313"/>
        <v>8.2925685748769524</v>
      </c>
      <c r="P2455" s="5" t="s">
        <v>847</v>
      </c>
      <c r="Q2455" t="str">
        <f>VLOOKUP(P2455,Key!$A$2:$C$160,2,FALSE)</f>
        <v>Home - MDR</v>
      </c>
      <c r="R2455" t="str">
        <f>VLOOKUP(P2455,Key!$A$2:$C$160,3,FALSE)</f>
        <v>Home - MDR</v>
      </c>
      <c r="S2455" t="str">
        <f>VLOOKUP(P2455,Key!$A$2:$D$160,4,FALSE)</f>
        <v>Home - MDR</v>
      </c>
      <c r="T2455" s="5" t="b">
        <v>0</v>
      </c>
      <c r="U2455" s="4">
        <f t="shared" si="314"/>
        <v>14827.281746331148</v>
      </c>
      <c r="Z2455" s="11"/>
      <c r="AA2455" s="11"/>
      <c r="AB2455" s="11"/>
      <c r="AC2455" s="11"/>
      <c r="AD2455" s="11"/>
      <c r="AE2455" s="11"/>
      <c r="AF2455" s="11"/>
      <c r="AP2455" s="11"/>
      <c r="BL2455" s="11"/>
      <c r="BM2455" s="11"/>
      <c r="BN2455" s="11"/>
      <c r="BQ2455" s="11"/>
      <c r="BR2455" s="11"/>
      <c r="CB2455" s="11"/>
      <c r="CJ2455" s="11"/>
    </row>
    <row r="2456" spans="1:89" x14ac:dyDescent="0.2">
      <c r="A2456">
        <v>12164493931</v>
      </c>
      <c r="B2456" t="s">
        <v>2114</v>
      </c>
      <c r="D2456" s="9">
        <v>45520</v>
      </c>
      <c r="F2456" s="7">
        <f t="shared" si="308"/>
        <v>45520</v>
      </c>
      <c r="G2456" s="6">
        <f t="shared" si="309"/>
        <v>8</v>
      </c>
      <c r="H2456" s="6">
        <f t="shared" si="310"/>
        <v>16</v>
      </c>
      <c r="I2456" s="6">
        <f t="shared" si="311"/>
        <v>2024</v>
      </c>
      <c r="J2456" t="s">
        <v>7</v>
      </c>
      <c r="K2456" t="s">
        <v>5</v>
      </c>
      <c r="L2456">
        <v>4056</v>
      </c>
      <c r="M2456">
        <v>13428</v>
      </c>
      <c r="N2456" s="4">
        <f t="shared" si="312"/>
        <v>13.428000000000001</v>
      </c>
      <c r="O2456" s="4">
        <f t="shared" si="313"/>
        <v>8.3437697879999995</v>
      </c>
      <c r="P2456" s="5" t="s">
        <v>847</v>
      </c>
      <c r="Q2456" t="str">
        <f>VLOOKUP(P2456,Key!$A$2:$C$160,2,FALSE)</f>
        <v>Home - MDR</v>
      </c>
      <c r="R2456" t="str">
        <f>VLOOKUP(P2456,Key!$A$2:$C$160,3,FALSE)</f>
        <v>Home - MDR</v>
      </c>
      <c r="S2456" t="str">
        <f>VLOOKUP(P2456,Key!$A$2:$D$160,4,FALSE)</f>
        <v>Home - MDR</v>
      </c>
      <c r="T2456" s="5" t="b">
        <v>0</v>
      </c>
      <c r="U2456" s="4">
        <f t="shared" si="314"/>
        <v>14835.625516119148</v>
      </c>
      <c r="Z2456" s="11"/>
      <c r="AA2456" s="11"/>
      <c r="AB2456" s="11"/>
      <c r="AC2456" s="11"/>
      <c r="AF2456" s="11"/>
      <c r="AP2456" s="11"/>
      <c r="BM2456" s="11"/>
      <c r="BN2456" s="11"/>
      <c r="BO2456" s="11"/>
      <c r="BP2456" s="11"/>
      <c r="BQ2456" s="11"/>
      <c r="BR2456" s="11"/>
      <c r="CJ2456" s="11"/>
    </row>
    <row r="2457" spans="1:89" x14ac:dyDescent="0.2">
      <c r="A2457">
        <v>12173095151</v>
      </c>
      <c r="B2457" t="s">
        <v>2115</v>
      </c>
      <c r="D2457" s="9">
        <v>45521</v>
      </c>
      <c r="F2457" s="7">
        <f t="shared" si="308"/>
        <v>45521</v>
      </c>
      <c r="G2457" s="6">
        <f t="shared" si="309"/>
        <v>8</v>
      </c>
      <c r="H2457" s="6">
        <f t="shared" si="310"/>
        <v>17</v>
      </c>
      <c r="I2457" s="6">
        <f t="shared" si="311"/>
        <v>2024</v>
      </c>
      <c r="J2457" t="s">
        <v>7</v>
      </c>
      <c r="K2457" t="s">
        <v>5</v>
      </c>
      <c r="L2457">
        <v>3921</v>
      </c>
      <c r="M2457">
        <v>13260.91015625</v>
      </c>
      <c r="N2457" s="4">
        <f t="shared" si="312"/>
        <v>13.26091015625</v>
      </c>
      <c r="O2457" s="4">
        <f t="shared" si="313"/>
        <v>8.2399450046992193</v>
      </c>
      <c r="P2457" t="s">
        <v>1079</v>
      </c>
      <c r="Q2457" t="str">
        <f>VLOOKUP(P2457,Key!$A$2:$C$160,2,FALSE)</f>
        <v>California</v>
      </c>
      <c r="R2457" t="str">
        <f>VLOOKUP(P2457,Key!$A$2:$C$160,3,FALSE)</f>
        <v>USA</v>
      </c>
      <c r="S2457" t="str">
        <f>VLOOKUP(P2457,Key!$A$2:$D$160,4,FALSE)</f>
        <v>DOM</v>
      </c>
      <c r="T2457" s="5" t="b">
        <v>0</v>
      </c>
      <c r="U2457" s="4">
        <f t="shared" si="314"/>
        <v>14843.865461123847</v>
      </c>
      <c r="Z2457" s="11"/>
      <c r="AA2457" s="11"/>
      <c r="AB2457" s="11"/>
      <c r="AC2457" s="11"/>
      <c r="AD2457" s="11"/>
      <c r="AE2457" s="11"/>
      <c r="AF2457" s="11"/>
      <c r="BL2457" s="11"/>
      <c r="BM2457" s="11"/>
      <c r="BN2457" s="11"/>
      <c r="BP2457" s="11"/>
      <c r="BQ2457" s="11"/>
      <c r="BR2457" s="11"/>
      <c r="CJ2457" s="11"/>
    </row>
    <row r="2458" spans="1:89" x14ac:dyDescent="0.2">
      <c r="A2458">
        <v>12181727921</v>
      </c>
      <c r="B2458" t="s">
        <v>2116</v>
      </c>
      <c r="D2458" s="9">
        <v>45522</v>
      </c>
      <c r="F2458" s="7">
        <f t="shared" si="308"/>
        <v>45522</v>
      </c>
      <c r="G2458" s="6">
        <f t="shared" si="309"/>
        <v>8</v>
      </c>
      <c r="H2458" s="6">
        <f t="shared" si="310"/>
        <v>18</v>
      </c>
      <c r="I2458" s="6">
        <f t="shared" si="311"/>
        <v>2024</v>
      </c>
      <c r="J2458" t="s">
        <v>2117</v>
      </c>
      <c r="K2458" t="s">
        <v>5</v>
      </c>
      <c r="L2458">
        <v>2460</v>
      </c>
      <c r="M2458">
        <v>7563.93212890625</v>
      </c>
      <c r="N2458" s="4">
        <f t="shared" si="312"/>
        <v>7.5639321289062504</v>
      </c>
      <c r="O2458" s="4">
        <f t="shared" si="313"/>
        <v>4.7000080708706058</v>
      </c>
      <c r="P2458" t="s">
        <v>1079</v>
      </c>
      <c r="Q2458" t="str">
        <f>VLOOKUP(P2458,Key!$A$2:$C$160,2,FALSE)</f>
        <v>California</v>
      </c>
      <c r="R2458" t="str">
        <f>VLOOKUP(P2458,Key!$A$2:$C$160,3,FALSE)</f>
        <v>USA</v>
      </c>
      <c r="S2458" t="str">
        <f>VLOOKUP(P2458,Key!$A$2:$D$160,4,FALSE)</f>
        <v>DOM</v>
      </c>
      <c r="T2458" t="b">
        <v>1</v>
      </c>
      <c r="U2458" s="4">
        <f t="shared" si="314"/>
        <v>14848.565469194718</v>
      </c>
      <c r="AA2458" s="11"/>
      <c r="AP2458" s="11"/>
      <c r="CJ2458" s="11"/>
    </row>
    <row r="2459" spans="1:89" x14ac:dyDescent="0.2">
      <c r="A2459">
        <v>12188465027</v>
      </c>
      <c r="B2459" t="s">
        <v>2118</v>
      </c>
      <c r="D2459" s="9">
        <v>45523</v>
      </c>
      <c r="F2459" s="7">
        <f t="shared" si="308"/>
        <v>45523</v>
      </c>
      <c r="G2459" s="6">
        <f t="shared" si="309"/>
        <v>8</v>
      </c>
      <c r="H2459" s="6">
        <f t="shared" si="310"/>
        <v>19</v>
      </c>
      <c r="I2459" s="6">
        <f t="shared" si="311"/>
        <v>2024</v>
      </c>
      <c r="J2459" t="s">
        <v>4</v>
      </c>
      <c r="K2459" t="s">
        <v>5</v>
      </c>
      <c r="L2459">
        <v>3910</v>
      </c>
      <c r="M2459">
        <v>13139.51953125</v>
      </c>
      <c r="N2459" s="4">
        <f t="shared" si="312"/>
        <v>13.13951953125</v>
      </c>
      <c r="O2459" s="4">
        <f t="shared" si="313"/>
        <v>8.1645163906523432</v>
      </c>
      <c r="P2459" s="5" t="s">
        <v>847</v>
      </c>
      <c r="Q2459" t="str">
        <f>VLOOKUP(P2459,Key!$A$2:$C$160,2,FALSE)</f>
        <v>Home - MDR</v>
      </c>
      <c r="R2459" t="str">
        <f>VLOOKUP(P2459,Key!$A$2:$C$160,3,FALSE)</f>
        <v>Home - MDR</v>
      </c>
      <c r="S2459" t="str">
        <f>VLOOKUP(P2459,Key!$A$2:$D$160,4,FALSE)</f>
        <v>Home - MDR</v>
      </c>
      <c r="T2459" t="b">
        <v>0</v>
      </c>
      <c r="U2459" s="4">
        <f t="shared" si="314"/>
        <v>14856.729985585371</v>
      </c>
      <c r="Z2459" s="11"/>
      <c r="AA2459" s="11"/>
      <c r="AD2459" s="11"/>
      <c r="AE2459" s="11"/>
      <c r="AF2459" s="11"/>
      <c r="BL2459" s="11"/>
      <c r="BM2459" s="11"/>
      <c r="BN2459" s="11"/>
      <c r="BO2459" s="11"/>
      <c r="BP2459" s="11"/>
      <c r="BQ2459" s="11"/>
      <c r="BR2459" s="11"/>
      <c r="CB2459" s="11"/>
      <c r="CJ2459" s="11"/>
      <c r="CK2459" s="11"/>
    </row>
    <row r="2460" spans="1:89" x14ac:dyDescent="0.2">
      <c r="A2460">
        <v>12199533804</v>
      </c>
      <c r="B2460" t="s">
        <v>2119</v>
      </c>
      <c r="D2460" s="9">
        <v>45524</v>
      </c>
      <c r="F2460" s="7">
        <f t="shared" ref="F2460:F2461" si="315">DATE(I2460,G2460,H2460)</f>
        <v>45524</v>
      </c>
      <c r="G2460" s="6">
        <f t="shared" ref="G2460:G2461" si="316">MONTH(D2460)</f>
        <v>8</v>
      </c>
      <c r="H2460" s="6">
        <f t="shared" ref="H2460:H2461" si="317">DAY(D2460)</f>
        <v>20</v>
      </c>
      <c r="I2460" s="6">
        <f t="shared" ref="I2460:I2461" si="318">YEAR(D2460)</f>
        <v>2024</v>
      </c>
      <c r="J2460" t="s">
        <v>6</v>
      </c>
      <c r="K2460" t="s">
        <v>5</v>
      </c>
      <c r="L2460">
        <v>3970</v>
      </c>
      <c r="M2460">
        <v>13514.25</v>
      </c>
      <c r="N2460" s="4">
        <f t="shared" si="312"/>
        <v>13.514250000000001</v>
      </c>
      <c r="O2460" s="4">
        <f t="shared" si="313"/>
        <v>8.3973630367500007</v>
      </c>
      <c r="P2460" s="5" t="s">
        <v>847</v>
      </c>
      <c r="Q2460" t="str">
        <f>VLOOKUP(P2460,Key!$A$2:$C$160,2,FALSE)</f>
        <v>Home - MDR</v>
      </c>
      <c r="R2460" t="str">
        <f>VLOOKUP(P2460,Key!$A$2:$C$160,3,FALSE)</f>
        <v>Home - MDR</v>
      </c>
      <c r="S2460" t="str">
        <f>VLOOKUP(P2460,Key!$A$2:$D$160,4,FALSE)</f>
        <v>Home - MDR</v>
      </c>
      <c r="T2460" t="b">
        <v>0</v>
      </c>
      <c r="U2460" s="4">
        <f t="shared" si="314"/>
        <v>14865.127348622122</v>
      </c>
      <c r="Z2460" s="11"/>
      <c r="AA2460" s="11"/>
      <c r="AB2460" s="11"/>
      <c r="AC2460" s="11"/>
      <c r="AF2460" s="11"/>
      <c r="BL2460" s="11"/>
      <c r="BM2460" s="11"/>
      <c r="BN2460" s="11"/>
      <c r="BP2460" s="11"/>
      <c r="BQ2460" s="11"/>
      <c r="BR2460" s="11"/>
      <c r="CJ2460" s="11"/>
    </row>
    <row r="2461" spans="1:89" x14ac:dyDescent="0.2">
      <c r="A2461">
        <v>12207178928</v>
      </c>
      <c r="B2461" t="s">
        <v>2120</v>
      </c>
      <c r="D2461" s="9">
        <v>45525</v>
      </c>
      <c r="F2461" s="7">
        <f t="shared" si="315"/>
        <v>45525</v>
      </c>
      <c r="G2461" s="6">
        <f t="shared" si="316"/>
        <v>8</v>
      </c>
      <c r="H2461" s="6">
        <f t="shared" si="317"/>
        <v>21</v>
      </c>
      <c r="I2461" s="6">
        <f t="shared" si="318"/>
        <v>2024</v>
      </c>
      <c r="J2461" t="s">
        <v>7</v>
      </c>
      <c r="K2461" t="s">
        <v>5</v>
      </c>
      <c r="L2461">
        <v>3929</v>
      </c>
      <c r="M2461">
        <v>13117.16015625</v>
      </c>
      <c r="N2461" s="4">
        <f t="shared" ref="N2461:N2524" si="319">M2461/1000</f>
        <v>13.11716015625</v>
      </c>
      <c r="O2461" s="4">
        <f t="shared" ref="O2461:O2524" si="320">M2461*$J$2</f>
        <v>8.1506229234492196</v>
      </c>
      <c r="P2461" s="5" t="s">
        <v>847</v>
      </c>
      <c r="Q2461" t="str">
        <f>VLOOKUP(P2461,Key!$A$2:$C$160,2,FALSE)</f>
        <v>Home - MDR</v>
      </c>
      <c r="R2461" t="str">
        <f>VLOOKUP(P2461,Key!$A$2:$C$160,3,FALSE)</f>
        <v>Home - MDR</v>
      </c>
      <c r="S2461" t="str">
        <f>VLOOKUP(P2461,Key!$A$2:$D$160,4,FALSE)</f>
        <v>Home - MDR</v>
      </c>
      <c r="T2461" t="b">
        <v>0</v>
      </c>
      <c r="U2461" s="4">
        <f t="shared" si="314"/>
        <v>14873.277971545571</v>
      </c>
      <c r="CB2461" s="11"/>
      <c r="CJ2461" s="11"/>
      <c r="CK2461" s="11"/>
    </row>
    <row r="2462" spans="1:89" x14ac:dyDescent="0.2">
      <c r="A2462">
        <v>12216917862</v>
      </c>
      <c r="B2462" t="s">
        <v>2134</v>
      </c>
      <c r="D2462" s="9">
        <v>45526</v>
      </c>
      <c r="F2462" s="7">
        <f t="shared" ref="F2462:F2475" si="321">DATE(I2462,G2462,H2462)</f>
        <v>45526</v>
      </c>
      <c r="G2462" s="6">
        <f t="shared" ref="G2462:G2475" si="322">MONTH(D2462)</f>
        <v>8</v>
      </c>
      <c r="H2462" s="6">
        <f t="shared" ref="H2462:H2475" si="323">DAY(D2462)</f>
        <v>22</v>
      </c>
      <c r="I2462" s="6">
        <f t="shared" ref="I2462:I2475" si="324">YEAR(D2462)</f>
        <v>2024</v>
      </c>
      <c r="J2462" t="s">
        <v>6</v>
      </c>
      <c r="K2462" t="s">
        <v>5</v>
      </c>
      <c r="L2462">
        <v>4053</v>
      </c>
      <c r="M2462">
        <v>13765.58984375</v>
      </c>
      <c r="N2462" s="4">
        <f t="shared" si="319"/>
        <v>13.76558984375</v>
      </c>
      <c r="O2462" s="4">
        <f t="shared" si="320"/>
        <v>8.5535383268007816</v>
      </c>
      <c r="P2462" s="5" t="s">
        <v>847</v>
      </c>
      <c r="Q2462" t="str">
        <f>VLOOKUP(P2462,Key!$A$2:$C$160,2,FALSE)</f>
        <v>Home - MDR</v>
      </c>
      <c r="R2462" t="str">
        <f>VLOOKUP(P2462,Key!$A$2:$C$160,3,FALSE)</f>
        <v>Home - MDR</v>
      </c>
      <c r="S2462" t="str">
        <f>VLOOKUP(P2462,Key!$A$2:$D$160,4,FALSE)</f>
        <v>Home - MDR</v>
      </c>
      <c r="T2462" t="b">
        <v>0</v>
      </c>
      <c r="U2462" s="4">
        <f t="shared" si="314"/>
        <v>14881.831509872372</v>
      </c>
    </row>
    <row r="2463" spans="1:89" x14ac:dyDescent="0.2">
      <c r="A2463">
        <v>12223833547</v>
      </c>
      <c r="B2463" t="s">
        <v>2135</v>
      </c>
      <c r="D2463" s="9">
        <v>45527</v>
      </c>
      <c r="F2463" s="7">
        <f t="shared" si="321"/>
        <v>45527</v>
      </c>
      <c r="G2463" s="6">
        <f t="shared" si="322"/>
        <v>8</v>
      </c>
      <c r="H2463" s="6">
        <f t="shared" si="323"/>
        <v>23</v>
      </c>
      <c r="I2463" s="6">
        <f t="shared" si="324"/>
        <v>2024</v>
      </c>
      <c r="J2463" t="s">
        <v>7</v>
      </c>
      <c r="K2463" t="s">
        <v>5</v>
      </c>
      <c r="L2463">
        <v>4040</v>
      </c>
      <c r="M2463">
        <v>13574.669921875</v>
      </c>
      <c r="N2463" s="4">
        <f t="shared" si="319"/>
        <v>13.574669921875</v>
      </c>
      <c r="O2463" s="4">
        <f t="shared" si="320"/>
        <v>8.43490622402539</v>
      </c>
      <c r="P2463" s="5" t="s">
        <v>847</v>
      </c>
      <c r="Q2463" t="str">
        <f>VLOOKUP(P2463,Key!$A$2:$C$160,2,FALSE)</f>
        <v>Home - MDR</v>
      </c>
      <c r="R2463" t="str">
        <f>VLOOKUP(P2463,Key!$A$2:$C$160,3,FALSE)</f>
        <v>Home - MDR</v>
      </c>
      <c r="S2463" t="str">
        <f>VLOOKUP(P2463,Key!$A$2:$D$160,4,FALSE)</f>
        <v>Home - MDR</v>
      </c>
      <c r="T2463" t="b">
        <v>0</v>
      </c>
      <c r="U2463" s="4">
        <f t="shared" si="314"/>
        <v>14890.266416096398</v>
      </c>
    </row>
    <row r="2464" spans="1:89" x14ac:dyDescent="0.2">
      <c r="A2464">
        <v>12232890905</v>
      </c>
      <c r="B2464" t="s">
        <v>2136</v>
      </c>
      <c r="D2464" s="9">
        <v>45528</v>
      </c>
      <c r="F2464" s="7">
        <f t="shared" si="321"/>
        <v>45528</v>
      </c>
      <c r="G2464" s="6">
        <f t="shared" si="322"/>
        <v>8</v>
      </c>
      <c r="H2464" s="6">
        <f t="shared" si="323"/>
        <v>24</v>
      </c>
      <c r="I2464" s="6">
        <f t="shared" si="324"/>
        <v>2024</v>
      </c>
      <c r="J2464" t="s">
        <v>7</v>
      </c>
      <c r="K2464" t="s">
        <v>5</v>
      </c>
      <c r="L2464">
        <v>4059</v>
      </c>
      <c r="M2464">
        <v>13686.01953125</v>
      </c>
      <c r="N2464" s="4">
        <f t="shared" si="319"/>
        <v>13.68601953125</v>
      </c>
      <c r="O2464" s="4">
        <f t="shared" si="320"/>
        <v>8.5040956421523433</v>
      </c>
      <c r="P2464" s="5" t="s">
        <v>847</v>
      </c>
      <c r="Q2464" t="str">
        <f>VLOOKUP(P2464,Key!$A$2:$C$160,2,FALSE)</f>
        <v>Home - MDR</v>
      </c>
      <c r="R2464" t="str">
        <f>VLOOKUP(P2464,Key!$A$2:$C$160,3,FALSE)</f>
        <v>Home - MDR</v>
      </c>
      <c r="S2464" t="str">
        <f>VLOOKUP(P2464,Key!$A$2:$D$160,4,FALSE)</f>
        <v>Home - MDR</v>
      </c>
      <c r="T2464" t="b">
        <v>0</v>
      </c>
      <c r="U2464" s="4">
        <f t="shared" si="314"/>
        <v>14898.77051173855</v>
      </c>
    </row>
    <row r="2465" spans="1:21" x14ac:dyDescent="0.2">
      <c r="A2465">
        <v>12241754643</v>
      </c>
      <c r="B2465" t="s">
        <v>2137</v>
      </c>
      <c r="D2465" s="9">
        <v>45529</v>
      </c>
      <c r="F2465" s="7">
        <f t="shared" si="321"/>
        <v>45529</v>
      </c>
      <c r="G2465" s="6">
        <f t="shared" si="322"/>
        <v>8</v>
      </c>
      <c r="H2465" s="6">
        <f t="shared" si="323"/>
        <v>25</v>
      </c>
      <c r="I2465" s="6">
        <f t="shared" si="324"/>
        <v>2024</v>
      </c>
      <c r="J2465" t="s">
        <v>7</v>
      </c>
      <c r="K2465" t="s">
        <v>5</v>
      </c>
      <c r="L2465">
        <v>1982</v>
      </c>
      <c r="M2465">
        <v>6764.400390625</v>
      </c>
      <c r="N2465" s="4">
        <f t="shared" si="319"/>
        <v>6.7644003906250001</v>
      </c>
      <c r="O2465" s="4">
        <f t="shared" si="320"/>
        <v>4.2032022351230474</v>
      </c>
      <c r="P2465" s="5" t="s">
        <v>847</v>
      </c>
      <c r="Q2465" t="str">
        <f>VLOOKUP(P2465,Key!$A$2:$C$160,2,FALSE)</f>
        <v>Home - MDR</v>
      </c>
      <c r="R2465" t="str">
        <f>VLOOKUP(P2465,Key!$A$2:$C$160,3,FALSE)</f>
        <v>Home - MDR</v>
      </c>
      <c r="S2465" t="str">
        <f>VLOOKUP(P2465,Key!$A$2:$D$160,4,FALSE)</f>
        <v>Home - MDR</v>
      </c>
      <c r="T2465" t="b">
        <v>0</v>
      </c>
      <c r="U2465" s="4">
        <f t="shared" si="314"/>
        <v>14902.973713973674</v>
      </c>
    </row>
    <row r="2466" spans="1:21" x14ac:dyDescent="0.2">
      <c r="A2466">
        <v>12247881205</v>
      </c>
      <c r="B2466" t="s">
        <v>2138</v>
      </c>
      <c r="D2466" s="9">
        <v>45530</v>
      </c>
      <c r="F2466" s="7">
        <f t="shared" si="321"/>
        <v>45530</v>
      </c>
      <c r="G2466" s="6">
        <f t="shared" si="322"/>
        <v>8</v>
      </c>
      <c r="H2466" s="6">
        <f t="shared" si="323"/>
        <v>26</v>
      </c>
      <c r="I2466" s="6">
        <f t="shared" si="324"/>
        <v>2024</v>
      </c>
      <c r="J2466" t="s">
        <v>4</v>
      </c>
      <c r="K2466" t="s">
        <v>5</v>
      </c>
      <c r="L2466">
        <v>3923</v>
      </c>
      <c r="M2466">
        <v>13298.8603515625</v>
      </c>
      <c r="N2466" s="4">
        <f t="shared" si="319"/>
        <v>13.298860351562499</v>
      </c>
      <c r="O2466" s="4">
        <f t="shared" si="320"/>
        <v>8.2635261555107427</v>
      </c>
      <c r="P2466" s="5" t="s">
        <v>847</v>
      </c>
      <c r="Q2466" t="str">
        <f>VLOOKUP(P2466,Key!$A$2:$C$160,2,FALSE)</f>
        <v>Home - MDR</v>
      </c>
      <c r="R2466" t="str">
        <f>VLOOKUP(P2466,Key!$A$2:$C$160,3,FALSE)</f>
        <v>Home - MDR</v>
      </c>
      <c r="S2466" t="str">
        <f>VLOOKUP(P2466,Key!$A$2:$D$160,4,FALSE)</f>
        <v>Home - MDR</v>
      </c>
      <c r="T2466" t="b">
        <v>0</v>
      </c>
      <c r="U2466" s="4">
        <f t="shared" si="314"/>
        <v>14911.237240129185</v>
      </c>
    </row>
    <row r="2467" spans="1:21" x14ac:dyDescent="0.2">
      <c r="A2467">
        <v>12256908003</v>
      </c>
      <c r="B2467" t="s">
        <v>2139</v>
      </c>
      <c r="D2467" s="9">
        <v>45531</v>
      </c>
      <c r="F2467" s="7">
        <f t="shared" si="321"/>
        <v>45531</v>
      </c>
      <c r="G2467" s="6">
        <f t="shared" si="322"/>
        <v>8</v>
      </c>
      <c r="H2467" s="6">
        <f t="shared" si="323"/>
        <v>27</v>
      </c>
      <c r="I2467" s="6">
        <f t="shared" si="324"/>
        <v>2024</v>
      </c>
      <c r="J2467" t="s">
        <v>4</v>
      </c>
      <c r="K2467" t="s">
        <v>5</v>
      </c>
      <c r="L2467">
        <v>3885</v>
      </c>
      <c r="M2467">
        <v>13451.1005859375</v>
      </c>
      <c r="N2467" s="4">
        <f t="shared" si="319"/>
        <v>13.4511005859375</v>
      </c>
      <c r="O2467" s="4">
        <f t="shared" si="320"/>
        <v>8.3581238221845702</v>
      </c>
      <c r="P2467" s="5" t="s">
        <v>847</v>
      </c>
      <c r="Q2467" t="str">
        <f>VLOOKUP(P2467,Key!$A$2:$C$160,2,FALSE)</f>
        <v>Home - MDR</v>
      </c>
      <c r="R2467" t="str">
        <f>VLOOKUP(P2467,Key!$A$2:$C$160,3,FALSE)</f>
        <v>Home - MDR</v>
      </c>
      <c r="S2467" t="str">
        <f>VLOOKUP(P2467,Key!$A$2:$D$160,4,FALSE)</f>
        <v>Home - MDR</v>
      </c>
      <c r="T2467" t="b">
        <v>0</v>
      </c>
      <c r="U2467" s="4">
        <f t="shared" si="314"/>
        <v>14919.59536395137</v>
      </c>
    </row>
    <row r="2468" spans="1:21" x14ac:dyDescent="0.2">
      <c r="A2468">
        <v>12265788248</v>
      </c>
      <c r="B2468" t="s">
        <v>2140</v>
      </c>
      <c r="D2468" s="9">
        <v>45532</v>
      </c>
      <c r="F2468" s="7">
        <f t="shared" si="321"/>
        <v>45532</v>
      </c>
      <c r="G2468" s="6">
        <f t="shared" si="322"/>
        <v>8</v>
      </c>
      <c r="H2468" s="6">
        <f t="shared" si="323"/>
        <v>28</v>
      </c>
      <c r="I2468" s="6">
        <f t="shared" si="324"/>
        <v>2024</v>
      </c>
      <c r="J2468" t="s">
        <v>4</v>
      </c>
      <c r="K2468" t="s">
        <v>5</v>
      </c>
      <c r="L2468">
        <v>3886</v>
      </c>
      <c r="M2468">
        <v>13440.580078125</v>
      </c>
      <c r="N2468" s="4">
        <f t="shared" si="319"/>
        <v>13.440580078125</v>
      </c>
      <c r="O2468" s="4">
        <f t="shared" si="320"/>
        <v>8.3515866837246087</v>
      </c>
      <c r="P2468" s="5" t="s">
        <v>847</v>
      </c>
      <c r="Q2468" t="str">
        <f>VLOOKUP(P2468,Key!$A$2:$C$160,2,FALSE)</f>
        <v>Home - MDR</v>
      </c>
      <c r="R2468" t="str">
        <f>VLOOKUP(P2468,Key!$A$2:$C$160,3,FALSE)</f>
        <v>Home - MDR</v>
      </c>
      <c r="S2468" t="str">
        <f>VLOOKUP(P2468,Key!$A$2:$D$160,4,FALSE)</f>
        <v>Home - MDR</v>
      </c>
      <c r="T2468" t="b">
        <v>0</v>
      </c>
      <c r="U2468" s="4">
        <f t="shared" si="314"/>
        <v>14927.946950635094</v>
      </c>
    </row>
    <row r="2469" spans="1:21" x14ac:dyDescent="0.2">
      <c r="A2469">
        <v>12274405712</v>
      </c>
      <c r="B2469" t="s">
        <v>2141</v>
      </c>
      <c r="D2469" s="9">
        <v>45533</v>
      </c>
      <c r="F2469" s="7">
        <f t="shared" si="321"/>
        <v>45533</v>
      </c>
      <c r="G2469" s="6">
        <f t="shared" si="322"/>
        <v>8</v>
      </c>
      <c r="H2469" s="6">
        <f t="shared" si="323"/>
        <v>29</v>
      </c>
      <c r="I2469" s="6">
        <f t="shared" si="324"/>
        <v>2024</v>
      </c>
      <c r="J2469" t="s">
        <v>4</v>
      </c>
      <c r="K2469" t="s">
        <v>5</v>
      </c>
      <c r="L2469">
        <v>4086</v>
      </c>
      <c r="M2469">
        <v>13790.900390625</v>
      </c>
      <c r="N2469" s="4">
        <f t="shared" si="319"/>
        <v>13.790900390625</v>
      </c>
      <c r="O2469" s="4">
        <f t="shared" si="320"/>
        <v>8.5692655666230468</v>
      </c>
      <c r="P2469" s="5" t="s">
        <v>48</v>
      </c>
      <c r="Q2469" t="str">
        <f>VLOOKUP(P2469,Key!$A$2:$C$160,2,FALSE)</f>
        <v>California</v>
      </c>
      <c r="R2469" t="str">
        <f>VLOOKUP(P2469,Key!$A$2:$C$160,3,FALSE)</f>
        <v>USA</v>
      </c>
      <c r="S2469" t="str">
        <f>VLOOKUP(P2469,Key!$A$2:$D$160,4,FALSE)</f>
        <v>DOM</v>
      </c>
      <c r="T2469" t="b">
        <v>0</v>
      </c>
      <c r="U2469" s="4">
        <f t="shared" si="314"/>
        <v>14936.516216201717</v>
      </c>
    </row>
    <row r="2470" spans="1:21" x14ac:dyDescent="0.2">
      <c r="A2470">
        <v>12282468354</v>
      </c>
      <c r="B2470" t="s">
        <v>2142</v>
      </c>
      <c r="D2470" s="9">
        <v>45534</v>
      </c>
      <c r="F2470" s="7">
        <f t="shared" si="321"/>
        <v>45534</v>
      </c>
      <c r="G2470" s="6">
        <f t="shared" si="322"/>
        <v>8</v>
      </c>
      <c r="H2470" s="6">
        <f t="shared" si="323"/>
        <v>30</v>
      </c>
      <c r="I2470" s="6">
        <f t="shared" si="324"/>
        <v>2024</v>
      </c>
      <c r="J2470" t="s">
        <v>4</v>
      </c>
      <c r="K2470" t="s">
        <v>5</v>
      </c>
      <c r="L2470">
        <v>4020</v>
      </c>
      <c r="M2470">
        <v>13782.4296875</v>
      </c>
      <c r="N2470" s="4">
        <f t="shared" si="319"/>
        <v>13.782429687500001</v>
      </c>
      <c r="O2470" s="4">
        <f t="shared" si="320"/>
        <v>8.5640021173515635</v>
      </c>
      <c r="P2470" s="5" t="s">
        <v>48</v>
      </c>
      <c r="Q2470" t="str">
        <f>VLOOKUP(P2470,Key!$A$2:$C$160,2,FALSE)</f>
        <v>California</v>
      </c>
      <c r="R2470" t="str">
        <f>VLOOKUP(P2470,Key!$A$2:$C$160,3,FALSE)</f>
        <v>USA</v>
      </c>
      <c r="S2470" t="str">
        <f>VLOOKUP(P2470,Key!$A$2:$D$160,4,FALSE)</f>
        <v>DOM</v>
      </c>
      <c r="T2470" t="b">
        <v>0</v>
      </c>
      <c r="U2470" s="4">
        <f t="shared" si="314"/>
        <v>14945.080218319068</v>
      </c>
    </row>
    <row r="2471" spans="1:21" x14ac:dyDescent="0.2">
      <c r="A2471">
        <v>12291135259</v>
      </c>
      <c r="B2471" t="s">
        <v>2143</v>
      </c>
      <c r="D2471" s="9">
        <v>45535</v>
      </c>
      <c r="F2471" s="7">
        <f t="shared" si="321"/>
        <v>45535</v>
      </c>
      <c r="G2471" s="6">
        <f t="shared" si="322"/>
        <v>8</v>
      </c>
      <c r="H2471" s="6">
        <f t="shared" si="323"/>
        <v>31</v>
      </c>
      <c r="I2471" s="6">
        <f t="shared" si="324"/>
        <v>2024</v>
      </c>
      <c r="J2471" t="s">
        <v>4</v>
      </c>
      <c r="K2471" t="s">
        <v>5</v>
      </c>
      <c r="L2471">
        <v>4359</v>
      </c>
      <c r="M2471">
        <v>14759.7900390625</v>
      </c>
      <c r="N2471" s="4">
        <f t="shared" si="319"/>
        <v>14.7597900390625</v>
      </c>
      <c r="O2471" s="4">
        <f t="shared" si="320"/>
        <v>9.1713054963623044</v>
      </c>
      <c r="P2471" s="5" t="s">
        <v>48</v>
      </c>
      <c r="Q2471" t="str">
        <f>VLOOKUP(P2471,Key!$A$2:$C$160,2,FALSE)</f>
        <v>California</v>
      </c>
      <c r="R2471" t="str">
        <f>VLOOKUP(P2471,Key!$A$2:$C$160,3,FALSE)</f>
        <v>USA</v>
      </c>
      <c r="S2471" t="str">
        <f>VLOOKUP(P2471,Key!$A$2:$D$160,4,FALSE)</f>
        <v>DOM</v>
      </c>
      <c r="T2471" t="b">
        <v>0</v>
      </c>
      <c r="U2471" s="4">
        <f t="shared" si="314"/>
        <v>14954.25152381543</v>
      </c>
    </row>
    <row r="2472" spans="1:21" x14ac:dyDescent="0.2">
      <c r="A2472">
        <v>12300591001</v>
      </c>
      <c r="B2472" t="s">
        <v>2144</v>
      </c>
      <c r="D2472" s="9">
        <v>45536</v>
      </c>
      <c r="F2472" s="7">
        <f t="shared" si="321"/>
        <v>45536</v>
      </c>
      <c r="G2472" s="6">
        <f t="shared" si="322"/>
        <v>9</v>
      </c>
      <c r="H2472" s="6">
        <f t="shared" si="323"/>
        <v>1</v>
      </c>
      <c r="I2472" s="6">
        <f t="shared" si="324"/>
        <v>2024</v>
      </c>
      <c r="J2472" t="s">
        <v>4</v>
      </c>
      <c r="K2472" t="s">
        <v>5</v>
      </c>
      <c r="L2472">
        <v>1996</v>
      </c>
      <c r="M2472">
        <v>6822.6298828125</v>
      </c>
      <c r="N2472" s="4">
        <f t="shared" si="319"/>
        <v>6.8226298828124996</v>
      </c>
      <c r="O2472" s="4">
        <f t="shared" si="320"/>
        <v>4.2393843529130857</v>
      </c>
      <c r="P2472" s="5" t="s">
        <v>2148</v>
      </c>
      <c r="Q2472" t="str">
        <f>VLOOKUP(P2472,Key!$A$2:$C$160,2,FALSE)</f>
        <v>California</v>
      </c>
      <c r="R2472" t="str">
        <f>VLOOKUP(P2472,Key!$A$2:$C$160,3,FALSE)</f>
        <v>USA</v>
      </c>
      <c r="S2472" t="str">
        <f>VLOOKUP(P2472,Key!$A$2:$D$160,4,FALSE)</f>
        <v>DOM</v>
      </c>
      <c r="T2472" t="b">
        <v>0</v>
      </c>
      <c r="U2472" s="4">
        <f t="shared" si="314"/>
        <v>14958.490908168344</v>
      </c>
    </row>
    <row r="2473" spans="1:21" x14ac:dyDescent="0.2">
      <c r="A2473">
        <v>12308252536</v>
      </c>
      <c r="B2473" t="s">
        <v>2145</v>
      </c>
      <c r="D2473" s="9">
        <v>45537</v>
      </c>
      <c r="F2473" s="7">
        <f t="shared" si="321"/>
        <v>45537</v>
      </c>
      <c r="G2473" s="6">
        <f t="shared" si="322"/>
        <v>9</v>
      </c>
      <c r="H2473" s="6">
        <f t="shared" si="323"/>
        <v>2</v>
      </c>
      <c r="I2473" s="6">
        <f t="shared" si="324"/>
        <v>2024</v>
      </c>
      <c r="J2473" t="s">
        <v>4</v>
      </c>
      <c r="K2473" t="s">
        <v>5</v>
      </c>
      <c r="L2473">
        <v>3993</v>
      </c>
      <c r="M2473">
        <v>13726.4599609375</v>
      </c>
      <c r="N2473" s="4">
        <f t="shared" si="319"/>
        <v>13.7264599609375</v>
      </c>
      <c r="O2473" s="4">
        <f t="shared" si="320"/>
        <v>8.5292241523876946</v>
      </c>
      <c r="P2473" s="5" t="s">
        <v>847</v>
      </c>
      <c r="Q2473" t="str">
        <f>VLOOKUP(P2473,Key!$A$2:$C$160,2,FALSE)</f>
        <v>Home - MDR</v>
      </c>
      <c r="R2473" t="str">
        <f>VLOOKUP(P2473,Key!$A$2:$C$160,3,FALSE)</f>
        <v>Home - MDR</v>
      </c>
      <c r="S2473" t="str">
        <f>VLOOKUP(P2473,Key!$A$2:$D$160,4,FALSE)</f>
        <v>Home - MDR</v>
      </c>
      <c r="T2473" t="b">
        <v>0</v>
      </c>
      <c r="U2473" s="4">
        <f t="shared" si="314"/>
        <v>14967.020132320731</v>
      </c>
    </row>
    <row r="2474" spans="1:21" x14ac:dyDescent="0.2">
      <c r="A2474">
        <v>12316433273</v>
      </c>
      <c r="B2474" t="s">
        <v>2146</v>
      </c>
      <c r="D2474" s="9">
        <v>45538</v>
      </c>
      <c r="F2474" s="7">
        <f t="shared" si="321"/>
        <v>45538</v>
      </c>
      <c r="G2474" s="6">
        <f t="shared" si="322"/>
        <v>9</v>
      </c>
      <c r="H2474" s="6">
        <f t="shared" si="323"/>
        <v>3</v>
      </c>
      <c r="I2474" s="6">
        <f t="shared" si="324"/>
        <v>2024</v>
      </c>
      <c r="J2474" t="s">
        <v>1117</v>
      </c>
      <c r="K2474" t="s">
        <v>5</v>
      </c>
      <c r="L2474">
        <v>4200</v>
      </c>
      <c r="M2474">
        <v>13518.5166015625</v>
      </c>
      <c r="N2474" s="4">
        <f t="shared" si="319"/>
        <v>13.518516601562499</v>
      </c>
      <c r="O2474" s="4">
        <f t="shared" si="320"/>
        <v>8.4000141792294922</v>
      </c>
      <c r="P2474" s="5" t="s">
        <v>847</v>
      </c>
      <c r="Q2474" t="str">
        <f>VLOOKUP(P2474,Key!$A$2:$C$160,2,FALSE)</f>
        <v>Home - MDR</v>
      </c>
      <c r="R2474" t="str">
        <f>VLOOKUP(P2474,Key!$A$2:$C$160,3,FALSE)</f>
        <v>Home - MDR</v>
      </c>
      <c r="S2474" t="str">
        <f>VLOOKUP(P2474,Key!$A$2:$D$160,4,FALSE)</f>
        <v>Home - MDR</v>
      </c>
      <c r="T2474" t="b">
        <v>1</v>
      </c>
      <c r="U2474" s="4">
        <f t="shared" si="314"/>
        <v>14975.420146499961</v>
      </c>
    </row>
    <row r="2475" spans="1:21" x14ac:dyDescent="0.2">
      <c r="A2475">
        <v>12325935462</v>
      </c>
      <c r="B2475" t="s">
        <v>2147</v>
      </c>
      <c r="D2475" s="9">
        <v>45539</v>
      </c>
      <c r="F2475" s="7">
        <f t="shared" si="321"/>
        <v>45539</v>
      </c>
      <c r="G2475" s="6">
        <f t="shared" si="322"/>
        <v>9</v>
      </c>
      <c r="H2475" s="6">
        <f t="shared" si="323"/>
        <v>4</v>
      </c>
      <c r="I2475" s="6">
        <f t="shared" si="324"/>
        <v>2024</v>
      </c>
      <c r="J2475" t="s">
        <v>4</v>
      </c>
      <c r="K2475" t="s">
        <v>5</v>
      </c>
      <c r="L2475">
        <v>3881</v>
      </c>
      <c r="M2475">
        <v>13362.259765625</v>
      </c>
      <c r="N2475" s="4">
        <f t="shared" si="319"/>
        <v>13.362259765625</v>
      </c>
      <c r="O2475" s="4">
        <f t="shared" si="320"/>
        <v>8.3029207128261717</v>
      </c>
      <c r="P2475" s="5" t="s">
        <v>847</v>
      </c>
      <c r="Q2475" t="str">
        <f>VLOOKUP(P2475,Key!$A$2:$C$160,2,FALSE)</f>
        <v>Home - MDR</v>
      </c>
      <c r="R2475" t="str">
        <f>VLOOKUP(P2475,Key!$A$2:$C$160,3,FALSE)</f>
        <v>Home - MDR</v>
      </c>
      <c r="S2475" t="str">
        <f>VLOOKUP(P2475,Key!$A$2:$D$160,4,FALSE)</f>
        <v>Home - MDR</v>
      </c>
      <c r="T2475" t="b">
        <v>0</v>
      </c>
      <c r="U2475" s="4">
        <f t="shared" si="314"/>
        <v>14983.723067212786</v>
      </c>
    </row>
    <row r="2476" spans="1:21" x14ac:dyDescent="0.2">
      <c r="A2476">
        <v>12335378585</v>
      </c>
      <c r="B2476" t="s">
        <v>2161</v>
      </c>
      <c r="D2476" s="9">
        <v>45540</v>
      </c>
      <c r="F2476" s="7">
        <f t="shared" ref="F2476:F2513" si="325">DATE(I2476,G2476,H2476)</f>
        <v>45540</v>
      </c>
      <c r="G2476" s="6">
        <f t="shared" ref="G2476:G2513" si="326">MONTH(D2476)</f>
        <v>9</v>
      </c>
      <c r="H2476" s="6">
        <f t="shared" ref="H2476:H2513" si="327">DAY(D2476)</f>
        <v>5</v>
      </c>
      <c r="I2476" s="6">
        <f t="shared" ref="I2476:I2513" si="328">YEAR(D2476)</f>
        <v>2024</v>
      </c>
      <c r="J2476" t="s">
        <v>7</v>
      </c>
      <c r="K2476" t="s">
        <v>5</v>
      </c>
      <c r="L2476">
        <v>3831</v>
      </c>
      <c r="M2476">
        <v>13040.7</v>
      </c>
      <c r="N2476" s="4">
        <f t="shared" si="319"/>
        <v>13.040700000000001</v>
      </c>
      <c r="O2476" s="4">
        <f t="shared" si="320"/>
        <v>8.1031127996999999</v>
      </c>
      <c r="P2476" s="5" t="s">
        <v>847</v>
      </c>
      <c r="Q2476" t="str">
        <f>VLOOKUP(P2476,Key!$A$2:$C$160,2,FALSE)</f>
        <v>Home - MDR</v>
      </c>
      <c r="R2476" t="str">
        <f>VLOOKUP(P2476,Key!$A$2:$C$160,3,FALSE)</f>
        <v>Home - MDR</v>
      </c>
      <c r="S2476" t="str">
        <f>VLOOKUP(P2476,Key!$A$2:$D$160,4,FALSE)</f>
        <v>Home - MDR</v>
      </c>
      <c r="T2476" t="b">
        <v>0</v>
      </c>
      <c r="U2476" s="4">
        <f t="shared" si="314"/>
        <v>14991.826180012486</v>
      </c>
    </row>
    <row r="2477" spans="1:21" x14ac:dyDescent="0.2">
      <c r="A2477">
        <v>12342871946</v>
      </c>
      <c r="B2477" t="s">
        <v>2162</v>
      </c>
      <c r="D2477" s="9">
        <v>45541</v>
      </c>
      <c r="F2477" s="7">
        <f t="shared" si="325"/>
        <v>45541</v>
      </c>
      <c r="G2477" s="6">
        <f t="shared" si="326"/>
        <v>9</v>
      </c>
      <c r="H2477" s="6">
        <f t="shared" si="327"/>
        <v>6</v>
      </c>
      <c r="I2477" s="6">
        <f t="shared" si="328"/>
        <v>2024</v>
      </c>
      <c r="J2477" t="s">
        <v>2163</v>
      </c>
      <c r="K2477" t="s">
        <v>5</v>
      </c>
      <c r="L2477">
        <v>2965</v>
      </c>
      <c r="M2477">
        <v>10184.700000000001</v>
      </c>
      <c r="N2477" s="4">
        <f t="shared" si="319"/>
        <v>10.184700000000001</v>
      </c>
      <c r="O2477" s="4">
        <f t="shared" si="320"/>
        <v>6.3284772237000002</v>
      </c>
      <c r="P2477" s="5" t="s">
        <v>847</v>
      </c>
      <c r="Q2477" t="str">
        <f>VLOOKUP(P2477,Key!$A$2:$C$160,2,FALSE)</f>
        <v>Home - MDR</v>
      </c>
      <c r="R2477" t="str">
        <f>VLOOKUP(P2477,Key!$A$2:$C$160,3,FALSE)</f>
        <v>Home - MDR</v>
      </c>
      <c r="S2477" t="str">
        <f>VLOOKUP(P2477,Key!$A$2:$D$160,4,FALSE)</f>
        <v>Home - MDR</v>
      </c>
      <c r="T2477" t="b">
        <v>0</v>
      </c>
      <c r="U2477" s="4">
        <f t="shared" si="314"/>
        <v>14998.154657236186</v>
      </c>
    </row>
    <row r="2478" spans="1:21" x14ac:dyDescent="0.2">
      <c r="A2478">
        <v>12351821113</v>
      </c>
      <c r="B2478" t="s">
        <v>2164</v>
      </c>
      <c r="D2478" s="9">
        <v>45542</v>
      </c>
      <c r="F2478" s="7">
        <f t="shared" si="325"/>
        <v>45542</v>
      </c>
      <c r="G2478" s="6">
        <f t="shared" si="326"/>
        <v>9</v>
      </c>
      <c r="H2478" s="6">
        <f t="shared" si="327"/>
        <v>7</v>
      </c>
      <c r="I2478" s="6">
        <f t="shared" si="328"/>
        <v>2024</v>
      </c>
      <c r="J2478" t="s">
        <v>1117</v>
      </c>
      <c r="K2478" t="s">
        <v>5</v>
      </c>
      <c r="L2478">
        <v>3600</v>
      </c>
      <c r="M2478">
        <v>11587.3</v>
      </c>
      <c r="N2478" s="4">
        <f t="shared" si="319"/>
        <v>11.587299999999999</v>
      </c>
      <c r="O2478" s="4">
        <f t="shared" si="320"/>
        <v>7.2000121882999997</v>
      </c>
      <c r="P2478" s="5" t="s">
        <v>847</v>
      </c>
      <c r="Q2478" t="str">
        <f>VLOOKUP(P2478,Key!$A$2:$C$160,2,FALSE)</f>
        <v>Home - MDR</v>
      </c>
      <c r="R2478" t="str">
        <f>VLOOKUP(P2478,Key!$A$2:$C$160,3,FALSE)</f>
        <v>Home - MDR</v>
      </c>
      <c r="S2478" t="str">
        <f>VLOOKUP(P2478,Key!$A$2:$D$160,4,FALSE)</f>
        <v>Home - MDR</v>
      </c>
      <c r="T2478" t="b">
        <v>1</v>
      </c>
      <c r="U2478" s="4">
        <f t="shared" si="314"/>
        <v>15005.354669424485</v>
      </c>
    </row>
    <row r="2479" spans="1:21" x14ac:dyDescent="0.2">
      <c r="A2479">
        <v>12360865281</v>
      </c>
      <c r="B2479" t="s">
        <v>2165</v>
      </c>
      <c r="D2479" s="9">
        <v>45543</v>
      </c>
      <c r="F2479" s="7">
        <f t="shared" si="325"/>
        <v>45543</v>
      </c>
      <c r="G2479" s="6">
        <f t="shared" si="326"/>
        <v>9</v>
      </c>
      <c r="H2479" s="6">
        <f t="shared" si="327"/>
        <v>8</v>
      </c>
      <c r="I2479" s="6">
        <f t="shared" si="328"/>
        <v>2024</v>
      </c>
      <c r="J2479" t="s">
        <v>1117</v>
      </c>
      <c r="K2479" t="s">
        <v>5</v>
      </c>
      <c r="L2479">
        <v>3180</v>
      </c>
      <c r="M2479">
        <v>10299.799999999999</v>
      </c>
      <c r="N2479" s="4">
        <f t="shared" si="319"/>
        <v>10.299799999999999</v>
      </c>
      <c r="O2479" s="4">
        <f t="shared" si="320"/>
        <v>6.3999970257999994</v>
      </c>
      <c r="P2479" s="5" t="s">
        <v>847</v>
      </c>
      <c r="Q2479" t="str">
        <f>VLOOKUP(P2479,Key!$A$2:$C$160,2,FALSE)</f>
        <v>Home - MDR</v>
      </c>
      <c r="R2479" t="str">
        <f>VLOOKUP(P2479,Key!$A$2:$C$160,3,FALSE)</f>
        <v>Home - MDR</v>
      </c>
      <c r="S2479" t="str">
        <f>VLOOKUP(P2479,Key!$A$2:$D$160,4,FALSE)</f>
        <v>Home - MDR</v>
      </c>
      <c r="T2479" t="b">
        <v>1</v>
      </c>
      <c r="U2479" s="4">
        <f t="shared" si="314"/>
        <v>15011.754666450284</v>
      </c>
    </row>
    <row r="2480" spans="1:21" x14ac:dyDescent="0.2">
      <c r="A2480">
        <v>12367841221</v>
      </c>
      <c r="B2480" t="s">
        <v>2166</v>
      </c>
      <c r="D2480" s="9">
        <v>45544</v>
      </c>
      <c r="F2480" s="7">
        <f t="shared" si="325"/>
        <v>45544</v>
      </c>
      <c r="G2480" s="6">
        <f t="shared" si="326"/>
        <v>9</v>
      </c>
      <c r="H2480" s="6">
        <f t="shared" si="327"/>
        <v>9</v>
      </c>
      <c r="I2480" s="6">
        <f t="shared" si="328"/>
        <v>2024</v>
      </c>
      <c r="J2480" t="s">
        <v>1117</v>
      </c>
      <c r="K2480" t="s">
        <v>5</v>
      </c>
      <c r="L2480">
        <v>3960</v>
      </c>
      <c r="M2480">
        <v>12392</v>
      </c>
      <c r="N2480" s="4">
        <f t="shared" si="319"/>
        <v>12.391999999999999</v>
      </c>
      <c r="O2480" s="4">
        <f t="shared" si="320"/>
        <v>7.700029432</v>
      </c>
      <c r="P2480" s="5" t="s">
        <v>847</v>
      </c>
      <c r="Q2480" t="str">
        <f>VLOOKUP(P2480,Key!$A$2:$C$160,2,FALSE)</f>
        <v>Home - MDR</v>
      </c>
      <c r="R2480" t="str">
        <f>VLOOKUP(P2480,Key!$A$2:$C$160,3,FALSE)</f>
        <v>Home - MDR</v>
      </c>
      <c r="S2480" t="str">
        <f>VLOOKUP(P2480,Key!$A$2:$D$160,4,FALSE)</f>
        <v>Home - MDR</v>
      </c>
      <c r="T2480" t="b">
        <v>1</v>
      </c>
      <c r="U2480" s="4">
        <f t="shared" si="314"/>
        <v>15019.454695882285</v>
      </c>
    </row>
    <row r="2481" spans="1:21" x14ac:dyDescent="0.2">
      <c r="A2481">
        <v>12375728362</v>
      </c>
      <c r="B2481" t="s">
        <v>2167</v>
      </c>
      <c r="D2481" s="9">
        <v>45545</v>
      </c>
      <c r="F2481" s="7">
        <f t="shared" si="325"/>
        <v>45545</v>
      </c>
      <c r="G2481" s="6">
        <f t="shared" si="326"/>
        <v>9</v>
      </c>
      <c r="H2481" s="6">
        <f t="shared" si="327"/>
        <v>10</v>
      </c>
      <c r="I2481" s="6">
        <f t="shared" si="328"/>
        <v>2024</v>
      </c>
      <c r="J2481" t="s">
        <v>4</v>
      </c>
      <c r="K2481" t="s">
        <v>5</v>
      </c>
      <c r="L2481">
        <v>3082</v>
      </c>
      <c r="M2481">
        <v>10598</v>
      </c>
      <c r="N2481" s="4">
        <f t="shared" si="319"/>
        <v>10.598000000000001</v>
      </c>
      <c r="O2481" s="4">
        <f t="shared" si="320"/>
        <v>6.5852898580000003</v>
      </c>
      <c r="P2481" s="5" t="s">
        <v>847</v>
      </c>
      <c r="Q2481" t="str">
        <f>VLOOKUP(P2481,Key!$A$2:$C$160,2,FALSE)</f>
        <v>Home - MDR</v>
      </c>
      <c r="R2481" t="str">
        <f>VLOOKUP(P2481,Key!$A$2:$C$160,3,FALSE)</f>
        <v>Home - MDR</v>
      </c>
      <c r="S2481" t="str">
        <f>VLOOKUP(P2481,Key!$A$2:$D$160,4,FALSE)</f>
        <v>Home - MDR</v>
      </c>
      <c r="T2481" t="b">
        <v>0</v>
      </c>
      <c r="U2481" s="4">
        <f t="shared" si="314"/>
        <v>15026.039985740284</v>
      </c>
    </row>
    <row r="2482" spans="1:21" x14ac:dyDescent="0.2">
      <c r="A2482">
        <v>12385462798</v>
      </c>
      <c r="B2482" t="s">
        <v>2168</v>
      </c>
      <c r="D2482" s="9">
        <v>45546</v>
      </c>
      <c r="F2482" s="7">
        <f t="shared" si="325"/>
        <v>45546</v>
      </c>
      <c r="G2482" s="6">
        <f t="shared" si="326"/>
        <v>9</v>
      </c>
      <c r="H2482" s="6">
        <f t="shared" si="327"/>
        <v>11</v>
      </c>
      <c r="I2482" s="6">
        <f t="shared" si="328"/>
        <v>2024</v>
      </c>
      <c r="J2482" t="s">
        <v>4</v>
      </c>
      <c r="K2482" t="s">
        <v>5</v>
      </c>
      <c r="L2482">
        <v>4340</v>
      </c>
      <c r="M2482">
        <v>14865.1</v>
      </c>
      <c r="N2482" s="4">
        <f t="shared" si="319"/>
        <v>14.8651</v>
      </c>
      <c r="O2482" s="4">
        <f t="shared" si="320"/>
        <v>9.2367420521000003</v>
      </c>
      <c r="P2482" s="5" t="s">
        <v>63</v>
      </c>
      <c r="Q2482" t="str">
        <f>VLOOKUP(P2482,Key!$A$2:$C$160,2,FALSE)</f>
        <v>Washington</v>
      </c>
      <c r="R2482" t="str">
        <f>VLOOKUP(P2482,Key!$A$2:$C$160,3,FALSE)</f>
        <v>USA</v>
      </c>
      <c r="S2482" t="str">
        <f>VLOOKUP(P2482,Key!$A$2:$D$160,4,FALSE)</f>
        <v>DOM</v>
      </c>
      <c r="T2482" t="b">
        <v>0</v>
      </c>
      <c r="U2482" s="4">
        <f t="shared" si="314"/>
        <v>15035.276727792385</v>
      </c>
    </row>
    <row r="2483" spans="1:21" x14ac:dyDescent="0.2">
      <c r="A2483">
        <v>12393695008</v>
      </c>
      <c r="B2483" t="s">
        <v>2169</v>
      </c>
      <c r="D2483" s="9">
        <v>45547</v>
      </c>
      <c r="F2483" s="7">
        <f t="shared" si="325"/>
        <v>45547</v>
      </c>
      <c r="G2483" s="6">
        <f t="shared" si="326"/>
        <v>9</v>
      </c>
      <c r="H2483" s="6">
        <f t="shared" si="327"/>
        <v>12</v>
      </c>
      <c r="I2483" s="6">
        <f t="shared" si="328"/>
        <v>2024</v>
      </c>
      <c r="J2483" t="s">
        <v>4</v>
      </c>
      <c r="K2483" t="s">
        <v>5</v>
      </c>
      <c r="L2483">
        <v>3856</v>
      </c>
      <c r="M2483">
        <v>13285.6</v>
      </c>
      <c r="N2483" s="4">
        <f t="shared" si="319"/>
        <v>13.285600000000001</v>
      </c>
      <c r="O2483" s="4">
        <f t="shared" si="320"/>
        <v>8.2552865575999999</v>
      </c>
      <c r="P2483" s="5" t="s">
        <v>63</v>
      </c>
      <c r="Q2483" t="str">
        <f>VLOOKUP(P2483,Key!$A$2:$C$160,2,FALSE)</f>
        <v>Washington</v>
      </c>
      <c r="R2483" t="str">
        <f>VLOOKUP(P2483,Key!$A$2:$C$160,3,FALSE)</f>
        <v>USA</v>
      </c>
      <c r="S2483" t="str">
        <f>VLOOKUP(P2483,Key!$A$2:$D$160,4,FALSE)</f>
        <v>DOM</v>
      </c>
      <c r="T2483" t="b">
        <v>0</v>
      </c>
      <c r="U2483" s="4">
        <f t="shared" si="314"/>
        <v>15043.532014349985</v>
      </c>
    </row>
    <row r="2484" spans="1:21" x14ac:dyDescent="0.2">
      <c r="A2484">
        <v>12401700378</v>
      </c>
      <c r="B2484" t="s">
        <v>2170</v>
      </c>
      <c r="D2484" s="9">
        <v>45548</v>
      </c>
      <c r="F2484" s="7">
        <f t="shared" si="325"/>
        <v>45548</v>
      </c>
      <c r="G2484" s="6">
        <f t="shared" si="326"/>
        <v>9</v>
      </c>
      <c r="H2484" s="6">
        <f t="shared" si="327"/>
        <v>13</v>
      </c>
      <c r="I2484" s="6">
        <f t="shared" si="328"/>
        <v>2024</v>
      </c>
      <c r="J2484" t="s">
        <v>7</v>
      </c>
      <c r="K2484" t="s">
        <v>5</v>
      </c>
      <c r="L2484">
        <v>3618</v>
      </c>
      <c r="M2484">
        <v>12293.8</v>
      </c>
      <c r="N2484" s="4">
        <f t="shared" si="319"/>
        <v>12.293799999999999</v>
      </c>
      <c r="O2484" s="4">
        <f t="shared" si="320"/>
        <v>7.6390107997999994</v>
      </c>
      <c r="P2484" s="5" t="s">
        <v>847</v>
      </c>
      <c r="Q2484" t="str">
        <f>VLOOKUP(P2484,Key!$A$2:$C$160,2,FALSE)</f>
        <v>Home - MDR</v>
      </c>
      <c r="R2484" t="str">
        <f>VLOOKUP(P2484,Key!$A$2:$C$160,3,FALSE)</f>
        <v>Home - MDR</v>
      </c>
      <c r="S2484" t="str">
        <f>VLOOKUP(P2484,Key!$A$2:$D$160,4,FALSE)</f>
        <v>Home - MDR</v>
      </c>
      <c r="T2484" t="b">
        <v>0</v>
      </c>
      <c r="U2484" s="4">
        <f t="shared" si="314"/>
        <v>15051.171025149784</v>
      </c>
    </row>
    <row r="2485" spans="1:21" x14ac:dyDescent="0.2">
      <c r="A2485">
        <v>12410125018</v>
      </c>
      <c r="B2485" t="s">
        <v>2171</v>
      </c>
      <c r="D2485" s="9">
        <v>45549</v>
      </c>
      <c r="F2485" s="7">
        <f t="shared" si="325"/>
        <v>45549</v>
      </c>
      <c r="G2485" s="6">
        <f t="shared" si="326"/>
        <v>9</v>
      </c>
      <c r="H2485" s="6">
        <f t="shared" si="327"/>
        <v>14</v>
      </c>
      <c r="I2485" s="6">
        <f t="shared" si="328"/>
        <v>2024</v>
      </c>
      <c r="J2485" t="s">
        <v>7</v>
      </c>
      <c r="K2485" t="s">
        <v>5</v>
      </c>
      <c r="L2485">
        <v>2940</v>
      </c>
      <c r="M2485">
        <v>10024.6</v>
      </c>
      <c r="N2485" s="4">
        <f t="shared" si="319"/>
        <v>10.0246</v>
      </c>
      <c r="O2485" s="4">
        <f t="shared" si="320"/>
        <v>6.2289957266</v>
      </c>
      <c r="P2485" s="5" t="s">
        <v>847</v>
      </c>
      <c r="Q2485" t="str">
        <f>VLOOKUP(P2485,Key!$A$2:$C$160,2,FALSE)</f>
        <v>Home - MDR</v>
      </c>
      <c r="R2485" t="str">
        <f>VLOOKUP(P2485,Key!$A$2:$C$160,3,FALSE)</f>
        <v>Home - MDR</v>
      </c>
      <c r="S2485" t="str">
        <f>VLOOKUP(P2485,Key!$A$2:$D$160,4,FALSE)</f>
        <v>Home - MDR</v>
      </c>
      <c r="T2485" t="b">
        <v>0</v>
      </c>
      <c r="U2485" s="4">
        <f t="shared" si="314"/>
        <v>15057.400020876385</v>
      </c>
    </row>
    <row r="2486" spans="1:21" x14ac:dyDescent="0.2">
      <c r="A2486">
        <v>12419015920</v>
      </c>
      <c r="B2486" t="s">
        <v>2172</v>
      </c>
      <c r="D2486" s="9">
        <v>45550</v>
      </c>
      <c r="F2486" s="7">
        <f t="shared" si="325"/>
        <v>45550</v>
      </c>
      <c r="G2486" s="6">
        <f t="shared" si="326"/>
        <v>9</v>
      </c>
      <c r="H2486" s="6">
        <f t="shared" si="327"/>
        <v>15</v>
      </c>
      <c r="I2486" s="6">
        <f t="shared" si="328"/>
        <v>2024</v>
      </c>
      <c r="J2486" t="s">
        <v>4</v>
      </c>
      <c r="K2486" t="s">
        <v>5</v>
      </c>
      <c r="L2486">
        <v>2575</v>
      </c>
      <c r="M2486">
        <v>8816.2999999999993</v>
      </c>
      <c r="N2486" s="4">
        <f t="shared" si="319"/>
        <v>8.8163</v>
      </c>
      <c r="O2486" s="4">
        <f t="shared" si="320"/>
        <v>5.4781931472999998</v>
      </c>
      <c r="P2486" s="5" t="s">
        <v>847</v>
      </c>
      <c r="Q2486" t="str">
        <f>VLOOKUP(P2486,Key!$A$2:$C$160,2,FALSE)</f>
        <v>Home - MDR</v>
      </c>
      <c r="R2486" t="str">
        <f>VLOOKUP(P2486,Key!$A$2:$C$160,3,FALSE)</f>
        <v>Home - MDR</v>
      </c>
      <c r="S2486" t="str">
        <f>VLOOKUP(P2486,Key!$A$2:$D$160,4,FALSE)</f>
        <v>Home - MDR</v>
      </c>
      <c r="T2486" t="b">
        <v>0</v>
      </c>
      <c r="U2486" s="4">
        <f t="shared" si="314"/>
        <v>15062.878214023685</v>
      </c>
    </row>
    <row r="2487" spans="1:21" x14ac:dyDescent="0.2">
      <c r="A2487">
        <v>12426267377</v>
      </c>
      <c r="B2487" t="s">
        <v>2173</v>
      </c>
      <c r="D2487" s="9">
        <v>45551</v>
      </c>
      <c r="F2487" s="7">
        <f t="shared" si="325"/>
        <v>45551</v>
      </c>
      <c r="G2487" s="6">
        <f t="shared" si="326"/>
        <v>9</v>
      </c>
      <c r="H2487" s="6">
        <f t="shared" si="327"/>
        <v>16</v>
      </c>
      <c r="I2487" s="6">
        <f t="shared" si="328"/>
        <v>2024</v>
      </c>
      <c r="J2487" t="s">
        <v>4</v>
      </c>
      <c r="K2487" t="s">
        <v>5</v>
      </c>
      <c r="L2487">
        <v>3908</v>
      </c>
      <c r="M2487">
        <v>13013.6</v>
      </c>
      <c r="N2487" s="4">
        <f t="shared" si="319"/>
        <v>13.0136</v>
      </c>
      <c r="O2487" s="4">
        <f t="shared" si="320"/>
        <v>8.0862736456000004</v>
      </c>
      <c r="P2487" s="5" t="s">
        <v>847</v>
      </c>
      <c r="Q2487" t="str">
        <f>VLOOKUP(P2487,Key!$A$2:$C$160,2,FALSE)</f>
        <v>Home - MDR</v>
      </c>
      <c r="R2487" t="str">
        <f>VLOOKUP(P2487,Key!$A$2:$C$160,3,FALSE)</f>
        <v>Home - MDR</v>
      </c>
      <c r="S2487" t="str">
        <f>VLOOKUP(P2487,Key!$A$2:$D$160,4,FALSE)</f>
        <v>Home - MDR</v>
      </c>
      <c r="T2487" t="b">
        <v>0</v>
      </c>
      <c r="U2487" s="4">
        <f t="shared" si="314"/>
        <v>15070.964487669286</v>
      </c>
    </row>
    <row r="2488" spans="1:21" x14ac:dyDescent="0.2">
      <c r="A2488">
        <v>12436607418</v>
      </c>
      <c r="B2488" t="s">
        <v>2174</v>
      </c>
      <c r="D2488" s="9">
        <v>45552</v>
      </c>
      <c r="F2488" s="7">
        <f t="shared" si="325"/>
        <v>45552</v>
      </c>
      <c r="G2488" s="6">
        <f t="shared" si="326"/>
        <v>9</v>
      </c>
      <c r="H2488" s="6">
        <f t="shared" si="327"/>
        <v>17</v>
      </c>
      <c r="I2488" s="6">
        <f t="shared" si="328"/>
        <v>2024</v>
      </c>
      <c r="J2488" t="s">
        <v>6</v>
      </c>
      <c r="K2488" t="s">
        <v>5</v>
      </c>
      <c r="L2488">
        <v>3553</v>
      </c>
      <c r="M2488">
        <v>12156</v>
      </c>
      <c r="N2488" s="4">
        <f t="shared" si="319"/>
        <v>12.156000000000001</v>
      </c>
      <c r="O2488" s="4">
        <f t="shared" si="320"/>
        <v>7.5533858760000001</v>
      </c>
      <c r="P2488" s="5" t="s">
        <v>847</v>
      </c>
      <c r="Q2488" t="str">
        <f>VLOOKUP(P2488,Key!$A$2:$C$160,2,FALSE)</f>
        <v>Home - MDR</v>
      </c>
      <c r="R2488" t="str">
        <f>VLOOKUP(P2488,Key!$A$2:$C$160,3,FALSE)</f>
        <v>Home - MDR</v>
      </c>
      <c r="S2488" t="str">
        <f>VLOOKUP(P2488,Key!$A$2:$D$160,4,FALSE)</f>
        <v>Home - MDR</v>
      </c>
      <c r="T2488" t="b">
        <v>0</v>
      </c>
      <c r="U2488" s="4">
        <f t="shared" si="314"/>
        <v>15078.517873545286</v>
      </c>
    </row>
    <row r="2489" spans="1:21" x14ac:dyDescent="0.2">
      <c r="A2489">
        <v>12444309598</v>
      </c>
      <c r="B2489" t="s">
        <v>2175</v>
      </c>
      <c r="D2489" s="9">
        <v>45553</v>
      </c>
      <c r="F2489" s="7">
        <f t="shared" si="325"/>
        <v>45553</v>
      </c>
      <c r="G2489" s="6">
        <f t="shared" si="326"/>
        <v>9</v>
      </c>
      <c r="H2489" s="6">
        <f t="shared" si="327"/>
        <v>18</v>
      </c>
      <c r="I2489" s="6">
        <f t="shared" si="328"/>
        <v>2024</v>
      </c>
      <c r="J2489" t="s">
        <v>7</v>
      </c>
      <c r="K2489" t="s">
        <v>5</v>
      </c>
      <c r="L2489">
        <v>3651</v>
      </c>
      <c r="M2489">
        <v>12293.8</v>
      </c>
      <c r="N2489" s="4">
        <f t="shared" si="319"/>
        <v>12.293799999999999</v>
      </c>
      <c r="O2489" s="4">
        <f t="shared" si="320"/>
        <v>7.6390107997999994</v>
      </c>
      <c r="P2489" s="5" t="s">
        <v>847</v>
      </c>
      <c r="Q2489" t="str">
        <f>VLOOKUP(P2489,Key!$A$2:$C$160,2,FALSE)</f>
        <v>Home - MDR</v>
      </c>
      <c r="R2489" t="str">
        <f>VLOOKUP(P2489,Key!$A$2:$C$160,3,FALSE)</f>
        <v>Home - MDR</v>
      </c>
      <c r="S2489" t="str">
        <f>VLOOKUP(P2489,Key!$A$2:$D$160,4,FALSE)</f>
        <v>Home - MDR</v>
      </c>
      <c r="T2489" t="b">
        <v>0</v>
      </c>
      <c r="U2489" s="4">
        <f t="shared" si="314"/>
        <v>15086.156884345086</v>
      </c>
    </row>
    <row r="2490" spans="1:21" x14ac:dyDescent="0.2">
      <c r="A2490">
        <v>12452690958</v>
      </c>
      <c r="B2490" t="s">
        <v>2176</v>
      </c>
      <c r="D2490" s="9">
        <v>45554</v>
      </c>
      <c r="F2490" s="7">
        <f t="shared" si="325"/>
        <v>45554</v>
      </c>
      <c r="G2490" s="6">
        <f t="shared" si="326"/>
        <v>9</v>
      </c>
      <c r="H2490" s="6">
        <f t="shared" si="327"/>
        <v>19</v>
      </c>
      <c r="I2490" s="6">
        <f t="shared" si="328"/>
        <v>2024</v>
      </c>
      <c r="J2490" t="s">
        <v>7</v>
      </c>
      <c r="K2490" t="s">
        <v>5</v>
      </c>
      <c r="L2490">
        <v>3654</v>
      </c>
      <c r="M2490">
        <v>12200.4</v>
      </c>
      <c r="N2490" s="4">
        <f t="shared" si="319"/>
        <v>12.2004</v>
      </c>
      <c r="O2490" s="4">
        <f t="shared" si="320"/>
        <v>7.5809747484000001</v>
      </c>
      <c r="P2490" s="5" t="s">
        <v>847</v>
      </c>
      <c r="Q2490" t="str">
        <f>VLOOKUP(P2490,Key!$A$2:$C$160,2,FALSE)</f>
        <v>Home - MDR</v>
      </c>
      <c r="R2490" t="str">
        <f>VLOOKUP(P2490,Key!$A$2:$C$160,3,FALSE)</f>
        <v>Home - MDR</v>
      </c>
      <c r="S2490" t="str">
        <f>VLOOKUP(P2490,Key!$A$2:$D$160,4,FALSE)</f>
        <v>Home - MDR</v>
      </c>
      <c r="T2490" t="b">
        <v>0</v>
      </c>
      <c r="U2490" s="4">
        <f t="shared" si="314"/>
        <v>15093.737859093486</v>
      </c>
    </row>
    <row r="2491" spans="1:21" x14ac:dyDescent="0.2">
      <c r="A2491">
        <v>12460734224</v>
      </c>
      <c r="B2491" t="s">
        <v>2177</v>
      </c>
      <c r="D2491" s="9">
        <v>45555</v>
      </c>
      <c r="F2491" s="7">
        <f t="shared" si="325"/>
        <v>45555</v>
      </c>
      <c r="G2491" s="6">
        <f t="shared" si="326"/>
        <v>9</v>
      </c>
      <c r="H2491" s="6">
        <f t="shared" si="327"/>
        <v>20</v>
      </c>
      <c r="I2491" s="6">
        <f t="shared" si="328"/>
        <v>2024</v>
      </c>
      <c r="J2491" t="s">
        <v>7</v>
      </c>
      <c r="K2491" t="s">
        <v>5</v>
      </c>
      <c r="L2491">
        <v>3437</v>
      </c>
      <c r="M2491">
        <v>11475.7</v>
      </c>
      <c r="N2491" s="4">
        <f t="shared" si="319"/>
        <v>11.475700000000002</v>
      </c>
      <c r="O2491" s="4">
        <f t="shared" si="320"/>
        <v>7.1306671847000009</v>
      </c>
      <c r="P2491" s="5" t="s">
        <v>847</v>
      </c>
      <c r="Q2491" t="str">
        <f>VLOOKUP(P2491,Key!$A$2:$C$160,2,FALSE)</f>
        <v>Home - MDR</v>
      </c>
      <c r="R2491" t="str">
        <f>VLOOKUP(P2491,Key!$A$2:$C$160,3,FALSE)</f>
        <v>Home - MDR</v>
      </c>
      <c r="S2491" t="str">
        <f>VLOOKUP(P2491,Key!$A$2:$D$160,4,FALSE)</f>
        <v>Home - MDR</v>
      </c>
      <c r="T2491" t="b">
        <v>0</v>
      </c>
      <c r="U2491" s="4">
        <f t="shared" ref="U2491:U2554" si="329">IF(K2491="Run",O2491,0)+U2490</f>
        <v>15100.868526278186</v>
      </c>
    </row>
    <row r="2492" spans="1:21" x14ac:dyDescent="0.2">
      <c r="A2492">
        <v>12468936618</v>
      </c>
      <c r="B2492" t="s">
        <v>2178</v>
      </c>
      <c r="D2492" s="9">
        <v>45556</v>
      </c>
      <c r="F2492" s="7">
        <f t="shared" si="325"/>
        <v>45556</v>
      </c>
      <c r="G2492" s="6">
        <f t="shared" si="326"/>
        <v>9</v>
      </c>
      <c r="H2492" s="6">
        <f t="shared" si="327"/>
        <v>21</v>
      </c>
      <c r="I2492" s="6">
        <f t="shared" si="328"/>
        <v>2024</v>
      </c>
      <c r="J2492" t="s">
        <v>4</v>
      </c>
      <c r="K2492" t="s">
        <v>5</v>
      </c>
      <c r="L2492">
        <v>4002</v>
      </c>
      <c r="M2492">
        <v>13364.8</v>
      </c>
      <c r="N2492" s="4">
        <f t="shared" si="319"/>
        <v>13.364799999999999</v>
      </c>
      <c r="O2492" s="4">
        <f t="shared" si="320"/>
        <v>8.3044991407999991</v>
      </c>
      <c r="P2492" s="5" t="s">
        <v>847</v>
      </c>
      <c r="Q2492" t="str">
        <f>VLOOKUP(P2492,Key!$A$2:$C$160,2,FALSE)</f>
        <v>Home - MDR</v>
      </c>
      <c r="R2492" t="str">
        <f>VLOOKUP(P2492,Key!$A$2:$C$160,3,FALSE)</f>
        <v>Home - MDR</v>
      </c>
      <c r="S2492" t="str">
        <f>VLOOKUP(P2492,Key!$A$2:$D$160,4,FALSE)</f>
        <v>Home - MDR</v>
      </c>
      <c r="T2492" t="b">
        <v>0</v>
      </c>
      <c r="U2492" s="4">
        <f t="shared" si="329"/>
        <v>15109.173025418986</v>
      </c>
    </row>
    <row r="2493" spans="1:21" x14ac:dyDescent="0.2">
      <c r="A2493">
        <v>12477646606</v>
      </c>
      <c r="B2493" t="s">
        <v>2179</v>
      </c>
      <c r="D2493" s="9">
        <v>45557</v>
      </c>
      <c r="F2493" s="7">
        <f t="shared" si="325"/>
        <v>45557</v>
      </c>
      <c r="G2493" s="6">
        <f t="shared" si="326"/>
        <v>9</v>
      </c>
      <c r="H2493" s="6">
        <f t="shared" si="327"/>
        <v>22</v>
      </c>
      <c r="I2493" s="6">
        <f t="shared" si="328"/>
        <v>2024</v>
      </c>
      <c r="J2493" t="s">
        <v>2180</v>
      </c>
      <c r="K2493" t="s">
        <v>5</v>
      </c>
      <c r="L2493">
        <v>2700</v>
      </c>
      <c r="M2493">
        <v>8690.5</v>
      </c>
      <c r="N2493" s="4">
        <f t="shared" si="319"/>
        <v>8.6905000000000001</v>
      </c>
      <c r="O2493" s="4">
        <f t="shared" si="320"/>
        <v>5.4000246755000001</v>
      </c>
      <c r="P2493" t="s">
        <v>2535</v>
      </c>
      <c r="Q2493" t="str">
        <f>VLOOKUP(P2493,Key!$A$2:$C$160,2,FALSE)</f>
        <v>California</v>
      </c>
      <c r="R2493" t="str">
        <f>VLOOKUP(P2493,Key!$A$2:$C$160,3,FALSE)</f>
        <v>USA</v>
      </c>
      <c r="S2493" t="str">
        <f>VLOOKUP(P2493,Key!$A$2:$D$160,4,FALSE)</f>
        <v>DOM</v>
      </c>
      <c r="T2493" t="b">
        <v>1</v>
      </c>
      <c r="U2493" s="4">
        <f t="shared" si="329"/>
        <v>15114.573050094486</v>
      </c>
    </row>
    <row r="2494" spans="1:21" x14ac:dyDescent="0.2">
      <c r="A2494">
        <v>12484776659</v>
      </c>
      <c r="B2494" t="s">
        <v>2181</v>
      </c>
      <c r="D2494" s="9">
        <v>45558</v>
      </c>
      <c r="F2494" s="7">
        <f t="shared" si="325"/>
        <v>45558</v>
      </c>
      <c r="G2494" s="6">
        <f t="shared" si="326"/>
        <v>9</v>
      </c>
      <c r="H2494" s="6">
        <f t="shared" si="327"/>
        <v>23</v>
      </c>
      <c r="I2494" s="6">
        <f t="shared" si="328"/>
        <v>2024</v>
      </c>
      <c r="J2494" t="s">
        <v>2180</v>
      </c>
      <c r="K2494" t="s">
        <v>5</v>
      </c>
      <c r="L2494">
        <v>4200</v>
      </c>
      <c r="M2494">
        <v>13357.6</v>
      </c>
      <c r="N2494" s="4">
        <f t="shared" si="319"/>
        <v>13.3576</v>
      </c>
      <c r="O2494" s="4">
        <f t="shared" si="320"/>
        <v>8.3000252696000008</v>
      </c>
      <c r="P2494" t="s">
        <v>2535</v>
      </c>
      <c r="Q2494" t="str">
        <f>VLOOKUP(P2494,Key!$A$2:$C$160,2,FALSE)</f>
        <v>California</v>
      </c>
      <c r="R2494" t="str">
        <f>VLOOKUP(P2494,Key!$A$2:$C$160,3,FALSE)</f>
        <v>USA</v>
      </c>
      <c r="S2494" t="str">
        <f>VLOOKUP(P2494,Key!$A$2:$D$160,4,FALSE)</f>
        <v>DOM</v>
      </c>
      <c r="T2494" t="b">
        <v>1</v>
      </c>
      <c r="U2494" s="4">
        <f t="shared" si="329"/>
        <v>15122.873075364087</v>
      </c>
    </row>
    <row r="2495" spans="1:21" x14ac:dyDescent="0.2">
      <c r="A2495">
        <v>12493564561</v>
      </c>
      <c r="B2495" t="s">
        <v>2182</v>
      </c>
      <c r="D2495" s="9">
        <v>45559</v>
      </c>
      <c r="F2495" s="7">
        <f t="shared" si="325"/>
        <v>45559</v>
      </c>
      <c r="G2495" s="6">
        <f t="shared" si="326"/>
        <v>9</v>
      </c>
      <c r="H2495" s="6">
        <f t="shared" si="327"/>
        <v>24</v>
      </c>
      <c r="I2495" s="6">
        <f t="shared" si="328"/>
        <v>2024</v>
      </c>
      <c r="J2495" t="s">
        <v>4</v>
      </c>
      <c r="K2495" t="s">
        <v>5</v>
      </c>
      <c r="L2495">
        <v>3906</v>
      </c>
      <c r="M2495">
        <v>13130.9</v>
      </c>
      <c r="N2495" s="4">
        <f t="shared" si="319"/>
        <v>13.1309</v>
      </c>
      <c r="O2495" s="4">
        <f t="shared" si="320"/>
        <v>8.1591604638999993</v>
      </c>
      <c r="P2495" s="5" t="s">
        <v>847</v>
      </c>
      <c r="Q2495" t="str">
        <f>VLOOKUP(P2495,Key!$A$2:$C$160,2,FALSE)</f>
        <v>Home - MDR</v>
      </c>
      <c r="R2495" t="str">
        <f>VLOOKUP(P2495,Key!$A$2:$C$160,3,FALSE)</f>
        <v>Home - MDR</v>
      </c>
      <c r="S2495" t="str">
        <f>VLOOKUP(P2495,Key!$A$2:$D$160,4,FALSE)</f>
        <v>Home - MDR</v>
      </c>
      <c r="T2495" t="b">
        <v>0</v>
      </c>
      <c r="U2495" s="4">
        <f t="shared" si="329"/>
        <v>15131.032235827986</v>
      </c>
    </row>
    <row r="2496" spans="1:21" x14ac:dyDescent="0.2">
      <c r="A2496">
        <v>12501603843</v>
      </c>
      <c r="B2496" t="s">
        <v>2183</v>
      </c>
      <c r="D2496" s="9">
        <v>45560</v>
      </c>
      <c r="F2496" s="7">
        <f t="shared" si="325"/>
        <v>45560</v>
      </c>
      <c r="G2496" s="6">
        <f t="shared" si="326"/>
        <v>9</v>
      </c>
      <c r="H2496" s="6">
        <f t="shared" si="327"/>
        <v>25</v>
      </c>
      <c r="I2496" s="6">
        <f t="shared" si="328"/>
        <v>2024</v>
      </c>
      <c r="J2496" t="s">
        <v>1117</v>
      </c>
      <c r="K2496" t="s">
        <v>5</v>
      </c>
      <c r="L2496">
        <v>3960</v>
      </c>
      <c r="M2496">
        <v>12552.9</v>
      </c>
      <c r="N2496" s="4">
        <f t="shared" si="319"/>
        <v>12.552899999999999</v>
      </c>
      <c r="O2496" s="4">
        <f t="shared" si="320"/>
        <v>7.8000080258999995</v>
      </c>
      <c r="P2496" s="5" t="s">
        <v>847</v>
      </c>
      <c r="Q2496" t="str">
        <f>VLOOKUP(P2496,Key!$A$2:$C$160,2,FALSE)</f>
        <v>Home - MDR</v>
      </c>
      <c r="R2496" t="str">
        <f>VLOOKUP(P2496,Key!$A$2:$C$160,3,FALSE)</f>
        <v>Home - MDR</v>
      </c>
      <c r="S2496" t="str">
        <f>VLOOKUP(P2496,Key!$A$2:$D$160,4,FALSE)</f>
        <v>Home - MDR</v>
      </c>
      <c r="T2496" t="b">
        <v>1</v>
      </c>
      <c r="U2496" s="4">
        <f t="shared" si="329"/>
        <v>15138.832243853887</v>
      </c>
    </row>
    <row r="2497" spans="1:21" x14ac:dyDescent="0.2">
      <c r="A2497">
        <v>12510369482</v>
      </c>
      <c r="B2497" t="s">
        <v>2184</v>
      </c>
      <c r="D2497" s="9">
        <v>45561</v>
      </c>
      <c r="F2497" s="7">
        <f t="shared" si="325"/>
        <v>45561</v>
      </c>
      <c r="G2497" s="6">
        <f t="shared" si="326"/>
        <v>9</v>
      </c>
      <c r="H2497" s="6">
        <f t="shared" si="327"/>
        <v>26</v>
      </c>
      <c r="I2497" s="6">
        <f t="shared" si="328"/>
        <v>2024</v>
      </c>
      <c r="J2497" t="s">
        <v>4</v>
      </c>
      <c r="K2497" t="s">
        <v>5</v>
      </c>
      <c r="L2497">
        <v>3638</v>
      </c>
      <c r="M2497">
        <v>12126.7</v>
      </c>
      <c r="N2497" s="4">
        <f t="shared" si="319"/>
        <v>12.126700000000001</v>
      </c>
      <c r="O2497" s="4">
        <f t="shared" si="320"/>
        <v>7.535179705700001</v>
      </c>
      <c r="P2497" s="5" t="s">
        <v>847</v>
      </c>
      <c r="Q2497" t="str">
        <f>VLOOKUP(P2497,Key!$A$2:$C$160,2,FALSE)</f>
        <v>Home - MDR</v>
      </c>
      <c r="R2497" t="str">
        <f>VLOOKUP(P2497,Key!$A$2:$C$160,3,FALSE)</f>
        <v>Home - MDR</v>
      </c>
      <c r="S2497" t="str">
        <f>VLOOKUP(P2497,Key!$A$2:$D$160,4,FALSE)</f>
        <v>Home - MDR</v>
      </c>
      <c r="T2497" s="5" t="b">
        <v>0</v>
      </c>
      <c r="U2497" s="4">
        <f t="shared" si="329"/>
        <v>15146.367423559586</v>
      </c>
    </row>
    <row r="2498" spans="1:21" x14ac:dyDescent="0.2">
      <c r="A2498">
        <v>12517777583</v>
      </c>
      <c r="B2498" t="s">
        <v>2185</v>
      </c>
      <c r="D2498" s="9">
        <v>45562</v>
      </c>
      <c r="F2498" s="7">
        <f t="shared" si="325"/>
        <v>45562</v>
      </c>
      <c r="G2498" s="6">
        <f t="shared" si="326"/>
        <v>9</v>
      </c>
      <c r="H2498" s="6">
        <f t="shared" si="327"/>
        <v>27</v>
      </c>
      <c r="I2498" s="6">
        <f t="shared" si="328"/>
        <v>2024</v>
      </c>
      <c r="J2498" t="s">
        <v>7</v>
      </c>
      <c r="K2498" t="s">
        <v>5</v>
      </c>
      <c r="L2498">
        <v>3622</v>
      </c>
      <c r="M2498">
        <v>12238.5</v>
      </c>
      <c r="N2498" s="4">
        <f t="shared" si="319"/>
        <v>12.2385</v>
      </c>
      <c r="O2498" s="4">
        <f t="shared" si="320"/>
        <v>7.6046489834999997</v>
      </c>
      <c r="P2498" s="5" t="s">
        <v>847</v>
      </c>
      <c r="Q2498" t="str">
        <f>VLOOKUP(P2498,Key!$A$2:$C$160,2,FALSE)</f>
        <v>Home - MDR</v>
      </c>
      <c r="R2498" t="str">
        <f>VLOOKUP(P2498,Key!$A$2:$C$160,3,FALSE)</f>
        <v>Home - MDR</v>
      </c>
      <c r="S2498" t="str">
        <f>VLOOKUP(P2498,Key!$A$2:$D$160,4,FALSE)</f>
        <v>Home - MDR</v>
      </c>
      <c r="T2498" s="5" t="b">
        <v>0</v>
      </c>
      <c r="U2498" s="4">
        <f t="shared" si="329"/>
        <v>15153.972072543087</v>
      </c>
    </row>
    <row r="2499" spans="1:21" x14ac:dyDescent="0.2">
      <c r="A2499">
        <v>12526255553</v>
      </c>
      <c r="B2499" t="s">
        <v>2186</v>
      </c>
      <c r="D2499" s="9">
        <v>45563</v>
      </c>
      <c r="F2499" s="7">
        <f t="shared" si="325"/>
        <v>45563</v>
      </c>
      <c r="G2499" s="6">
        <f t="shared" si="326"/>
        <v>9</v>
      </c>
      <c r="H2499" s="6">
        <f t="shared" si="327"/>
        <v>28</v>
      </c>
      <c r="I2499" s="6">
        <f t="shared" si="328"/>
        <v>2024</v>
      </c>
      <c r="J2499" t="s">
        <v>7</v>
      </c>
      <c r="K2499" t="s">
        <v>5</v>
      </c>
      <c r="L2499">
        <v>3536</v>
      </c>
      <c r="M2499">
        <v>11926.4</v>
      </c>
      <c r="N2499" s="4">
        <f t="shared" si="319"/>
        <v>11.926399999999999</v>
      </c>
      <c r="O2499" s="4">
        <f t="shared" si="320"/>
        <v>7.4107190944000001</v>
      </c>
      <c r="P2499" s="5" t="s">
        <v>847</v>
      </c>
      <c r="Q2499" t="str">
        <f>VLOOKUP(P2499,Key!$A$2:$C$160,2,FALSE)</f>
        <v>Home - MDR</v>
      </c>
      <c r="R2499" t="str">
        <f>VLOOKUP(P2499,Key!$A$2:$C$160,3,FALSE)</f>
        <v>Home - MDR</v>
      </c>
      <c r="S2499" t="str">
        <f>VLOOKUP(P2499,Key!$A$2:$D$160,4,FALSE)</f>
        <v>Home - MDR</v>
      </c>
      <c r="T2499" s="5" t="b">
        <v>0</v>
      </c>
      <c r="U2499" s="4">
        <f t="shared" si="329"/>
        <v>15161.382791637487</v>
      </c>
    </row>
    <row r="2500" spans="1:21" x14ac:dyDescent="0.2">
      <c r="A2500">
        <v>12534732525</v>
      </c>
      <c r="B2500" t="s">
        <v>2187</v>
      </c>
      <c r="D2500" s="9">
        <v>45564</v>
      </c>
      <c r="F2500" s="7">
        <f t="shared" si="325"/>
        <v>45564</v>
      </c>
      <c r="G2500" s="6">
        <f t="shared" si="326"/>
        <v>9</v>
      </c>
      <c r="H2500" s="6">
        <f t="shared" si="327"/>
        <v>29</v>
      </c>
      <c r="I2500" s="6">
        <f t="shared" si="328"/>
        <v>2024</v>
      </c>
      <c r="J2500" t="s">
        <v>4</v>
      </c>
      <c r="K2500" t="s">
        <v>5</v>
      </c>
      <c r="L2500">
        <v>2056</v>
      </c>
      <c r="M2500">
        <v>6811.3</v>
      </c>
      <c r="N2500" s="4">
        <f t="shared" si="319"/>
        <v>6.8113000000000001</v>
      </c>
      <c r="O2500" s="4">
        <f t="shared" si="320"/>
        <v>4.2323442923000005</v>
      </c>
      <c r="P2500" s="5" t="s">
        <v>847</v>
      </c>
      <c r="Q2500" t="str">
        <f>VLOOKUP(P2500,Key!$A$2:$C$160,2,FALSE)</f>
        <v>Home - MDR</v>
      </c>
      <c r="R2500" t="str">
        <f>VLOOKUP(P2500,Key!$A$2:$C$160,3,FALSE)</f>
        <v>Home - MDR</v>
      </c>
      <c r="S2500" t="str">
        <f>VLOOKUP(P2500,Key!$A$2:$D$160,4,FALSE)</f>
        <v>Home - MDR</v>
      </c>
      <c r="T2500" s="5" t="b">
        <v>0</v>
      </c>
      <c r="U2500" s="4">
        <f t="shared" si="329"/>
        <v>15165.615135929787</v>
      </c>
    </row>
    <row r="2501" spans="1:21" x14ac:dyDescent="0.2">
      <c r="A2501">
        <v>12541173610</v>
      </c>
      <c r="B2501" t="s">
        <v>2188</v>
      </c>
      <c r="D2501" s="9">
        <v>45565</v>
      </c>
      <c r="F2501" s="7">
        <f t="shared" si="325"/>
        <v>45565</v>
      </c>
      <c r="G2501" s="6">
        <f t="shared" si="326"/>
        <v>9</v>
      </c>
      <c r="H2501" s="6">
        <f t="shared" si="327"/>
        <v>30</v>
      </c>
      <c r="I2501" s="6">
        <f t="shared" si="328"/>
        <v>2024</v>
      </c>
      <c r="J2501" t="s">
        <v>1117</v>
      </c>
      <c r="K2501" t="s">
        <v>5</v>
      </c>
      <c r="L2501">
        <v>3900</v>
      </c>
      <c r="M2501">
        <v>12552.9</v>
      </c>
      <c r="N2501" s="4">
        <f t="shared" si="319"/>
        <v>12.552899999999999</v>
      </c>
      <c r="O2501" s="4">
        <f t="shared" si="320"/>
        <v>7.8000080258999995</v>
      </c>
      <c r="P2501" s="5" t="s">
        <v>847</v>
      </c>
      <c r="Q2501" t="str">
        <f>VLOOKUP(P2501,Key!$A$2:$C$160,2,FALSE)</f>
        <v>Home - MDR</v>
      </c>
      <c r="R2501" t="str">
        <f>VLOOKUP(P2501,Key!$A$2:$C$160,3,FALSE)</f>
        <v>Home - MDR</v>
      </c>
      <c r="S2501" t="str">
        <f>VLOOKUP(P2501,Key!$A$2:$D$160,4,FALSE)</f>
        <v>Home - MDR</v>
      </c>
      <c r="T2501" s="5" t="b">
        <v>1</v>
      </c>
      <c r="U2501" s="4">
        <f t="shared" si="329"/>
        <v>15173.415143955688</v>
      </c>
    </row>
    <row r="2502" spans="1:21" x14ac:dyDescent="0.2">
      <c r="A2502">
        <v>12551178972</v>
      </c>
      <c r="B2502" t="s">
        <v>2189</v>
      </c>
      <c r="D2502" s="9">
        <v>45566</v>
      </c>
      <c r="F2502" s="7">
        <f t="shared" si="325"/>
        <v>45566</v>
      </c>
      <c r="G2502" s="6">
        <f t="shared" si="326"/>
        <v>10</v>
      </c>
      <c r="H2502" s="6">
        <f t="shared" si="327"/>
        <v>1</v>
      </c>
      <c r="I2502" s="6">
        <f t="shared" si="328"/>
        <v>2024</v>
      </c>
      <c r="J2502" t="s">
        <v>6</v>
      </c>
      <c r="K2502" t="s">
        <v>5</v>
      </c>
      <c r="L2502">
        <v>3638</v>
      </c>
      <c r="M2502">
        <v>12357.3</v>
      </c>
      <c r="N2502" s="4">
        <f t="shared" si="319"/>
        <v>12.357299999999999</v>
      </c>
      <c r="O2502" s="4">
        <f t="shared" si="320"/>
        <v>7.6784678582999994</v>
      </c>
      <c r="P2502" s="5" t="s">
        <v>847</v>
      </c>
      <c r="Q2502" t="str">
        <f>VLOOKUP(P2502,Key!$A$2:$C$160,2,FALSE)</f>
        <v>Home - MDR</v>
      </c>
      <c r="R2502" t="str">
        <f>VLOOKUP(P2502,Key!$A$2:$C$160,3,FALSE)</f>
        <v>Home - MDR</v>
      </c>
      <c r="S2502" t="str">
        <f>VLOOKUP(P2502,Key!$A$2:$D$160,4,FALSE)</f>
        <v>Home - MDR</v>
      </c>
      <c r="T2502" s="5" t="b">
        <v>0</v>
      </c>
      <c r="U2502" s="4">
        <f t="shared" si="329"/>
        <v>15181.093611813989</v>
      </c>
    </row>
    <row r="2503" spans="1:21" x14ac:dyDescent="0.2">
      <c r="A2503">
        <v>12558060523</v>
      </c>
      <c r="B2503" t="s">
        <v>2190</v>
      </c>
      <c r="D2503" s="9">
        <v>45567</v>
      </c>
      <c r="F2503" s="7">
        <f t="shared" si="325"/>
        <v>45567</v>
      </c>
      <c r="G2503" s="6">
        <f t="shared" si="326"/>
        <v>10</v>
      </c>
      <c r="H2503" s="6">
        <f t="shared" si="327"/>
        <v>2</v>
      </c>
      <c r="I2503" s="6">
        <f t="shared" si="328"/>
        <v>2024</v>
      </c>
      <c r="J2503" t="s">
        <v>4</v>
      </c>
      <c r="K2503" t="s">
        <v>5</v>
      </c>
      <c r="L2503">
        <v>3677</v>
      </c>
      <c r="M2503">
        <v>12165.4</v>
      </c>
      <c r="N2503" s="4">
        <f t="shared" si="319"/>
        <v>12.1654</v>
      </c>
      <c r="O2503" s="4">
        <f t="shared" si="320"/>
        <v>7.5592267633999999</v>
      </c>
      <c r="P2503" s="5" t="s">
        <v>847</v>
      </c>
      <c r="Q2503" t="str">
        <f>VLOOKUP(P2503,Key!$A$2:$C$160,2,FALSE)</f>
        <v>Home - MDR</v>
      </c>
      <c r="R2503" t="str">
        <f>VLOOKUP(P2503,Key!$A$2:$C$160,3,FALSE)</f>
        <v>Home - MDR</v>
      </c>
      <c r="S2503" t="str">
        <f>VLOOKUP(P2503,Key!$A$2:$D$160,4,FALSE)</f>
        <v>Home - MDR</v>
      </c>
      <c r="T2503" s="5" t="b">
        <v>0</v>
      </c>
      <c r="U2503" s="4">
        <f t="shared" si="329"/>
        <v>15188.652838577389</v>
      </c>
    </row>
    <row r="2504" spans="1:21" x14ac:dyDescent="0.2">
      <c r="A2504">
        <v>12567117021</v>
      </c>
      <c r="B2504" t="s">
        <v>2191</v>
      </c>
      <c r="D2504" s="9">
        <v>45568</v>
      </c>
      <c r="F2504" s="7">
        <f t="shared" si="325"/>
        <v>45568</v>
      </c>
      <c r="G2504" s="6">
        <f t="shared" si="326"/>
        <v>10</v>
      </c>
      <c r="H2504" s="6">
        <f t="shared" si="327"/>
        <v>3</v>
      </c>
      <c r="I2504" s="6">
        <f t="shared" si="328"/>
        <v>2024</v>
      </c>
      <c r="J2504" t="s">
        <v>7</v>
      </c>
      <c r="K2504" t="s">
        <v>5</v>
      </c>
      <c r="L2504">
        <v>3652</v>
      </c>
      <c r="M2504">
        <v>12204.9</v>
      </c>
      <c r="N2504" s="4">
        <f t="shared" si="319"/>
        <v>12.2049</v>
      </c>
      <c r="O2504" s="4">
        <f t="shared" si="320"/>
        <v>7.5837709178999999</v>
      </c>
      <c r="P2504" s="5" t="s">
        <v>847</v>
      </c>
      <c r="Q2504" t="str">
        <f>VLOOKUP(P2504,Key!$A$2:$C$160,2,FALSE)</f>
        <v>Home - MDR</v>
      </c>
      <c r="R2504" t="str">
        <f>VLOOKUP(P2504,Key!$A$2:$C$160,3,FALSE)</f>
        <v>Home - MDR</v>
      </c>
      <c r="S2504" t="str">
        <f>VLOOKUP(P2504,Key!$A$2:$D$160,4,FALSE)</f>
        <v>Home - MDR</v>
      </c>
      <c r="T2504" s="5" t="b">
        <v>0</v>
      </c>
      <c r="U2504" s="4">
        <f t="shared" si="329"/>
        <v>15196.236609495289</v>
      </c>
    </row>
    <row r="2505" spans="1:21" x14ac:dyDescent="0.2">
      <c r="A2505">
        <v>12574207214</v>
      </c>
      <c r="B2505" t="s">
        <v>2192</v>
      </c>
      <c r="D2505" s="9">
        <v>45569</v>
      </c>
      <c r="F2505" s="7">
        <f t="shared" si="325"/>
        <v>45569</v>
      </c>
      <c r="G2505" s="6">
        <f t="shared" si="326"/>
        <v>10</v>
      </c>
      <c r="H2505" s="6">
        <f t="shared" si="327"/>
        <v>4</v>
      </c>
      <c r="I2505" s="6">
        <f t="shared" si="328"/>
        <v>2024</v>
      </c>
      <c r="J2505" t="s">
        <v>1117</v>
      </c>
      <c r="K2505" t="s">
        <v>5</v>
      </c>
      <c r="L2505">
        <v>3600</v>
      </c>
      <c r="M2505">
        <v>11587.3</v>
      </c>
      <c r="N2505" s="4">
        <f t="shared" si="319"/>
        <v>11.587299999999999</v>
      </c>
      <c r="O2505" s="4">
        <f t="shared" si="320"/>
        <v>7.2000121882999997</v>
      </c>
      <c r="P2505" s="5" t="s">
        <v>847</v>
      </c>
      <c r="Q2505" t="str">
        <f>VLOOKUP(P2505,Key!$A$2:$C$160,2,FALSE)</f>
        <v>Home - MDR</v>
      </c>
      <c r="R2505" t="str">
        <f>VLOOKUP(P2505,Key!$A$2:$C$160,3,FALSE)</f>
        <v>Home - MDR</v>
      </c>
      <c r="S2505" t="str">
        <f>VLOOKUP(P2505,Key!$A$2:$D$160,4,FALSE)</f>
        <v>Home - MDR</v>
      </c>
      <c r="T2505" s="5" t="b">
        <v>1</v>
      </c>
      <c r="U2505" s="4">
        <f t="shared" si="329"/>
        <v>15203.436621683588</v>
      </c>
    </row>
    <row r="2506" spans="1:21" x14ac:dyDescent="0.2">
      <c r="A2506">
        <v>12583107542</v>
      </c>
      <c r="B2506" t="s">
        <v>2193</v>
      </c>
      <c r="D2506" s="9">
        <v>45570</v>
      </c>
      <c r="F2506" s="7">
        <f t="shared" si="325"/>
        <v>45570</v>
      </c>
      <c r="G2506" s="6">
        <f t="shared" si="326"/>
        <v>10</v>
      </c>
      <c r="H2506" s="6">
        <f t="shared" si="327"/>
        <v>5</v>
      </c>
      <c r="I2506" s="6">
        <f t="shared" si="328"/>
        <v>2024</v>
      </c>
      <c r="J2506" t="s">
        <v>7</v>
      </c>
      <c r="K2506" t="s">
        <v>5</v>
      </c>
      <c r="L2506">
        <v>3514</v>
      </c>
      <c r="M2506">
        <v>11651.8</v>
      </c>
      <c r="N2506" s="4">
        <f t="shared" si="319"/>
        <v>11.6518</v>
      </c>
      <c r="O2506" s="4">
        <f t="shared" si="320"/>
        <v>7.2400906178</v>
      </c>
      <c r="P2506" s="5" t="s">
        <v>847</v>
      </c>
      <c r="Q2506" t="str">
        <f>VLOOKUP(P2506,Key!$A$2:$C$160,2,FALSE)</f>
        <v>Home - MDR</v>
      </c>
      <c r="R2506" t="str">
        <f>VLOOKUP(P2506,Key!$A$2:$C$160,3,FALSE)</f>
        <v>Home - MDR</v>
      </c>
      <c r="S2506" t="str">
        <f>VLOOKUP(P2506,Key!$A$2:$D$160,4,FALSE)</f>
        <v>Home - MDR</v>
      </c>
      <c r="T2506" s="5" t="b">
        <v>0</v>
      </c>
      <c r="U2506" s="4">
        <f t="shared" si="329"/>
        <v>15210.676712301389</v>
      </c>
    </row>
    <row r="2507" spans="1:21" x14ac:dyDescent="0.2">
      <c r="A2507">
        <v>12592700073</v>
      </c>
      <c r="B2507" t="s">
        <v>2194</v>
      </c>
      <c r="D2507" s="9">
        <v>45571</v>
      </c>
      <c r="F2507" s="7">
        <f t="shared" si="325"/>
        <v>45571</v>
      </c>
      <c r="G2507" s="6">
        <f t="shared" si="326"/>
        <v>10</v>
      </c>
      <c r="H2507" s="6">
        <f t="shared" si="327"/>
        <v>6</v>
      </c>
      <c r="I2507" s="6">
        <f t="shared" si="328"/>
        <v>2024</v>
      </c>
      <c r="J2507" t="s">
        <v>7</v>
      </c>
      <c r="K2507" t="s">
        <v>5</v>
      </c>
      <c r="L2507">
        <v>2469</v>
      </c>
      <c r="M2507">
        <v>8208.9</v>
      </c>
      <c r="N2507" s="4">
        <f t="shared" si="319"/>
        <v>8.2088999999999999</v>
      </c>
      <c r="O2507" s="4">
        <f t="shared" si="320"/>
        <v>5.1007724018999996</v>
      </c>
      <c r="P2507" s="5" t="s">
        <v>847</v>
      </c>
      <c r="Q2507" t="str">
        <f>VLOOKUP(P2507,Key!$A$2:$C$160,2,FALSE)</f>
        <v>Home - MDR</v>
      </c>
      <c r="R2507" t="str">
        <f>VLOOKUP(P2507,Key!$A$2:$C$160,3,FALSE)</f>
        <v>Home - MDR</v>
      </c>
      <c r="S2507" t="str">
        <f>VLOOKUP(P2507,Key!$A$2:$D$160,4,FALSE)</f>
        <v>Home - MDR</v>
      </c>
      <c r="T2507" s="5" t="b">
        <v>0</v>
      </c>
      <c r="U2507" s="4">
        <f t="shared" si="329"/>
        <v>15215.777484703289</v>
      </c>
    </row>
    <row r="2508" spans="1:21" x14ac:dyDescent="0.2">
      <c r="A2508">
        <v>12599144897</v>
      </c>
      <c r="B2508" t="s">
        <v>2195</v>
      </c>
      <c r="D2508" s="9">
        <v>45572</v>
      </c>
      <c r="F2508" s="7">
        <f t="shared" si="325"/>
        <v>45572</v>
      </c>
      <c r="G2508" s="6">
        <f t="shared" si="326"/>
        <v>10</v>
      </c>
      <c r="H2508" s="6">
        <f t="shared" si="327"/>
        <v>7</v>
      </c>
      <c r="I2508" s="6">
        <f t="shared" si="328"/>
        <v>2024</v>
      </c>
      <c r="J2508" t="s">
        <v>4</v>
      </c>
      <c r="K2508" t="s">
        <v>5</v>
      </c>
      <c r="L2508">
        <v>3696</v>
      </c>
      <c r="M2508">
        <v>12134.1</v>
      </c>
      <c r="N2508" s="4">
        <f t="shared" si="319"/>
        <v>12.1341</v>
      </c>
      <c r="O2508" s="4">
        <f t="shared" si="320"/>
        <v>7.5397778511000002</v>
      </c>
      <c r="P2508" s="5" t="s">
        <v>847</v>
      </c>
      <c r="Q2508" t="str">
        <f>VLOOKUP(P2508,Key!$A$2:$C$160,2,FALSE)</f>
        <v>Home - MDR</v>
      </c>
      <c r="R2508" t="str">
        <f>VLOOKUP(P2508,Key!$A$2:$C$160,3,FALSE)</f>
        <v>Home - MDR</v>
      </c>
      <c r="S2508" t="str">
        <f>VLOOKUP(P2508,Key!$A$2:$D$160,4,FALSE)</f>
        <v>Home - MDR</v>
      </c>
      <c r="T2508" s="5" t="b">
        <v>0</v>
      </c>
      <c r="U2508" s="4">
        <f t="shared" si="329"/>
        <v>15223.317262554388</v>
      </c>
    </row>
    <row r="2509" spans="1:21" x14ac:dyDescent="0.2">
      <c r="A2509">
        <v>12607456871</v>
      </c>
      <c r="B2509" t="s">
        <v>2196</v>
      </c>
      <c r="D2509" s="9">
        <v>45573</v>
      </c>
      <c r="F2509" s="7">
        <f t="shared" si="325"/>
        <v>45573</v>
      </c>
      <c r="G2509" s="6">
        <f t="shared" si="326"/>
        <v>10</v>
      </c>
      <c r="H2509" s="6">
        <f t="shared" si="327"/>
        <v>8</v>
      </c>
      <c r="I2509" s="6">
        <f t="shared" si="328"/>
        <v>2024</v>
      </c>
      <c r="J2509" t="s">
        <v>1117</v>
      </c>
      <c r="K2509" t="s">
        <v>5</v>
      </c>
      <c r="L2509">
        <v>3900</v>
      </c>
      <c r="M2509">
        <v>12392</v>
      </c>
      <c r="N2509" s="4">
        <f t="shared" si="319"/>
        <v>12.391999999999999</v>
      </c>
      <c r="O2509" s="4">
        <f t="shared" si="320"/>
        <v>7.700029432</v>
      </c>
      <c r="P2509" s="5" t="s">
        <v>847</v>
      </c>
      <c r="Q2509" t="str">
        <f>VLOOKUP(P2509,Key!$A$2:$C$160,2,FALSE)</f>
        <v>Home - MDR</v>
      </c>
      <c r="R2509" t="str">
        <f>VLOOKUP(P2509,Key!$A$2:$C$160,3,FALSE)</f>
        <v>Home - MDR</v>
      </c>
      <c r="S2509" t="str">
        <f>VLOOKUP(P2509,Key!$A$2:$D$160,4,FALSE)</f>
        <v>Home - MDR</v>
      </c>
      <c r="T2509" s="5" t="b">
        <v>1</v>
      </c>
      <c r="U2509" s="4">
        <f t="shared" si="329"/>
        <v>15231.017291986389</v>
      </c>
    </row>
    <row r="2510" spans="1:21" x14ac:dyDescent="0.2">
      <c r="A2510">
        <v>12613971499</v>
      </c>
      <c r="B2510" t="s">
        <v>2197</v>
      </c>
      <c r="D2510" s="9">
        <v>45574</v>
      </c>
      <c r="F2510" s="7">
        <f t="shared" si="325"/>
        <v>45574</v>
      </c>
      <c r="G2510" s="6">
        <f t="shared" si="326"/>
        <v>10</v>
      </c>
      <c r="H2510" s="6">
        <f t="shared" si="327"/>
        <v>9</v>
      </c>
      <c r="I2510" s="6">
        <f t="shared" si="328"/>
        <v>2024</v>
      </c>
      <c r="J2510" t="s">
        <v>2198</v>
      </c>
      <c r="K2510" t="s">
        <v>5</v>
      </c>
      <c r="L2510">
        <v>3600</v>
      </c>
      <c r="M2510">
        <v>11249.8</v>
      </c>
      <c r="N2510" s="4">
        <f t="shared" si="319"/>
        <v>11.249799999999999</v>
      </c>
      <c r="O2510" s="4">
        <f t="shared" si="320"/>
        <v>6.9902994757999997</v>
      </c>
      <c r="P2510" s="5" t="s">
        <v>2536</v>
      </c>
      <c r="Q2510" t="str">
        <f>VLOOKUP(P2510,Key!$A$2:$C$160,2,FALSE)</f>
        <v>Utah</v>
      </c>
      <c r="R2510" t="str">
        <f>VLOOKUP(P2510,Key!$A$2:$C$160,3,FALSE)</f>
        <v>USA</v>
      </c>
      <c r="S2510" t="str">
        <f>VLOOKUP(P2510,Key!$A$2:$D$160,4,FALSE)</f>
        <v>DOM</v>
      </c>
      <c r="T2510" s="5" t="b">
        <v>1</v>
      </c>
      <c r="U2510" s="4">
        <f t="shared" si="329"/>
        <v>15238.007591462188</v>
      </c>
    </row>
    <row r="2511" spans="1:21" x14ac:dyDescent="0.2">
      <c r="A2511">
        <v>12621640628</v>
      </c>
      <c r="B2511" t="s">
        <v>2199</v>
      </c>
      <c r="D2511" s="9">
        <v>45575</v>
      </c>
      <c r="F2511" s="7">
        <f t="shared" si="325"/>
        <v>45575</v>
      </c>
      <c r="G2511" s="6">
        <f t="shared" si="326"/>
        <v>10</v>
      </c>
      <c r="H2511" s="6">
        <f t="shared" si="327"/>
        <v>10</v>
      </c>
      <c r="I2511" s="6">
        <f t="shared" si="328"/>
        <v>2024</v>
      </c>
      <c r="J2511" t="s">
        <v>2198</v>
      </c>
      <c r="K2511" t="s">
        <v>5</v>
      </c>
      <c r="L2511">
        <v>3600</v>
      </c>
      <c r="M2511">
        <v>11104.5</v>
      </c>
      <c r="N2511" s="4">
        <f t="shared" si="319"/>
        <v>11.1045</v>
      </c>
      <c r="O2511" s="4">
        <f t="shared" si="320"/>
        <v>6.9000142694999997</v>
      </c>
      <c r="P2511" s="5" t="s">
        <v>2536</v>
      </c>
      <c r="Q2511" t="str">
        <f>VLOOKUP(P2511,Key!$A$2:$C$160,2,FALSE)</f>
        <v>Utah</v>
      </c>
      <c r="R2511" t="str">
        <f>VLOOKUP(P2511,Key!$A$2:$C$160,3,FALSE)</f>
        <v>USA</v>
      </c>
      <c r="S2511" t="str">
        <f>VLOOKUP(P2511,Key!$A$2:$D$160,4,FALSE)</f>
        <v>DOM</v>
      </c>
      <c r="T2511" s="5" t="b">
        <v>1</v>
      </c>
      <c r="U2511" s="4">
        <f t="shared" si="329"/>
        <v>15244.907605731689</v>
      </c>
    </row>
    <row r="2512" spans="1:21" x14ac:dyDescent="0.2">
      <c r="A2512">
        <v>12630274140</v>
      </c>
      <c r="B2512" t="s">
        <v>2200</v>
      </c>
      <c r="D2512" s="9">
        <v>45576</v>
      </c>
      <c r="F2512" s="7">
        <f t="shared" si="325"/>
        <v>45576</v>
      </c>
      <c r="G2512" s="6">
        <f t="shared" si="326"/>
        <v>10</v>
      </c>
      <c r="H2512" s="6">
        <f t="shared" si="327"/>
        <v>11</v>
      </c>
      <c r="I2512" s="6">
        <f t="shared" si="328"/>
        <v>2024</v>
      </c>
      <c r="J2512" t="s">
        <v>2198</v>
      </c>
      <c r="K2512" t="s">
        <v>5</v>
      </c>
      <c r="L2512">
        <v>2280</v>
      </c>
      <c r="M2512">
        <v>7124.8</v>
      </c>
      <c r="N2512" s="4">
        <f t="shared" si="319"/>
        <v>7.1248000000000005</v>
      </c>
      <c r="O2512" s="4">
        <f t="shared" si="320"/>
        <v>4.4271441008000005</v>
      </c>
      <c r="P2512" s="5" t="s">
        <v>2536</v>
      </c>
      <c r="Q2512" t="str">
        <f>VLOOKUP(P2512,Key!$A$2:$C$160,2,FALSE)</f>
        <v>Utah</v>
      </c>
      <c r="R2512" t="str">
        <f>VLOOKUP(P2512,Key!$A$2:$C$160,3,FALSE)</f>
        <v>USA</v>
      </c>
      <c r="S2512" t="str">
        <f>VLOOKUP(P2512,Key!$A$2:$D$160,4,FALSE)</f>
        <v>DOM</v>
      </c>
      <c r="T2512" s="5" t="b">
        <v>1</v>
      </c>
      <c r="U2512" s="4">
        <f t="shared" si="329"/>
        <v>15249.334749832489</v>
      </c>
    </row>
    <row r="2513" spans="1:21" x14ac:dyDescent="0.2">
      <c r="A2513">
        <v>12670263309</v>
      </c>
      <c r="B2513" t="s">
        <v>2201</v>
      </c>
      <c r="D2513" s="9">
        <v>45581</v>
      </c>
      <c r="F2513" s="7">
        <f t="shared" si="325"/>
        <v>45581</v>
      </c>
      <c r="G2513" s="6">
        <f t="shared" si="326"/>
        <v>10</v>
      </c>
      <c r="H2513" s="6">
        <f t="shared" si="327"/>
        <v>16</v>
      </c>
      <c r="I2513" s="6">
        <f t="shared" si="328"/>
        <v>2024</v>
      </c>
      <c r="J2513" t="s">
        <v>2202</v>
      </c>
      <c r="K2513" t="s">
        <v>5</v>
      </c>
      <c r="L2513">
        <v>3120</v>
      </c>
      <c r="M2513">
        <v>10138.9</v>
      </c>
      <c r="N2513" s="4">
        <f t="shared" si="319"/>
        <v>10.1389</v>
      </c>
      <c r="O2513" s="4">
        <f t="shared" si="320"/>
        <v>6.3000184318999999</v>
      </c>
      <c r="P2513" s="5" t="s">
        <v>2537</v>
      </c>
      <c r="Q2513">
        <f>VLOOKUP(P2513,Key!$A$2:$C$160,2,FALSE)</f>
        <v>0</v>
      </c>
      <c r="R2513" t="str">
        <f>VLOOKUP(P2513,Key!$A$2:$C$160,3,FALSE)</f>
        <v>Italy</v>
      </c>
      <c r="S2513" t="str">
        <f>VLOOKUP(P2513,Key!$A$2:$D$160,4,FALSE)</f>
        <v>INT</v>
      </c>
      <c r="T2513" s="5" t="b">
        <v>1</v>
      </c>
      <c r="U2513" s="4">
        <f t="shared" si="329"/>
        <v>15255.63476826439</v>
      </c>
    </row>
    <row r="2514" spans="1:21" x14ac:dyDescent="0.2">
      <c r="A2514">
        <v>12686374027</v>
      </c>
      <c r="B2514" t="s">
        <v>2203</v>
      </c>
      <c r="D2514" s="9">
        <v>45583</v>
      </c>
      <c r="F2514" s="7">
        <f t="shared" ref="F2514:F2534" si="330">DATE(I2514,G2514,H2514)</f>
        <v>45583</v>
      </c>
      <c r="G2514" s="6">
        <f t="shared" ref="G2514:G2577" si="331">MONTH(D2514)</f>
        <v>10</v>
      </c>
      <c r="H2514" s="6">
        <f t="shared" ref="H2514:H2577" si="332">DAY(D2514)</f>
        <v>18</v>
      </c>
      <c r="I2514" s="6">
        <f t="shared" ref="I2514:I2577" si="333">YEAR(D2514)</f>
        <v>2024</v>
      </c>
      <c r="J2514" t="s">
        <v>2204</v>
      </c>
      <c r="K2514" t="s">
        <v>5</v>
      </c>
      <c r="L2514">
        <v>2100</v>
      </c>
      <c r="M2514">
        <v>6772.8</v>
      </c>
      <c r="N2514" s="4">
        <f t="shared" si="319"/>
        <v>6.7728000000000002</v>
      </c>
      <c r="O2514" s="4">
        <f t="shared" si="320"/>
        <v>4.2084215087999999</v>
      </c>
      <c r="P2514" s="5" t="s">
        <v>1462</v>
      </c>
      <c r="Q2514">
        <f>VLOOKUP(P2514,Key!$A$2:$C$160,2,FALSE)</f>
        <v>0</v>
      </c>
      <c r="R2514" t="str">
        <f>VLOOKUP(P2514,Key!$A$2:$C$160,3,FALSE)</f>
        <v>Italy</v>
      </c>
      <c r="S2514" t="str">
        <f>VLOOKUP(P2514,Key!$A$2:$D$160,4,FALSE)</f>
        <v>INT</v>
      </c>
      <c r="T2514" s="5" t="b">
        <v>1</v>
      </c>
      <c r="U2514" s="4">
        <f t="shared" si="329"/>
        <v>15259.84318977319</v>
      </c>
    </row>
    <row r="2515" spans="1:21" x14ac:dyDescent="0.2">
      <c r="A2515">
        <v>12699029673</v>
      </c>
      <c r="B2515" t="s">
        <v>2205</v>
      </c>
      <c r="D2515" s="9">
        <v>45585</v>
      </c>
      <c r="F2515" s="7">
        <f t="shared" si="330"/>
        <v>45585</v>
      </c>
      <c r="G2515" s="6">
        <f t="shared" si="331"/>
        <v>10</v>
      </c>
      <c r="H2515" s="6">
        <f t="shared" si="332"/>
        <v>20</v>
      </c>
      <c r="I2515" s="6">
        <f t="shared" si="333"/>
        <v>2024</v>
      </c>
      <c r="J2515" t="s">
        <v>2204</v>
      </c>
      <c r="K2515" t="s">
        <v>5</v>
      </c>
      <c r="L2515">
        <v>2700</v>
      </c>
      <c r="M2515">
        <v>8690.5</v>
      </c>
      <c r="N2515" s="4">
        <f t="shared" si="319"/>
        <v>8.6905000000000001</v>
      </c>
      <c r="O2515" s="4">
        <f t="shared" si="320"/>
        <v>5.4000246755000001</v>
      </c>
      <c r="P2515" s="5" t="s">
        <v>1462</v>
      </c>
      <c r="Q2515">
        <f>VLOOKUP(P2515,Key!$A$2:$C$160,2,FALSE)</f>
        <v>0</v>
      </c>
      <c r="R2515" t="str">
        <f>VLOOKUP(P2515,Key!$A$2:$C$160,3,FALSE)</f>
        <v>Italy</v>
      </c>
      <c r="S2515" t="str">
        <f>VLOOKUP(P2515,Key!$A$2:$D$160,4,FALSE)</f>
        <v>INT</v>
      </c>
      <c r="T2515" s="5" t="b">
        <v>1</v>
      </c>
      <c r="U2515" s="4">
        <f t="shared" si="329"/>
        <v>15265.24321444869</v>
      </c>
    </row>
    <row r="2516" spans="1:21" x14ac:dyDescent="0.2">
      <c r="A2516">
        <v>12717777538</v>
      </c>
      <c r="B2516" t="s">
        <v>2206</v>
      </c>
      <c r="D2516" s="9">
        <v>45587</v>
      </c>
      <c r="F2516" s="7">
        <f t="shared" si="330"/>
        <v>45587</v>
      </c>
      <c r="G2516" s="6">
        <f t="shared" si="331"/>
        <v>10</v>
      </c>
      <c r="H2516" s="6">
        <f t="shared" si="332"/>
        <v>22</v>
      </c>
      <c r="I2516" s="6">
        <f t="shared" si="333"/>
        <v>2024</v>
      </c>
      <c r="J2516" t="s">
        <v>1117</v>
      </c>
      <c r="K2516" t="s">
        <v>5</v>
      </c>
      <c r="L2516">
        <v>4200</v>
      </c>
      <c r="M2516">
        <v>13518.5</v>
      </c>
      <c r="N2516" s="4">
        <f t="shared" si="319"/>
        <v>13.5185</v>
      </c>
      <c r="O2516" s="4">
        <f t="shared" si="320"/>
        <v>8.4000038635000003</v>
      </c>
      <c r="P2516" s="5" t="s">
        <v>847</v>
      </c>
      <c r="Q2516" t="str">
        <f>VLOOKUP(P2516,Key!$A$2:$C$160,2,FALSE)</f>
        <v>Home - MDR</v>
      </c>
      <c r="R2516" t="str">
        <f>VLOOKUP(P2516,Key!$A$2:$C$160,3,FALSE)</f>
        <v>Home - MDR</v>
      </c>
      <c r="S2516" t="str">
        <f>VLOOKUP(P2516,Key!$A$2:$D$160,4,FALSE)</f>
        <v>Home - MDR</v>
      </c>
      <c r="T2516" s="5" t="b">
        <v>1</v>
      </c>
      <c r="U2516" s="4">
        <f t="shared" si="329"/>
        <v>15273.643218312191</v>
      </c>
    </row>
    <row r="2517" spans="1:21" x14ac:dyDescent="0.2">
      <c r="A2517">
        <v>12728879042</v>
      </c>
      <c r="B2517" t="s">
        <v>2207</v>
      </c>
      <c r="D2517" s="9">
        <v>45588</v>
      </c>
      <c r="F2517" s="7">
        <f t="shared" si="330"/>
        <v>45588</v>
      </c>
      <c r="G2517" s="6">
        <f t="shared" si="331"/>
        <v>10</v>
      </c>
      <c r="H2517" s="6">
        <f t="shared" si="332"/>
        <v>23</v>
      </c>
      <c r="I2517" s="6">
        <f t="shared" si="333"/>
        <v>2024</v>
      </c>
      <c r="J2517" t="s">
        <v>1117</v>
      </c>
      <c r="K2517" t="s">
        <v>5</v>
      </c>
      <c r="L2517">
        <v>1800</v>
      </c>
      <c r="M2517">
        <v>5632.7</v>
      </c>
      <c r="N2517" s="4">
        <f t="shared" si="319"/>
        <v>5.6326999999999998</v>
      </c>
      <c r="O2517" s="4">
        <f t="shared" si="320"/>
        <v>3.4999964317000001</v>
      </c>
      <c r="P2517" s="5" t="s">
        <v>847</v>
      </c>
      <c r="Q2517" t="str">
        <f>VLOOKUP(P2517,Key!$A$2:$C$160,2,FALSE)</f>
        <v>Home - MDR</v>
      </c>
      <c r="R2517" t="str">
        <f>VLOOKUP(P2517,Key!$A$2:$C$160,3,FALSE)</f>
        <v>Home - MDR</v>
      </c>
      <c r="S2517" t="str">
        <f>VLOOKUP(P2517,Key!$A$2:$D$160,4,FALSE)</f>
        <v>Home - MDR</v>
      </c>
      <c r="T2517" s="5" t="b">
        <v>1</v>
      </c>
      <c r="U2517" s="4">
        <f t="shared" si="329"/>
        <v>15277.14321474389</v>
      </c>
    </row>
    <row r="2518" spans="1:21" x14ac:dyDescent="0.2">
      <c r="A2518">
        <v>12736715121</v>
      </c>
      <c r="B2518" t="s">
        <v>2208</v>
      </c>
      <c r="D2518" s="9">
        <v>45589</v>
      </c>
      <c r="F2518" s="7">
        <f t="shared" si="330"/>
        <v>45589</v>
      </c>
      <c r="G2518" s="6">
        <f t="shared" si="331"/>
        <v>10</v>
      </c>
      <c r="H2518" s="6">
        <f t="shared" si="332"/>
        <v>24</v>
      </c>
      <c r="I2518" s="6">
        <f t="shared" si="333"/>
        <v>2024</v>
      </c>
      <c r="J2518" t="s">
        <v>1117</v>
      </c>
      <c r="K2518" t="s">
        <v>5</v>
      </c>
      <c r="L2518">
        <v>1800</v>
      </c>
      <c r="M2518">
        <v>5793.6</v>
      </c>
      <c r="N2518" s="4">
        <f t="shared" si="319"/>
        <v>5.7936000000000005</v>
      </c>
      <c r="O2518" s="4">
        <f t="shared" si="320"/>
        <v>3.5999750256000005</v>
      </c>
      <c r="P2518" s="5" t="s">
        <v>847</v>
      </c>
      <c r="Q2518" t="str">
        <f>VLOOKUP(P2518,Key!$A$2:$C$160,2,FALSE)</f>
        <v>Home - MDR</v>
      </c>
      <c r="R2518" t="str">
        <f>VLOOKUP(P2518,Key!$A$2:$C$160,3,FALSE)</f>
        <v>Home - MDR</v>
      </c>
      <c r="S2518" t="str">
        <f>VLOOKUP(P2518,Key!$A$2:$D$160,4,FALSE)</f>
        <v>Home - MDR</v>
      </c>
      <c r="T2518" s="5" t="b">
        <v>1</v>
      </c>
      <c r="U2518" s="4">
        <f t="shared" si="329"/>
        <v>15280.74318976949</v>
      </c>
    </row>
    <row r="2519" spans="1:21" x14ac:dyDescent="0.2">
      <c r="A2519">
        <v>12742276723</v>
      </c>
      <c r="B2519" t="s">
        <v>2209</v>
      </c>
      <c r="D2519" s="9">
        <v>45590</v>
      </c>
      <c r="F2519" s="7">
        <f t="shared" si="330"/>
        <v>45590</v>
      </c>
      <c r="G2519" s="6">
        <f t="shared" si="331"/>
        <v>10</v>
      </c>
      <c r="H2519" s="6">
        <f t="shared" si="332"/>
        <v>25</v>
      </c>
      <c r="I2519" s="6">
        <f t="shared" si="333"/>
        <v>2024</v>
      </c>
      <c r="J2519" t="s">
        <v>4</v>
      </c>
      <c r="K2519" t="s">
        <v>5</v>
      </c>
      <c r="L2519">
        <v>3532</v>
      </c>
      <c r="M2519">
        <v>11806.6</v>
      </c>
      <c r="N2519" s="4">
        <f t="shared" si="319"/>
        <v>11.8066</v>
      </c>
      <c r="O2519" s="4">
        <f t="shared" si="320"/>
        <v>7.3362788486000001</v>
      </c>
      <c r="P2519" s="5" t="s">
        <v>847</v>
      </c>
      <c r="Q2519" t="str">
        <f>VLOOKUP(P2519,Key!$A$2:$C$160,2,FALSE)</f>
        <v>Home - MDR</v>
      </c>
      <c r="R2519" t="str">
        <f>VLOOKUP(P2519,Key!$A$2:$C$160,3,FALSE)</f>
        <v>Home - MDR</v>
      </c>
      <c r="S2519" t="str">
        <f>VLOOKUP(P2519,Key!$A$2:$D$160,4,FALSE)</f>
        <v>Home - MDR</v>
      </c>
      <c r="T2519" s="5" t="b">
        <v>0</v>
      </c>
      <c r="U2519" s="4">
        <f t="shared" si="329"/>
        <v>15288.079468618089</v>
      </c>
    </row>
    <row r="2520" spans="1:21" x14ac:dyDescent="0.2">
      <c r="A2520">
        <v>12751285480</v>
      </c>
      <c r="B2520" t="s">
        <v>2210</v>
      </c>
      <c r="D2520" s="9">
        <v>45591</v>
      </c>
      <c r="F2520" s="7">
        <f t="shared" si="330"/>
        <v>45591</v>
      </c>
      <c r="G2520" s="6">
        <f t="shared" si="331"/>
        <v>10</v>
      </c>
      <c r="H2520" s="6">
        <f t="shared" si="332"/>
        <v>26</v>
      </c>
      <c r="I2520" s="6">
        <f t="shared" si="333"/>
        <v>2024</v>
      </c>
      <c r="J2520" t="s">
        <v>7</v>
      </c>
      <c r="K2520" t="s">
        <v>5</v>
      </c>
      <c r="L2520">
        <v>3691</v>
      </c>
      <c r="M2520">
        <v>12419.2</v>
      </c>
      <c r="N2520" s="4">
        <f t="shared" si="319"/>
        <v>12.4192</v>
      </c>
      <c r="O2520" s="4">
        <f t="shared" si="320"/>
        <v>7.7169307232000008</v>
      </c>
      <c r="P2520" s="5" t="s">
        <v>847</v>
      </c>
      <c r="Q2520" t="str">
        <f>VLOOKUP(P2520,Key!$A$2:$C$160,2,FALSE)</f>
        <v>Home - MDR</v>
      </c>
      <c r="R2520" t="str">
        <f>VLOOKUP(P2520,Key!$A$2:$C$160,3,FALSE)</f>
        <v>Home - MDR</v>
      </c>
      <c r="S2520" t="str">
        <f>VLOOKUP(P2520,Key!$A$2:$D$160,4,FALSE)</f>
        <v>Home - MDR</v>
      </c>
      <c r="T2520" s="5" t="b">
        <v>0</v>
      </c>
      <c r="U2520" s="4">
        <f t="shared" si="329"/>
        <v>15295.796399341289</v>
      </c>
    </row>
    <row r="2521" spans="1:21" x14ac:dyDescent="0.2">
      <c r="A2521">
        <v>12759776006</v>
      </c>
      <c r="B2521" t="s">
        <v>2211</v>
      </c>
      <c r="D2521" s="9">
        <v>45592</v>
      </c>
      <c r="F2521" s="7">
        <f t="shared" si="330"/>
        <v>45592</v>
      </c>
      <c r="G2521" s="6">
        <f t="shared" si="331"/>
        <v>10</v>
      </c>
      <c r="H2521" s="6">
        <f t="shared" si="332"/>
        <v>27</v>
      </c>
      <c r="I2521" s="6">
        <f t="shared" si="333"/>
        <v>2024</v>
      </c>
      <c r="J2521" t="s">
        <v>4</v>
      </c>
      <c r="K2521" t="s">
        <v>5</v>
      </c>
      <c r="L2521">
        <v>1976</v>
      </c>
      <c r="M2521">
        <v>6530.1</v>
      </c>
      <c r="N2521" s="4">
        <f t="shared" si="319"/>
        <v>6.5301</v>
      </c>
      <c r="O2521" s="4">
        <f t="shared" si="320"/>
        <v>4.0576147671000005</v>
      </c>
      <c r="P2521" s="5" t="s">
        <v>847</v>
      </c>
      <c r="Q2521" t="str">
        <f>VLOOKUP(P2521,Key!$A$2:$C$160,2,FALSE)</f>
        <v>Home - MDR</v>
      </c>
      <c r="R2521" t="str">
        <f>VLOOKUP(P2521,Key!$A$2:$C$160,3,FALSE)</f>
        <v>Home - MDR</v>
      </c>
      <c r="S2521" t="str">
        <f>VLOOKUP(P2521,Key!$A$2:$D$160,4,FALSE)</f>
        <v>Home - MDR</v>
      </c>
      <c r="T2521" s="5" t="b">
        <v>0</v>
      </c>
      <c r="U2521" s="4">
        <f t="shared" si="329"/>
        <v>15299.854014108389</v>
      </c>
    </row>
    <row r="2522" spans="1:21" x14ac:dyDescent="0.2">
      <c r="A2522">
        <v>12766487624</v>
      </c>
      <c r="B2522" t="s">
        <v>2212</v>
      </c>
      <c r="D2522" s="9">
        <v>45593</v>
      </c>
      <c r="F2522" s="7">
        <f t="shared" si="330"/>
        <v>45593</v>
      </c>
      <c r="G2522" s="6">
        <f t="shared" si="331"/>
        <v>10</v>
      </c>
      <c r="H2522" s="6">
        <f t="shared" si="332"/>
        <v>28</v>
      </c>
      <c r="I2522" s="6">
        <f t="shared" si="333"/>
        <v>2024</v>
      </c>
      <c r="J2522" t="s">
        <v>1117</v>
      </c>
      <c r="K2522" t="s">
        <v>5</v>
      </c>
      <c r="L2522">
        <v>3840</v>
      </c>
      <c r="M2522">
        <v>12231</v>
      </c>
      <c r="N2522" s="4">
        <f t="shared" si="319"/>
        <v>12.231</v>
      </c>
      <c r="O2522" s="4">
        <f t="shared" si="320"/>
        <v>7.599988701</v>
      </c>
      <c r="P2522" s="5" t="s">
        <v>847</v>
      </c>
      <c r="Q2522" t="str">
        <f>VLOOKUP(P2522,Key!$A$2:$C$160,2,FALSE)</f>
        <v>Home - MDR</v>
      </c>
      <c r="R2522" t="str">
        <f>VLOOKUP(P2522,Key!$A$2:$C$160,3,FALSE)</f>
        <v>Home - MDR</v>
      </c>
      <c r="S2522" t="str">
        <f>VLOOKUP(P2522,Key!$A$2:$D$160,4,FALSE)</f>
        <v>Home - MDR</v>
      </c>
      <c r="T2522" s="5" t="b">
        <v>1</v>
      </c>
      <c r="U2522" s="4">
        <f t="shared" si="329"/>
        <v>15307.454002809389</v>
      </c>
    </row>
    <row r="2523" spans="1:21" x14ac:dyDescent="0.2">
      <c r="A2523">
        <v>12774669221</v>
      </c>
      <c r="B2523" t="s">
        <v>2213</v>
      </c>
      <c r="D2523" s="9">
        <v>45594</v>
      </c>
      <c r="F2523" s="7">
        <f t="shared" si="330"/>
        <v>45594</v>
      </c>
      <c r="G2523" s="6">
        <f t="shared" si="331"/>
        <v>10</v>
      </c>
      <c r="H2523" s="6">
        <f t="shared" si="332"/>
        <v>29</v>
      </c>
      <c r="I2523" s="6">
        <f t="shared" si="333"/>
        <v>2024</v>
      </c>
      <c r="J2523" t="s">
        <v>4</v>
      </c>
      <c r="K2523" t="s">
        <v>5</v>
      </c>
      <c r="L2523">
        <v>3581</v>
      </c>
      <c r="M2523">
        <v>12014.1</v>
      </c>
      <c r="N2523" s="4">
        <f t="shared" si="319"/>
        <v>12.014100000000001</v>
      </c>
      <c r="O2523" s="4">
        <f t="shared" si="320"/>
        <v>7.4652133311000002</v>
      </c>
      <c r="P2523" s="5" t="s">
        <v>847</v>
      </c>
      <c r="Q2523" t="str">
        <f>VLOOKUP(P2523,Key!$A$2:$C$160,2,FALSE)</f>
        <v>Home - MDR</v>
      </c>
      <c r="R2523" t="str">
        <f>VLOOKUP(P2523,Key!$A$2:$C$160,3,FALSE)</f>
        <v>Home - MDR</v>
      </c>
      <c r="S2523" t="str">
        <f>VLOOKUP(P2523,Key!$A$2:$D$160,4,FALSE)</f>
        <v>Home - MDR</v>
      </c>
      <c r="T2523" s="5" t="b">
        <v>0</v>
      </c>
      <c r="U2523" s="4">
        <f t="shared" si="329"/>
        <v>15314.919216140488</v>
      </c>
    </row>
    <row r="2524" spans="1:21" x14ac:dyDescent="0.2">
      <c r="A2524">
        <v>12783383285</v>
      </c>
      <c r="B2524" t="s">
        <v>2214</v>
      </c>
      <c r="D2524" s="9">
        <v>45595</v>
      </c>
      <c r="F2524" s="7">
        <f t="shared" si="330"/>
        <v>45595</v>
      </c>
      <c r="G2524" s="6">
        <f t="shared" si="331"/>
        <v>10</v>
      </c>
      <c r="H2524" s="6">
        <f t="shared" si="332"/>
        <v>30</v>
      </c>
      <c r="I2524" s="6">
        <f t="shared" si="333"/>
        <v>2024</v>
      </c>
      <c r="J2524" t="s">
        <v>4</v>
      </c>
      <c r="K2524" t="s">
        <v>5</v>
      </c>
      <c r="L2524">
        <v>3510</v>
      </c>
      <c r="M2524">
        <v>11813.9</v>
      </c>
      <c r="N2524" s="4">
        <f t="shared" si="319"/>
        <v>11.8139</v>
      </c>
      <c r="O2524" s="4">
        <f t="shared" si="320"/>
        <v>7.3408148568999998</v>
      </c>
      <c r="P2524" s="5" t="s">
        <v>847</v>
      </c>
      <c r="Q2524" t="str">
        <f>VLOOKUP(P2524,Key!$A$2:$C$160,2,FALSE)</f>
        <v>Home - MDR</v>
      </c>
      <c r="R2524" t="str">
        <f>VLOOKUP(P2524,Key!$A$2:$C$160,3,FALSE)</f>
        <v>Home - MDR</v>
      </c>
      <c r="S2524" t="str">
        <f>VLOOKUP(P2524,Key!$A$2:$D$160,4,FALSE)</f>
        <v>Home - MDR</v>
      </c>
      <c r="T2524" s="5" t="b">
        <v>0</v>
      </c>
      <c r="U2524" s="4">
        <f t="shared" si="329"/>
        <v>15322.260030997388</v>
      </c>
    </row>
    <row r="2525" spans="1:21" x14ac:dyDescent="0.2">
      <c r="A2525">
        <v>12790982647</v>
      </c>
      <c r="B2525" t="s">
        <v>2215</v>
      </c>
      <c r="D2525" s="9">
        <v>45596</v>
      </c>
      <c r="F2525" s="7">
        <f t="shared" si="330"/>
        <v>45596</v>
      </c>
      <c r="G2525" s="6">
        <f t="shared" si="331"/>
        <v>10</v>
      </c>
      <c r="H2525" s="6">
        <f t="shared" si="332"/>
        <v>31</v>
      </c>
      <c r="I2525" s="6">
        <f t="shared" si="333"/>
        <v>2024</v>
      </c>
      <c r="J2525" t="s">
        <v>4</v>
      </c>
      <c r="K2525" t="s">
        <v>5</v>
      </c>
      <c r="L2525">
        <v>3592</v>
      </c>
      <c r="M2525">
        <v>11615.6</v>
      </c>
      <c r="N2525" s="4">
        <f t="shared" ref="N2525:N2588" si="334">M2525/1000</f>
        <v>11.615600000000001</v>
      </c>
      <c r="O2525" s="4">
        <f t="shared" ref="O2525:O2588" si="335">M2525*$J$2</f>
        <v>7.2175969876000003</v>
      </c>
      <c r="P2525" s="5" t="s">
        <v>847</v>
      </c>
      <c r="Q2525" t="str">
        <f>VLOOKUP(P2525,Key!$A$2:$C$160,2,FALSE)</f>
        <v>Home - MDR</v>
      </c>
      <c r="R2525" t="str">
        <f>VLOOKUP(P2525,Key!$A$2:$C$160,3,FALSE)</f>
        <v>Home - MDR</v>
      </c>
      <c r="S2525" t="str">
        <f>VLOOKUP(P2525,Key!$A$2:$D$160,4,FALSE)</f>
        <v>Home - MDR</v>
      </c>
      <c r="T2525" s="5" t="b">
        <v>0</v>
      </c>
      <c r="U2525" s="4">
        <f t="shared" si="329"/>
        <v>15329.477627984988</v>
      </c>
    </row>
    <row r="2526" spans="1:21" x14ac:dyDescent="0.2">
      <c r="A2526">
        <v>12798772960</v>
      </c>
      <c r="B2526" t="s">
        <v>2216</v>
      </c>
      <c r="D2526" s="9">
        <v>45597</v>
      </c>
      <c r="F2526" s="7">
        <f t="shared" si="330"/>
        <v>45597</v>
      </c>
      <c r="G2526" s="6">
        <f t="shared" si="331"/>
        <v>11</v>
      </c>
      <c r="H2526" s="6">
        <f t="shared" si="332"/>
        <v>1</v>
      </c>
      <c r="I2526" s="6">
        <f t="shared" si="333"/>
        <v>2024</v>
      </c>
      <c r="J2526" t="s">
        <v>4</v>
      </c>
      <c r="K2526" t="s">
        <v>5</v>
      </c>
      <c r="L2526">
        <v>3538</v>
      </c>
      <c r="M2526">
        <v>11508.2</v>
      </c>
      <c r="N2526" s="4">
        <f t="shared" si="334"/>
        <v>11.5082</v>
      </c>
      <c r="O2526" s="4">
        <f t="shared" si="335"/>
        <v>7.1508617422000009</v>
      </c>
      <c r="P2526" s="5" t="s">
        <v>847</v>
      </c>
      <c r="Q2526" t="str">
        <f>VLOOKUP(P2526,Key!$A$2:$C$160,2,FALSE)</f>
        <v>Home - MDR</v>
      </c>
      <c r="R2526" t="str">
        <f>VLOOKUP(P2526,Key!$A$2:$C$160,3,FALSE)</f>
        <v>Home - MDR</v>
      </c>
      <c r="S2526" t="str">
        <f>VLOOKUP(P2526,Key!$A$2:$D$160,4,FALSE)</f>
        <v>Home - MDR</v>
      </c>
      <c r="T2526" s="5" t="b">
        <v>0</v>
      </c>
      <c r="U2526" s="4">
        <f t="shared" si="329"/>
        <v>15336.628489727189</v>
      </c>
    </row>
    <row r="2527" spans="1:21" x14ac:dyDescent="0.2">
      <c r="A2527">
        <v>12807260160</v>
      </c>
      <c r="B2527" t="s">
        <v>2217</v>
      </c>
      <c r="D2527" s="9">
        <v>45598</v>
      </c>
      <c r="F2527" s="7">
        <f t="shared" si="330"/>
        <v>45598</v>
      </c>
      <c r="G2527" s="6">
        <f t="shared" si="331"/>
        <v>11</v>
      </c>
      <c r="H2527" s="6">
        <f t="shared" si="332"/>
        <v>2</v>
      </c>
      <c r="I2527" s="6">
        <f t="shared" si="333"/>
        <v>2024</v>
      </c>
      <c r="J2527" t="s">
        <v>7</v>
      </c>
      <c r="K2527" t="s">
        <v>5</v>
      </c>
      <c r="L2527">
        <v>3391</v>
      </c>
      <c r="M2527">
        <v>11529.6</v>
      </c>
      <c r="N2527" s="4">
        <f t="shared" si="334"/>
        <v>11.5296</v>
      </c>
      <c r="O2527" s="4">
        <f t="shared" si="335"/>
        <v>7.1641590816000003</v>
      </c>
      <c r="P2527" s="5" t="s">
        <v>847</v>
      </c>
      <c r="Q2527" t="str">
        <f>VLOOKUP(P2527,Key!$A$2:$C$160,2,FALSE)</f>
        <v>Home - MDR</v>
      </c>
      <c r="R2527" t="str">
        <f>VLOOKUP(P2527,Key!$A$2:$C$160,3,FALSE)</f>
        <v>Home - MDR</v>
      </c>
      <c r="S2527" t="str">
        <f>VLOOKUP(P2527,Key!$A$2:$D$160,4,FALSE)</f>
        <v>Home - MDR</v>
      </c>
      <c r="T2527" s="5" t="b">
        <v>0</v>
      </c>
      <c r="U2527" s="4">
        <f t="shared" si="329"/>
        <v>15343.792648808789</v>
      </c>
    </row>
    <row r="2528" spans="1:21" x14ac:dyDescent="0.2">
      <c r="A2528">
        <v>12816106478</v>
      </c>
      <c r="B2528" t="s">
        <v>2218</v>
      </c>
      <c r="D2528" s="9">
        <v>45599</v>
      </c>
      <c r="F2528" s="7">
        <f t="shared" si="330"/>
        <v>45599</v>
      </c>
      <c r="G2528" s="6">
        <f t="shared" si="331"/>
        <v>11</v>
      </c>
      <c r="H2528" s="6">
        <f t="shared" si="332"/>
        <v>3</v>
      </c>
      <c r="I2528" s="6">
        <f t="shared" si="333"/>
        <v>2024</v>
      </c>
      <c r="J2528" t="s">
        <v>1117</v>
      </c>
      <c r="K2528" t="s">
        <v>5</v>
      </c>
      <c r="L2528">
        <v>2700</v>
      </c>
      <c r="M2528">
        <v>8529.5</v>
      </c>
      <c r="N2528" s="4">
        <f t="shared" si="334"/>
        <v>8.5295000000000005</v>
      </c>
      <c r="O2528" s="4">
        <f t="shared" si="335"/>
        <v>5.2999839445000001</v>
      </c>
      <c r="P2528" s="5" t="s">
        <v>847</v>
      </c>
      <c r="Q2528" t="str">
        <f>VLOOKUP(P2528,Key!$A$2:$C$160,2,FALSE)</f>
        <v>Home - MDR</v>
      </c>
      <c r="R2528" t="str">
        <f>VLOOKUP(P2528,Key!$A$2:$C$160,3,FALSE)</f>
        <v>Home - MDR</v>
      </c>
      <c r="S2528" t="str">
        <f>VLOOKUP(P2528,Key!$A$2:$D$160,4,FALSE)</f>
        <v>Home - MDR</v>
      </c>
      <c r="T2528" s="5" t="b">
        <v>1</v>
      </c>
      <c r="U2528" s="4">
        <f t="shared" si="329"/>
        <v>15349.092632753289</v>
      </c>
    </row>
    <row r="2529" spans="1:21" x14ac:dyDescent="0.2">
      <c r="A2529">
        <v>12822498752</v>
      </c>
      <c r="B2529" t="s">
        <v>2219</v>
      </c>
      <c r="D2529" s="9">
        <v>45600</v>
      </c>
      <c r="F2529" s="7">
        <f t="shared" si="330"/>
        <v>45600</v>
      </c>
      <c r="G2529" s="6">
        <f t="shared" si="331"/>
        <v>11</v>
      </c>
      <c r="H2529" s="6">
        <f t="shared" si="332"/>
        <v>4</v>
      </c>
      <c r="I2529" s="6">
        <f t="shared" si="333"/>
        <v>2024</v>
      </c>
      <c r="J2529" t="s">
        <v>4</v>
      </c>
      <c r="K2529" t="s">
        <v>5</v>
      </c>
      <c r="L2529">
        <v>3553</v>
      </c>
      <c r="M2529">
        <v>11799</v>
      </c>
      <c r="N2529" s="4">
        <f t="shared" si="334"/>
        <v>11.798999999999999</v>
      </c>
      <c r="O2529" s="4">
        <f t="shared" si="335"/>
        <v>7.3315564289999999</v>
      </c>
      <c r="P2529" s="5" t="s">
        <v>847</v>
      </c>
      <c r="Q2529" t="str">
        <f>VLOOKUP(P2529,Key!$A$2:$C$160,2,FALSE)</f>
        <v>Home - MDR</v>
      </c>
      <c r="R2529" t="str">
        <f>VLOOKUP(P2529,Key!$A$2:$C$160,3,FALSE)</f>
        <v>Home - MDR</v>
      </c>
      <c r="S2529" t="str">
        <f>VLOOKUP(P2529,Key!$A$2:$D$160,4,FALSE)</f>
        <v>Home - MDR</v>
      </c>
      <c r="T2529" t="b">
        <v>0</v>
      </c>
      <c r="U2529" s="4">
        <f t="shared" si="329"/>
        <v>15356.424189182289</v>
      </c>
    </row>
    <row r="2530" spans="1:21" x14ac:dyDescent="0.2">
      <c r="A2530">
        <v>12831204762</v>
      </c>
      <c r="B2530" t="s">
        <v>2220</v>
      </c>
      <c r="D2530" s="9">
        <v>45601</v>
      </c>
      <c r="F2530" s="7">
        <f t="shared" si="330"/>
        <v>45601</v>
      </c>
      <c r="G2530" s="6">
        <f t="shared" si="331"/>
        <v>11</v>
      </c>
      <c r="H2530" s="6">
        <f t="shared" si="332"/>
        <v>5</v>
      </c>
      <c r="I2530" s="6">
        <f t="shared" si="333"/>
        <v>2024</v>
      </c>
      <c r="J2530" t="s">
        <v>7</v>
      </c>
      <c r="K2530" t="s">
        <v>5</v>
      </c>
      <c r="L2530">
        <v>3523</v>
      </c>
      <c r="M2530">
        <v>11703.5</v>
      </c>
      <c r="N2530" s="4">
        <f t="shared" si="334"/>
        <v>11.7035</v>
      </c>
      <c r="O2530" s="4">
        <f t="shared" si="335"/>
        <v>7.2722154985000005</v>
      </c>
      <c r="P2530" s="5" t="s">
        <v>847</v>
      </c>
      <c r="Q2530" t="str">
        <f>VLOOKUP(P2530,Key!$A$2:$C$160,2,FALSE)</f>
        <v>Home - MDR</v>
      </c>
      <c r="R2530" t="str">
        <f>VLOOKUP(P2530,Key!$A$2:$C$160,3,FALSE)</f>
        <v>Home - MDR</v>
      </c>
      <c r="S2530" t="str">
        <f>VLOOKUP(P2530,Key!$A$2:$D$160,4,FALSE)</f>
        <v>Home - MDR</v>
      </c>
      <c r="T2530" t="b">
        <v>0</v>
      </c>
      <c r="U2530" s="4">
        <f t="shared" si="329"/>
        <v>15363.69640468079</v>
      </c>
    </row>
    <row r="2531" spans="1:21" x14ac:dyDescent="0.2">
      <c r="A2531">
        <v>12838337566</v>
      </c>
      <c r="B2531" t="s">
        <v>2221</v>
      </c>
      <c r="D2531" s="9">
        <v>45602</v>
      </c>
      <c r="F2531" s="7">
        <f t="shared" si="330"/>
        <v>45602</v>
      </c>
      <c r="G2531" s="6">
        <f t="shared" si="331"/>
        <v>11</v>
      </c>
      <c r="H2531" s="6">
        <f t="shared" si="332"/>
        <v>6</v>
      </c>
      <c r="I2531" s="6">
        <f t="shared" si="333"/>
        <v>2024</v>
      </c>
      <c r="J2531" t="s">
        <v>4</v>
      </c>
      <c r="K2531" t="s">
        <v>5</v>
      </c>
      <c r="L2531">
        <v>3548</v>
      </c>
      <c r="M2531">
        <v>11528.1</v>
      </c>
      <c r="N2531" s="4">
        <f t="shared" si="334"/>
        <v>11.5281</v>
      </c>
      <c r="O2531" s="4">
        <f t="shared" si="335"/>
        <v>7.1632270251000003</v>
      </c>
      <c r="P2531" s="5" t="s">
        <v>847</v>
      </c>
      <c r="Q2531" t="str">
        <f>VLOOKUP(P2531,Key!$A$2:$C$160,2,FALSE)</f>
        <v>Home - MDR</v>
      </c>
      <c r="R2531" t="str">
        <f>VLOOKUP(P2531,Key!$A$2:$C$160,3,FALSE)</f>
        <v>Home - MDR</v>
      </c>
      <c r="S2531" t="str">
        <f>VLOOKUP(P2531,Key!$A$2:$D$160,4,FALSE)</f>
        <v>Home - MDR</v>
      </c>
      <c r="T2531" t="b">
        <v>0</v>
      </c>
      <c r="U2531" s="4">
        <f t="shared" si="329"/>
        <v>15370.859631705889</v>
      </c>
    </row>
    <row r="2532" spans="1:21" x14ac:dyDescent="0.2">
      <c r="A2532">
        <v>12846305025</v>
      </c>
      <c r="B2532" t="s">
        <v>2222</v>
      </c>
      <c r="D2532" s="9">
        <v>45603</v>
      </c>
      <c r="F2532" s="7">
        <f t="shared" si="330"/>
        <v>45603</v>
      </c>
      <c r="G2532" s="6">
        <f t="shared" si="331"/>
        <v>11</v>
      </c>
      <c r="H2532" s="6">
        <f t="shared" si="332"/>
        <v>7</v>
      </c>
      <c r="I2532" s="6">
        <f t="shared" si="333"/>
        <v>2024</v>
      </c>
      <c r="J2532" t="s">
        <v>4</v>
      </c>
      <c r="K2532" t="s">
        <v>5</v>
      </c>
      <c r="L2532">
        <v>3536</v>
      </c>
      <c r="M2532">
        <v>11754.7</v>
      </c>
      <c r="N2532" s="4">
        <f t="shared" si="334"/>
        <v>11.754700000000001</v>
      </c>
      <c r="O2532" s="4">
        <f t="shared" si="335"/>
        <v>7.3040296937000004</v>
      </c>
      <c r="P2532" s="5" t="s">
        <v>847</v>
      </c>
      <c r="Q2532" t="str">
        <f>VLOOKUP(P2532,Key!$A$2:$C$160,2,FALSE)</f>
        <v>Home - MDR</v>
      </c>
      <c r="R2532" t="str">
        <f>VLOOKUP(P2532,Key!$A$2:$C$160,3,FALSE)</f>
        <v>Home - MDR</v>
      </c>
      <c r="S2532" t="str">
        <f>VLOOKUP(P2532,Key!$A$2:$D$160,4,FALSE)</f>
        <v>Home - MDR</v>
      </c>
      <c r="T2532" t="b">
        <v>0</v>
      </c>
      <c r="U2532" s="4">
        <f t="shared" si="329"/>
        <v>15378.163661399589</v>
      </c>
    </row>
    <row r="2533" spans="1:21" x14ac:dyDescent="0.2">
      <c r="A2533">
        <v>12853902293</v>
      </c>
      <c r="B2533" t="s">
        <v>2223</v>
      </c>
      <c r="D2533" s="9">
        <v>45604</v>
      </c>
      <c r="F2533" s="7">
        <f t="shared" si="330"/>
        <v>45604</v>
      </c>
      <c r="G2533" s="6">
        <f t="shared" si="331"/>
        <v>11</v>
      </c>
      <c r="H2533" s="6">
        <f t="shared" si="332"/>
        <v>8</v>
      </c>
      <c r="I2533" s="6">
        <f t="shared" si="333"/>
        <v>2024</v>
      </c>
      <c r="J2533" t="s">
        <v>4</v>
      </c>
      <c r="K2533" t="s">
        <v>5</v>
      </c>
      <c r="L2533">
        <v>3504</v>
      </c>
      <c r="M2533">
        <v>11631.7</v>
      </c>
      <c r="N2533" s="4">
        <f t="shared" si="334"/>
        <v>11.6317</v>
      </c>
      <c r="O2533" s="4">
        <f t="shared" si="335"/>
        <v>7.2276010607000005</v>
      </c>
      <c r="P2533" s="5" t="s">
        <v>847</v>
      </c>
      <c r="Q2533" t="str">
        <f>VLOOKUP(P2533,Key!$A$2:$C$160,2,FALSE)</f>
        <v>Home - MDR</v>
      </c>
      <c r="R2533" t="str">
        <f>VLOOKUP(P2533,Key!$A$2:$C$160,3,FALSE)</f>
        <v>Home - MDR</v>
      </c>
      <c r="S2533" t="str">
        <f>VLOOKUP(P2533,Key!$A$2:$D$160,4,FALSE)</f>
        <v>Home - MDR</v>
      </c>
      <c r="T2533" t="b">
        <v>0</v>
      </c>
      <c r="U2533" s="4">
        <f t="shared" si="329"/>
        <v>15385.391262460289</v>
      </c>
    </row>
    <row r="2534" spans="1:21" x14ac:dyDescent="0.2">
      <c r="A2534">
        <v>12862106452</v>
      </c>
      <c r="B2534" t="s">
        <v>2224</v>
      </c>
      <c r="D2534" s="9">
        <v>45605</v>
      </c>
      <c r="F2534" s="7">
        <f t="shared" si="330"/>
        <v>45605</v>
      </c>
      <c r="G2534" s="6">
        <f t="shared" si="331"/>
        <v>11</v>
      </c>
      <c r="H2534" s="6">
        <f t="shared" si="332"/>
        <v>9</v>
      </c>
      <c r="I2534" s="6">
        <f t="shared" si="333"/>
        <v>2024</v>
      </c>
      <c r="J2534" t="s">
        <v>4</v>
      </c>
      <c r="K2534" t="s">
        <v>5</v>
      </c>
      <c r="L2534">
        <v>3545</v>
      </c>
      <c r="M2534">
        <v>11807.5</v>
      </c>
      <c r="N2534" s="4">
        <f t="shared" si="334"/>
        <v>11.807499999999999</v>
      </c>
      <c r="O2534" s="4">
        <f t="shared" si="335"/>
        <v>7.3368380824999999</v>
      </c>
      <c r="P2534" s="5" t="s">
        <v>847</v>
      </c>
      <c r="Q2534" t="str">
        <f>VLOOKUP(P2534,Key!$A$2:$C$160,2,FALSE)</f>
        <v>Home - MDR</v>
      </c>
      <c r="R2534" t="str">
        <f>VLOOKUP(P2534,Key!$A$2:$C$160,3,FALSE)</f>
        <v>Home - MDR</v>
      </c>
      <c r="S2534" t="str">
        <f>VLOOKUP(P2534,Key!$A$2:$D$160,4,FALSE)</f>
        <v>Home - MDR</v>
      </c>
      <c r="T2534" t="b">
        <v>0</v>
      </c>
      <c r="U2534" s="4">
        <f t="shared" si="329"/>
        <v>15392.728100542789</v>
      </c>
    </row>
    <row r="2535" spans="1:21" x14ac:dyDescent="0.2">
      <c r="A2535">
        <v>12870729582</v>
      </c>
      <c r="B2535" t="s">
        <v>2225</v>
      </c>
      <c r="D2535" s="9">
        <v>45606</v>
      </c>
      <c r="F2535" s="7">
        <f t="shared" ref="F2535:F2598" si="336">DATE(I2535,G2535,H2535)</f>
        <v>45606</v>
      </c>
      <c r="G2535" s="6">
        <f t="shared" si="331"/>
        <v>11</v>
      </c>
      <c r="H2535" s="6">
        <f t="shared" si="332"/>
        <v>10</v>
      </c>
      <c r="I2535" s="6">
        <f t="shared" si="333"/>
        <v>2024</v>
      </c>
      <c r="J2535" t="s">
        <v>7</v>
      </c>
      <c r="K2535" t="s">
        <v>5</v>
      </c>
      <c r="L2535">
        <v>2027</v>
      </c>
      <c r="M2535">
        <v>6778.8</v>
      </c>
      <c r="N2535" s="4">
        <f t="shared" si="334"/>
        <v>6.7788000000000004</v>
      </c>
      <c r="O2535" s="4">
        <f t="shared" si="335"/>
        <v>4.2121497348000005</v>
      </c>
      <c r="P2535" s="5" t="s">
        <v>847</v>
      </c>
      <c r="Q2535" t="str">
        <f>VLOOKUP(P2535,Key!$A$2:$C$160,2,FALSE)</f>
        <v>Home - MDR</v>
      </c>
      <c r="R2535" t="str">
        <f>VLOOKUP(P2535,Key!$A$2:$C$160,3,FALSE)</f>
        <v>Home - MDR</v>
      </c>
      <c r="S2535" t="str">
        <f>VLOOKUP(P2535,Key!$A$2:$D$160,4,FALSE)</f>
        <v>Home - MDR</v>
      </c>
      <c r="T2535" t="b">
        <v>0</v>
      </c>
      <c r="U2535" s="4">
        <f t="shared" si="329"/>
        <v>15396.940250277588</v>
      </c>
    </row>
    <row r="2536" spans="1:21" x14ac:dyDescent="0.2">
      <c r="A2536">
        <v>12877476569</v>
      </c>
      <c r="B2536" t="s">
        <v>2226</v>
      </c>
      <c r="D2536" s="9">
        <v>45607</v>
      </c>
      <c r="F2536" s="7">
        <f t="shared" si="336"/>
        <v>45607</v>
      </c>
      <c r="G2536" s="6">
        <f t="shared" si="331"/>
        <v>11</v>
      </c>
      <c r="H2536" s="6">
        <f t="shared" si="332"/>
        <v>11</v>
      </c>
      <c r="I2536" s="6">
        <f t="shared" si="333"/>
        <v>2024</v>
      </c>
      <c r="J2536" t="s">
        <v>1117</v>
      </c>
      <c r="K2536" t="s">
        <v>5</v>
      </c>
      <c r="L2536">
        <v>3780</v>
      </c>
      <c r="M2536">
        <v>12392</v>
      </c>
      <c r="N2536" s="4">
        <f t="shared" si="334"/>
        <v>12.391999999999999</v>
      </c>
      <c r="O2536" s="4">
        <f t="shared" si="335"/>
        <v>7.700029432</v>
      </c>
      <c r="P2536" s="5" t="s">
        <v>847</v>
      </c>
      <c r="Q2536" t="str">
        <f>VLOOKUP(P2536,Key!$A$2:$C$160,2,FALSE)</f>
        <v>Home - MDR</v>
      </c>
      <c r="R2536" t="str">
        <f>VLOOKUP(P2536,Key!$A$2:$C$160,3,FALSE)</f>
        <v>Home - MDR</v>
      </c>
      <c r="S2536" t="str">
        <f>VLOOKUP(P2536,Key!$A$2:$D$160,4,FALSE)</f>
        <v>Home - MDR</v>
      </c>
      <c r="T2536" t="b">
        <v>1</v>
      </c>
      <c r="U2536" s="4">
        <f t="shared" si="329"/>
        <v>15404.640279709589</v>
      </c>
    </row>
    <row r="2537" spans="1:21" x14ac:dyDescent="0.2">
      <c r="A2537">
        <v>12885114848</v>
      </c>
      <c r="B2537" t="s">
        <v>2227</v>
      </c>
      <c r="D2537" s="9">
        <v>45608</v>
      </c>
      <c r="F2537" s="7">
        <f t="shared" si="336"/>
        <v>45608</v>
      </c>
      <c r="G2537" s="6">
        <f t="shared" si="331"/>
        <v>11</v>
      </c>
      <c r="H2537" s="6">
        <f t="shared" si="332"/>
        <v>12</v>
      </c>
      <c r="I2537" s="6">
        <f t="shared" si="333"/>
        <v>2024</v>
      </c>
      <c r="J2537" t="s">
        <v>1117</v>
      </c>
      <c r="K2537" t="s">
        <v>5</v>
      </c>
      <c r="L2537">
        <v>4200</v>
      </c>
      <c r="M2537">
        <v>13679.5</v>
      </c>
      <c r="N2537" s="4">
        <f t="shared" si="334"/>
        <v>13.679500000000001</v>
      </c>
      <c r="O2537" s="4">
        <f t="shared" si="335"/>
        <v>8.5000445945000003</v>
      </c>
      <c r="P2537" s="5" t="s">
        <v>847</v>
      </c>
      <c r="Q2537" t="str">
        <f>VLOOKUP(P2537,Key!$A$2:$C$160,2,FALSE)</f>
        <v>Home - MDR</v>
      </c>
      <c r="R2537" t="str">
        <f>VLOOKUP(P2537,Key!$A$2:$C$160,3,FALSE)</f>
        <v>Home - MDR</v>
      </c>
      <c r="S2537" t="str">
        <f>VLOOKUP(P2537,Key!$A$2:$D$160,4,FALSE)</f>
        <v>Home - MDR</v>
      </c>
      <c r="T2537" t="b">
        <v>1</v>
      </c>
      <c r="U2537" s="4">
        <f t="shared" si="329"/>
        <v>15413.14032430409</v>
      </c>
    </row>
    <row r="2538" spans="1:21" x14ac:dyDescent="0.2">
      <c r="A2538">
        <v>12893500258</v>
      </c>
      <c r="B2538" t="s">
        <v>2228</v>
      </c>
      <c r="D2538" s="9">
        <v>45609</v>
      </c>
      <c r="F2538" s="7">
        <f t="shared" si="336"/>
        <v>45609</v>
      </c>
      <c r="G2538" s="6">
        <f t="shared" si="331"/>
        <v>11</v>
      </c>
      <c r="H2538" s="6">
        <f t="shared" si="332"/>
        <v>13</v>
      </c>
      <c r="I2538" s="6">
        <f t="shared" si="333"/>
        <v>2024</v>
      </c>
      <c r="J2538" t="s">
        <v>4</v>
      </c>
      <c r="K2538" t="s">
        <v>5</v>
      </c>
      <c r="L2538">
        <v>3539</v>
      </c>
      <c r="M2538">
        <v>11957.1</v>
      </c>
      <c r="N2538" s="4">
        <f t="shared" si="334"/>
        <v>11.957100000000001</v>
      </c>
      <c r="O2538" s="4">
        <f t="shared" si="335"/>
        <v>7.4297951841000005</v>
      </c>
      <c r="P2538" s="5" t="s">
        <v>847</v>
      </c>
      <c r="Q2538" t="str">
        <f>VLOOKUP(P2538,Key!$A$2:$C$160,2,FALSE)</f>
        <v>Home - MDR</v>
      </c>
      <c r="R2538" t="str">
        <f>VLOOKUP(P2538,Key!$A$2:$C$160,3,FALSE)</f>
        <v>Home - MDR</v>
      </c>
      <c r="S2538" t="str">
        <f>VLOOKUP(P2538,Key!$A$2:$D$160,4,FALSE)</f>
        <v>Home - MDR</v>
      </c>
      <c r="T2538" t="b">
        <v>0</v>
      </c>
      <c r="U2538" s="4">
        <f t="shared" si="329"/>
        <v>15420.570119488189</v>
      </c>
    </row>
    <row r="2539" spans="1:21" x14ac:dyDescent="0.2">
      <c r="A2539">
        <v>12901022411</v>
      </c>
      <c r="B2539" t="s">
        <v>2229</v>
      </c>
      <c r="D2539" s="9">
        <v>45610</v>
      </c>
      <c r="F2539" s="7">
        <f t="shared" si="336"/>
        <v>45610</v>
      </c>
      <c r="G2539" s="6">
        <f t="shared" si="331"/>
        <v>11</v>
      </c>
      <c r="H2539" s="6">
        <f t="shared" si="332"/>
        <v>14</v>
      </c>
      <c r="I2539" s="6">
        <f t="shared" si="333"/>
        <v>2024</v>
      </c>
      <c r="J2539" t="s">
        <v>4</v>
      </c>
      <c r="K2539" t="s">
        <v>5</v>
      </c>
      <c r="L2539">
        <v>3478</v>
      </c>
      <c r="M2539">
        <v>11617.1</v>
      </c>
      <c r="N2539" s="4">
        <f t="shared" si="334"/>
        <v>11.617100000000001</v>
      </c>
      <c r="O2539" s="4">
        <f t="shared" si="335"/>
        <v>7.2185290441000003</v>
      </c>
      <c r="P2539" s="5" t="s">
        <v>847</v>
      </c>
      <c r="Q2539" t="str">
        <f>VLOOKUP(P2539,Key!$A$2:$C$160,2,FALSE)</f>
        <v>Home - MDR</v>
      </c>
      <c r="R2539" t="str">
        <f>VLOOKUP(P2539,Key!$A$2:$C$160,3,FALSE)</f>
        <v>Home - MDR</v>
      </c>
      <c r="S2539" t="str">
        <f>VLOOKUP(P2539,Key!$A$2:$D$160,4,FALSE)</f>
        <v>Home - MDR</v>
      </c>
      <c r="T2539" t="b">
        <v>0</v>
      </c>
      <c r="U2539" s="4">
        <f t="shared" si="329"/>
        <v>15427.788648532289</v>
      </c>
    </row>
    <row r="2540" spans="1:21" x14ac:dyDescent="0.2">
      <c r="A2540">
        <v>12907634158</v>
      </c>
      <c r="B2540" t="s">
        <v>2230</v>
      </c>
      <c r="D2540" s="9">
        <v>45611</v>
      </c>
      <c r="F2540" s="7">
        <f t="shared" si="336"/>
        <v>45611</v>
      </c>
      <c r="G2540" s="6">
        <f t="shared" si="331"/>
        <v>11</v>
      </c>
      <c r="H2540" s="6">
        <f t="shared" si="332"/>
        <v>15</v>
      </c>
      <c r="I2540" s="6">
        <f t="shared" si="333"/>
        <v>2024</v>
      </c>
      <c r="J2540" t="s">
        <v>4</v>
      </c>
      <c r="K2540" t="s">
        <v>5</v>
      </c>
      <c r="L2540">
        <v>3626</v>
      </c>
      <c r="M2540">
        <v>11952.5</v>
      </c>
      <c r="N2540" s="4">
        <f t="shared" si="334"/>
        <v>11.952500000000001</v>
      </c>
      <c r="O2540" s="4">
        <f t="shared" si="335"/>
        <v>7.4269368775000002</v>
      </c>
      <c r="P2540" s="5" t="s">
        <v>847</v>
      </c>
      <c r="Q2540" t="str">
        <f>VLOOKUP(P2540,Key!$A$2:$C$160,2,FALSE)</f>
        <v>Home - MDR</v>
      </c>
      <c r="R2540" t="str">
        <f>VLOOKUP(P2540,Key!$A$2:$C$160,3,FALSE)</f>
        <v>Home - MDR</v>
      </c>
      <c r="S2540" t="str">
        <f>VLOOKUP(P2540,Key!$A$2:$D$160,4,FALSE)</f>
        <v>Home - MDR</v>
      </c>
      <c r="T2540" t="b">
        <v>0</v>
      </c>
      <c r="U2540" s="4">
        <f t="shared" si="329"/>
        <v>15435.215585409789</v>
      </c>
    </row>
    <row r="2541" spans="1:21" x14ac:dyDescent="0.2">
      <c r="A2541">
        <v>12916341860</v>
      </c>
      <c r="B2541" t="s">
        <v>2231</v>
      </c>
      <c r="D2541" s="9">
        <v>45612</v>
      </c>
      <c r="F2541" s="7">
        <f t="shared" si="336"/>
        <v>45612</v>
      </c>
      <c r="G2541" s="6">
        <f t="shared" si="331"/>
        <v>11</v>
      </c>
      <c r="H2541" s="6">
        <f t="shared" si="332"/>
        <v>16</v>
      </c>
      <c r="I2541" s="6">
        <f t="shared" si="333"/>
        <v>2024</v>
      </c>
      <c r="J2541" t="s">
        <v>1526</v>
      </c>
      <c r="K2541" t="s">
        <v>5</v>
      </c>
      <c r="L2541">
        <v>3660</v>
      </c>
      <c r="M2541">
        <v>11909.2</v>
      </c>
      <c r="N2541" s="4">
        <f t="shared" si="334"/>
        <v>11.9092</v>
      </c>
      <c r="O2541" s="4">
        <f t="shared" si="335"/>
        <v>7.400031513200001</v>
      </c>
      <c r="P2541" s="5" t="s">
        <v>47</v>
      </c>
      <c r="Q2541" t="str">
        <f>VLOOKUP(P2541,Key!$A$2:$C$160,2,FALSE)</f>
        <v>California</v>
      </c>
      <c r="R2541" t="str">
        <f>VLOOKUP(P2541,Key!$A$2:$C$160,3,FALSE)</f>
        <v>USA</v>
      </c>
      <c r="S2541" t="str">
        <f>VLOOKUP(P2541,Key!$A$2:$D$160,4,FALSE)</f>
        <v>DOM</v>
      </c>
      <c r="T2541" t="b">
        <v>1</v>
      </c>
      <c r="U2541" s="4">
        <f t="shared" si="329"/>
        <v>15442.615616922989</v>
      </c>
    </row>
    <row r="2542" spans="1:21" x14ac:dyDescent="0.2">
      <c r="A2542">
        <v>12925061794</v>
      </c>
      <c r="B2542" t="s">
        <v>2232</v>
      </c>
      <c r="D2542" s="9">
        <v>45613</v>
      </c>
      <c r="F2542" s="7">
        <f t="shared" si="336"/>
        <v>45613</v>
      </c>
      <c r="G2542" s="6">
        <f t="shared" si="331"/>
        <v>11</v>
      </c>
      <c r="H2542" s="6">
        <f t="shared" si="332"/>
        <v>17</v>
      </c>
      <c r="I2542" s="6">
        <f t="shared" si="333"/>
        <v>2024</v>
      </c>
      <c r="J2542" t="s">
        <v>7</v>
      </c>
      <c r="K2542" t="s">
        <v>5</v>
      </c>
      <c r="L2542">
        <v>1984</v>
      </c>
      <c r="M2542">
        <v>6640.7</v>
      </c>
      <c r="N2542" s="4">
        <f t="shared" si="334"/>
        <v>6.6406999999999998</v>
      </c>
      <c r="O2542" s="4">
        <f t="shared" si="335"/>
        <v>4.1263383996999998</v>
      </c>
      <c r="P2542" s="5" t="s">
        <v>847</v>
      </c>
      <c r="Q2542" t="str">
        <f>VLOOKUP(P2542,Key!$A$2:$C$160,2,FALSE)</f>
        <v>Home - MDR</v>
      </c>
      <c r="R2542" t="str">
        <f>VLOOKUP(P2542,Key!$A$2:$C$160,3,FALSE)</f>
        <v>Home - MDR</v>
      </c>
      <c r="S2542" t="str">
        <f>VLOOKUP(P2542,Key!$A$2:$D$160,4,FALSE)</f>
        <v>Home - MDR</v>
      </c>
      <c r="T2542" t="b">
        <v>0</v>
      </c>
      <c r="U2542" s="4">
        <f t="shared" si="329"/>
        <v>15446.741955322688</v>
      </c>
    </row>
    <row r="2543" spans="1:21" x14ac:dyDescent="0.2">
      <c r="A2543">
        <v>12930778807</v>
      </c>
      <c r="B2543" t="s">
        <v>2233</v>
      </c>
      <c r="D2543" s="9">
        <v>45614</v>
      </c>
      <c r="F2543" s="7">
        <f t="shared" si="336"/>
        <v>45614</v>
      </c>
      <c r="G2543" s="6">
        <f t="shared" si="331"/>
        <v>11</v>
      </c>
      <c r="H2543" s="6">
        <f t="shared" si="332"/>
        <v>18</v>
      </c>
      <c r="I2543" s="6">
        <f t="shared" si="333"/>
        <v>2024</v>
      </c>
      <c r="J2543" t="s">
        <v>4</v>
      </c>
      <c r="K2543" t="s">
        <v>5</v>
      </c>
      <c r="L2543">
        <v>3628</v>
      </c>
      <c r="M2543">
        <v>11788.4</v>
      </c>
      <c r="N2543" s="4">
        <f t="shared" si="334"/>
        <v>11.788399999999999</v>
      </c>
      <c r="O2543" s="4">
        <f t="shared" si="335"/>
        <v>7.3249698963999998</v>
      </c>
      <c r="P2543" s="5" t="s">
        <v>847</v>
      </c>
      <c r="Q2543" t="str">
        <f>VLOOKUP(P2543,Key!$A$2:$C$160,2,FALSE)</f>
        <v>Home - MDR</v>
      </c>
      <c r="R2543" t="str">
        <f>VLOOKUP(P2543,Key!$A$2:$C$160,3,FALSE)</f>
        <v>Home - MDR</v>
      </c>
      <c r="S2543" t="str">
        <f>VLOOKUP(P2543,Key!$A$2:$D$160,4,FALSE)</f>
        <v>Home - MDR</v>
      </c>
      <c r="T2543" t="b">
        <v>0</v>
      </c>
      <c r="U2543" s="4">
        <f t="shared" si="329"/>
        <v>15454.066925219087</v>
      </c>
    </row>
    <row r="2544" spans="1:21" x14ac:dyDescent="0.2">
      <c r="A2544">
        <v>12937878950</v>
      </c>
      <c r="B2544" t="s">
        <v>2234</v>
      </c>
      <c r="D2544" s="9">
        <v>45615</v>
      </c>
      <c r="F2544" s="7">
        <f t="shared" si="336"/>
        <v>45615</v>
      </c>
      <c r="G2544" s="6">
        <f t="shared" si="331"/>
        <v>11</v>
      </c>
      <c r="H2544" s="6">
        <f t="shared" si="332"/>
        <v>19</v>
      </c>
      <c r="I2544" s="6">
        <f t="shared" si="333"/>
        <v>2024</v>
      </c>
      <c r="J2544" t="s">
        <v>1117</v>
      </c>
      <c r="K2544" t="s">
        <v>5</v>
      </c>
      <c r="L2544">
        <v>3720</v>
      </c>
      <c r="M2544">
        <v>12070.1</v>
      </c>
      <c r="N2544" s="4">
        <f t="shared" si="334"/>
        <v>12.0701</v>
      </c>
      <c r="O2544" s="4">
        <f t="shared" si="335"/>
        <v>7.5000101071000005</v>
      </c>
      <c r="P2544" s="5" t="s">
        <v>847</v>
      </c>
      <c r="Q2544" t="str">
        <f>VLOOKUP(P2544,Key!$A$2:$C$160,2,FALSE)</f>
        <v>Home - MDR</v>
      </c>
      <c r="R2544" t="str">
        <f>VLOOKUP(P2544,Key!$A$2:$C$160,3,FALSE)</f>
        <v>Home - MDR</v>
      </c>
      <c r="S2544" t="str">
        <f>VLOOKUP(P2544,Key!$A$2:$D$160,4,FALSE)</f>
        <v>Home - MDR</v>
      </c>
      <c r="T2544" t="b">
        <v>1</v>
      </c>
      <c r="U2544" s="4">
        <f t="shared" si="329"/>
        <v>15461.566935326187</v>
      </c>
    </row>
    <row r="2545" spans="1:21" x14ac:dyDescent="0.2">
      <c r="A2545">
        <v>12946214852</v>
      </c>
      <c r="B2545" t="s">
        <v>2235</v>
      </c>
      <c r="D2545" s="9">
        <v>45616</v>
      </c>
      <c r="F2545" s="7">
        <f t="shared" si="336"/>
        <v>45616</v>
      </c>
      <c r="G2545" s="6">
        <f t="shared" si="331"/>
        <v>11</v>
      </c>
      <c r="H2545" s="6">
        <f t="shared" si="332"/>
        <v>20</v>
      </c>
      <c r="I2545" s="6">
        <f t="shared" si="333"/>
        <v>2024</v>
      </c>
      <c r="J2545" t="s">
        <v>4</v>
      </c>
      <c r="K2545" t="s">
        <v>5</v>
      </c>
      <c r="L2545">
        <v>3481</v>
      </c>
      <c r="M2545">
        <v>11872.5</v>
      </c>
      <c r="N2545" s="4">
        <f t="shared" si="334"/>
        <v>11.8725</v>
      </c>
      <c r="O2545" s="4">
        <f t="shared" si="335"/>
        <v>7.3772271974999999</v>
      </c>
      <c r="P2545" s="5" t="s">
        <v>847</v>
      </c>
      <c r="Q2545" s="5" t="s">
        <v>848</v>
      </c>
      <c r="R2545" s="5" t="s">
        <v>848</v>
      </c>
      <c r="S2545" s="5" t="s">
        <v>848</v>
      </c>
      <c r="T2545" s="5" t="b">
        <v>0</v>
      </c>
      <c r="U2545" s="4">
        <f t="shared" si="329"/>
        <v>15468.944162523687</v>
      </c>
    </row>
    <row r="2546" spans="1:21" x14ac:dyDescent="0.2">
      <c r="A2546">
        <v>12953078771</v>
      </c>
      <c r="B2546" t="s">
        <v>2236</v>
      </c>
      <c r="D2546" s="9">
        <v>45617</v>
      </c>
      <c r="F2546" s="7">
        <f t="shared" si="336"/>
        <v>45617</v>
      </c>
      <c r="G2546" s="6">
        <f t="shared" si="331"/>
        <v>11</v>
      </c>
      <c r="H2546" s="6">
        <f t="shared" si="332"/>
        <v>21</v>
      </c>
      <c r="I2546" s="6">
        <f t="shared" si="333"/>
        <v>2024</v>
      </c>
      <c r="J2546" t="s">
        <v>4</v>
      </c>
      <c r="K2546" t="s">
        <v>5</v>
      </c>
      <c r="L2546">
        <v>3391</v>
      </c>
      <c r="M2546">
        <v>11498.1</v>
      </c>
      <c r="N2546" s="4">
        <f t="shared" si="334"/>
        <v>11.498100000000001</v>
      </c>
      <c r="O2546" s="4">
        <f t="shared" si="335"/>
        <v>7.1445858951000005</v>
      </c>
      <c r="P2546" s="5" t="s">
        <v>847</v>
      </c>
      <c r="Q2546" s="5" t="s">
        <v>848</v>
      </c>
      <c r="R2546" s="5" t="s">
        <v>848</v>
      </c>
      <c r="S2546" s="5" t="s">
        <v>848</v>
      </c>
      <c r="T2546" s="5" t="b">
        <v>0</v>
      </c>
      <c r="U2546" s="4">
        <f t="shared" si="329"/>
        <v>15476.088748418786</v>
      </c>
    </row>
    <row r="2547" spans="1:21" x14ac:dyDescent="0.2">
      <c r="A2547">
        <v>12960089814</v>
      </c>
      <c r="B2547" t="s">
        <v>2237</v>
      </c>
      <c r="D2547" s="9">
        <v>45618</v>
      </c>
      <c r="F2547" s="7">
        <f t="shared" si="336"/>
        <v>45618</v>
      </c>
      <c r="G2547" s="6">
        <f t="shared" si="331"/>
        <v>11</v>
      </c>
      <c r="H2547" s="6">
        <f t="shared" si="332"/>
        <v>22</v>
      </c>
      <c r="I2547" s="6">
        <f t="shared" si="333"/>
        <v>2024</v>
      </c>
      <c r="J2547" t="s">
        <v>7</v>
      </c>
      <c r="K2547" t="s">
        <v>5</v>
      </c>
      <c r="L2547">
        <v>3586</v>
      </c>
      <c r="M2547">
        <v>11986.6</v>
      </c>
      <c r="N2547" s="4">
        <f t="shared" si="334"/>
        <v>11.986600000000001</v>
      </c>
      <c r="O2547" s="4">
        <f t="shared" si="335"/>
        <v>7.4481256286000006</v>
      </c>
      <c r="P2547" s="5" t="s">
        <v>847</v>
      </c>
      <c r="Q2547" s="5" t="s">
        <v>848</v>
      </c>
      <c r="R2547" s="5" t="s">
        <v>848</v>
      </c>
      <c r="S2547" s="5" t="s">
        <v>848</v>
      </c>
      <c r="T2547" s="5" t="b">
        <v>0</v>
      </c>
      <c r="U2547" s="4">
        <f t="shared" si="329"/>
        <v>15483.536874047386</v>
      </c>
    </row>
    <row r="2548" spans="1:21" x14ac:dyDescent="0.2">
      <c r="A2548">
        <v>12967189510</v>
      </c>
      <c r="B2548" t="s">
        <v>2238</v>
      </c>
      <c r="D2548" s="9">
        <v>45619</v>
      </c>
      <c r="F2548" s="7">
        <f t="shared" si="336"/>
        <v>45619</v>
      </c>
      <c r="G2548" s="6">
        <f t="shared" si="331"/>
        <v>11</v>
      </c>
      <c r="H2548" s="6">
        <f t="shared" si="332"/>
        <v>23</v>
      </c>
      <c r="I2548" s="6">
        <f t="shared" si="333"/>
        <v>2024</v>
      </c>
      <c r="J2548" t="s">
        <v>4</v>
      </c>
      <c r="K2548" t="s">
        <v>5</v>
      </c>
      <c r="L2548">
        <v>3639</v>
      </c>
      <c r="M2548">
        <v>11970</v>
      </c>
      <c r="N2548" s="4">
        <f t="shared" si="334"/>
        <v>11.97</v>
      </c>
      <c r="O2548" s="4">
        <f t="shared" si="335"/>
        <v>7.4378108699999999</v>
      </c>
      <c r="P2548" s="5" t="s">
        <v>847</v>
      </c>
      <c r="Q2548" s="5" t="s">
        <v>848</v>
      </c>
      <c r="R2548" s="5" t="s">
        <v>848</v>
      </c>
      <c r="S2548" s="5" t="s">
        <v>848</v>
      </c>
      <c r="T2548" s="5" t="b">
        <v>0</v>
      </c>
      <c r="U2548" s="4">
        <f t="shared" si="329"/>
        <v>15490.974684917386</v>
      </c>
    </row>
    <row r="2549" spans="1:21" x14ac:dyDescent="0.2">
      <c r="A2549">
        <v>12975056630</v>
      </c>
      <c r="B2549" t="s">
        <v>2239</v>
      </c>
      <c r="D2549" s="9">
        <v>45620</v>
      </c>
      <c r="F2549" s="7">
        <f t="shared" si="336"/>
        <v>45620</v>
      </c>
      <c r="G2549" s="6">
        <f t="shared" si="331"/>
        <v>11</v>
      </c>
      <c r="H2549" s="6">
        <f t="shared" si="332"/>
        <v>24</v>
      </c>
      <c r="I2549" s="6">
        <f t="shared" si="333"/>
        <v>2024</v>
      </c>
      <c r="J2549" t="s">
        <v>1117</v>
      </c>
      <c r="K2549" t="s">
        <v>5</v>
      </c>
      <c r="L2549">
        <v>1920</v>
      </c>
      <c r="M2549">
        <v>6115.5</v>
      </c>
      <c r="N2549" s="4">
        <f t="shared" si="334"/>
        <v>6.1154999999999999</v>
      </c>
      <c r="O2549" s="4">
        <f t="shared" si="335"/>
        <v>3.7999943505</v>
      </c>
      <c r="P2549" s="5" t="s">
        <v>847</v>
      </c>
      <c r="Q2549" s="5" t="s">
        <v>848</v>
      </c>
      <c r="R2549" s="5" t="s">
        <v>848</v>
      </c>
      <c r="S2549" s="5" t="s">
        <v>848</v>
      </c>
      <c r="T2549" s="5" t="b">
        <v>1</v>
      </c>
      <c r="U2549" s="4">
        <f t="shared" si="329"/>
        <v>15494.774679267886</v>
      </c>
    </row>
    <row r="2550" spans="1:21" x14ac:dyDescent="0.2">
      <c r="A2550">
        <v>12981412780</v>
      </c>
      <c r="B2550" t="s">
        <v>2240</v>
      </c>
      <c r="D2550" s="9">
        <v>45621</v>
      </c>
      <c r="F2550" s="7">
        <f t="shared" si="336"/>
        <v>45621</v>
      </c>
      <c r="G2550" s="6">
        <f t="shared" si="331"/>
        <v>11</v>
      </c>
      <c r="H2550" s="6">
        <f t="shared" si="332"/>
        <v>25</v>
      </c>
      <c r="I2550" s="6">
        <f t="shared" si="333"/>
        <v>2024</v>
      </c>
      <c r="J2550" t="s">
        <v>4</v>
      </c>
      <c r="K2550" t="s">
        <v>5</v>
      </c>
      <c r="L2550">
        <v>3532</v>
      </c>
      <c r="M2550">
        <v>11854.9</v>
      </c>
      <c r="N2550" s="4">
        <f t="shared" si="334"/>
        <v>11.854899999999999</v>
      </c>
      <c r="O2550" s="4">
        <f t="shared" si="335"/>
        <v>7.3662910678999998</v>
      </c>
      <c r="P2550" s="5" t="s">
        <v>847</v>
      </c>
      <c r="Q2550" s="5" t="s">
        <v>848</v>
      </c>
      <c r="R2550" s="5" t="s">
        <v>848</v>
      </c>
      <c r="S2550" s="5" t="s">
        <v>848</v>
      </c>
      <c r="T2550" s="5" t="b">
        <v>0</v>
      </c>
      <c r="U2550" s="4">
        <f t="shared" si="329"/>
        <v>15502.140970335786</v>
      </c>
    </row>
    <row r="2551" spans="1:21" x14ac:dyDescent="0.2">
      <c r="A2551">
        <v>12988960035</v>
      </c>
      <c r="B2551" t="s">
        <v>2241</v>
      </c>
      <c r="D2551" s="9">
        <v>45622</v>
      </c>
      <c r="F2551" s="7">
        <f t="shared" si="336"/>
        <v>45622</v>
      </c>
      <c r="G2551" s="6">
        <f t="shared" si="331"/>
        <v>11</v>
      </c>
      <c r="H2551" s="6">
        <f t="shared" si="332"/>
        <v>26</v>
      </c>
      <c r="I2551" s="6">
        <f t="shared" si="333"/>
        <v>2024</v>
      </c>
      <c r="J2551" t="s">
        <v>4</v>
      </c>
      <c r="K2551" t="s">
        <v>5</v>
      </c>
      <c r="L2551">
        <v>3712</v>
      </c>
      <c r="M2551">
        <v>12089.8</v>
      </c>
      <c r="N2551" s="4">
        <f t="shared" si="334"/>
        <v>12.089799999999999</v>
      </c>
      <c r="O2551" s="4">
        <f t="shared" si="335"/>
        <v>7.5122511157999998</v>
      </c>
      <c r="P2551" s="5" t="s">
        <v>847</v>
      </c>
      <c r="Q2551" s="5" t="s">
        <v>848</v>
      </c>
      <c r="R2551" s="5" t="s">
        <v>848</v>
      </c>
      <c r="S2551" s="5" t="s">
        <v>848</v>
      </c>
      <c r="T2551" s="5" t="b">
        <v>0</v>
      </c>
      <c r="U2551" s="4">
        <f t="shared" si="329"/>
        <v>15509.653221451586</v>
      </c>
    </row>
    <row r="2552" spans="1:21" x14ac:dyDescent="0.2">
      <c r="A2552">
        <v>12996825265</v>
      </c>
      <c r="B2552" t="s">
        <v>2242</v>
      </c>
      <c r="D2552" s="9">
        <v>45623</v>
      </c>
      <c r="F2552" s="7">
        <f t="shared" si="336"/>
        <v>45623</v>
      </c>
      <c r="G2552" s="6">
        <f t="shared" si="331"/>
        <v>11</v>
      </c>
      <c r="H2552" s="6">
        <f t="shared" si="332"/>
        <v>27</v>
      </c>
      <c r="I2552" s="6">
        <f t="shared" si="333"/>
        <v>2024</v>
      </c>
      <c r="J2552" t="s">
        <v>4</v>
      </c>
      <c r="K2552" t="s">
        <v>5</v>
      </c>
      <c r="L2552">
        <v>3625</v>
      </c>
      <c r="M2552">
        <v>12069.1</v>
      </c>
      <c r="N2552" s="4">
        <f t="shared" si="334"/>
        <v>12.069100000000001</v>
      </c>
      <c r="O2552" s="4">
        <f t="shared" si="335"/>
        <v>7.4993887361000002</v>
      </c>
      <c r="P2552" s="5" t="s">
        <v>847</v>
      </c>
      <c r="Q2552" s="5" t="s">
        <v>848</v>
      </c>
      <c r="R2552" s="5" t="s">
        <v>848</v>
      </c>
      <c r="S2552" s="5" t="s">
        <v>848</v>
      </c>
      <c r="T2552" s="5" t="b">
        <v>0</v>
      </c>
      <c r="U2552" s="4">
        <f t="shared" si="329"/>
        <v>15517.152610187686</v>
      </c>
    </row>
    <row r="2553" spans="1:21" x14ac:dyDescent="0.2">
      <c r="A2553">
        <v>13004021462</v>
      </c>
      <c r="B2553" t="s">
        <v>2243</v>
      </c>
      <c r="D2553" s="9">
        <v>45624</v>
      </c>
      <c r="F2553" s="7">
        <f t="shared" si="336"/>
        <v>45624</v>
      </c>
      <c r="G2553" s="6">
        <f t="shared" si="331"/>
        <v>11</v>
      </c>
      <c r="H2553" s="6">
        <f t="shared" si="332"/>
        <v>28</v>
      </c>
      <c r="I2553" s="6">
        <f t="shared" si="333"/>
        <v>2024</v>
      </c>
      <c r="J2553" t="s">
        <v>4</v>
      </c>
      <c r="K2553" t="s">
        <v>5</v>
      </c>
      <c r="L2553">
        <v>3545</v>
      </c>
      <c r="M2553">
        <v>11906.2</v>
      </c>
      <c r="N2553" s="4">
        <f t="shared" si="334"/>
        <v>11.9062</v>
      </c>
      <c r="O2553" s="4">
        <f t="shared" si="335"/>
        <v>7.3981674002000002</v>
      </c>
      <c r="P2553" s="5" t="s">
        <v>847</v>
      </c>
      <c r="Q2553" s="5" t="s">
        <v>848</v>
      </c>
      <c r="R2553" s="5" t="s">
        <v>848</v>
      </c>
      <c r="S2553" s="5" t="s">
        <v>848</v>
      </c>
      <c r="T2553" s="5" t="b">
        <v>0</v>
      </c>
      <c r="U2553" s="4">
        <f t="shared" si="329"/>
        <v>15524.550777587887</v>
      </c>
    </row>
    <row r="2554" spans="1:21" x14ac:dyDescent="0.2">
      <c r="A2554">
        <v>13010923729</v>
      </c>
      <c r="B2554" t="s">
        <v>2244</v>
      </c>
      <c r="D2554" s="9">
        <v>45625</v>
      </c>
      <c r="F2554" s="7">
        <f t="shared" si="336"/>
        <v>45625</v>
      </c>
      <c r="G2554" s="6">
        <f t="shared" si="331"/>
        <v>11</v>
      </c>
      <c r="H2554" s="6">
        <f t="shared" si="332"/>
        <v>29</v>
      </c>
      <c r="I2554" s="6">
        <f t="shared" si="333"/>
        <v>2024</v>
      </c>
      <c r="J2554" t="s">
        <v>7</v>
      </c>
      <c r="K2554" t="s">
        <v>5</v>
      </c>
      <c r="L2554">
        <v>3661</v>
      </c>
      <c r="M2554">
        <v>11993.4</v>
      </c>
      <c r="N2554" s="4">
        <f t="shared" si="334"/>
        <v>11.993399999999999</v>
      </c>
      <c r="O2554" s="4">
        <f t="shared" si="335"/>
        <v>7.4523509513999997</v>
      </c>
      <c r="P2554" s="5" t="s">
        <v>847</v>
      </c>
      <c r="Q2554" s="5" t="s">
        <v>848</v>
      </c>
      <c r="R2554" s="5" t="s">
        <v>848</v>
      </c>
      <c r="S2554" s="5" t="s">
        <v>848</v>
      </c>
      <c r="T2554" s="5" t="b">
        <v>0</v>
      </c>
      <c r="U2554" s="4">
        <f t="shared" si="329"/>
        <v>15532.003128539287</v>
      </c>
    </row>
    <row r="2555" spans="1:21" x14ac:dyDescent="0.2">
      <c r="A2555">
        <v>13018090955</v>
      </c>
      <c r="B2555" t="s">
        <v>2245</v>
      </c>
      <c r="D2555" s="9">
        <v>45626</v>
      </c>
      <c r="F2555" s="7">
        <f t="shared" si="336"/>
        <v>45626</v>
      </c>
      <c r="G2555" s="6">
        <f t="shared" si="331"/>
        <v>11</v>
      </c>
      <c r="H2555" s="6">
        <f t="shared" si="332"/>
        <v>30</v>
      </c>
      <c r="I2555" s="6">
        <f t="shared" si="333"/>
        <v>2024</v>
      </c>
      <c r="J2555" t="s">
        <v>7</v>
      </c>
      <c r="K2555" t="s">
        <v>5</v>
      </c>
      <c r="L2555">
        <v>3699</v>
      </c>
      <c r="M2555">
        <v>12255.2</v>
      </c>
      <c r="N2555" s="4">
        <f t="shared" si="334"/>
        <v>12.2552</v>
      </c>
      <c r="O2555" s="4">
        <f t="shared" si="335"/>
        <v>7.615025879200001</v>
      </c>
      <c r="P2555" s="5" t="s">
        <v>847</v>
      </c>
      <c r="Q2555" t="str">
        <f>VLOOKUP(P2555,Key!$A$2:$C$160,2,FALSE)</f>
        <v>Home - MDR</v>
      </c>
      <c r="R2555" t="str">
        <f>VLOOKUP(P2555,Key!$A$2:$C$160,3,FALSE)</f>
        <v>Home - MDR</v>
      </c>
      <c r="S2555" t="str">
        <f>VLOOKUP(P2555,Key!$A$2:$D$160,4,FALSE)</f>
        <v>Home - MDR</v>
      </c>
      <c r="T2555" s="5" t="b">
        <v>0</v>
      </c>
      <c r="U2555" s="4">
        <f t="shared" ref="U2555:U2618" si="337">IF(K2555="Run",O2555,0)+U2554</f>
        <v>15539.618154418487</v>
      </c>
    </row>
    <row r="2556" spans="1:21" x14ac:dyDescent="0.2">
      <c r="A2556">
        <v>13025705971</v>
      </c>
      <c r="B2556" t="s">
        <v>2246</v>
      </c>
      <c r="D2556" s="9">
        <v>45627</v>
      </c>
      <c r="F2556" s="7">
        <f t="shared" si="336"/>
        <v>45627</v>
      </c>
      <c r="G2556" s="6">
        <f t="shared" si="331"/>
        <v>12</v>
      </c>
      <c r="H2556" s="6">
        <f t="shared" si="332"/>
        <v>1</v>
      </c>
      <c r="I2556" s="6">
        <f t="shared" si="333"/>
        <v>2024</v>
      </c>
      <c r="J2556" t="s">
        <v>4</v>
      </c>
      <c r="K2556" t="s">
        <v>5</v>
      </c>
      <c r="L2556">
        <v>2105</v>
      </c>
      <c r="M2556">
        <v>7029.3</v>
      </c>
      <c r="N2556" s="4">
        <f t="shared" si="334"/>
        <v>7.0293000000000001</v>
      </c>
      <c r="O2556" s="4">
        <f t="shared" si="335"/>
        <v>4.3678031703000002</v>
      </c>
      <c r="P2556" s="5" t="s">
        <v>847</v>
      </c>
      <c r="Q2556" t="str">
        <f>VLOOKUP(P2556,Key!$A$2:$C$160,2,FALSE)</f>
        <v>Home - MDR</v>
      </c>
      <c r="R2556" t="str">
        <f>VLOOKUP(P2556,Key!$A$2:$C$160,3,FALSE)</f>
        <v>Home - MDR</v>
      </c>
      <c r="S2556" t="str">
        <f>VLOOKUP(P2556,Key!$A$2:$D$160,4,FALSE)</f>
        <v>Home - MDR</v>
      </c>
      <c r="T2556" s="5" t="b">
        <v>0</v>
      </c>
      <c r="U2556" s="4">
        <f t="shared" si="337"/>
        <v>15543.985957588788</v>
      </c>
    </row>
    <row r="2557" spans="1:21" x14ac:dyDescent="0.2">
      <c r="A2557">
        <v>13031921268</v>
      </c>
      <c r="B2557" t="s">
        <v>2247</v>
      </c>
      <c r="D2557" s="9">
        <v>45628</v>
      </c>
      <c r="F2557" s="7">
        <f t="shared" si="336"/>
        <v>45628</v>
      </c>
      <c r="G2557" s="6">
        <f t="shared" si="331"/>
        <v>12</v>
      </c>
      <c r="H2557" s="6">
        <f t="shared" si="332"/>
        <v>2</v>
      </c>
      <c r="I2557" s="6">
        <f t="shared" si="333"/>
        <v>2024</v>
      </c>
      <c r="J2557" t="s">
        <v>4</v>
      </c>
      <c r="K2557" t="s">
        <v>5</v>
      </c>
      <c r="L2557">
        <v>3607</v>
      </c>
      <c r="M2557">
        <v>11898.5</v>
      </c>
      <c r="N2557" s="4">
        <f t="shared" si="334"/>
        <v>11.8985</v>
      </c>
      <c r="O2557" s="4">
        <f t="shared" si="335"/>
        <v>7.3933828435000004</v>
      </c>
      <c r="P2557" s="5" t="s">
        <v>847</v>
      </c>
      <c r="Q2557" t="str">
        <f>VLOOKUP(P2557,Key!$A$2:$C$160,2,FALSE)</f>
        <v>Home - MDR</v>
      </c>
      <c r="R2557" t="str">
        <f>VLOOKUP(P2557,Key!$A$2:$C$160,3,FALSE)</f>
        <v>Home - MDR</v>
      </c>
      <c r="S2557" t="str">
        <f>VLOOKUP(P2557,Key!$A$2:$D$160,4,FALSE)</f>
        <v>Home - MDR</v>
      </c>
      <c r="T2557" s="5" t="b">
        <v>0</v>
      </c>
      <c r="U2557" s="4">
        <f t="shared" si="337"/>
        <v>15551.379340432288</v>
      </c>
    </row>
    <row r="2558" spans="1:21" x14ac:dyDescent="0.2">
      <c r="A2558">
        <v>13039151360</v>
      </c>
      <c r="B2558" t="s">
        <v>2248</v>
      </c>
      <c r="D2558" s="9">
        <v>45629</v>
      </c>
      <c r="F2558" s="7">
        <f t="shared" si="336"/>
        <v>45629</v>
      </c>
      <c r="G2558" s="6">
        <f t="shared" si="331"/>
        <v>12</v>
      </c>
      <c r="H2558" s="6">
        <f t="shared" si="332"/>
        <v>3</v>
      </c>
      <c r="I2558" s="6">
        <f t="shared" si="333"/>
        <v>2024</v>
      </c>
      <c r="J2558" t="s">
        <v>4</v>
      </c>
      <c r="K2558" t="s">
        <v>5</v>
      </c>
      <c r="L2558">
        <v>3607</v>
      </c>
      <c r="M2558">
        <v>12154.3</v>
      </c>
      <c r="N2558" s="4">
        <f t="shared" si="334"/>
        <v>12.154299999999999</v>
      </c>
      <c r="O2558" s="4">
        <f t="shared" si="335"/>
        <v>7.5523295453000001</v>
      </c>
      <c r="P2558" t="s">
        <v>1823</v>
      </c>
      <c r="Q2558" t="str">
        <f>VLOOKUP(P2558,Key!$A$2:$C$160,2,FALSE)</f>
        <v>Colorado</v>
      </c>
      <c r="R2558" t="str">
        <f>VLOOKUP(P2558,Key!$A$2:$C$160,3,FALSE)</f>
        <v>USA</v>
      </c>
      <c r="S2558" t="str">
        <f>VLOOKUP(P2558,Key!$A$2:$D$160,4,FALSE)</f>
        <v>DOM</v>
      </c>
      <c r="T2558" s="5" t="b">
        <v>0</v>
      </c>
      <c r="U2558" s="4">
        <f t="shared" si="337"/>
        <v>15558.931669977588</v>
      </c>
    </row>
    <row r="2559" spans="1:21" x14ac:dyDescent="0.2">
      <c r="A2559">
        <v>13046447725</v>
      </c>
      <c r="B2559" t="s">
        <v>2249</v>
      </c>
      <c r="D2559" s="9">
        <v>45630</v>
      </c>
      <c r="F2559" s="7">
        <f t="shared" si="336"/>
        <v>45630</v>
      </c>
      <c r="G2559" s="6">
        <f t="shared" si="331"/>
        <v>12</v>
      </c>
      <c r="H2559" s="6">
        <f t="shared" si="332"/>
        <v>4</v>
      </c>
      <c r="I2559" s="6">
        <f t="shared" si="333"/>
        <v>2024</v>
      </c>
      <c r="J2559" t="s">
        <v>1551</v>
      </c>
      <c r="K2559" t="s">
        <v>5</v>
      </c>
      <c r="L2559">
        <v>3600</v>
      </c>
      <c r="M2559">
        <v>11587.3</v>
      </c>
      <c r="N2559" s="4">
        <f t="shared" si="334"/>
        <v>11.587299999999999</v>
      </c>
      <c r="O2559" s="4">
        <f t="shared" si="335"/>
        <v>7.2000121882999997</v>
      </c>
      <c r="P2559" t="s">
        <v>1823</v>
      </c>
      <c r="Q2559" t="str">
        <f>VLOOKUP(P2559,Key!$A$2:$C$160,2,FALSE)</f>
        <v>Colorado</v>
      </c>
      <c r="R2559" t="str">
        <f>VLOOKUP(P2559,Key!$A$2:$C$160,3,FALSE)</f>
        <v>USA</v>
      </c>
      <c r="S2559" t="str">
        <f>VLOOKUP(P2559,Key!$A$2:$D$160,4,FALSE)</f>
        <v>DOM</v>
      </c>
      <c r="T2559" s="5" t="b">
        <v>1</v>
      </c>
      <c r="U2559" s="4">
        <f t="shared" si="337"/>
        <v>15566.131682165887</v>
      </c>
    </row>
    <row r="2560" spans="1:21" x14ac:dyDescent="0.2">
      <c r="A2560">
        <v>13053506133</v>
      </c>
      <c r="B2560" t="s">
        <v>2250</v>
      </c>
      <c r="D2560" s="9">
        <v>45631</v>
      </c>
      <c r="F2560" s="7">
        <f t="shared" si="336"/>
        <v>45631</v>
      </c>
      <c r="G2560" s="6">
        <f t="shared" si="331"/>
        <v>12</v>
      </c>
      <c r="H2560" s="6">
        <f t="shared" si="332"/>
        <v>5</v>
      </c>
      <c r="I2560" s="6">
        <f t="shared" si="333"/>
        <v>2024</v>
      </c>
      <c r="J2560" t="s">
        <v>1551</v>
      </c>
      <c r="K2560" t="s">
        <v>5</v>
      </c>
      <c r="L2560">
        <v>3240</v>
      </c>
      <c r="M2560">
        <v>10138.9</v>
      </c>
      <c r="N2560" s="4">
        <f t="shared" si="334"/>
        <v>10.1389</v>
      </c>
      <c r="O2560" s="4">
        <f t="shared" si="335"/>
        <v>6.3000184318999999</v>
      </c>
      <c r="P2560" t="s">
        <v>1823</v>
      </c>
      <c r="Q2560" t="str">
        <f>VLOOKUP(P2560,Key!$A$2:$C$160,2,FALSE)</f>
        <v>Colorado</v>
      </c>
      <c r="R2560" t="str">
        <f>VLOOKUP(P2560,Key!$A$2:$C$160,3,FALSE)</f>
        <v>USA</v>
      </c>
      <c r="S2560" t="str">
        <f>VLOOKUP(P2560,Key!$A$2:$D$160,4,FALSE)</f>
        <v>DOM</v>
      </c>
      <c r="T2560" s="5" t="b">
        <v>1</v>
      </c>
      <c r="U2560" s="4">
        <f t="shared" si="337"/>
        <v>15572.431700597788</v>
      </c>
    </row>
    <row r="2561" spans="1:21" x14ac:dyDescent="0.2">
      <c r="A2561">
        <v>13060842906</v>
      </c>
      <c r="B2561" t="s">
        <v>2251</v>
      </c>
      <c r="D2561" s="9">
        <v>45632</v>
      </c>
      <c r="F2561" s="7">
        <f t="shared" si="336"/>
        <v>45632</v>
      </c>
      <c r="G2561" s="6">
        <f t="shared" si="331"/>
        <v>12</v>
      </c>
      <c r="H2561" s="6">
        <f t="shared" si="332"/>
        <v>6</v>
      </c>
      <c r="I2561" s="6">
        <f t="shared" si="333"/>
        <v>2024</v>
      </c>
      <c r="J2561" t="s">
        <v>7</v>
      </c>
      <c r="K2561" t="s">
        <v>5</v>
      </c>
      <c r="L2561">
        <v>3632</v>
      </c>
      <c r="M2561">
        <v>12200.7</v>
      </c>
      <c r="N2561" s="4">
        <f t="shared" si="334"/>
        <v>12.200700000000001</v>
      </c>
      <c r="O2561" s="4">
        <f t="shared" si="335"/>
        <v>7.5811611597000006</v>
      </c>
      <c r="P2561" t="s">
        <v>847</v>
      </c>
      <c r="Q2561" t="str">
        <f>VLOOKUP(P2561,Key!$A$2:$C$160,2,FALSE)</f>
        <v>Home - MDR</v>
      </c>
      <c r="R2561" t="str">
        <f>VLOOKUP(P2561,Key!$A$2:$C$160,3,FALSE)</f>
        <v>Home - MDR</v>
      </c>
      <c r="S2561" t="str">
        <f>VLOOKUP(P2561,Key!$A$2:$D$160,4,FALSE)</f>
        <v>Home - MDR</v>
      </c>
      <c r="T2561" s="5" t="b">
        <v>0</v>
      </c>
      <c r="U2561" s="4">
        <f t="shared" si="337"/>
        <v>15580.012861757488</v>
      </c>
    </row>
    <row r="2562" spans="1:21" x14ac:dyDescent="0.2">
      <c r="A2562">
        <v>13067445997</v>
      </c>
      <c r="B2562" t="s">
        <v>2252</v>
      </c>
      <c r="D2562" s="9">
        <v>45633</v>
      </c>
      <c r="F2562" s="7">
        <f t="shared" si="336"/>
        <v>45633</v>
      </c>
      <c r="G2562" s="6">
        <f t="shared" si="331"/>
        <v>12</v>
      </c>
      <c r="H2562" s="6">
        <f t="shared" si="332"/>
        <v>7</v>
      </c>
      <c r="I2562" s="6">
        <f t="shared" si="333"/>
        <v>2024</v>
      </c>
      <c r="J2562" t="s">
        <v>7</v>
      </c>
      <c r="K2562" t="s">
        <v>5</v>
      </c>
      <c r="L2562">
        <v>3471</v>
      </c>
      <c r="M2562">
        <v>11504.1</v>
      </c>
      <c r="N2562" s="4">
        <f t="shared" si="334"/>
        <v>11.504100000000001</v>
      </c>
      <c r="O2562" s="4">
        <f t="shared" si="335"/>
        <v>7.1483141211000003</v>
      </c>
      <c r="P2562" t="s">
        <v>847</v>
      </c>
      <c r="Q2562" t="str">
        <f>VLOOKUP(P2562,Key!$A$2:$C$160,2,FALSE)</f>
        <v>Home - MDR</v>
      </c>
      <c r="R2562" t="str">
        <f>VLOOKUP(P2562,Key!$A$2:$C$160,3,FALSE)</f>
        <v>Home - MDR</v>
      </c>
      <c r="S2562" t="str">
        <f>VLOOKUP(P2562,Key!$A$2:$D$160,4,FALSE)</f>
        <v>Home - MDR</v>
      </c>
      <c r="T2562" s="5" t="b">
        <v>0</v>
      </c>
      <c r="U2562" s="4">
        <f t="shared" si="337"/>
        <v>15587.161175878588</v>
      </c>
    </row>
    <row r="2563" spans="1:21" x14ac:dyDescent="0.2">
      <c r="A2563">
        <v>13074526171</v>
      </c>
      <c r="B2563" t="s">
        <v>2253</v>
      </c>
      <c r="D2563" s="9">
        <v>45634</v>
      </c>
      <c r="F2563" s="7">
        <f t="shared" si="336"/>
        <v>45634</v>
      </c>
      <c r="G2563" s="6">
        <f t="shared" si="331"/>
        <v>12</v>
      </c>
      <c r="H2563" s="6">
        <f t="shared" si="332"/>
        <v>8</v>
      </c>
      <c r="I2563" s="6">
        <f t="shared" si="333"/>
        <v>2024</v>
      </c>
      <c r="J2563" t="s">
        <v>4</v>
      </c>
      <c r="K2563" t="s">
        <v>5</v>
      </c>
      <c r="L2563">
        <v>1996</v>
      </c>
      <c r="M2563">
        <v>6721.3</v>
      </c>
      <c r="N2563" s="4">
        <f t="shared" si="334"/>
        <v>6.7213000000000003</v>
      </c>
      <c r="O2563" s="4">
        <f t="shared" si="335"/>
        <v>4.1764209023000003</v>
      </c>
      <c r="P2563" t="s">
        <v>847</v>
      </c>
      <c r="Q2563" t="str">
        <f>VLOOKUP(P2563,Key!$A$2:$C$160,2,FALSE)</f>
        <v>Home - MDR</v>
      </c>
      <c r="R2563" t="str">
        <f>VLOOKUP(P2563,Key!$A$2:$C$160,3,FALSE)</f>
        <v>Home - MDR</v>
      </c>
      <c r="S2563" t="str">
        <f>VLOOKUP(P2563,Key!$A$2:$D$160,4,FALSE)</f>
        <v>Home - MDR</v>
      </c>
      <c r="T2563" s="5" t="b">
        <v>0</v>
      </c>
      <c r="U2563" s="4">
        <f t="shared" si="337"/>
        <v>15591.337596780888</v>
      </c>
    </row>
    <row r="2564" spans="1:21" x14ac:dyDescent="0.2">
      <c r="A2564">
        <v>13080411003</v>
      </c>
      <c r="B2564" t="s">
        <v>2254</v>
      </c>
      <c r="D2564" s="9">
        <v>45635</v>
      </c>
      <c r="F2564" s="7">
        <f t="shared" si="336"/>
        <v>45635</v>
      </c>
      <c r="G2564" s="6">
        <f t="shared" si="331"/>
        <v>12</v>
      </c>
      <c r="H2564" s="6">
        <f t="shared" si="332"/>
        <v>9</v>
      </c>
      <c r="I2564" s="6">
        <f t="shared" si="333"/>
        <v>2024</v>
      </c>
      <c r="J2564" t="s">
        <v>4</v>
      </c>
      <c r="K2564" t="s">
        <v>5</v>
      </c>
      <c r="L2564">
        <v>3562</v>
      </c>
      <c r="M2564">
        <v>12077</v>
      </c>
      <c r="N2564" s="4">
        <f t="shared" si="334"/>
        <v>12.077</v>
      </c>
      <c r="O2564" s="4">
        <f t="shared" si="335"/>
        <v>7.5042975670000001</v>
      </c>
      <c r="P2564" t="s">
        <v>847</v>
      </c>
      <c r="Q2564" t="str">
        <f>VLOOKUP(P2564,Key!$A$2:$C$160,2,FALSE)</f>
        <v>Home - MDR</v>
      </c>
      <c r="R2564" t="str">
        <f>VLOOKUP(P2564,Key!$A$2:$C$160,3,FALSE)</f>
        <v>Home - MDR</v>
      </c>
      <c r="S2564" t="str">
        <f>VLOOKUP(P2564,Key!$A$2:$D$160,4,FALSE)</f>
        <v>Home - MDR</v>
      </c>
      <c r="T2564" s="5" t="b">
        <v>0</v>
      </c>
      <c r="U2564" s="4">
        <f t="shared" si="337"/>
        <v>15598.841894347888</v>
      </c>
    </row>
    <row r="2565" spans="1:21" x14ac:dyDescent="0.2">
      <c r="A2565">
        <v>13087574937</v>
      </c>
      <c r="B2565" t="s">
        <v>2255</v>
      </c>
      <c r="D2565" s="9">
        <v>45636</v>
      </c>
      <c r="F2565" s="7">
        <f t="shared" si="336"/>
        <v>45636</v>
      </c>
      <c r="G2565" s="6">
        <f t="shared" si="331"/>
        <v>12</v>
      </c>
      <c r="H2565" s="6">
        <f t="shared" si="332"/>
        <v>10</v>
      </c>
      <c r="I2565" s="6">
        <f t="shared" si="333"/>
        <v>2024</v>
      </c>
      <c r="J2565" t="s">
        <v>1117</v>
      </c>
      <c r="K2565" t="s">
        <v>5</v>
      </c>
      <c r="L2565">
        <v>3900</v>
      </c>
      <c r="M2565">
        <v>12231</v>
      </c>
      <c r="N2565" s="4">
        <f t="shared" si="334"/>
        <v>12.231</v>
      </c>
      <c r="O2565" s="4">
        <f t="shared" si="335"/>
        <v>7.599988701</v>
      </c>
      <c r="P2565" t="s">
        <v>847</v>
      </c>
      <c r="Q2565" t="str">
        <f>VLOOKUP(P2565,Key!$A$2:$C$160,2,FALSE)</f>
        <v>Home - MDR</v>
      </c>
      <c r="R2565" t="str">
        <f>VLOOKUP(P2565,Key!$A$2:$C$160,3,FALSE)</f>
        <v>Home - MDR</v>
      </c>
      <c r="S2565" t="str">
        <f>VLOOKUP(P2565,Key!$A$2:$D$160,4,FALSE)</f>
        <v>Home - MDR</v>
      </c>
      <c r="T2565" t="b">
        <v>1</v>
      </c>
      <c r="U2565" s="4">
        <f t="shared" si="337"/>
        <v>15606.441883048888</v>
      </c>
    </row>
    <row r="2566" spans="1:21" x14ac:dyDescent="0.2">
      <c r="A2566">
        <v>13094825213</v>
      </c>
      <c r="B2566" t="s">
        <v>2256</v>
      </c>
      <c r="D2566" s="9">
        <v>45637</v>
      </c>
      <c r="F2566" s="7">
        <f t="shared" si="336"/>
        <v>45637</v>
      </c>
      <c r="G2566" s="6">
        <f t="shared" si="331"/>
        <v>12</v>
      </c>
      <c r="H2566" s="6">
        <f t="shared" si="332"/>
        <v>11</v>
      </c>
      <c r="I2566" s="6">
        <f t="shared" si="333"/>
        <v>2024</v>
      </c>
      <c r="J2566" t="s">
        <v>4</v>
      </c>
      <c r="K2566" t="s">
        <v>5</v>
      </c>
      <c r="L2566">
        <v>3702</v>
      </c>
      <c r="M2566">
        <v>12139.2</v>
      </c>
      <c r="N2566" s="4">
        <f t="shared" si="334"/>
        <v>12.139200000000001</v>
      </c>
      <c r="O2566" s="4">
        <f t="shared" si="335"/>
        <v>7.5429468432000002</v>
      </c>
      <c r="P2566" s="5" t="s">
        <v>847</v>
      </c>
      <c r="Q2566" t="str">
        <f>VLOOKUP(P2566,Key!$A$2:$C$160,2,FALSE)</f>
        <v>Home - MDR</v>
      </c>
      <c r="R2566" t="str">
        <f>VLOOKUP(P2566,Key!$A$2:$C$160,3,FALSE)</f>
        <v>Home - MDR</v>
      </c>
      <c r="S2566" t="str">
        <f>VLOOKUP(P2566,Key!$A$2:$D$160,4,FALSE)</f>
        <v>Home - MDR</v>
      </c>
      <c r="T2566" s="5" t="b">
        <v>0</v>
      </c>
      <c r="U2566" s="4">
        <f t="shared" si="337"/>
        <v>15613.984829892088</v>
      </c>
    </row>
    <row r="2567" spans="1:21" x14ac:dyDescent="0.2">
      <c r="A2567">
        <v>13101407801</v>
      </c>
      <c r="B2567" t="s">
        <v>2257</v>
      </c>
      <c r="D2567" s="9">
        <v>45638</v>
      </c>
      <c r="F2567" s="7">
        <f t="shared" si="336"/>
        <v>45638</v>
      </c>
      <c r="G2567" s="6">
        <f t="shared" si="331"/>
        <v>12</v>
      </c>
      <c r="H2567" s="6">
        <f t="shared" si="332"/>
        <v>12</v>
      </c>
      <c r="I2567" s="6">
        <f t="shared" si="333"/>
        <v>2024</v>
      </c>
      <c r="J2567" t="s">
        <v>4</v>
      </c>
      <c r="K2567" t="s">
        <v>5</v>
      </c>
      <c r="L2567">
        <v>3726</v>
      </c>
      <c r="M2567">
        <v>12148.9</v>
      </c>
      <c r="N2567" s="4">
        <f t="shared" si="334"/>
        <v>12.148899999999999</v>
      </c>
      <c r="O2567" s="4">
        <f t="shared" si="335"/>
        <v>7.5489741418999996</v>
      </c>
      <c r="P2567" s="5" t="s">
        <v>847</v>
      </c>
      <c r="Q2567" t="str">
        <f>VLOOKUP(P2567,Key!$A$2:$C$160,2,FALSE)</f>
        <v>Home - MDR</v>
      </c>
      <c r="R2567" t="str">
        <f>VLOOKUP(P2567,Key!$A$2:$C$160,3,FALSE)</f>
        <v>Home - MDR</v>
      </c>
      <c r="S2567" t="str">
        <f>VLOOKUP(P2567,Key!$A$2:$D$160,4,FALSE)</f>
        <v>Home - MDR</v>
      </c>
      <c r="T2567" s="5" t="b">
        <v>0</v>
      </c>
      <c r="U2567" s="4">
        <f t="shared" si="337"/>
        <v>15621.533804033988</v>
      </c>
    </row>
    <row r="2568" spans="1:21" x14ac:dyDescent="0.2">
      <c r="A2568">
        <v>13108611200</v>
      </c>
      <c r="B2568" t="s">
        <v>2258</v>
      </c>
      <c r="D2568" s="9">
        <v>45639</v>
      </c>
      <c r="F2568" s="7">
        <f t="shared" si="336"/>
        <v>45639</v>
      </c>
      <c r="G2568" s="6">
        <f t="shared" si="331"/>
        <v>12</v>
      </c>
      <c r="H2568" s="6">
        <f t="shared" si="332"/>
        <v>13</v>
      </c>
      <c r="I2568" s="6">
        <f t="shared" si="333"/>
        <v>2024</v>
      </c>
      <c r="J2568" t="s">
        <v>4</v>
      </c>
      <c r="K2568" t="s">
        <v>5</v>
      </c>
      <c r="L2568">
        <v>3542</v>
      </c>
      <c r="M2568">
        <v>11696.6</v>
      </c>
      <c r="N2568" s="4">
        <f t="shared" si="334"/>
        <v>11.6966</v>
      </c>
      <c r="O2568" s="4">
        <f t="shared" si="335"/>
        <v>7.2679280386</v>
      </c>
      <c r="P2568" s="5" t="s">
        <v>847</v>
      </c>
      <c r="Q2568" t="str">
        <f>VLOOKUP(P2568,Key!$A$2:$C$160,2,FALSE)</f>
        <v>Home - MDR</v>
      </c>
      <c r="R2568" t="str">
        <f>VLOOKUP(P2568,Key!$A$2:$C$160,3,FALSE)</f>
        <v>Home - MDR</v>
      </c>
      <c r="S2568" t="str">
        <f>VLOOKUP(P2568,Key!$A$2:$D$160,4,FALSE)</f>
        <v>Home - MDR</v>
      </c>
      <c r="T2568" s="5" t="b">
        <v>0</v>
      </c>
      <c r="U2568" s="4">
        <f t="shared" si="337"/>
        <v>15628.801732072588</v>
      </c>
    </row>
    <row r="2569" spans="1:21" x14ac:dyDescent="0.2">
      <c r="A2569">
        <v>13116000202</v>
      </c>
      <c r="B2569" t="s">
        <v>2259</v>
      </c>
      <c r="D2569" s="9">
        <v>45640</v>
      </c>
      <c r="F2569" s="7">
        <f t="shared" si="336"/>
        <v>45640</v>
      </c>
      <c r="G2569" s="6">
        <f t="shared" si="331"/>
        <v>12</v>
      </c>
      <c r="H2569" s="6">
        <f t="shared" si="332"/>
        <v>14</v>
      </c>
      <c r="I2569" s="6">
        <f t="shared" si="333"/>
        <v>2024</v>
      </c>
      <c r="J2569" t="s">
        <v>7</v>
      </c>
      <c r="K2569" t="s">
        <v>5</v>
      </c>
      <c r="L2569">
        <v>3559</v>
      </c>
      <c r="M2569">
        <v>11695.2</v>
      </c>
      <c r="N2569" s="4">
        <f t="shared" si="334"/>
        <v>11.695200000000002</v>
      </c>
      <c r="O2569" s="4">
        <f t="shared" si="335"/>
        <v>7.2670581192000006</v>
      </c>
      <c r="P2569" s="5" t="s">
        <v>847</v>
      </c>
      <c r="Q2569" t="str">
        <f>VLOOKUP(P2569,Key!$A$2:$C$160,2,FALSE)</f>
        <v>Home - MDR</v>
      </c>
      <c r="R2569" t="str">
        <f>VLOOKUP(P2569,Key!$A$2:$C$160,3,FALSE)</f>
        <v>Home - MDR</v>
      </c>
      <c r="S2569" t="str">
        <f>VLOOKUP(P2569,Key!$A$2:$D$160,4,FALSE)</f>
        <v>Home - MDR</v>
      </c>
      <c r="T2569" s="5" t="b">
        <v>0</v>
      </c>
      <c r="U2569" s="4">
        <f t="shared" si="337"/>
        <v>15636.068790191788</v>
      </c>
    </row>
    <row r="2570" spans="1:21" x14ac:dyDescent="0.2">
      <c r="A2570">
        <v>13123381352</v>
      </c>
      <c r="B2570" t="s">
        <v>2260</v>
      </c>
      <c r="D2570" s="9">
        <v>45641</v>
      </c>
      <c r="F2570" s="7">
        <f t="shared" si="336"/>
        <v>45641</v>
      </c>
      <c r="G2570" s="6">
        <f t="shared" si="331"/>
        <v>12</v>
      </c>
      <c r="H2570" s="6">
        <f t="shared" si="332"/>
        <v>15</v>
      </c>
      <c r="I2570" s="6">
        <f t="shared" si="333"/>
        <v>2024</v>
      </c>
      <c r="J2570" t="s">
        <v>7</v>
      </c>
      <c r="K2570" t="s">
        <v>5</v>
      </c>
      <c r="L2570">
        <v>2150</v>
      </c>
      <c r="M2570">
        <v>7154.4</v>
      </c>
      <c r="N2570" s="4">
        <f t="shared" si="334"/>
        <v>7.1543999999999999</v>
      </c>
      <c r="O2570" s="4">
        <f t="shared" si="335"/>
        <v>4.4455366824000002</v>
      </c>
      <c r="P2570" s="5" t="s">
        <v>847</v>
      </c>
      <c r="Q2570" t="str">
        <f>VLOOKUP(P2570,Key!$A$2:$C$160,2,FALSE)</f>
        <v>Home - MDR</v>
      </c>
      <c r="R2570" t="str">
        <f>VLOOKUP(P2570,Key!$A$2:$C$160,3,FALSE)</f>
        <v>Home - MDR</v>
      </c>
      <c r="S2570" t="str">
        <f>VLOOKUP(P2570,Key!$A$2:$D$160,4,FALSE)</f>
        <v>Home - MDR</v>
      </c>
      <c r="T2570" s="5" t="b">
        <v>0</v>
      </c>
      <c r="U2570" s="4">
        <f t="shared" si="337"/>
        <v>15640.514326874189</v>
      </c>
    </row>
    <row r="2571" spans="1:21" x14ac:dyDescent="0.2">
      <c r="A2571">
        <v>13129171416</v>
      </c>
      <c r="B2571" t="s">
        <v>2261</v>
      </c>
      <c r="D2571" s="9">
        <v>45642</v>
      </c>
      <c r="F2571" s="7">
        <f t="shared" si="336"/>
        <v>45642</v>
      </c>
      <c r="G2571" s="6">
        <f t="shared" si="331"/>
        <v>12</v>
      </c>
      <c r="H2571" s="6">
        <f t="shared" si="332"/>
        <v>16</v>
      </c>
      <c r="I2571" s="6">
        <f t="shared" si="333"/>
        <v>2024</v>
      </c>
      <c r="J2571" t="s">
        <v>4</v>
      </c>
      <c r="K2571" t="s">
        <v>5</v>
      </c>
      <c r="L2571">
        <v>3571</v>
      </c>
      <c r="M2571">
        <v>11927</v>
      </c>
      <c r="N2571" s="4">
        <f t="shared" si="334"/>
        <v>11.927</v>
      </c>
      <c r="O2571" s="4">
        <f t="shared" si="335"/>
        <v>7.4110919170000003</v>
      </c>
      <c r="P2571" s="5" t="s">
        <v>847</v>
      </c>
      <c r="Q2571" t="str">
        <f>VLOOKUP(P2571,Key!$A$2:$C$160,2,FALSE)</f>
        <v>Home - MDR</v>
      </c>
      <c r="R2571" t="str">
        <f>VLOOKUP(P2571,Key!$A$2:$C$160,3,FALSE)</f>
        <v>Home - MDR</v>
      </c>
      <c r="S2571" t="str">
        <f>VLOOKUP(P2571,Key!$A$2:$D$160,4,FALSE)</f>
        <v>Home - MDR</v>
      </c>
      <c r="T2571" s="5" t="b">
        <v>0</v>
      </c>
      <c r="U2571" s="4">
        <f t="shared" si="337"/>
        <v>15647.925418791188</v>
      </c>
    </row>
    <row r="2572" spans="1:21" x14ac:dyDescent="0.2">
      <c r="A2572">
        <v>13135661792</v>
      </c>
      <c r="B2572" t="s">
        <v>2262</v>
      </c>
      <c r="D2572" s="9">
        <v>45643</v>
      </c>
      <c r="F2572" s="7">
        <f t="shared" si="336"/>
        <v>45643</v>
      </c>
      <c r="G2572" s="6">
        <f t="shared" si="331"/>
        <v>12</v>
      </c>
      <c r="H2572" s="6">
        <f t="shared" si="332"/>
        <v>17</v>
      </c>
      <c r="I2572" s="6">
        <f t="shared" si="333"/>
        <v>2024</v>
      </c>
      <c r="J2572" t="s">
        <v>1117</v>
      </c>
      <c r="K2572" t="s">
        <v>5</v>
      </c>
      <c r="L2572">
        <v>3900</v>
      </c>
      <c r="M2572">
        <v>12231</v>
      </c>
      <c r="N2572" s="4">
        <f t="shared" si="334"/>
        <v>12.231</v>
      </c>
      <c r="O2572" s="4">
        <f t="shared" si="335"/>
        <v>7.599988701</v>
      </c>
      <c r="P2572" s="5" t="s">
        <v>847</v>
      </c>
      <c r="Q2572" t="str">
        <f>VLOOKUP(P2572,Key!$A$2:$C$160,2,FALSE)</f>
        <v>Home - MDR</v>
      </c>
      <c r="R2572" t="str">
        <f>VLOOKUP(P2572,Key!$A$2:$C$160,3,FALSE)</f>
        <v>Home - MDR</v>
      </c>
      <c r="S2572" t="str">
        <f>VLOOKUP(P2572,Key!$A$2:$D$160,4,FALSE)</f>
        <v>Home - MDR</v>
      </c>
      <c r="T2572" s="5" t="b">
        <v>1</v>
      </c>
      <c r="U2572" s="4">
        <f t="shared" si="337"/>
        <v>15655.525407492189</v>
      </c>
    </row>
    <row r="2573" spans="1:21" x14ac:dyDescent="0.2">
      <c r="A2573">
        <v>13143974776</v>
      </c>
      <c r="B2573" t="s">
        <v>2263</v>
      </c>
      <c r="D2573" s="9">
        <v>45644</v>
      </c>
      <c r="F2573" s="7">
        <f t="shared" si="336"/>
        <v>45644</v>
      </c>
      <c r="G2573" s="6">
        <f t="shared" si="331"/>
        <v>12</v>
      </c>
      <c r="H2573" s="6">
        <f t="shared" si="332"/>
        <v>18</v>
      </c>
      <c r="I2573" s="6">
        <f t="shared" si="333"/>
        <v>2024</v>
      </c>
      <c r="J2573" t="s">
        <v>7</v>
      </c>
      <c r="K2573" t="s">
        <v>5</v>
      </c>
      <c r="L2573">
        <v>3705</v>
      </c>
      <c r="M2573">
        <v>12262.5</v>
      </c>
      <c r="N2573" s="4">
        <f t="shared" si="334"/>
        <v>12.262499999999999</v>
      </c>
      <c r="O2573" s="4">
        <f t="shared" si="335"/>
        <v>7.6195618874999997</v>
      </c>
      <c r="P2573" s="5" t="s">
        <v>847</v>
      </c>
      <c r="Q2573" t="str">
        <f>VLOOKUP(P2573,Key!$A$2:$C$160,2,FALSE)</f>
        <v>Home - MDR</v>
      </c>
      <c r="R2573" t="str">
        <f>VLOOKUP(P2573,Key!$A$2:$C$160,3,FALSE)</f>
        <v>Home - MDR</v>
      </c>
      <c r="S2573" t="str">
        <f>VLOOKUP(P2573,Key!$A$2:$D$160,4,FALSE)</f>
        <v>Home - MDR</v>
      </c>
      <c r="T2573" s="5" t="b">
        <v>0</v>
      </c>
      <c r="U2573" s="4">
        <f t="shared" si="337"/>
        <v>15663.144969379689</v>
      </c>
    </row>
    <row r="2574" spans="1:21" x14ac:dyDescent="0.2">
      <c r="A2574">
        <v>13150440629</v>
      </c>
      <c r="B2574" t="s">
        <v>2264</v>
      </c>
      <c r="D2574" s="9">
        <v>45645</v>
      </c>
      <c r="F2574" s="7">
        <f t="shared" si="336"/>
        <v>45645</v>
      </c>
      <c r="G2574" s="6">
        <f t="shared" si="331"/>
        <v>12</v>
      </c>
      <c r="H2574" s="6">
        <f t="shared" si="332"/>
        <v>19</v>
      </c>
      <c r="I2574" s="6">
        <f t="shared" si="333"/>
        <v>2024</v>
      </c>
      <c r="J2574" t="s">
        <v>4</v>
      </c>
      <c r="K2574" t="s">
        <v>5</v>
      </c>
      <c r="L2574">
        <v>3743</v>
      </c>
      <c r="M2574">
        <v>12280.1</v>
      </c>
      <c r="N2574" s="4">
        <f t="shared" si="334"/>
        <v>12.280100000000001</v>
      </c>
      <c r="O2574" s="4">
        <f t="shared" si="335"/>
        <v>7.6304980171000008</v>
      </c>
      <c r="P2574" s="5" t="s">
        <v>847</v>
      </c>
      <c r="Q2574" t="str">
        <f>VLOOKUP(P2574,Key!$A$2:$C$160,2,FALSE)</f>
        <v>Home - MDR</v>
      </c>
      <c r="R2574" t="str">
        <f>VLOOKUP(P2574,Key!$A$2:$C$160,3,FALSE)</f>
        <v>Home - MDR</v>
      </c>
      <c r="S2574" t="str">
        <f>VLOOKUP(P2574,Key!$A$2:$D$160,4,FALSE)</f>
        <v>Home - MDR</v>
      </c>
      <c r="T2574" s="5" t="b">
        <v>0</v>
      </c>
      <c r="U2574" s="4">
        <f t="shared" si="337"/>
        <v>15670.77546739679</v>
      </c>
    </row>
    <row r="2575" spans="1:21" x14ac:dyDescent="0.2">
      <c r="A2575">
        <v>13156784878</v>
      </c>
      <c r="B2575" t="s">
        <v>2265</v>
      </c>
      <c r="D2575" s="9">
        <v>45646</v>
      </c>
      <c r="F2575" s="7">
        <f t="shared" si="336"/>
        <v>45646</v>
      </c>
      <c r="G2575" s="6">
        <f t="shared" si="331"/>
        <v>12</v>
      </c>
      <c r="H2575" s="6">
        <f t="shared" si="332"/>
        <v>20</v>
      </c>
      <c r="I2575" s="6">
        <f t="shared" si="333"/>
        <v>2024</v>
      </c>
      <c r="J2575" t="s">
        <v>7</v>
      </c>
      <c r="K2575" t="s">
        <v>5</v>
      </c>
      <c r="L2575">
        <v>3741</v>
      </c>
      <c r="M2575">
        <v>12186.7</v>
      </c>
      <c r="N2575" s="4">
        <f t="shared" si="334"/>
        <v>12.1867</v>
      </c>
      <c r="O2575" s="4">
        <f t="shared" si="335"/>
        <v>7.5724619657000005</v>
      </c>
      <c r="P2575" s="5" t="s">
        <v>847</v>
      </c>
      <c r="Q2575" t="str">
        <f>VLOOKUP(P2575,Key!$A$2:$C$160,2,FALSE)</f>
        <v>Home - MDR</v>
      </c>
      <c r="R2575" t="str">
        <f>VLOOKUP(P2575,Key!$A$2:$C$160,3,FALSE)</f>
        <v>Home - MDR</v>
      </c>
      <c r="S2575" t="str">
        <f>VLOOKUP(P2575,Key!$A$2:$D$160,4,FALSE)</f>
        <v>Home - MDR</v>
      </c>
      <c r="T2575" s="5" t="b">
        <v>0</v>
      </c>
      <c r="U2575" s="4">
        <f t="shared" si="337"/>
        <v>15678.34792936249</v>
      </c>
    </row>
    <row r="2576" spans="1:21" x14ac:dyDescent="0.2">
      <c r="A2576">
        <v>13163519591</v>
      </c>
      <c r="B2576" t="s">
        <v>2266</v>
      </c>
      <c r="D2576" s="9">
        <v>45647</v>
      </c>
      <c r="F2576" s="7">
        <f t="shared" si="336"/>
        <v>45647</v>
      </c>
      <c r="G2576" s="6">
        <f t="shared" si="331"/>
        <v>12</v>
      </c>
      <c r="H2576" s="6">
        <f t="shared" si="332"/>
        <v>21</v>
      </c>
      <c r="I2576" s="6">
        <f t="shared" si="333"/>
        <v>2024</v>
      </c>
      <c r="J2576" t="s">
        <v>7</v>
      </c>
      <c r="K2576" t="s">
        <v>5</v>
      </c>
      <c r="L2576">
        <v>3660</v>
      </c>
      <c r="M2576">
        <v>12124.5</v>
      </c>
      <c r="N2576" s="4">
        <f t="shared" si="334"/>
        <v>12.124499999999999</v>
      </c>
      <c r="O2576" s="4">
        <f t="shared" si="335"/>
        <v>7.5338126895000004</v>
      </c>
      <c r="P2576" s="5" t="s">
        <v>847</v>
      </c>
      <c r="Q2576" t="str">
        <f>VLOOKUP(P2576,Key!$A$2:$C$160,2,FALSE)</f>
        <v>Home - MDR</v>
      </c>
      <c r="R2576" t="str">
        <f>VLOOKUP(P2576,Key!$A$2:$C$160,3,FALSE)</f>
        <v>Home - MDR</v>
      </c>
      <c r="S2576" t="str">
        <f>VLOOKUP(P2576,Key!$A$2:$D$160,4,FALSE)</f>
        <v>Home - MDR</v>
      </c>
      <c r="T2576" s="5" t="b">
        <v>0</v>
      </c>
      <c r="U2576" s="4">
        <f t="shared" si="337"/>
        <v>15685.88174205199</v>
      </c>
    </row>
    <row r="2577" spans="1:21" x14ac:dyDescent="0.2">
      <c r="A2577">
        <v>13169646482</v>
      </c>
      <c r="B2577" t="s">
        <v>2267</v>
      </c>
      <c r="D2577" s="9">
        <v>45648</v>
      </c>
      <c r="F2577" s="7">
        <f t="shared" si="336"/>
        <v>45648</v>
      </c>
      <c r="G2577" s="6">
        <f t="shared" si="331"/>
        <v>12</v>
      </c>
      <c r="H2577" s="6">
        <f t="shared" si="332"/>
        <v>22</v>
      </c>
      <c r="I2577" s="6">
        <f t="shared" si="333"/>
        <v>2024</v>
      </c>
      <c r="J2577" t="s">
        <v>1117</v>
      </c>
      <c r="K2577" t="s">
        <v>5</v>
      </c>
      <c r="L2577">
        <v>2400</v>
      </c>
      <c r="M2577">
        <v>7724.9</v>
      </c>
      <c r="N2577" s="4">
        <f t="shared" si="334"/>
        <v>7.7248999999999999</v>
      </c>
      <c r="O2577" s="4">
        <f t="shared" si="335"/>
        <v>4.8000288379000002</v>
      </c>
      <c r="P2577" s="5" t="s">
        <v>847</v>
      </c>
      <c r="Q2577" t="str">
        <f>VLOOKUP(P2577,Key!$A$2:$C$160,2,FALSE)</f>
        <v>Home - MDR</v>
      </c>
      <c r="R2577" t="str">
        <f>VLOOKUP(P2577,Key!$A$2:$C$160,3,FALSE)</f>
        <v>Home - MDR</v>
      </c>
      <c r="S2577" t="str">
        <f>VLOOKUP(P2577,Key!$A$2:$D$160,4,FALSE)</f>
        <v>Home - MDR</v>
      </c>
      <c r="T2577" s="5" t="b">
        <v>1</v>
      </c>
      <c r="U2577" s="4">
        <f t="shared" si="337"/>
        <v>15690.681770889891</v>
      </c>
    </row>
    <row r="2578" spans="1:21" x14ac:dyDescent="0.2">
      <c r="A2578">
        <v>13176121585</v>
      </c>
      <c r="B2578" t="s">
        <v>2268</v>
      </c>
      <c r="D2578" s="9">
        <v>45649</v>
      </c>
      <c r="F2578" s="7">
        <f t="shared" si="336"/>
        <v>45649</v>
      </c>
      <c r="G2578" s="6">
        <f t="shared" ref="G2578:G2641" si="338">MONTH(D2578)</f>
        <v>12</v>
      </c>
      <c r="H2578" s="6">
        <f t="shared" ref="H2578:H2641" si="339">DAY(D2578)</f>
        <v>23</v>
      </c>
      <c r="I2578" s="6">
        <f t="shared" ref="I2578:I2641" si="340">YEAR(D2578)</f>
        <v>2024</v>
      </c>
      <c r="J2578" t="s">
        <v>4</v>
      </c>
      <c r="K2578" t="s">
        <v>5</v>
      </c>
      <c r="L2578">
        <v>3793</v>
      </c>
      <c r="M2578">
        <v>12329.8</v>
      </c>
      <c r="N2578" s="4">
        <f t="shared" si="334"/>
        <v>12.329799999999999</v>
      </c>
      <c r="O2578" s="4">
        <f t="shared" si="335"/>
        <v>7.6613801557999999</v>
      </c>
      <c r="P2578" s="5" t="s">
        <v>847</v>
      </c>
      <c r="Q2578" t="str">
        <f>VLOOKUP(P2578,Key!$A$2:$C$160,2,FALSE)</f>
        <v>Home - MDR</v>
      </c>
      <c r="R2578" t="str">
        <f>VLOOKUP(P2578,Key!$A$2:$C$160,3,FALSE)</f>
        <v>Home - MDR</v>
      </c>
      <c r="S2578" t="str">
        <f>VLOOKUP(P2578,Key!$A$2:$D$160,4,FALSE)</f>
        <v>Home - MDR</v>
      </c>
      <c r="T2578" s="5" t="b">
        <v>0</v>
      </c>
      <c r="U2578" s="4">
        <f t="shared" si="337"/>
        <v>15698.34315104569</v>
      </c>
    </row>
    <row r="2579" spans="1:21" x14ac:dyDescent="0.2">
      <c r="A2579">
        <v>13183663544</v>
      </c>
      <c r="B2579" t="s">
        <v>2269</v>
      </c>
      <c r="D2579" s="9">
        <v>45650</v>
      </c>
      <c r="F2579" s="7">
        <f t="shared" si="336"/>
        <v>45650</v>
      </c>
      <c r="G2579" s="6">
        <f t="shared" si="338"/>
        <v>12</v>
      </c>
      <c r="H2579" s="6">
        <f t="shared" si="339"/>
        <v>24</v>
      </c>
      <c r="I2579" s="6">
        <f t="shared" si="340"/>
        <v>2024</v>
      </c>
      <c r="J2579" t="s">
        <v>7</v>
      </c>
      <c r="K2579" t="s">
        <v>5</v>
      </c>
      <c r="L2579">
        <v>3789</v>
      </c>
      <c r="M2579">
        <v>12380.3</v>
      </c>
      <c r="N2579" s="4">
        <f t="shared" si="334"/>
        <v>12.3803</v>
      </c>
      <c r="O2579" s="4">
        <f t="shared" si="335"/>
        <v>7.6927593913000001</v>
      </c>
      <c r="P2579" s="5" t="s">
        <v>847</v>
      </c>
      <c r="Q2579" t="str">
        <f>VLOOKUP(P2579,Key!$A$2:$C$160,2,FALSE)</f>
        <v>Home - MDR</v>
      </c>
      <c r="R2579" t="str">
        <f>VLOOKUP(P2579,Key!$A$2:$C$160,3,FALSE)</f>
        <v>Home - MDR</v>
      </c>
      <c r="S2579" t="str">
        <f>VLOOKUP(P2579,Key!$A$2:$D$160,4,FALSE)</f>
        <v>Home - MDR</v>
      </c>
      <c r="T2579" s="5" t="b">
        <v>0</v>
      </c>
      <c r="U2579" s="4">
        <f t="shared" si="337"/>
        <v>15706.035910436991</v>
      </c>
    </row>
    <row r="2580" spans="1:21" x14ac:dyDescent="0.2">
      <c r="A2580">
        <v>13188800846</v>
      </c>
      <c r="B2580" t="s">
        <v>2270</v>
      </c>
      <c r="D2580" s="9">
        <v>45651</v>
      </c>
      <c r="F2580" s="7">
        <f t="shared" si="336"/>
        <v>45651</v>
      </c>
      <c r="G2580" s="6">
        <f t="shared" si="338"/>
        <v>12</v>
      </c>
      <c r="H2580" s="6">
        <f t="shared" si="339"/>
        <v>25</v>
      </c>
      <c r="I2580" s="6">
        <f t="shared" si="340"/>
        <v>2024</v>
      </c>
      <c r="J2580" t="s">
        <v>4</v>
      </c>
      <c r="K2580" t="s">
        <v>5</v>
      </c>
      <c r="L2580">
        <v>3739</v>
      </c>
      <c r="M2580">
        <v>12129.3</v>
      </c>
      <c r="N2580" s="4">
        <f t="shared" si="334"/>
        <v>12.129299999999999</v>
      </c>
      <c r="O2580" s="4">
        <f t="shared" si="335"/>
        <v>7.5367952702999998</v>
      </c>
      <c r="P2580" s="5" t="s">
        <v>847</v>
      </c>
      <c r="Q2580" t="str">
        <f>VLOOKUP(P2580,Key!$A$2:$C$160,2,FALSE)</f>
        <v>Home - MDR</v>
      </c>
      <c r="R2580" t="str">
        <f>VLOOKUP(P2580,Key!$A$2:$C$160,3,FALSE)</f>
        <v>Home - MDR</v>
      </c>
      <c r="S2580" t="str">
        <f>VLOOKUP(P2580,Key!$A$2:$D$160,4,FALSE)</f>
        <v>Home - MDR</v>
      </c>
      <c r="T2580" s="5" t="b">
        <v>0</v>
      </c>
      <c r="U2580" s="4">
        <f t="shared" si="337"/>
        <v>15713.572705707291</v>
      </c>
    </row>
    <row r="2581" spans="1:21" x14ac:dyDescent="0.2">
      <c r="A2581">
        <v>13195927009</v>
      </c>
      <c r="B2581" t="s">
        <v>2271</v>
      </c>
      <c r="D2581" s="9">
        <v>45652</v>
      </c>
      <c r="F2581" s="7">
        <f t="shared" si="336"/>
        <v>45652</v>
      </c>
      <c r="G2581" s="6">
        <f t="shared" si="338"/>
        <v>12</v>
      </c>
      <c r="H2581" s="6">
        <f t="shared" si="339"/>
        <v>26</v>
      </c>
      <c r="I2581" s="6">
        <f t="shared" si="340"/>
        <v>2024</v>
      </c>
      <c r="J2581" t="s">
        <v>7</v>
      </c>
      <c r="K2581" t="s">
        <v>5</v>
      </c>
      <c r="L2581">
        <v>3776</v>
      </c>
      <c r="M2581">
        <v>12106.7</v>
      </c>
      <c r="N2581" s="4">
        <f t="shared" si="334"/>
        <v>12.1067</v>
      </c>
      <c r="O2581" s="4">
        <f t="shared" si="335"/>
        <v>7.5227522857000002</v>
      </c>
      <c r="P2581" s="5" t="s">
        <v>847</v>
      </c>
      <c r="Q2581" t="str">
        <f>VLOOKUP(P2581,Key!$A$2:$C$160,2,FALSE)</f>
        <v>Home - MDR</v>
      </c>
      <c r="R2581" t="str">
        <f>VLOOKUP(P2581,Key!$A$2:$C$160,3,FALSE)</f>
        <v>Home - MDR</v>
      </c>
      <c r="S2581" t="str">
        <f>VLOOKUP(P2581,Key!$A$2:$D$160,4,FALSE)</f>
        <v>Home - MDR</v>
      </c>
      <c r="T2581" s="5" t="b">
        <v>0</v>
      </c>
      <c r="U2581" s="4">
        <f t="shared" si="337"/>
        <v>15721.095457992991</v>
      </c>
    </row>
    <row r="2582" spans="1:21" x14ac:dyDescent="0.2">
      <c r="A2582">
        <v>13203141004</v>
      </c>
      <c r="B2582" t="s">
        <v>2272</v>
      </c>
      <c r="D2582" s="9">
        <v>45653</v>
      </c>
      <c r="F2582" s="7">
        <f t="shared" si="336"/>
        <v>45653</v>
      </c>
      <c r="G2582" s="6">
        <f t="shared" si="338"/>
        <v>12</v>
      </c>
      <c r="H2582" s="6">
        <f t="shared" si="339"/>
        <v>27</v>
      </c>
      <c r="I2582" s="6">
        <f t="shared" si="340"/>
        <v>2024</v>
      </c>
      <c r="J2582" t="s">
        <v>7</v>
      </c>
      <c r="K2582" t="s">
        <v>5</v>
      </c>
      <c r="L2582">
        <v>3677</v>
      </c>
      <c r="M2582">
        <v>11828.7</v>
      </c>
      <c r="N2582" s="4">
        <f t="shared" si="334"/>
        <v>11.828700000000001</v>
      </c>
      <c r="O2582" s="4">
        <f t="shared" si="335"/>
        <v>7.350011147700001</v>
      </c>
      <c r="P2582" s="5" t="s">
        <v>847</v>
      </c>
      <c r="Q2582" t="str">
        <f>VLOOKUP(P2582,Key!$A$2:$C$160,2,FALSE)</f>
        <v>Home - MDR</v>
      </c>
      <c r="R2582" t="str">
        <f>VLOOKUP(P2582,Key!$A$2:$C$160,3,FALSE)</f>
        <v>Home - MDR</v>
      </c>
      <c r="S2582" t="str">
        <f>VLOOKUP(P2582,Key!$A$2:$D$160,4,FALSE)</f>
        <v>Home - MDR</v>
      </c>
      <c r="T2582" s="5" t="b">
        <v>0</v>
      </c>
      <c r="U2582" s="4">
        <f t="shared" si="337"/>
        <v>15728.445469140692</v>
      </c>
    </row>
    <row r="2583" spans="1:21" x14ac:dyDescent="0.2">
      <c r="A2583">
        <v>13210763738</v>
      </c>
      <c r="B2583" t="s">
        <v>2273</v>
      </c>
      <c r="D2583" s="9">
        <v>45654</v>
      </c>
      <c r="F2583" s="7">
        <f t="shared" si="336"/>
        <v>45654</v>
      </c>
      <c r="G2583" s="6">
        <f t="shared" si="338"/>
        <v>12</v>
      </c>
      <c r="H2583" s="6">
        <f t="shared" si="339"/>
        <v>28</v>
      </c>
      <c r="I2583" s="6">
        <f t="shared" si="340"/>
        <v>2024</v>
      </c>
      <c r="J2583" t="s">
        <v>7</v>
      </c>
      <c r="K2583" t="s">
        <v>5</v>
      </c>
      <c r="L2583">
        <v>3624</v>
      </c>
      <c r="M2583">
        <v>11930.1</v>
      </c>
      <c r="N2583" s="4">
        <f t="shared" si="334"/>
        <v>11.930099999999999</v>
      </c>
      <c r="O2583" s="4">
        <f t="shared" si="335"/>
        <v>7.4130181671000006</v>
      </c>
      <c r="P2583" s="5" t="s">
        <v>847</v>
      </c>
      <c r="Q2583" t="str">
        <f>VLOOKUP(P2583,Key!$A$2:$C$160,2,FALSE)</f>
        <v>Home - MDR</v>
      </c>
      <c r="R2583" t="str">
        <f>VLOOKUP(P2583,Key!$A$2:$C$160,3,FALSE)</f>
        <v>Home - MDR</v>
      </c>
      <c r="S2583" t="str">
        <f>VLOOKUP(P2583,Key!$A$2:$D$160,4,FALSE)</f>
        <v>Home - MDR</v>
      </c>
      <c r="T2583" s="5" t="b">
        <v>0</v>
      </c>
      <c r="U2583" s="4">
        <f t="shared" si="337"/>
        <v>15735.858487307793</v>
      </c>
    </row>
    <row r="2584" spans="1:21" x14ac:dyDescent="0.2">
      <c r="A2584">
        <v>13227040435</v>
      </c>
      <c r="B2584" t="s">
        <v>2274</v>
      </c>
      <c r="D2584" s="9">
        <v>45655</v>
      </c>
      <c r="F2584" s="7">
        <f t="shared" si="336"/>
        <v>45655</v>
      </c>
      <c r="G2584" s="6">
        <f t="shared" si="338"/>
        <v>12</v>
      </c>
      <c r="H2584" s="6">
        <f t="shared" si="339"/>
        <v>29</v>
      </c>
      <c r="I2584" s="6">
        <f t="shared" si="340"/>
        <v>2024</v>
      </c>
      <c r="J2584" t="s">
        <v>2275</v>
      </c>
      <c r="K2584" t="s">
        <v>378</v>
      </c>
      <c r="L2584">
        <v>7818</v>
      </c>
      <c r="M2584">
        <v>29067.7</v>
      </c>
      <c r="N2584" s="4">
        <f t="shared" si="334"/>
        <v>29.067700000000002</v>
      </c>
      <c r="O2584" s="4">
        <f t="shared" si="335"/>
        <v>18.061825816700001</v>
      </c>
      <c r="P2584" s="5" t="s">
        <v>2538</v>
      </c>
      <c r="Q2584" t="str">
        <f>VLOOKUP(P2584,Key!$A$2:$C$460,2,FALSE)</f>
        <v>California</v>
      </c>
      <c r="R2584" t="str">
        <f>VLOOKUP(P2584,Key!$A$2:$C$460,3,FALSE)</f>
        <v>USA</v>
      </c>
      <c r="S2584" t="str">
        <f>VLOOKUP(P2584,Key!$A$2:$D$460,4,FALSE)</f>
        <v>DOM</v>
      </c>
      <c r="T2584" s="5" t="b">
        <v>0</v>
      </c>
      <c r="U2584" s="4">
        <f t="shared" si="337"/>
        <v>15735.858487307793</v>
      </c>
    </row>
    <row r="2585" spans="1:21" x14ac:dyDescent="0.2">
      <c r="A2585">
        <v>13235033890</v>
      </c>
      <c r="B2585" t="s">
        <v>2276</v>
      </c>
      <c r="D2585" s="9">
        <v>45656</v>
      </c>
      <c r="F2585" s="7">
        <f t="shared" si="336"/>
        <v>45656</v>
      </c>
      <c r="G2585" s="6">
        <f t="shared" si="338"/>
        <v>12</v>
      </c>
      <c r="H2585" s="6">
        <f t="shared" si="339"/>
        <v>30</v>
      </c>
      <c r="I2585" s="6">
        <f t="shared" si="340"/>
        <v>2024</v>
      </c>
      <c r="J2585" t="s">
        <v>2277</v>
      </c>
      <c r="K2585" t="s">
        <v>378</v>
      </c>
      <c r="L2585">
        <v>11877</v>
      </c>
      <c r="M2585">
        <v>41126</v>
      </c>
      <c r="N2585" s="4">
        <f t="shared" si="334"/>
        <v>41.125999999999998</v>
      </c>
      <c r="O2585" s="4">
        <f t="shared" si="335"/>
        <v>25.554503746000002</v>
      </c>
      <c r="P2585" s="5" t="s">
        <v>2538</v>
      </c>
      <c r="Q2585" t="str">
        <f>VLOOKUP(P2585,Key!$A$2:$C$460,2,FALSE)</f>
        <v>California</v>
      </c>
      <c r="R2585" t="str">
        <f>VLOOKUP(P2585,Key!$A$2:$C$460,3,FALSE)</f>
        <v>USA</v>
      </c>
      <c r="S2585" t="str">
        <f>VLOOKUP(P2585,Key!$A$2:$D$460,4,FALSE)</f>
        <v>DOM</v>
      </c>
      <c r="T2585" s="5" t="b">
        <v>0</v>
      </c>
      <c r="U2585" s="4">
        <f t="shared" si="337"/>
        <v>15735.858487307793</v>
      </c>
    </row>
    <row r="2586" spans="1:21" x14ac:dyDescent="0.2">
      <c r="A2586">
        <v>13249250006</v>
      </c>
      <c r="B2586" t="s">
        <v>2278</v>
      </c>
      <c r="D2586" s="9">
        <v>45659</v>
      </c>
      <c r="F2586" s="7">
        <f t="shared" si="336"/>
        <v>45659</v>
      </c>
      <c r="G2586" s="6">
        <f t="shared" si="338"/>
        <v>1</v>
      </c>
      <c r="H2586" s="6">
        <f t="shared" si="339"/>
        <v>2</v>
      </c>
      <c r="I2586" s="6">
        <f t="shared" si="340"/>
        <v>2025</v>
      </c>
      <c r="J2586" t="s">
        <v>2279</v>
      </c>
      <c r="K2586" t="s">
        <v>378</v>
      </c>
      <c r="L2586">
        <v>4262</v>
      </c>
      <c r="M2586">
        <v>18154.099999999999</v>
      </c>
      <c r="N2586" s="4">
        <f t="shared" si="334"/>
        <v>18.1541</v>
      </c>
      <c r="O2586" s="4">
        <f t="shared" si="335"/>
        <v>11.280431271099999</v>
      </c>
      <c r="P2586" s="5" t="s">
        <v>2538</v>
      </c>
      <c r="Q2586" t="str">
        <f>VLOOKUP(P2586,Key!$A$2:$C$460,2,FALSE)</f>
        <v>California</v>
      </c>
      <c r="R2586" t="str">
        <f>VLOOKUP(P2586,Key!$A$2:$C$460,3,FALSE)</f>
        <v>USA</v>
      </c>
      <c r="S2586" t="str">
        <f>VLOOKUP(P2586,Key!$A$2:$D$460,4,FALSE)</f>
        <v>DOM</v>
      </c>
      <c r="T2586" s="5" t="b">
        <v>0</v>
      </c>
      <c r="U2586" s="4">
        <f t="shared" si="337"/>
        <v>15735.858487307793</v>
      </c>
    </row>
    <row r="2587" spans="1:21" x14ac:dyDescent="0.2">
      <c r="A2587">
        <v>13277171023</v>
      </c>
      <c r="B2587" t="s">
        <v>2280</v>
      </c>
      <c r="D2587" s="9">
        <v>45662</v>
      </c>
      <c r="F2587" s="7">
        <f t="shared" si="336"/>
        <v>45662</v>
      </c>
      <c r="G2587" s="6">
        <f t="shared" si="338"/>
        <v>1</v>
      </c>
      <c r="H2587" s="6">
        <f t="shared" si="339"/>
        <v>5</v>
      </c>
      <c r="I2587" s="6">
        <f t="shared" si="340"/>
        <v>2025</v>
      </c>
      <c r="J2587" t="s">
        <v>6</v>
      </c>
      <c r="K2587" t="s">
        <v>5</v>
      </c>
      <c r="L2587">
        <v>1966</v>
      </c>
      <c r="M2587">
        <v>6664.9</v>
      </c>
      <c r="N2587" s="4">
        <f t="shared" si="334"/>
        <v>6.6648999999999994</v>
      </c>
      <c r="O2587" s="4">
        <f t="shared" si="335"/>
        <v>4.1413755778999999</v>
      </c>
      <c r="P2587" s="5" t="s">
        <v>847</v>
      </c>
      <c r="Q2587" t="str">
        <f>VLOOKUP(P2587,Key!$A$2:$C$460,2,FALSE)</f>
        <v>Home - MDR</v>
      </c>
      <c r="R2587" t="str">
        <f>VLOOKUP(P2587,Key!$A$2:$C$460,3,FALSE)</f>
        <v>Home - MDR</v>
      </c>
      <c r="S2587" t="str">
        <f>VLOOKUP(P2587,Key!$A$2:$D$460,4,FALSE)</f>
        <v>Home - MDR</v>
      </c>
      <c r="T2587" s="5" t="b">
        <v>0</v>
      </c>
      <c r="U2587" s="4">
        <f t="shared" si="337"/>
        <v>15739.999862885692</v>
      </c>
    </row>
    <row r="2588" spans="1:21" x14ac:dyDescent="0.2">
      <c r="A2588">
        <v>13283198261</v>
      </c>
      <c r="B2588" t="s">
        <v>2281</v>
      </c>
      <c r="D2588" s="9">
        <v>45663</v>
      </c>
      <c r="F2588" s="7">
        <f t="shared" si="336"/>
        <v>45663</v>
      </c>
      <c r="G2588" s="6">
        <f t="shared" si="338"/>
        <v>1</v>
      </c>
      <c r="H2588" s="6">
        <f t="shared" si="339"/>
        <v>6</v>
      </c>
      <c r="I2588" s="6">
        <f t="shared" si="340"/>
        <v>2025</v>
      </c>
      <c r="J2588" t="s">
        <v>1117</v>
      </c>
      <c r="K2588" t="s">
        <v>5</v>
      </c>
      <c r="L2588">
        <v>3780</v>
      </c>
      <c r="M2588">
        <v>12070.1</v>
      </c>
      <c r="N2588" s="4">
        <f t="shared" si="334"/>
        <v>12.0701</v>
      </c>
      <c r="O2588" s="4">
        <f t="shared" si="335"/>
        <v>7.5000101071000005</v>
      </c>
      <c r="P2588" s="5" t="s">
        <v>847</v>
      </c>
      <c r="Q2588" t="str">
        <f>VLOOKUP(P2588,Key!$A$2:$C$460,2,FALSE)</f>
        <v>Home - MDR</v>
      </c>
      <c r="R2588" t="str">
        <f>VLOOKUP(P2588,Key!$A$2:$C$460,3,FALSE)</f>
        <v>Home - MDR</v>
      </c>
      <c r="S2588" t="str">
        <f>VLOOKUP(P2588,Key!$A$2:$D$460,4,FALSE)</f>
        <v>Home - MDR</v>
      </c>
      <c r="T2588" s="5" t="b">
        <v>1</v>
      </c>
      <c r="U2588" s="4">
        <f t="shared" si="337"/>
        <v>15747.499872992792</v>
      </c>
    </row>
    <row r="2589" spans="1:21" x14ac:dyDescent="0.2">
      <c r="A2589">
        <v>13292097134</v>
      </c>
      <c r="B2589" t="s">
        <v>2282</v>
      </c>
      <c r="D2589" s="9">
        <v>45664</v>
      </c>
      <c r="F2589" s="7">
        <f t="shared" si="336"/>
        <v>45664</v>
      </c>
      <c r="G2589" s="6">
        <f t="shared" si="338"/>
        <v>1</v>
      </c>
      <c r="H2589" s="6">
        <f t="shared" si="339"/>
        <v>7</v>
      </c>
      <c r="I2589" s="6">
        <f t="shared" si="340"/>
        <v>2025</v>
      </c>
      <c r="J2589" t="s">
        <v>4</v>
      </c>
      <c r="K2589" t="s">
        <v>5</v>
      </c>
      <c r="L2589">
        <v>3474</v>
      </c>
      <c r="M2589">
        <v>11568.1</v>
      </c>
      <c r="N2589" s="4">
        <f t="shared" ref="N2589:N2652" si="341">M2589/1000</f>
        <v>11.568100000000001</v>
      </c>
      <c r="O2589" s="4">
        <f t="shared" ref="O2589:O2652" si="342">M2589*$J$2</f>
        <v>7.1880818651</v>
      </c>
      <c r="P2589" s="5" t="s">
        <v>847</v>
      </c>
      <c r="Q2589" t="str">
        <f>VLOOKUP(P2589,Key!$A$2:$C$460,2,FALSE)</f>
        <v>Home - MDR</v>
      </c>
      <c r="R2589" t="str">
        <f>VLOOKUP(P2589,Key!$A$2:$C$460,3,FALSE)</f>
        <v>Home - MDR</v>
      </c>
      <c r="S2589" t="str">
        <f>VLOOKUP(P2589,Key!$A$2:$D$460,4,FALSE)</f>
        <v>Home - MDR</v>
      </c>
      <c r="T2589" s="5" t="b">
        <v>0</v>
      </c>
      <c r="U2589" s="4">
        <f t="shared" si="337"/>
        <v>15754.687954857893</v>
      </c>
    </row>
    <row r="2590" spans="1:21" x14ac:dyDescent="0.2">
      <c r="A2590">
        <v>13303611123</v>
      </c>
      <c r="B2590" t="s">
        <v>2283</v>
      </c>
      <c r="D2590" s="9">
        <v>45665</v>
      </c>
      <c r="F2590" s="7">
        <f t="shared" si="336"/>
        <v>45665</v>
      </c>
      <c r="G2590" s="6">
        <f t="shared" si="338"/>
        <v>1</v>
      </c>
      <c r="H2590" s="6">
        <f t="shared" si="339"/>
        <v>8</v>
      </c>
      <c r="I2590" s="6">
        <f t="shared" si="340"/>
        <v>2025</v>
      </c>
      <c r="J2590" t="s">
        <v>1117</v>
      </c>
      <c r="K2590" t="s">
        <v>5</v>
      </c>
      <c r="L2590">
        <v>3600</v>
      </c>
      <c r="M2590">
        <v>11587.3</v>
      </c>
      <c r="N2590" s="4">
        <f t="shared" si="341"/>
        <v>11.587299999999999</v>
      </c>
      <c r="O2590" s="4">
        <f t="shared" si="342"/>
        <v>7.2000121882999997</v>
      </c>
      <c r="P2590" s="5" t="s">
        <v>847</v>
      </c>
      <c r="Q2590" t="str">
        <f>VLOOKUP(P2590,Key!$A$2:$C$460,2,FALSE)</f>
        <v>Home - MDR</v>
      </c>
      <c r="R2590" t="str">
        <f>VLOOKUP(P2590,Key!$A$2:$C$460,3,FALSE)</f>
        <v>Home - MDR</v>
      </c>
      <c r="S2590" t="str">
        <f>VLOOKUP(P2590,Key!$A$2:$D$460,4,FALSE)</f>
        <v>Home - MDR</v>
      </c>
      <c r="T2590" s="5" t="b">
        <v>1</v>
      </c>
      <c r="U2590" s="4">
        <f t="shared" si="337"/>
        <v>15761.887967046192</v>
      </c>
    </row>
    <row r="2591" spans="1:21" x14ac:dyDescent="0.2">
      <c r="A2591">
        <v>13310365838</v>
      </c>
      <c r="B2591" t="s">
        <v>2284</v>
      </c>
      <c r="D2591" s="9">
        <v>45666</v>
      </c>
      <c r="F2591" s="7">
        <f t="shared" si="336"/>
        <v>45666</v>
      </c>
      <c r="G2591" s="6">
        <f t="shared" si="338"/>
        <v>1</v>
      </c>
      <c r="H2591" s="6">
        <f t="shared" si="339"/>
        <v>9</v>
      </c>
      <c r="I2591" s="6">
        <f t="shared" si="340"/>
        <v>2025</v>
      </c>
      <c r="J2591" t="s">
        <v>1117</v>
      </c>
      <c r="K2591" t="s">
        <v>5</v>
      </c>
      <c r="L2591">
        <v>3900</v>
      </c>
      <c r="M2591">
        <v>12234.7</v>
      </c>
      <c r="N2591" s="4">
        <f t="shared" si="341"/>
        <v>12.2347</v>
      </c>
      <c r="O2591" s="4">
        <f t="shared" si="342"/>
        <v>7.6022877737000005</v>
      </c>
      <c r="P2591" s="5" t="s">
        <v>847</v>
      </c>
      <c r="Q2591" t="str">
        <f>VLOOKUP(P2591,Key!$A$2:$C$460,2,FALSE)</f>
        <v>Home - MDR</v>
      </c>
      <c r="R2591" t="str">
        <f>VLOOKUP(P2591,Key!$A$2:$C$460,3,FALSE)</f>
        <v>Home - MDR</v>
      </c>
      <c r="S2591" t="str">
        <f>VLOOKUP(P2591,Key!$A$2:$D$460,4,FALSE)</f>
        <v>Home - MDR</v>
      </c>
      <c r="T2591" s="5" t="b">
        <v>1</v>
      </c>
      <c r="U2591" s="4">
        <f t="shared" si="337"/>
        <v>15769.490254819892</v>
      </c>
    </row>
    <row r="2592" spans="1:21" x14ac:dyDescent="0.2">
      <c r="A2592">
        <v>13318591132</v>
      </c>
      <c r="B2592" t="s">
        <v>2285</v>
      </c>
      <c r="D2592" s="9">
        <v>45667</v>
      </c>
      <c r="F2592" s="7">
        <f t="shared" si="336"/>
        <v>45667</v>
      </c>
      <c r="G2592" s="6">
        <f t="shared" si="338"/>
        <v>1</v>
      </c>
      <c r="H2592" s="6">
        <f t="shared" si="339"/>
        <v>10</v>
      </c>
      <c r="I2592" s="6">
        <f t="shared" si="340"/>
        <v>2025</v>
      </c>
      <c r="J2592" t="s">
        <v>1117</v>
      </c>
      <c r="K2592" t="s">
        <v>5</v>
      </c>
      <c r="L2592">
        <v>4200</v>
      </c>
      <c r="M2592">
        <v>13196.6</v>
      </c>
      <c r="N2592" s="4">
        <f t="shared" si="341"/>
        <v>13.1966</v>
      </c>
      <c r="O2592" s="4">
        <f t="shared" si="342"/>
        <v>8.1999845386000008</v>
      </c>
      <c r="P2592" s="5" t="s">
        <v>847</v>
      </c>
      <c r="Q2592" t="str">
        <f>VLOOKUP(P2592,Key!$A$2:$C$460,2,FALSE)</f>
        <v>Home - MDR</v>
      </c>
      <c r="R2592" t="str">
        <f>VLOOKUP(P2592,Key!$A$2:$C$460,3,FALSE)</f>
        <v>Home - MDR</v>
      </c>
      <c r="S2592" t="str">
        <f>VLOOKUP(P2592,Key!$A$2:$D$460,4,FALSE)</f>
        <v>Home - MDR</v>
      </c>
      <c r="T2592" s="5" t="b">
        <v>1</v>
      </c>
      <c r="U2592" s="4">
        <f t="shared" si="337"/>
        <v>15777.690239358491</v>
      </c>
    </row>
    <row r="2593" spans="1:21" x14ac:dyDescent="0.2">
      <c r="A2593">
        <v>13327957810</v>
      </c>
      <c r="B2593" t="s">
        <v>2286</v>
      </c>
      <c r="D2593" s="9">
        <v>45668</v>
      </c>
      <c r="F2593" s="7">
        <f t="shared" si="336"/>
        <v>45668</v>
      </c>
      <c r="G2593" s="6">
        <f t="shared" si="338"/>
        <v>1</v>
      </c>
      <c r="H2593" s="6">
        <f t="shared" si="339"/>
        <v>11</v>
      </c>
      <c r="I2593" s="6">
        <f t="shared" si="340"/>
        <v>2025</v>
      </c>
      <c r="J2593" t="s">
        <v>1117</v>
      </c>
      <c r="K2593" t="s">
        <v>5</v>
      </c>
      <c r="L2593">
        <v>3900</v>
      </c>
      <c r="M2593">
        <v>12392</v>
      </c>
      <c r="N2593" s="4">
        <f t="shared" si="341"/>
        <v>12.391999999999999</v>
      </c>
      <c r="O2593" s="4">
        <f t="shared" si="342"/>
        <v>7.700029432</v>
      </c>
      <c r="P2593" s="5" t="s">
        <v>847</v>
      </c>
      <c r="Q2593" t="str">
        <f>VLOOKUP(P2593,Key!$A$2:$C$460,2,FALSE)</f>
        <v>Home - MDR</v>
      </c>
      <c r="R2593" t="str">
        <f>VLOOKUP(P2593,Key!$A$2:$C$460,3,FALSE)</f>
        <v>Home - MDR</v>
      </c>
      <c r="S2593" t="str">
        <f>VLOOKUP(P2593,Key!$A$2:$D$460,4,FALSE)</f>
        <v>Home - MDR</v>
      </c>
      <c r="T2593" s="5" t="b">
        <v>1</v>
      </c>
      <c r="U2593" s="4">
        <f t="shared" si="337"/>
        <v>15785.390268790492</v>
      </c>
    </row>
    <row r="2594" spans="1:21" x14ac:dyDescent="0.2">
      <c r="A2594">
        <v>13337413280</v>
      </c>
      <c r="B2594" t="s">
        <v>2287</v>
      </c>
      <c r="D2594" s="9">
        <v>45669</v>
      </c>
      <c r="F2594" s="7">
        <f t="shared" si="336"/>
        <v>45669</v>
      </c>
      <c r="G2594" s="6">
        <f t="shared" si="338"/>
        <v>1</v>
      </c>
      <c r="H2594" s="6">
        <f t="shared" si="339"/>
        <v>12</v>
      </c>
      <c r="I2594" s="6">
        <f t="shared" si="340"/>
        <v>2025</v>
      </c>
      <c r="J2594" t="s">
        <v>4</v>
      </c>
      <c r="K2594" t="s">
        <v>5</v>
      </c>
      <c r="L2594">
        <v>2527</v>
      </c>
      <c r="M2594">
        <v>8340.2999999999993</v>
      </c>
      <c r="N2594" s="4">
        <f t="shared" si="341"/>
        <v>8.3402999999999992</v>
      </c>
      <c r="O2594" s="4">
        <f t="shared" si="342"/>
        <v>5.1824205512999999</v>
      </c>
      <c r="P2594" s="5" t="s">
        <v>847</v>
      </c>
      <c r="Q2594" t="str">
        <f>VLOOKUP(P2594,Key!$A$2:$C$460,2,FALSE)</f>
        <v>Home - MDR</v>
      </c>
      <c r="R2594" t="str">
        <f>VLOOKUP(P2594,Key!$A$2:$C$460,3,FALSE)</f>
        <v>Home - MDR</v>
      </c>
      <c r="S2594" t="str">
        <f>VLOOKUP(P2594,Key!$A$2:$D$460,4,FALSE)</f>
        <v>Home - MDR</v>
      </c>
      <c r="T2594" s="5" t="b">
        <v>0</v>
      </c>
      <c r="U2594" s="4">
        <f t="shared" si="337"/>
        <v>15790.572689341792</v>
      </c>
    </row>
    <row r="2595" spans="1:21" x14ac:dyDescent="0.2">
      <c r="A2595">
        <v>13345245007</v>
      </c>
      <c r="B2595" t="s">
        <v>2288</v>
      </c>
      <c r="D2595" s="9">
        <v>45670</v>
      </c>
      <c r="F2595" s="7">
        <f t="shared" si="336"/>
        <v>45670</v>
      </c>
      <c r="G2595" s="6">
        <f t="shared" si="338"/>
        <v>1</v>
      </c>
      <c r="H2595" s="6">
        <f t="shared" si="339"/>
        <v>13</v>
      </c>
      <c r="I2595" s="6">
        <f t="shared" si="340"/>
        <v>2025</v>
      </c>
      <c r="J2595" t="s">
        <v>4</v>
      </c>
      <c r="K2595" t="s">
        <v>5</v>
      </c>
      <c r="L2595">
        <v>3578</v>
      </c>
      <c r="M2595">
        <v>11666.8</v>
      </c>
      <c r="N2595" s="4">
        <f t="shared" si="341"/>
        <v>11.666799999999999</v>
      </c>
      <c r="O2595" s="4">
        <f t="shared" si="342"/>
        <v>7.2494111827999994</v>
      </c>
      <c r="P2595" s="5" t="s">
        <v>847</v>
      </c>
      <c r="Q2595" t="str">
        <f>VLOOKUP(P2595,Key!$A$2:$C$460,2,FALSE)</f>
        <v>Home - MDR</v>
      </c>
      <c r="R2595" t="str">
        <f>VLOOKUP(P2595,Key!$A$2:$C$460,3,FALSE)</f>
        <v>Home - MDR</v>
      </c>
      <c r="S2595" t="str">
        <f>VLOOKUP(P2595,Key!$A$2:$D$460,4,FALSE)</f>
        <v>Home - MDR</v>
      </c>
      <c r="T2595" s="5" t="b">
        <v>0</v>
      </c>
      <c r="U2595" s="4">
        <f t="shared" si="337"/>
        <v>15797.822100524592</v>
      </c>
    </row>
    <row r="2596" spans="1:21" x14ac:dyDescent="0.2">
      <c r="A2596">
        <v>13355176609</v>
      </c>
      <c r="B2596" t="s">
        <v>2289</v>
      </c>
      <c r="D2596" s="9">
        <v>45671</v>
      </c>
      <c r="F2596" s="7">
        <f t="shared" si="336"/>
        <v>45671</v>
      </c>
      <c r="G2596" s="6">
        <f t="shared" si="338"/>
        <v>1</v>
      </c>
      <c r="H2596" s="6">
        <f t="shared" si="339"/>
        <v>14</v>
      </c>
      <c r="I2596" s="6">
        <f t="shared" si="340"/>
        <v>2025</v>
      </c>
      <c r="J2596" t="s">
        <v>1117</v>
      </c>
      <c r="K2596" t="s">
        <v>5</v>
      </c>
      <c r="L2596">
        <v>3600</v>
      </c>
      <c r="M2596">
        <v>11909.2</v>
      </c>
      <c r="N2596" s="4">
        <f t="shared" si="341"/>
        <v>11.9092</v>
      </c>
      <c r="O2596" s="4">
        <f t="shared" si="342"/>
        <v>7.400031513200001</v>
      </c>
      <c r="P2596" s="5" t="s">
        <v>847</v>
      </c>
      <c r="Q2596" t="str">
        <f>VLOOKUP(P2596,Key!$A$2:$C$460,2,FALSE)</f>
        <v>Home - MDR</v>
      </c>
      <c r="R2596" t="str">
        <f>VLOOKUP(P2596,Key!$A$2:$C$460,3,FALSE)</f>
        <v>Home - MDR</v>
      </c>
      <c r="S2596" t="str">
        <f>VLOOKUP(P2596,Key!$A$2:$D$460,4,FALSE)</f>
        <v>Home - MDR</v>
      </c>
      <c r="T2596" s="5" t="b">
        <v>1</v>
      </c>
      <c r="U2596" s="4">
        <f t="shared" si="337"/>
        <v>15805.222132037792</v>
      </c>
    </row>
    <row r="2597" spans="1:21" x14ac:dyDescent="0.2">
      <c r="A2597">
        <v>13363667272</v>
      </c>
      <c r="B2597" t="s">
        <v>2290</v>
      </c>
      <c r="D2597" s="9">
        <v>45672</v>
      </c>
      <c r="F2597" s="7">
        <f t="shared" si="336"/>
        <v>45672</v>
      </c>
      <c r="G2597" s="6">
        <f t="shared" si="338"/>
        <v>1</v>
      </c>
      <c r="H2597" s="6">
        <f t="shared" si="339"/>
        <v>15</v>
      </c>
      <c r="I2597" s="6">
        <f t="shared" si="340"/>
        <v>2025</v>
      </c>
      <c r="J2597" t="s">
        <v>1117</v>
      </c>
      <c r="K2597" t="s">
        <v>5</v>
      </c>
      <c r="L2597">
        <v>3900</v>
      </c>
      <c r="M2597">
        <v>12231</v>
      </c>
      <c r="N2597" s="4">
        <f t="shared" si="341"/>
        <v>12.231</v>
      </c>
      <c r="O2597" s="4">
        <f t="shared" si="342"/>
        <v>7.599988701</v>
      </c>
      <c r="P2597" s="5" t="s">
        <v>847</v>
      </c>
      <c r="Q2597" t="str">
        <f>VLOOKUP(P2597,Key!$A$2:$C$460,2,FALSE)</f>
        <v>Home - MDR</v>
      </c>
      <c r="R2597" t="str">
        <f>VLOOKUP(P2597,Key!$A$2:$C$460,3,FALSE)</f>
        <v>Home - MDR</v>
      </c>
      <c r="S2597" t="str">
        <f>VLOOKUP(P2597,Key!$A$2:$D$460,4,FALSE)</f>
        <v>Home - MDR</v>
      </c>
      <c r="T2597" s="5" t="b">
        <v>1</v>
      </c>
      <c r="U2597" s="4">
        <f t="shared" si="337"/>
        <v>15812.822120738792</v>
      </c>
    </row>
    <row r="2598" spans="1:21" x14ac:dyDescent="0.2">
      <c r="A2598">
        <v>13373322577</v>
      </c>
      <c r="B2598" t="s">
        <v>2291</v>
      </c>
      <c r="D2598" s="9">
        <v>45673</v>
      </c>
      <c r="F2598" s="7">
        <f t="shared" si="336"/>
        <v>45673</v>
      </c>
      <c r="G2598" s="6">
        <f t="shared" si="338"/>
        <v>1</v>
      </c>
      <c r="H2598" s="6">
        <f t="shared" si="339"/>
        <v>16</v>
      </c>
      <c r="I2598" s="6">
        <f t="shared" si="340"/>
        <v>2025</v>
      </c>
      <c r="J2598" t="s">
        <v>7</v>
      </c>
      <c r="K2598" t="s">
        <v>5</v>
      </c>
      <c r="L2598">
        <v>3737</v>
      </c>
      <c r="M2598">
        <v>12404.5</v>
      </c>
      <c r="N2598" s="4">
        <f t="shared" si="341"/>
        <v>12.404500000000001</v>
      </c>
      <c r="O2598" s="4">
        <f t="shared" si="342"/>
        <v>7.7077965695000001</v>
      </c>
      <c r="P2598" s="5" t="s">
        <v>847</v>
      </c>
      <c r="Q2598" t="str">
        <f>VLOOKUP(P2598,Key!$A$2:$C$460,2,FALSE)</f>
        <v>Home - MDR</v>
      </c>
      <c r="R2598" t="str">
        <f>VLOOKUP(P2598,Key!$A$2:$C$460,3,FALSE)</f>
        <v>Home - MDR</v>
      </c>
      <c r="S2598" t="str">
        <f>VLOOKUP(P2598,Key!$A$2:$D$460,4,FALSE)</f>
        <v>Home - MDR</v>
      </c>
      <c r="T2598" s="5" t="b">
        <v>0</v>
      </c>
      <c r="U2598" s="4">
        <f t="shared" si="337"/>
        <v>15820.529917308293</v>
      </c>
    </row>
    <row r="2599" spans="1:21" x14ac:dyDescent="0.2">
      <c r="A2599">
        <v>13381197469</v>
      </c>
      <c r="B2599" t="s">
        <v>2292</v>
      </c>
      <c r="D2599" s="9">
        <v>45674</v>
      </c>
      <c r="F2599" s="7">
        <f t="shared" ref="F2599:F2662" si="343">DATE(I2599,G2599,H2599)</f>
        <v>45674</v>
      </c>
      <c r="G2599" s="6">
        <f t="shared" si="338"/>
        <v>1</v>
      </c>
      <c r="H2599" s="6">
        <f t="shared" si="339"/>
        <v>17</v>
      </c>
      <c r="I2599" s="6">
        <f t="shared" si="340"/>
        <v>2025</v>
      </c>
      <c r="J2599" t="s">
        <v>7</v>
      </c>
      <c r="K2599" t="s">
        <v>5</v>
      </c>
      <c r="L2599">
        <v>3493</v>
      </c>
      <c r="M2599">
        <v>11965.5</v>
      </c>
      <c r="N2599" s="4">
        <f t="shared" si="341"/>
        <v>11.9655</v>
      </c>
      <c r="O2599" s="4">
        <f t="shared" si="342"/>
        <v>7.4350147005</v>
      </c>
      <c r="P2599" s="5" t="s">
        <v>847</v>
      </c>
      <c r="Q2599" t="str">
        <f>VLOOKUP(P2599,Key!$A$2:$C$460,2,FALSE)</f>
        <v>Home - MDR</v>
      </c>
      <c r="R2599" t="str">
        <f>VLOOKUP(P2599,Key!$A$2:$C$460,3,FALSE)</f>
        <v>Home - MDR</v>
      </c>
      <c r="S2599" t="str">
        <f>VLOOKUP(P2599,Key!$A$2:$D$460,4,FALSE)</f>
        <v>Home - MDR</v>
      </c>
      <c r="T2599" s="5" t="b">
        <v>0</v>
      </c>
      <c r="U2599" s="4">
        <f t="shared" si="337"/>
        <v>15827.964932008794</v>
      </c>
    </row>
    <row r="2600" spans="1:21" x14ac:dyDescent="0.2">
      <c r="A2600">
        <v>13390495114</v>
      </c>
      <c r="B2600" t="s">
        <v>2293</v>
      </c>
      <c r="D2600" s="9">
        <v>45675</v>
      </c>
      <c r="F2600" s="7">
        <f t="shared" si="343"/>
        <v>45675</v>
      </c>
      <c r="G2600" s="6">
        <f t="shared" si="338"/>
        <v>1</v>
      </c>
      <c r="H2600" s="6">
        <f t="shared" si="339"/>
        <v>18</v>
      </c>
      <c r="I2600" s="6">
        <f t="shared" si="340"/>
        <v>2025</v>
      </c>
      <c r="J2600" t="s">
        <v>7</v>
      </c>
      <c r="K2600" t="s">
        <v>5</v>
      </c>
      <c r="L2600">
        <v>3574</v>
      </c>
      <c r="M2600">
        <v>11639</v>
      </c>
      <c r="N2600" s="4">
        <f t="shared" si="341"/>
        <v>11.638999999999999</v>
      </c>
      <c r="O2600" s="4">
        <f t="shared" si="342"/>
        <v>7.2321370690000002</v>
      </c>
      <c r="P2600" s="5" t="s">
        <v>847</v>
      </c>
      <c r="Q2600" t="str">
        <f>VLOOKUP(P2600,Key!$A$2:$C$460,2,FALSE)</f>
        <v>Home - MDR</v>
      </c>
      <c r="R2600" t="str">
        <f>VLOOKUP(P2600,Key!$A$2:$C$460,3,FALSE)</f>
        <v>Home - MDR</v>
      </c>
      <c r="S2600" t="str">
        <f>VLOOKUP(P2600,Key!$A$2:$D$460,4,FALSE)</f>
        <v>Home - MDR</v>
      </c>
      <c r="T2600" s="5" t="b">
        <v>0</v>
      </c>
      <c r="U2600" s="4">
        <f t="shared" si="337"/>
        <v>15835.197069077794</v>
      </c>
    </row>
    <row r="2601" spans="1:21" x14ac:dyDescent="0.2">
      <c r="A2601">
        <v>13399658601</v>
      </c>
      <c r="B2601" t="s">
        <v>2294</v>
      </c>
      <c r="D2601" s="9">
        <v>45676</v>
      </c>
      <c r="F2601" s="7">
        <f t="shared" si="343"/>
        <v>45676</v>
      </c>
      <c r="G2601" s="6">
        <f t="shared" si="338"/>
        <v>1</v>
      </c>
      <c r="H2601" s="6">
        <f t="shared" si="339"/>
        <v>19</v>
      </c>
      <c r="I2601" s="6">
        <f t="shared" si="340"/>
        <v>2025</v>
      </c>
      <c r="J2601" t="s">
        <v>4</v>
      </c>
      <c r="K2601" t="s">
        <v>5</v>
      </c>
      <c r="L2601">
        <v>2029</v>
      </c>
      <c r="M2601">
        <v>6753.5</v>
      </c>
      <c r="N2601" s="4">
        <f t="shared" si="341"/>
        <v>6.7534999999999998</v>
      </c>
      <c r="O2601" s="4">
        <f t="shared" si="342"/>
        <v>4.1964290484999998</v>
      </c>
      <c r="P2601" s="5" t="s">
        <v>847</v>
      </c>
      <c r="Q2601" t="str">
        <f>VLOOKUP(P2601,Key!$A$2:$C$460,2,FALSE)</f>
        <v>Home - MDR</v>
      </c>
      <c r="R2601" t="str">
        <f>VLOOKUP(P2601,Key!$A$2:$C$460,3,FALSE)</f>
        <v>Home - MDR</v>
      </c>
      <c r="S2601" t="str">
        <f>VLOOKUP(P2601,Key!$A$2:$D$460,4,FALSE)</f>
        <v>Home - MDR</v>
      </c>
      <c r="T2601" s="5" t="b">
        <v>0</v>
      </c>
      <c r="U2601" s="4">
        <f t="shared" si="337"/>
        <v>15839.393498126294</v>
      </c>
    </row>
    <row r="2602" spans="1:21" x14ac:dyDescent="0.2">
      <c r="A2602">
        <v>13407182325</v>
      </c>
      <c r="B2602" t="s">
        <v>2295</v>
      </c>
      <c r="D2602" s="9">
        <v>45677</v>
      </c>
      <c r="F2602" s="7">
        <f t="shared" si="343"/>
        <v>45677</v>
      </c>
      <c r="G2602" s="6">
        <f t="shared" si="338"/>
        <v>1</v>
      </c>
      <c r="H2602" s="6">
        <f t="shared" si="339"/>
        <v>20</v>
      </c>
      <c r="I2602" s="6">
        <f t="shared" si="340"/>
        <v>2025</v>
      </c>
      <c r="J2602" t="s">
        <v>4</v>
      </c>
      <c r="K2602" t="s">
        <v>5</v>
      </c>
      <c r="L2602">
        <v>3516</v>
      </c>
      <c r="M2602">
        <v>11546.6</v>
      </c>
      <c r="N2602" s="4">
        <f t="shared" si="341"/>
        <v>11.5466</v>
      </c>
      <c r="O2602" s="4">
        <f t="shared" si="342"/>
        <v>7.1747223886000002</v>
      </c>
      <c r="P2602" s="5" t="s">
        <v>847</v>
      </c>
      <c r="Q2602" t="str">
        <f>VLOOKUP(P2602,Key!$A$2:$C$460,2,FALSE)</f>
        <v>Home - MDR</v>
      </c>
      <c r="R2602" t="str">
        <f>VLOOKUP(P2602,Key!$A$2:$C$460,3,FALSE)</f>
        <v>Home - MDR</v>
      </c>
      <c r="S2602" t="str">
        <f>VLOOKUP(P2602,Key!$A$2:$D$460,4,FALSE)</f>
        <v>Home - MDR</v>
      </c>
      <c r="T2602" s="5" t="b">
        <v>0</v>
      </c>
      <c r="U2602" s="4">
        <f t="shared" si="337"/>
        <v>15846.568220514893</v>
      </c>
    </row>
    <row r="2603" spans="1:21" x14ac:dyDescent="0.2">
      <c r="A2603">
        <v>13416933831</v>
      </c>
      <c r="B2603" t="s">
        <v>2296</v>
      </c>
      <c r="D2603" s="9">
        <v>45678</v>
      </c>
      <c r="F2603" s="7">
        <f t="shared" si="343"/>
        <v>45678</v>
      </c>
      <c r="G2603" s="6">
        <f t="shared" si="338"/>
        <v>1</v>
      </c>
      <c r="H2603" s="6">
        <f t="shared" si="339"/>
        <v>21</v>
      </c>
      <c r="I2603" s="6">
        <f t="shared" si="340"/>
        <v>2025</v>
      </c>
      <c r="J2603" t="s">
        <v>7</v>
      </c>
      <c r="K2603" t="s">
        <v>5</v>
      </c>
      <c r="L2603">
        <v>3620</v>
      </c>
      <c r="M2603">
        <v>11959.7</v>
      </c>
      <c r="N2603" s="4">
        <f t="shared" si="341"/>
        <v>11.959700000000002</v>
      </c>
      <c r="O2603" s="4">
        <f t="shared" si="342"/>
        <v>7.4314107487000003</v>
      </c>
      <c r="P2603" s="5" t="s">
        <v>847</v>
      </c>
      <c r="Q2603" t="str">
        <f>VLOOKUP(P2603,Key!$A$2:$C$460,2,FALSE)</f>
        <v>Home - MDR</v>
      </c>
      <c r="R2603" t="str">
        <f>VLOOKUP(P2603,Key!$A$2:$C$460,3,FALSE)</f>
        <v>Home - MDR</v>
      </c>
      <c r="S2603" t="str">
        <f>VLOOKUP(P2603,Key!$A$2:$D$460,4,FALSE)</f>
        <v>Home - MDR</v>
      </c>
      <c r="T2603" s="5" t="b">
        <v>0</v>
      </c>
      <c r="U2603" s="4">
        <f t="shared" si="337"/>
        <v>15853.999631263594</v>
      </c>
    </row>
    <row r="2604" spans="1:21" x14ac:dyDescent="0.2">
      <c r="A2604">
        <v>13425401900</v>
      </c>
      <c r="B2604" t="s">
        <v>2297</v>
      </c>
      <c r="D2604" s="9">
        <v>45679</v>
      </c>
      <c r="F2604" s="7">
        <f t="shared" si="343"/>
        <v>45679</v>
      </c>
      <c r="G2604" s="6">
        <f t="shared" si="338"/>
        <v>1</v>
      </c>
      <c r="H2604" s="6">
        <f t="shared" si="339"/>
        <v>22</v>
      </c>
      <c r="I2604" s="6">
        <f t="shared" si="340"/>
        <v>2025</v>
      </c>
      <c r="J2604" t="s">
        <v>4</v>
      </c>
      <c r="K2604" t="s">
        <v>5</v>
      </c>
      <c r="L2604">
        <v>3632</v>
      </c>
      <c r="M2604">
        <v>11849.2</v>
      </c>
      <c r="N2604" s="4">
        <f t="shared" si="341"/>
        <v>11.849200000000002</v>
      </c>
      <c r="O2604" s="4">
        <f t="shared" si="342"/>
        <v>7.3627492532000005</v>
      </c>
      <c r="P2604" s="5" t="s">
        <v>847</v>
      </c>
      <c r="Q2604" t="str">
        <f>VLOOKUP(P2604,Key!$A$2:$C$460,2,FALSE)</f>
        <v>Home - MDR</v>
      </c>
      <c r="R2604" t="str">
        <f>VLOOKUP(P2604,Key!$A$2:$C$460,3,FALSE)</f>
        <v>Home - MDR</v>
      </c>
      <c r="S2604" t="str">
        <f>VLOOKUP(P2604,Key!$A$2:$D$460,4,FALSE)</f>
        <v>Home - MDR</v>
      </c>
      <c r="T2604" s="5" t="b">
        <v>0</v>
      </c>
      <c r="U2604" s="4">
        <f t="shared" si="337"/>
        <v>15861.362380516794</v>
      </c>
    </row>
    <row r="2605" spans="1:21" x14ac:dyDescent="0.2">
      <c r="A2605">
        <v>13434199551</v>
      </c>
      <c r="B2605" t="s">
        <v>2298</v>
      </c>
      <c r="D2605" s="9">
        <v>45680</v>
      </c>
      <c r="F2605" s="7">
        <f t="shared" si="343"/>
        <v>45680</v>
      </c>
      <c r="G2605" s="6">
        <f t="shared" si="338"/>
        <v>1</v>
      </c>
      <c r="H2605" s="6">
        <f t="shared" si="339"/>
        <v>23</v>
      </c>
      <c r="I2605" s="6">
        <f t="shared" si="340"/>
        <v>2025</v>
      </c>
      <c r="J2605" t="s">
        <v>7</v>
      </c>
      <c r="K2605" t="s">
        <v>5</v>
      </c>
      <c r="L2605">
        <v>3907</v>
      </c>
      <c r="M2605">
        <v>12524.4</v>
      </c>
      <c r="N2605" s="4">
        <f t="shared" si="341"/>
        <v>12.5244</v>
      </c>
      <c r="O2605" s="4">
        <f t="shared" si="342"/>
        <v>7.7822989523999997</v>
      </c>
      <c r="P2605" s="5" t="s">
        <v>847</v>
      </c>
      <c r="Q2605" t="str">
        <f>VLOOKUP(P2605,Key!$A$2:$C$460,2,FALSE)</f>
        <v>Home - MDR</v>
      </c>
      <c r="R2605" t="str">
        <f>VLOOKUP(P2605,Key!$A$2:$C$460,3,FALSE)</f>
        <v>Home - MDR</v>
      </c>
      <c r="S2605" t="str">
        <f>VLOOKUP(P2605,Key!$A$2:$D$460,4,FALSE)</f>
        <v>Home - MDR</v>
      </c>
      <c r="T2605" s="5" t="b">
        <v>0</v>
      </c>
      <c r="U2605" s="4">
        <f t="shared" si="337"/>
        <v>15869.144679469193</v>
      </c>
    </row>
    <row r="2606" spans="1:21" x14ac:dyDescent="0.2">
      <c r="A2606">
        <v>13442016142</v>
      </c>
      <c r="B2606" t="s">
        <v>2299</v>
      </c>
      <c r="D2606" s="9">
        <v>45681</v>
      </c>
      <c r="F2606" s="7">
        <f t="shared" si="343"/>
        <v>45681</v>
      </c>
      <c r="G2606" s="6">
        <f t="shared" si="338"/>
        <v>1</v>
      </c>
      <c r="H2606" s="6">
        <f t="shared" si="339"/>
        <v>24</v>
      </c>
      <c r="I2606" s="6">
        <f t="shared" si="340"/>
        <v>2025</v>
      </c>
      <c r="J2606" t="s">
        <v>7</v>
      </c>
      <c r="K2606" t="s">
        <v>5</v>
      </c>
      <c r="L2606">
        <v>3597</v>
      </c>
      <c r="M2606">
        <v>11915.5</v>
      </c>
      <c r="N2606" s="4">
        <f t="shared" si="341"/>
        <v>11.9155</v>
      </c>
      <c r="O2606" s="4">
        <f t="shared" si="342"/>
        <v>7.4039461505000004</v>
      </c>
      <c r="P2606" s="5" t="s">
        <v>847</v>
      </c>
      <c r="Q2606" t="str">
        <f>VLOOKUP(P2606,Key!$A$2:$C$460,2,FALSE)</f>
        <v>Home - MDR</v>
      </c>
      <c r="R2606" t="str">
        <f>VLOOKUP(P2606,Key!$A$2:$C$460,3,FALSE)</f>
        <v>Home - MDR</v>
      </c>
      <c r="S2606" t="str">
        <f>VLOOKUP(P2606,Key!$A$2:$D$460,4,FALSE)</f>
        <v>Home - MDR</v>
      </c>
      <c r="T2606" s="5" t="b">
        <v>0</v>
      </c>
      <c r="U2606" s="4">
        <f t="shared" si="337"/>
        <v>15876.548625619693</v>
      </c>
    </row>
    <row r="2607" spans="1:21" x14ac:dyDescent="0.2">
      <c r="A2607">
        <v>13451244771</v>
      </c>
      <c r="B2607" t="s">
        <v>2300</v>
      </c>
      <c r="D2607" s="9">
        <v>45682</v>
      </c>
      <c r="F2607" s="7">
        <f t="shared" si="343"/>
        <v>45682</v>
      </c>
      <c r="G2607" s="6">
        <f t="shared" si="338"/>
        <v>1</v>
      </c>
      <c r="H2607" s="6">
        <f t="shared" si="339"/>
        <v>25</v>
      </c>
      <c r="I2607" s="6">
        <f t="shared" si="340"/>
        <v>2025</v>
      </c>
      <c r="J2607" t="s">
        <v>7</v>
      </c>
      <c r="K2607" t="s">
        <v>5</v>
      </c>
      <c r="L2607">
        <v>3586</v>
      </c>
      <c r="M2607">
        <v>11669.3</v>
      </c>
      <c r="N2607" s="4">
        <f t="shared" si="341"/>
        <v>11.6693</v>
      </c>
      <c r="O2607" s="4">
        <f t="shared" si="342"/>
        <v>7.2509646102999996</v>
      </c>
      <c r="P2607" s="5" t="s">
        <v>847</v>
      </c>
      <c r="Q2607" t="str">
        <f>VLOOKUP(P2607,Key!$A$2:$C$460,2,FALSE)</f>
        <v>Home - MDR</v>
      </c>
      <c r="R2607" t="str">
        <f>VLOOKUP(P2607,Key!$A$2:$C$460,3,FALSE)</f>
        <v>Home - MDR</v>
      </c>
      <c r="S2607" t="str">
        <f>VLOOKUP(P2607,Key!$A$2:$D$460,4,FALSE)</f>
        <v>Home - MDR</v>
      </c>
      <c r="T2607" s="5" t="b">
        <v>0</v>
      </c>
      <c r="U2607" s="4">
        <f t="shared" si="337"/>
        <v>15883.799590229994</v>
      </c>
    </row>
    <row r="2608" spans="1:21" x14ac:dyDescent="0.2">
      <c r="A2608">
        <v>13460847856</v>
      </c>
      <c r="B2608" t="s">
        <v>2301</v>
      </c>
      <c r="D2608" s="9">
        <v>45683</v>
      </c>
      <c r="F2608" s="7">
        <f t="shared" si="343"/>
        <v>45683</v>
      </c>
      <c r="G2608" s="6">
        <f t="shared" si="338"/>
        <v>1</v>
      </c>
      <c r="H2608" s="6">
        <f t="shared" si="339"/>
        <v>26</v>
      </c>
      <c r="I2608" s="6">
        <f t="shared" si="340"/>
        <v>2025</v>
      </c>
      <c r="J2608" t="s">
        <v>1117</v>
      </c>
      <c r="K2608" t="s">
        <v>5</v>
      </c>
      <c r="L2608">
        <v>2760</v>
      </c>
      <c r="M2608">
        <v>8851.4</v>
      </c>
      <c r="N2608" s="4">
        <f t="shared" si="341"/>
        <v>8.8513999999999999</v>
      </c>
      <c r="O2608" s="4">
        <f t="shared" si="342"/>
        <v>5.5000032693999996</v>
      </c>
      <c r="P2608" s="5" t="s">
        <v>847</v>
      </c>
      <c r="Q2608" t="str">
        <f>VLOOKUP(P2608,Key!$A$2:$C$460,2,FALSE)</f>
        <v>Home - MDR</v>
      </c>
      <c r="R2608" t="str">
        <f>VLOOKUP(P2608,Key!$A$2:$C$460,3,FALSE)</f>
        <v>Home - MDR</v>
      </c>
      <c r="S2608" t="str">
        <f>VLOOKUP(P2608,Key!$A$2:$D$460,4,FALSE)</f>
        <v>Home - MDR</v>
      </c>
      <c r="T2608" s="5" t="b">
        <v>1</v>
      </c>
      <c r="U2608" s="4">
        <f t="shared" si="337"/>
        <v>15889.299593499394</v>
      </c>
    </row>
    <row r="2609" spans="1:21" x14ac:dyDescent="0.2">
      <c r="A2609">
        <v>13468265502</v>
      </c>
      <c r="B2609" t="s">
        <v>2302</v>
      </c>
      <c r="D2609" s="9">
        <v>45684</v>
      </c>
      <c r="F2609" s="7">
        <f t="shared" si="343"/>
        <v>45684</v>
      </c>
      <c r="G2609" s="6">
        <f t="shared" si="338"/>
        <v>1</v>
      </c>
      <c r="H2609" s="6">
        <f t="shared" si="339"/>
        <v>27</v>
      </c>
      <c r="I2609" s="6">
        <f t="shared" si="340"/>
        <v>2025</v>
      </c>
      <c r="J2609" t="s">
        <v>1117</v>
      </c>
      <c r="K2609" t="s">
        <v>5</v>
      </c>
      <c r="L2609">
        <v>3900</v>
      </c>
      <c r="M2609">
        <v>12231</v>
      </c>
      <c r="N2609" s="4">
        <f t="shared" si="341"/>
        <v>12.231</v>
      </c>
      <c r="O2609" s="4">
        <f t="shared" si="342"/>
        <v>7.599988701</v>
      </c>
      <c r="P2609" s="5" t="s">
        <v>847</v>
      </c>
      <c r="Q2609" t="str">
        <f>VLOOKUP(P2609,Key!$A$2:$C$460,2,FALSE)</f>
        <v>Home - MDR</v>
      </c>
      <c r="R2609" t="str">
        <f>VLOOKUP(P2609,Key!$A$2:$C$460,3,FALSE)</f>
        <v>Home - MDR</v>
      </c>
      <c r="S2609" t="str">
        <f>VLOOKUP(P2609,Key!$A$2:$D$460,4,FALSE)</f>
        <v>Home - MDR</v>
      </c>
      <c r="T2609" s="5" t="b">
        <v>1</v>
      </c>
      <c r="U2609" s="4">
        <f t="shared" si="337"/>
        <v>15896.899582200394</v>
      </c>
    </row>
    <row r="2610" spans="1:21" x14ac:dyDescent="0.2">
      <c r="A2610">
        <v>13477730254</v>
      </c>
      <c r="B2610" t="s">
        <v>2303</v>
      </c>
      <c r="D2610" s="9">
        <v>45685</v>
      </c>
      <c r="F2610" s="7">
        <f t="shared" si="343"/>
        <v>45685</v>
      </c>
      <c r="G2610" s="6">
        <f t="shared" si="338"/>
        <v>1</v>
      </c>
      <c r="H2610" s="6">
        <f t="shared" si="339"/>
        <v>28</v>
      </c>
      <c r="I2610" s="6">
        <f t="shared" si="340"/>
        <v>2025</v>
      </c>
      <c r="J2610" t="s">
        <v>7</v>
      </c>
      <c r="K2610" t="s">
        <v>5</v>
      </c>
      <c r="L2610">
        <v>3555</v>
      </c>
      <c r="M2610">
        <v>11916.1</v>
      </c>
      <c r="N2610" s="4">
        <f t="shared" si="341"/>
        <v>11.9161</v>
      </c>
      <c r="O2610" s="4">
        <f t="shared" si="342"/>
        <v>7.4043189731000005</v>
      </c>
      <c r="P2610" s="5" t="s">
        <v>847</v>
      </c>
      <c r="Q2610" t="str">
        <f>VLOOKUP(P2610,Key!$A$2:$C$460,2,FALSE)</f>
        <v>Home - MDR</v>
      </c>
      <c r="R2610" t="str">
        <f>VLOOKUP(P2610,Key!$A$2:$C$460,3,FALSE)</f>
        <v>Home - MDR</v>
      </c>
      <c r="S2610" t="str">
        <f>VLOOKUP(P2610,Key!$A$2:$D$460,4,FALSE)</f>
        <v>Home - MDR</v>
      </c>
      <c r="T2610" s="5" t="b">
        <v>0</v>
      </c>
      <c r="U2610" s="4">
        <f t="shared" si="337"/>
        <v>15904.303901173495</v>
      </c>
    </row>
    <row r="2611" spans="1:21" x14ac:dyDescent="0.2">
      <c r="A2611">
        <v>13486319829</v>
      </c>
      <c r="B2611" t="s">
        <v>2304</v>
      </c>
      <c r="D2611" s="9">
        <v>45686</v>
      </c>
      <c r="F2611" s="7">
        <f t="shared" si="343"/>
        <v>45686</v>
      </c>
      <c r="G2611" s="6">
        <f t="shared" si="338"/>
        <v>1</v>
      </c>
      <c r="H2611" s="6">
        <f t="shared" si="339"/>
        <v>29</v>
      </c>
      <c r="I2611" s="6">
        <f t="shared" si="340"/>
        <v>2025</v>
      </c>
      <c r="J2611" t="s">
        <v>4</v>
      </c>
      <c r="K2611" t="s">
        <v>5</v>
      </c>
      <c r="L2611">
        <v>3600</v>
      </c>
      <c r="M2611">
        <v>11979</v>
      </c>
      <c r="N2611" s="4">
        <f t="shared" si="341"/>
        <v>11.978999999999999</v>
      </c>
      <c r="O2611" s="4">
        <f t="shared" si="342"/>
        <v>7.4434032090000004</v>
      </c>
      <c r="P2611" s="5" t="s">
        <v>847</v>
      </c>
      <c r="Q2611" t="str">
        <f>VLOOKUP(P2611,Key!$A$2:$C$460,2,FALSE)</f>
        <v>Home - MDR</v>
      </c>
      <c r="R2611" t="str">
        <f>VLOOKUP(P2611,Key!$A$2:$C$460,3,FALSE)</f>
        <v>Home - MDR</v>
      </c>
      <c r="S2611" t="str">
        <f>VLOOKUP(P2611,Key!$A$2:$D$460,4,FALSE)</f>
        <v>Home - MDR</v>
      </c>
      <c r="T2611" s="5" t="b">
        <v>0</v>
      </c>
      <c r="U2611" s="4">
        <f t="shared" si="337"/>
        <v>15911.747304382494</v>
      </c>
    </row>
    <row r="2612" spans="1:21" x14ac:dyDescent="0.2">
      <c r="A2612">
        <v>13495460235</v>
      </c>
      <c r="B2612" t="s">
        <v>2305</v>
      </c>
      <c r="D2612" s="9">
        <v>45687</v>
      </c>
      <c r="F2612" s="7">
        <f t="shared" si="343"/>
        <v>45687</v>
      </c>
      <c r="G2612" s="6">
        <f t="shared" si="338"/>
        <v>1</v>
      </c>
      <c r="H2612" s="6">
        <f t="shared" si="339"/>
        <v>30</v>
      </c>
      <c r="I2612" s="6">
        <f t="shared" si="340"/>
        <v>2025</v>
      </c>
      <c r="J2612" t="s">
        <v>7</v>
      </c>
      <c r="K2612" t="s">
        <v>5</v>
      </c>
      <c r="L2612">
        <v>3653</v>
      </c>
      <c r="M2612">
        <v>12040.8</v>
      </c>
      <c r="N2612" s="4">
        <f t="shared" si="341"/>
        <v>12.040799999999999</v>
      </c>
      <c r="O2612" s="4">
        <f t="shared" si="342"/>
        <v>7.4818039367999996</v>
      </c>
      <c r="P2612" s="5" t="s">
        <v>847</v>
      </c>
      <c r="Q2612" t="str">
        <f>VLOOKUP(P2612,Key!$A$2:$C$460,2,FALSE)</f>
        <v>Home - MDR</v>
      </c>
      <c r="R2612" t="str">
        <f>VLOOKUP(P2612,Key!$A$2:$C$460,3,FALSE)</f>
        <v>Home - MDR</v>
      </c>
      <c r="S2612" t="str">
        <f>VLOOKUP(P2612,Key!$A$2:$D$460,4,FALSE)</f>
        <v>Home - MDR</v>
      </c>
      <c r="T2612" s="5" t="b">
        <v>0</v>
      </c>
      <c r="U2612" s="4">
        <f t="shared" si="337"/>
        <v>15919.229108319294</v>
      </c>
    </row>
    <row r="2613" spans="1:21" x14ac:dyDescent="0.2">
      <c r="A2613">
        <v>13503447214</v>
      </c>
      <c r="B2613" t="s">
        <v>2306</v>
      </c>
      <c r="D2613" s="9">
        <v>45688</v>
      </c>
      <c r="F2613" s="7">
        <f t="shared" si="343"/>
        <v>45688</v>
      </c>
      <c r="G2613" s="6">
        <f t="shared" si="338"/>
        <v>1</v>
      </c>
      <c r="H2613" s="6">
        <f t="shared" si="339"/>
        <v>31</v>
      </c>
      <c r="I2613" s="6">
        <f t="shared" si="340"/>
        <v>2025</v>
      </c>
      <c r="J2613" t="s">
        <v>4</v>
      </c>
      <c r="K2613" t="s">
        <v>5</v>
      </c>
      <c r="L2613">
        <v>3708</v>
      </c>
      <c r="M2613">
        <v>12218.1</v>
      </c>
      <c r="N2613" s="4">
        <f t="shared" si="341"/>
        <v>12.2181</v>
      </c>
      <c r="O2613" s="4">
        <f t="shared" si="342"/>
        <v>7.5919730151000007</v>
      </c>
      <c r="P2613" s="5" t="s">
        <v>847</v>
      </c>
      <c r="Q2613" t="str">
        <f>VLOOKUP(P2613,Key!$A$2:$C$460,2,FALSE)</f>
        <v>Home - MDR</v>
      </c>
      <c r="R2613" t="str">
        <f>VLOOKUP(P2613,Key!$A$2:$C$460,3,FALSE)</f>
        <v>Home - MDR</v>
      </c>
      <c r="S2613" t="str">
        <f>VLOOKUP(P2613,Key!$A$2:$D$460,4,FALSE)</f>
        <v>Home - MDR</v>
      </c>
      <c r="T2613" s="5" t="b">
        <v>0</v>
      </c>
      <c r="U2613" s="4">
        <f t="shared" si="337"/>
        <v>15926.821081334394</v>
      </c>
    </row>
    <row r="2614" spans="1:21" x14ac:dyDescent="0.2">
      <c r="A2614">
        <v>13512915610</v>
      </c>
      <c r="B2614" t="s">
        <v>2307</v>
      </c>
      <c r="D2614" s="9">
        <v>45689</v>
      </c>
      <c r="F2614" s="7">
        <f t="shared" si="343"/>
        <v>45689</v>
      </c>
      <c r="G2614" s="6">
        <f t="shared" si="338"/>
        <v>2</v>
      </c>
      <c r="H2614" s="6">
        <f t="shared" si="339"/>
        <v>1</v>
      </c>
      <c r="I2614" s="6">
        <f t="shared" si="340"/>
        <v>2025</v>
      </c>
      <c r="J2614" t="s">
        <v>2308</v>
      </c>
      <c r="K2614" t="s">
        <v>5</v>
      </c>
      <c r="L2614">
        <v>3600</v>
      </c>
      <c r="M2614">
        <v>11104.5</v>
      </c>
      <c r="N2614" s="4">
        <f t="shared" si="341"/>
        <v>11.1045</v>
      </c>
      <c r="O2614" s="4">
        <f t="shared" si="342"/>
        <v>6.9000142694999997</v>
      </c>
      <c r="P2614" s="5" t="s">
        <v>42</v>
      </c>
      <c r="Q2614" t="str">
        <f>VLOOKUP(P2614,Key!$A$2:$C$460,2,FALSE)</f>
        <v>Home - MDR</v>
      </c>
      <c r="R2614" t="str">
        <f>VLOOKUP(P2614,Key!$A$2:$C$460,3,FALSE)</f>
        <v>Home - MDR</v>
      </c>
      <c r="S2614" t="str">
        <f>VLOOKUP(P2614,Key!$A$2:$D$460,4,FALSE)</f>
        <v>Home - MDR</v>
      </c>
      <c r="T2614" s="5" t="b">
        <v>1</v>
      </c>
      <c r="U2614" s="4">
        <f t="shared" si="337"/>
        <v>15933.721095603894</v>
      </c>
    </row>
    <row r="2615" spans="1:21" x14ac:dyDescent="0.2">
      <c r="A2615">
        <v>13530414515</v>
      </c>
      <c r="B2615" t="s">
        <v>2309</v>
      </c>
      <c r="D2615" s="9">
        <v>45691</v>
      </c>
      <c r="F2615" s="7">
        <f t="shared" si="343"/>
        <v>45691</v>
      </c>
      <c r="G2615" s="6">
        <f t="shared" si="338"/>
        <v>2</v>
      </c>
      <c r="H2615" s="6">
        <f t="shared" si="339"/>
        <v>3</v>
      </c>
      <c r="I2615" s="6">
        <f t="shared" si="340"/>
        <v>2025</v>
      </c>
      <c r="J2615" t="s">
        <v>4</v>
      </c>
      <c r="K2615" t="s">
        <v>5</v>
      </c>
      <c r="L2615">
        <v>3796</v>
      </c>
      <c r="M2615">
        <v>12262.9</v>
      </c>
      <c r="N2615" s="4">
        <f t="shared" si="341"/>
        <v>12.2629</v>
      </c>
      <c r="O2615" s="4">
        <f t="shared" si="342"/>
        <v>7.6198104358999998</v>
      </c>
      <c r="P2615" s="5" t="s">
        <v>847</v>
      </c>
      <c r="Q2615" t="str">
        <f>VLOOKUP(P2615,Key!$A$2:$C$460,2,FALSE)</f>
        <v>Home - MDR</v>
      </c>
      <c r="R2615" t="str">
        <f>VLOOKUP(P2615,Key!$A$2:$C$460,3,FALSE)</f>
        <v>Home - MDR</v>
      </c>
      <c r="S2615" t="str">
        <f>VLOOKUP(P2615,Key!$A$2:$D$460,4,FALSE)</f>
        <v>Home - MDR</v>
      </c>
      <c r="T2615" s="5" t="b">
        <v>0</v>
      </c>
      <c r="U2615" s="4">
        <f t="shared" si="337"/>
        <v>15941.340906039793</v>
      </c>
    </row>
    <row r="2616" spans="1:21" x14ac:dyDescent="0.2">
      <c r="A2616">
        <v>13539514682</v>
      </c>
      <c r="B2616" t="s">
        <v>2310</v>
      </c>
      <c r="D2616" s="9">
        <v>45692</v>
      </c>
      <c r="F2616" s="7">
        <f t="shared" si="343"/>
        <v>45692</v>
      </c>
      <c r="G2616" s="6">
        <f t="shared" si="338"/>
        <v>2</v>
      </c>
      <c r="H2616" s="6">
        <f t="shared" si="339"/>
        <v>4</v>
      </c>
      <c r="I2616" s="6">
        <f t="shared" si="340"/>
        <v>2025</v>
      </c>
      <c r="J2616" t="s">
        <v>1117</v>
      </c>
      <c r="K2616" t="s">
        <v>5</v>
      </c>
      <c r="L2616">
        <v>3600</v>
      </c>
      <c r="M2616">
        <v>11748.2</v>
      </c>
      <c r="N2616" s="4">
        <f t="shared" si="341"/>
        <v>11.748200000000001</v>
      </c>
      <c r="O2616" s="4">
        <f t="shared" si="342"/>
        <v>7.299990782200001</v>
      </c>
      <c r="P2616" s="5" t="s">
        <v>847</v>
      </c>
      <c r="Q2616" t="str">
        <f>VLOOKUP(P2616,Key!$A$2:$C$460,2,FALSE)</f>
        <v>Home - MDR</v>
      </c>
      <c r="R2616" t="str">
        <f>VLOOKUP(P2616,Key!$A$2:$C$460,3,FALSE)</f>
        <v>Home - MDR</v>
      </c>
      <c r="S2616" t="str">
        <f>VLOOKUP(P2616,Key!$A$2:$D$460,4,FALSE)</f>
        <v>Home - MDR</v>
      </c>
      <c r="T2616" s="5" t="b">
        <v>1</v>
      </c>
      <c r="U2616" s="4">
        <f t="shared" si="337"/>
        <v>15948.640896821993</v>
      </c>
    </row>
    <row r="2617" spans="1:21" x14ac:dyDescent="0.2">
      <c r="A2617">
        <v>13549505917</v>
      </c>
      <c r="B2617" t="s">
        <v>2311</v>
      </c>
      <c r="D2617" s="9">
        <v>45693</v>
      </c>
      <c r="F2617" s="7">
        <f t="shared" si="343"/>
        <v>45693</v>
      </c>
      <c r="G2617" s="6">
        <f t="shared" si="338"/>
        <v>2</v>
      </c>
      <c r="H2617" s="6">
        <f t="shared" si="339"/>
        <v>5</v>
      </c>
      <c r="I2617" s="6">
        <f t="shared" si="340"/>
        <v>2025</v>
      </c>
      <c r="J2617" t="s">
        <v>1117</v>
      </c>
      <c r="K2617" t="s">
        <v>5</v>
      </c>
      <c r="L2617">
        <v>3900</v>
      </c>
      <c r="M2617">
        <v>12231</v>
      </c>
      <c r="N2617" s="4">
        <f t="shared" si="341"/>
        <v>12.231</v>
      </c>
      <c r="O2617" s="4">
        <f t="shared" si="342"/>
        <v>7.599988701</v>
      </c>
      <c r="P2617" s="5" t="s">
        <v>847</v>
      </c>
      <c r="Q2617" t="str">
        <f>VLOOKUP(P2617,Key!$A$2:$C$460,2,FALSE)</f>
        <v>Home - MDR</v>
      </c>
      <c r="R2617" t="str">
        <f>VLOOKUP(P2617,Key!$A$2:$C$460,3,FALSE)</f>
        <v>Home - MDR</v>
      </c>
      <c r="S2617" t="str">
        <f>VLOOKUP(P2617,Key!$A$2:$D$460,4,FALSE)</f>
        <v>Home - MDR</v>
      </c>
      <c r="T2617" s="5" t="b">
        <v>1</v>
      </c>
      <c r="U2617" s="4">
        <f t="shared" si="337"/>
        <v>15956.240885522993</v>
      </c>
    </row>
    <row r="2618" spans="1:21" x14ac:dyDescent="0.2">
      <c r="A2618">
        <v>13558471906</v>
      </c>
      <c r="B2618" t="s">
        <v>2312</v>
      </c>
      <c r="D2618" s="9">
        <v>45694</v>
      </c>
      <c r="F2618" s="7">
        <f t="shared" si="343"/>
        <v>45694</v>
      </c>
      <c r="G2618" s="6">
        <f t="shared" si="338"/>
        <v>2</v>
      </c>
      <c r="H2618" s="6">
        <f t="shared" si="339"/>
        <v>6</v>
      </c>
      <c r="I2618" s="6">
        <f t="shared" si="340"/>
        <v>2025</v>
      </c>
      <c r="J2618" t="s">
        <v>2313</v>
      </c>
      <c r="K2618" t="s">
        <v>5</v>
      </c>
      <c r="L2618">
        <v>3900</v>
      </c>
      <c r="M2618">
        <v>12552.9</v>
      </c>
      <c r="N2618" s="4">
        <f t="shared" si="341"/>
        <v>12.552899999999999</v>
      </c>
      <c r="O2618" s="4">
        <f t="shared" si="342"/>
        <v>7.8000080258999995</v>
      </c>
      <c r="P2618" s="5" t="s">
        <v>847</v>
      </c>
      <c r="Q2618" t="str">
        <f>VLOOKUP(P2618,Key!$A$2:$C$460,2,FALSE)</f>
        <v>Home - MDR</v>
      </c>
      <c r="R2618" t="str">
        <f>VLOOKUP(P2618,Key!$A$2:$C$460,3,FALSE)</f>
        <v>Home - MDR</v>
      </c>
      <c r="S2618" t="str">
        <f>VLOOKUP(P2618,Key!$A$2:$D$460,4,FALSE)</f>
        <v>Home - MDR</v>
      </c>
      <c r="T2618" s="5" t="b">
        <v>0</v>
      </c>
      <c r="U2618" s="4">
        <f t="shared" si="337"/>
        <v>15964.040893548894</v>
      </c>
    </row>
    <row r="2619" spans="1:21" x14ac:dyDescent="0.2">
      <c r="A2619">
        <v>13566314234</v>
      </c>
      <c r="B2619" t="s">
        <v>2314</v>
      </c>
      <c r="D2619" s="9">
        <v>45695</v>
      </c>
      <c r="F2619" s="7">
        <f t="shared" si="343"/>
        <v>45695</v>
      </c>
      <c r="G2619" s="6">
        <f t="shared" si="338"/>
        <v>2</v>
      </c>
      <c r="H2619" s="6">
        <f t="shared" si="339"/>
        <v>7</v>
      </c>
      <c r="I2619" s="6">
        <f t="shared" si="340"/>
        <v>2025</v>
      </c>
      <c r="J2619" t="s">
        <v>4</v>
      </c>
      <c r="K2619" t="s">
        <v>5</v>
      </c>
      <c r="L2619">
        <v>3628</v>
      </c>
      <c r="M2619">
        <v>11851.6</v>
      </c>
      <c r="N2619" s="4">
        <f t="shared" si="341"/>
        <v>11.851600000000001</v>
      </c>
      <c r="O2619" s="4">
        <f t="shared" si="342"/>
        <v>7.3642405436000002</v>
      </c>
      <c r="P2619" s="5" t="s">
        <v>847</v>
      </c>
      <c r="Q2619" t="str">
        <f>VLOOKUP(P2619,Key!$A$2:$C$460,2,FALSE)</f>
        <v>Home - MDR</v>
      </c>
      <c r="R2619" t="str">
        <f>VLOOKUP(P2619,Key!$A$2:$C$460,3,FALSE)</f>
        <v>Home - MDR</v>
      </c>
      <c r="S2619" t="str">
        <f>VLOOKUP(P2619,Key!$A$2:$D$460,4,FALSE)</f>
        <v>Home - MDR</v>
      </c>
      <c r="T2619" s="5" t="b">
        <v>0</v>
      </c>
      <c r="U2619" s="4">
        <f t="shared" ref="U2619:U2682" si="344">IF(K2619="Run",O2619,0)+U2618</f>
        <v>15971.405134092494</v>
      </c>
    </row>
    <row r="2620" spans="1:21" x14ac:dyDescent="0.2">
      <c r="A2620">
        <v>13575662581</v>
      </c>
      <c r="B2620" t="s">
        <v>2315</v>
      </c>
      <c r="D2620" s="9">
        <v>45696</v>
      </c>
      <c r="F2620" s="7">
        <f t="shared" si="343"/>
        <v>45696</v>
      </c>
      <c r="G2620" s="6">
        <f t="shared" si="338"/>
        <v>2</v>
      </c>
      <c r="H2620" s="6">
        <f t="shared" si="339"/>
        <v>8</v>
      </c>
      <c r="I2620" s="6">
        <f t="shared" si="340"/>
        <v>2025</v>
      </c>
      <c r="J2620" t="s">
        <v>7</v>
      </c>
      <c r="K2620" t="s">
        <v>5</v>
      </c>
      <c r="L2620">
        <v>3639</v>
      </c>
      <c r="M2620">
        <v>11904.1</v>
      </c>
      <c r="N2620" s="4">
        <f t="shared" si="341"/>
        <v>11.9041</v>
      </c>
      <c r="O2620" s="4">
        <f t="shared" si="342"/>
        <v>7.3968625211000001</v>
      </c>
      <c r="P2620" s="5" t="s">
        <v>847</v>
      </c>
      <c r="Q2620" t="str">
        <f>VLOOKUP(P2620,Key!$A$2:$C$460,2,FALSE)</f>
        <v>Home - MDR</v>
      </c>
      <c r="R2620" t="str">
        <f>VLOOKUP(P2620,Key!$A$2:$C$460,3,FALSE)</f>
        <v>Home - MDR</v>
      </c>
      <c r="S2620" t="str">
        <f>VLOOKUP(P2620,Key!$A$2:$D$460,4,FALSE)</f>
        <v>Home - MDR</v>
      </c>
      <c r="T2620" s="5" t="b">
        <v>0</v>
      </c>
      <c r="U2620" s="4">
        <f t="shared" si="344"/>
        <v>15978.801996613594</v>
      </c>
    </row>
    <row r="2621" spans="1:21" x14ac:dyDescent="0.2">
      <c r="A2621">
        <v>13585355023</v>
      </c>
      <c r="B2621" t="s">
        <v>2316</v>
      </c>
      <c r="D2621" s="9">
        <v>45697</v>
      </c>
      <c r="F2621" s="7">
        <f t="shared" si="343"/>
        <v>45697</v>
      </c>
      <c r="G2621" s="6">
        <f t="shared" si="338"/>
        <v>2</v>
      </c>
      <c r="H2621" s="6">
        <f t="shared" si="339"/>
        <v>9</v>
      </c>
      <c r="I2621" s="6">
        <f t="shared" si="340"/>
        <v>2025</v>
      </c>
      <c r="J2621" t="s">
        <v>7</v>
      </c>
      <c r="K2621" t="s">
        <v>5</v>
      </c>
      <c r="L2621">
        <v>2024</v>
      </c>
      <c r="M2621">
        <v>6762.8</v>
      </c>
      <c r="N2621" s="4">
        <f t="shared" si="341"/>
        <v>6.7628000000000004</v>
      </c>
      <c r="O2621" s="4">
        <f t="shared" si="342"/>
        <v>4.2022077987999999</v>
      </c>
      <c r="P2621" s="5" t="s">
        <v>847</v>
      </c>
      <c r="Q2621" t="str">
        <f>VLOOKUP(P2621,Key!$A$2:$C$460,2,FALSE)</f>
        <v>Home - MDR</v>
      </c>
      <c r="R2621" t="str">
        <f>VLOOKUP(P2621,Key!$A$2:$C$460,3,FALSE)</f>
        <v>Home - MDR</v>
      </c>
      <c r="S2621" t="str">
        <f>VLOOKUP(P2621,Key!$A$2:$D$460,4,FALSE)</f>
        <v>Home - MDR</v>
      </c>
      <c r="T2621" s="5" t="b">
        <v>0</v>
      </c>
      <c r="U2621" s="4">
        <f t="shared" si="344"/>
        <v>15983.004204412395</v>
      </c>
    </row>
    <row r="2622" spans="1:21" x14ac:dyDescent="0.2">
      <c r="A2622">
        <v>13592402481</v>
      </c>
      <c r="B2622" t="s">
        <v>2317</v>
      </c>
      <c r="D2622" s="9">
        <v>45698</v>
      </c>
      <c r="F2622" s="7">
        <f t="shared" si="343"/>
        <v>45698</v>
      </c>
      <c r="G2622" s="6">
        <f t="shared" si="338"/>
        <v>2</v>
      </c>
      <c r="H2622" s="6">
        <f t="shared" si="339"/>
        <v>10</v>
      </c>
      <c r="I2622" s="6">
        <f t="shared" si="340"/>
        <v>2025</v>
      </c>
      <c r="J2622" t="s">
        <v>4</v>
      </c>
      <c r="K2622" t="s">
        <v>5</v>
      </c>
      <c r="L2622">
        <v>3697</v>
      </c>
      <c r="M2622">
        <v>12061.2</v>
      </c>
      <c r="N2622" s="4">
        <f t="shared" si="341"/>
        <v>12.061200000000001</v>
      </c>
      <c r="O2622" s="4">
        <f t="shared" si="342"/>
        <v>7.4944799052000004</v>
      </c>
      <c r="P2622" s="5" t="s">
        <v>847</v>
      </c>
      <c r="Q2622" t="str">
        <f>VLOOKUP(P2622,Key!$A$2:$C$460,2,FALSE)</f>
        <v>Home - MDR</v>
      </c>
      <c r="R2622" t="str">
        <f>VLOOKUP(P2622,Key!$A$2:$C$460,3,FALSE)</f>
        <v>Home - MDR</v>
      </c>
      <c r="S2622" t="str">
        <f>VLOOKUP(P2622,Key!$A$2:$D$460,4,FALSE)</f>
        <v>Home - MDR</v>
      </c>
      <c r="T2622" s="5" t="b">
        <v>0</v>
      </c>
      <c r="U2622" s="4">
        <f t="shared" si="344"/>
        <v>15990.498684317594</v>
      </c>
    </row>
    <row r="2623" spans="1:21" x14ac:dyDescent="0.2">
      <c r="A2623">
        <v>13601103069</v>
      </c>
      <c r="B2623" t="s">
        <v>2318</v>
      </c>
      <c r="D2623" s="9">
        <v>45699</v>
      </c>
      <c r="F2623" s="7">
        <f t="shared" si="343"/>
        <v>45699</v>
      </c>
      <c r="G2623" s="6">
        <f t="shared" si="338"/>
        <v>2</v>
      </c>
      <c r="H2623" s="6">
        <f t="shared" si="339"/>
        <v>11</v>
      </c>
      <c r="I2623" s="6">
        <f t="shared" si="340"/>
        <v>2025</v>
      </c>
      <c r="J2623" t="s">
        <v>4</v>
      </c>
      <c r="K2623" t="s">
        <v>5</v>
      </c>
      <c r="L2623">
        <v>3740</v>
      </c>
      <c r="M2623">
        <v>12147.7</v>
      </c>
      <c r="N2623" s="4">
        <f t="shared" si="341"/>
        <v>12.1477</v>
      </c>
      <c r="O2623" s="4">
        <f t="shared" si="342"/>
        <v>7.5482284967000002</v>
      </c>
      <c r="P2623" s="5" t="s">
        <v>847</v>
      </c>
      <c r="Q2623" t="str">
        <f>VLOOKUP(P2623,Key!$A$2:$C$460,2,FALSE)</f>
        <v>Home - MDR</v>
      </c>
      <c r="R2623" t="str">
        <f>VLOOKUP(P2623,Key!$A$2:$C$460,3,FALSE)</f>
        <v>Home - MDR</v>
      </c>
      <c r="S2623" t="str">
        <f>VLOOKUP(P2623,Key!$A$2:$D$460,4,FALSE)</f>
        <v>Home - MDR</v>
      </c>
      <c r="T2623" s="5" t="b">
        <v>0</v>
      </c>
      <c r="U2623" s="4">
        <f t="shared" si="344"/>
        <v>15998.046912814294</v>
      </c>
    </row>
    <row r="2624" spans="1:21" x14ac:dyDescent="0.2">
      <c r="A2624">
        <v>13610697279</v>
      </c>
      <c r="B2624" t="s">
        <v>2319</v>
      </c>
      <c r="D2624" s="9">
        <v>45700</v>
      </c>
      <c r="F2624" s="7">
        <f t="shared" si="343"/>
        <v>45700</v>
      </c>
      <c r="G2624" s="6">
        <f t="shared" si="338"/>
        <v>2</v>
      </c>
      <c r="H2624" s="6">
        <f t="shared" si="339"/>
        <v>12</v>
      </c>
      <c r="I2624" s="6">
        <f t="shared" si="340"/>
        <v>2025</v>
      </c>
      <c r="J2624" t="s">
        <v>1117</v>
      </c>
      <c r="K2624" t="s">
        <v>5</v>
      </c>
      <c r="L2624">
        <v>3900</v>
      </c>
      <c r="M2624">
        <v>12392</v>
      </c>
      <c r="N2624" s="4">
        <f t="shared" si="341"/>
        <v>12.391999999999999</v>
      </c>
      <c r="O2624" s="4">
        <f t="shared" si="342"/>
        <v>7.700029432</v>
      </c>
      <c r="P2624" s="5" t="s">
        <v>847</v>
      </c>
      <c r="Q2624" t="str">
        <f>VLOOKUP(P2624,Key!$A$2:$C$460,2,FALSE)</f>
        <v>Home - MDR</v>
      </c>
      <c r="R2624" t="str">
        <f>VLOOKUP(P2624,Key!$A$2:$C$460,3,FALSE)</f>
        <v>Home - MDR</v>
      </c>
      <c r="S2624" t="str">
        <f>VLOOKUP(P2624,Key!$A$2:$D$460,4,FALSE)</f>
        <v>Home - MDR</v>
      </c>
      <c r="T2624" s="5" t="b">
        <v>1</v>
      </c>
      <c r="U2624" s="4">
        <f t="shared" si="344"/>
        <v>16005.746942246295</v>
      </c>
    </row>
    <row r="2625" spans="1:21" x14ac:dyDescent="0.2">
      <c r="A2625">
        <v>13619491508</v>
      </c>
      <c r="B2625" t="s">
        <v>2320</v>
      </c>
      <c r="D2625" s="9">
        <v>45701</v>
      </c>
      <c r="F2625" s="7">
        <f t="shared" si="343"/>
        <v>45701</v>
      </c>
      <c r="G2625" s="6">
        <f t="shared" si="338"/>
        <v>2</v>
      </c>
      <c r="H2625" s="6">
        <f t="shared" si="339"/>
        <v>13</v>
      </c>
      <c r="I2625" s="6">
        <f t="shared" si="340"/>
        <v>2025</v>
      </c>
      <c r="J2625" t="s">
        <v>1117</v>
      </c>
      <c r="K2625" t="s">
        <v>5</v>
      </c>
      <c r="L2625">
        <v>3900</v>
      </c>
      <c r="M2625">
        <v>12231</v>
      </c>
      <c r="N2625" s="4">
        <f t="shared" si="341"/>
        <v>12.231</v>
      </c>
      <c r="O2625" s="4">
        <f t="shared" si="342"/>
        <v>7.599988701</v>
      </c>
      <c r="P2625" s="5" t="s">
        <v>847</v>
      </c>
      <c r="Q2625" t="str">
        <f>VLOOKUP(P2625,Key!$A$2:$C$460,2,FALSE)</f>
        <v>Home - MDR</v>
      </c>
      <c r="R2625" t="str">
        <f>VLOOKUP(P2625,Key!$A$2:$C$460,3,FALSE)</f>
        <v>Home - MDR</v>
      </c>
      <c r="S2625" t="str">
        <f>VLOOKUP(P2625,Key!$A$2:$D$460,4,FALSE)</f>
        <v>Home - MDR</v>
      </c>
      <c r="T2625" s="5" t="b">
        <v>1</v>
      </c>
      <c r="U2625" s="4">
        <f t="shared" si="344"/>
        <v>16013.346930947295</v>
      </c>
    </row>
    <row r="2626" spans="1:21" x14ac:dyDescent="0.2">
      <c r="A2626">
        <v>13627388668</v>
      </c>
      <c r="B2626" t="s">
        <v>2321</v>
      </c>
      <c r="D2626" s="9">
        <v>45702</v>
      </c>
      <c r="F2626" s="7">
        <f t="shared" si="343"/>
        <v>45702</v>
      </c>
      <c r="G2626" s="6">
        <f t="shared" si="338"/>
        <v>2</v>
      </c>
      <c r="H2626" s="6">
        <f t="shared" si="339"/>
        <v>14</v>
      </c>
      <c r="I2626" s="6">
        <f t="shared" si="340"/>
        <v>2025</v>
      </c>
      <c r="J2626" t="s">
        <v>7</v>
      </c>
      <c r="K2626" t="s">
        <v>5</v>
      </c>
      <c r="L2626">
        <v>3661</v>
      </c>
      <c r="M2626">
        <v>12193.6</v>
      </c>
      <c r="N2626" s="4">
        <f t="shared" si="341"/>
        <v>12.1936</v>
      </c>
      <c r="O2626" s="4">
        <f t="shared" si="342"/>
        <v>7.5767494256000001</v>
      </c>
      <c r="P2626" s="5" t="s">
        <v>847</v>
      </c>
      <c r="Q2626" t="str">
        <f>VLOOKUP(P2626,Key!$A$2:$C$460,2,FALSE)</f>
        <v>Home - MDR</v>
      </c>
      <c r="R2626" t="str">
        <f>VLOOKUP(P2626,Key!$A$2:$C$460,3,FALSE)</f>
        <v>Home - MDR</v>
      </c>
      <c r="S2626" t="str">
        <f>VLOOKUP(P2626,Key!$A$2:$D$460,4,FALSE)</f>
        <v>Home - MDR</v>
      </c>
      <c r="T2626" s="5" t="b">
        <v>0</v>
      </c>
      <c r="U2626" s="4">
        <f t="shared" si="344"/>
        <v>16020.923680372895</v>
      </c>
    </row>
    <row r="2627" spans="1:21" x14ac:dyDescent="0.2">
      <c r="A2627">
        <v>13636411010</v>
      </c>
      <c r="B2627" t="s">
        <v>2322</v>
      </c>
      <c r="D2627" s="9">
        <v>45703</v>
      </c>
      <c r="F2627" s="7">
        <f t="shared" si="343"/>
        <v>45703</v>
      </c>
      <c r="G2627" s="6">
        <f t="shared" si="338"/>
        <v>2</v>
      </c>
      <c r="H2627" s="6">
        <f t="shared" si="339"/>
        <v>15</v>
      </c>
      <c r="I2627" s="6">
        <f t="shared" si="340"/>
        <v>2025</v>
      </c>
      <c r="J2627" t="s">
        <v>7</v>
      </c>
      <c r="K2627" t="s">
        <v>5</v>
      </c>
      <c r="L2627">
        <v>3600</v>
      </c>
      <c r="M2627">
        <v>11746.6</v>
      </c>
      <c r="N2627" s="4">
        <f t="shared" si="341"/>
        <v>11.746600000000001</v>
      </c>
      <c r="O2627" s="4">
        <f t="shared" si="342"/>
        <v>7.2989965886000006</v>
      </c>
      <c r="P2627" s="5" t="s">
        <v>847</v>
      </c>
      <c r="Q2627" t="str">
        <f>VLOOKUP(P2627,Key!$A$2:$C$460,2,FALSE)</f>
        <v>Home - MDR</v>
      </c>
      <c r="R2627" t="str">
        <f>VLOOKUP(P2627,Key!$A$2:$C$460,3,FALSE)</f>
        <v>Home - MDR</v>
      </c>
      <c r="S2627" t="str">
        <f>VLOOKUP(P2627,Key!$A$2:$D$460,4,FALSE)</f>
        <v>Home - MDR</v>
      </c>
      <c r="T2627" s="5" t="b">
        <v>0</v>
      </c>
      <c r="U2627" s="4">
        <f t="shared" si="344"/>
        <v>16028.222676961495</v>
      </c>
    </row>
    <row r="2628" spans="1:21" x14ac:dyDescent="0.2">
      <c r="A2628">
        <v>13646007171</v>
      </c>
      <c r="B2628" t="s">
        <v>2323</v>
      </c>
      <c r="D2628" s="9">
        <v>45704</v>
      </c>
      <c r="F2628" s="7">
        <f t="shared" si="343"/>
        <v>45704</v>
      </c>
      <c r="G2628" s="6">
        <f t="shared" si="338"/>
        <v>2</v>
      </c>
      <c r="H2628" s="6">
        <f t="shared" si="339"/>
        <v>16</v>
      </c>
      <c r="I2628" s="6">
        <f t="shared" si="340"/>
        <v>2025</v>
      </c>
      <c r="J2628" t="s">
        <v>7</v>
      </c>
      <c r="K2628" t="s">
        <v>5</v>
      </c>
      <c r="L2628">
        <v>2014</v>
      </c>
      <c r="M2628">
        <v>6673.3</v>
      </c>
      <c r="N2628" s="4">
        <f t="shared" si="341"/>
        <v>6.6733000000000002</v>
      </c>
      <c r="O2628" s="4">
        <f t="shared" si="342"/>
        <v>4.1465950943000003</v>
      </c>
      <c r="P2628" s="5" t="s">
        <v>847</v>
      </c>
      <c r="Q2628" t="str">
        <f>VLOOKUP(P2628,Key!$A$2:$C$460,2,FALSE)</f>
        <v>Home - MDR</v>
      </c>
      <c r="R2628" t="str">
        <f>VLOOKUP(P2628,Key!$A$2:$C$460,3,FALSE)</f>
        <v>Home - MDR</v>
      </c>
      <c r="S2628" t="str">
        <f>VLOOKUP(P2628,Key!$A$2:$D$460,4,FALSE)</f>
        <v>Home - MDR</v>
      </c>
      <c r="T2628" s="5" t="b">
        <v>0</v>
      </c>
      <c r="U2628" s="4">
        <f t="shared" si="344"/>
        <v>16032.369272055796</v>
      </c>
    </row>
    <row r="2629" spans="1:21" x14ac:dyDescent="0.2">
      <c r="A2629">
        <v>13653900332</v>
      </c>
      <c r="B2629" t="s">
        <v>2324</v>
      </c>
      <c r="D2629" s="9">
        <v>45705</v>
      </c>
      <c r="F2629" s="7">
        <f t="shared" si="343"/>
        <v>45705</v>
      </c>
      <c r="G2629" s="6">
        <f t="shared" si="338"/>
        <v>2</v>
      </c>
      <c r="H2629" s="6">
        <f t="shared" si="339"/>
        <v>17</v>
      </c>
      <c r="I2629" s="6">
        <f t="shared" si="340"/>
        <v>2025</v>
      </c>
      <c r="J2629" t="s">
        <v>7</v>
      </c>
      <c r="K2629" t="s">
        <v>5</v>
      </c>
      <c r="L2629">
        <v>3914</v>
      </c>
      <c r="M2629">
        <v>13111.4</v>
      </c>
      <c r="N2629" s="4">
        <f t="shared" si="341"/>
        <v>13.1114</v>
      </c>
      <c r="O2629" s="4">
        <f t="shared" si="342"/>
        <v>8.1470437294</v>
      </c>
      <c r="P2629" s="5" t="s">
        <v>847</v>
      </c>
      <c r="Q2629" t="str">
        <f>VLOOKUP(P2629,Key!$A$2:$C$460,2,FALSE)</f>
        <v>Home - MDR</v>
      </c>
      <c r="R2629" t="str">
        <f>VLOOKUP(P2629,Key!$A$2:$C$460,3,FALSE)</f>
        <v>Home - MDR</v>
      </c>
      <c r="S2629" t="str">
        <f>VLOOKUP(P2629,Key!$A$2:$D$460,4,FALSE)</f>
        <v>Home - MDR</v>
      </c>
      <c r="T2629" s="5" t="b">
        <v>0</v>
      </c>
      <c r="U2629" s="4">
        <f t="shared" si="344"/>
        <v>16040.516315785195</v>
      </c>
    </row>
    <row r="2630" spans="1:21" x14ac:dyDescent="0.2">
      <c r="A2630">
        <v>13662400998</v>
      </c>
      <c r="B2630" t="s">
        <v>2325</v>
      </c>
      <c r="D2630" s="9">
        <v>45706</v>
      </c>
      <c r="F2630" s="7">
        <f t="shared" si="343"/>
        <v>45706</v>
      </c>
      <c r="G2630" s="6">
        <f t="shared" si="338"/>
        <v>2</v>
      </c>
      <c r="H2630" s="6">
        <f t="shared" si="339"/>
        <v>18</v>
      </c>
      <c r="I2630" s="6">
        <f t="shared" si="340"/>
        <v>2025</v>
      </c>
      <c r="J2630" t="s">
        <v>1117</v>
      </c>
      <c r="K2630" t="s">
        <v>5</v>
      </c>
      <c r="L2630">
        <v>3900</v>
      </c>
      <c r="M2630">
        <v>12392</v>
      </c>
      <c r="N2630" s="4">
        <f t="shared" si="341"/>
        <v>12.391999999999999</v>
      </c>
      <c r="O2630" s="4">
        <f t="shared" si="342"/>
        <v>7.700029432</v>
      </c>
      <c r="P2630" s="5" t="s">
        <v>847</v>
      </c>
      <c r="Q2630" t="str">
        <f>VLOOKUP(P2630,Key!$A$2:$C$460,2,FALSE)</f>
        <v>Home - MDR</v>
      </c>
      <c r="R2630" t="str">
        <f>VLOOKUP(P2630,Key!$A$2:$C$460,3,FALSE)</f>
        <v>Home - MDR</v>
      </c>
      <c r="S2630" t="str">
        <f>VLOOKUP(P2630,Key!$A$2:$D$460,4,FALSE)</f>
        <v>Home - MDR</v>
      </c>
      <c r="T2630" s="5" t="b">
        <v>1</v>
      </c>
      <c r="U2630" s="4">
        <f t="shared" si="344"/>
        <v>16048.216345217195</v>
      </c>
    </row>
    <row r="2631" spans="1:21" x14ac:dyDescent="0.2">
      <c r="A2631">
        <v>13672486005</v>
      </c>
      <c r="B2631" t="s">
        <v>2326</v>
      </c>
      <c r="D2631" s="9">
        <v>45707</v>
      </c>
      <c r="F2631" s="7">
        <f t="shared" si="343"/>
        <v>45707</v>
      </c>
      <c r="G2631" s="6">
        <f t="shared" si="338"/>
        <v>2</v>
      </c>
      <c r="H2631" s="6">
        <f t="shared" si="339"/>
        <v>19</v>
      </c>
      <c r="I2631" s="6">
        <f t="shared" si="340"/>
        <v>2025</v>
      </c>
      <c r="J2631" t="s">
        <v>7</v>
      </c>
      <c r="K2631" t="s">
        <v>5</v>
      </c>
      <c r="L2631">
        <v>3783</v>
      </c>
      <c r="M2631">
        <v>12437.4</v>
      </c>
      <c r="N2631" s="4">
        <f t="shared" si="341"/>
        <v>12.4374</v>
      </c>
      <c r="O2631" s="4">
        <f t="shared" si="342"/>
        <v>7.7282396754000002</v>
      </c>
      <c r="P2631" s="5" t="s">
        <v>847</v>
      </c>
      <c r="Q2631" t="str">
        <f>VLOOKUP(P2631,Key!$A$2:$C$460,2,FALSE)</f>
        <v>Home - MDR</v>
      </c>
      <c r="R2631" t="str">
        <f>VLOOKUP(P2631,Key!$A$2:$C$460,3,FALSE)</f>
        <v>Home - MDR</v>
      </c>
      <c r="S2631" t="str">
        <f>VLOOKUP(P2631,Key!$A$2:$D$460,4,FALSE)</f>
        <v>Home - MDR</v>
      </c>
      <c r="T2631" s="5" t="b">
        <v>0</v>
      </c>
      <c r="U2631" s="4">
        <f t="shared" si="344"/>
        <v>16055.944584892595</v>
      </c>
    </row>
    <row r="2632" spans="1:21" x14ac:dyDescent="0.2">
      <c r="A2632">
        <v>13679221898</v>
      </c>
      <c r="B2632" t="s">
        <v>2327</v>
      </c>
      <c r="D2632" s="9">
        <v>45708</v>
      </c>
      <c r="F2632" s="7">
        <f t="shared" si="343"/>
        <v>45708</v>
      </c>
      <c r="G2632" s="6">
        <f t="shared" si="338"/>
        <v>2</v>
      </c>
      <c r="H2632" s="6">
        <f t="shared" si="339"/>
        <v>20</v>
      </c>
      <c r="I2632" s="6">
        <f t="shared" si="340"/>
        <v>2025</v>
      </c>
      <c r="J2632" t="s">
        <v>1117</v>
      </c>
      <c r="K2632" t="s">
        <v>5</v>
      </c>
      <c r="L2632">
        <v>3780</v>
      </c>
      <c r="M2632">
        <v>12231</v>
      </c>
      <c r="N2632" s="4">
        <f t="shared" si="341"/>
        <v>12.231</v>
      </c>
      <c r="O2632" s="4">
        <f t="shared" si="342"/>
        <v>7.599988701</v>
      </c>
      <c r="P2632" s="5" t="s">
        <v>847</v>
      </c>
      <c r="Q2632" t="str">
        <f>VLOOKUP(P2632,Key!$A$2:$C$460,2,FALSE)</f>
        <v>Home - MDR</v>
      </c>
      <c r="R2632" t="str">
        <f>VLOOKUP(P2632,Key!$A$2:$C$460,3,FALSE)</f>
        <v>Home - MDR</v>
      </c>
      <c r="S2632" t="str">
        <f>VLOOKUP(P2632,Key!$A$2:$D$460,4,FALSE)</f>
        <v>Home - MDR</v>
      </c>
      <c r="T2632" s="5" t="b">
        <v>1</v>
      </c>
      <c r="U2632" s="4">
        <f t="shared" si="344"/>
        <v>16063.544573593595</v>
      </c>
    </row>
    <row r="2633" spans="1:21" x14ac:dyDescent="0.2">
      <c r="A2633">
        <v>13689420601</v>
      </c>
      <c r="B2633" t="s">
        <v>2328</v>
      </c>
      <c r="D2633" s="9">
        <v>45709</v>
      </c>
      <c r="F2633" s="7">
        <f t="shared" si="343"/>
        <v>45709</v>
      </c>
      <c r="G2633" s="6">
        <f t="shared" si="338"/>
        <v>2</v>
      </c>
      <c r="H2633" s="6">
        <f t="shared" si="339"/>
        <v>21</v>
      </c>
      <c r="I2633" s="6">
        <f t="shared" si="340"/>
        <v>2025</v>
      </c>
      <c r="J2633" t="s">
        <v>7</v>
      </c>
      <c r="K2633" t="s">
        <v>5</v>
      </c>
      <c r="L2633">
        <v>3671</v>
      </c>
      <c r="M2633">
        <v>11981.8</v>
      </c>
      <c r="N2633" s="4">
        <f t="shared" si="341"/>
        <v>11.9818</v>
      </c>
      <c r="O2633" s="4">
        <f t="shared" si="342"/>
        <v>7.4451430477999994</v>
      </c>
      <c r="P2633" s="5" t="s">
        <v>847</v>
      </c>
      <c r="Q2633" t="str">
        <f>VLOOKUP(P2633,Key!$A$2:$C$460,2,FALSE)</f>
        <v>Home - MDR</v>
      </c>
      <c r="R2633" t="str">
        <f>VLOOKUP(P2633,Key!$A$2:$C$460,3,FALSE)</f>
        <v>Home - MDR</v>
      </c>
      <c r="S2633" t="str">
        <f>VLOOKUP(P2633,Key!$A$2:$D$460,4,FALSE)</f>
        <v>Home - MDR</v>
      </c>
      <c r="T2633" s="5" t="b">
        <v>0</v>
      </c>
      <c r="U2633" s="4">
        <f t="shared" si="344"/>
        <v>16070.989716641396</v>
      </c>
    </row>
    <row r="2634" spans="1:21" x14ac:dyDescent="0.2">
      <c r="A2634">
        <v>13698681058</v>
      </c>
      <c r="B2634" t="s">
        <v>2329</v>
      </c>
      <c r="D2634" s="9">
        <v>45710</v>
      </c>
      <c r="F2634" s="7">
        <f t="shared" si="343"/>
        <v>45710</v>
      </c>
      <c r="G2634" s="6">
        <f t="shared" si="338"/>
        <v>2</v>
      </c>
      <c r="H2634" s="6">
        <f t="shared" si="339"/>
        <v>22</v>
      </c>
      <c r="I2634" s="6">
        <f t="shared" si="340"/>
        <v>2025</v>
      </c>
      <c r="J2634" t="s">
        <v>7</v>
      </c>
      <c r="K2634" t="s">
        <v>5</v>
      </c>
      <c r="L2634">
        <v>3924</v>
      </c>
      <c r="M2634">
        <v>12737.7</v>
      </c>
      <c r="N2634" s="4">
        <f t="shared" si="341"/>
        <v>12.7377</v>
      </c>
      <c r="O2634" s="4">
        <f t="shared" si="342"/>
        <v>7.9148373867000004</v>
      </c>
      <c r="P2634" s="5" t="s">
        <v>847</v>
      </c>
      <c r="Q2634" t="str">
        <f>VLOOKUP(P2634,Key!$A$2:$C$460,2,FALSE)</f>
        <v>Home - MDR</v>
      </c>
      <c r="R2634" t="str">
        <f>VLOOKUP(P2634,Key!$A$2:$C$460,3,FALSE)</f>
        <v>Home - MDR</v>
      </c>
      <c r="S2634" t="str">
        <f>VLOOKUP(P2634,Key!$A$2:$D$460,4,FALSE)</f>
        <v>Home - MDR</v>
      </c>
      <c r="T2634" s="5" t="b">
        <v>0</v>
      </c>
      <c r="U2634" s="4">
        <f t="shared" si="344"/>
        <v>16078.904554028095</v>
      </c>
    </row>
    <row r="2635" spans="1:21" x14ac:dyDescent="0.2">
      <c r="A2635">
        <v>13708215028</v>
      </c>
      <c r="B2635" t="s">
        <v>2330</v>
      </c>
      <c r="D2635" s="9">
        <v>45711</v>
      </c>
      <c r="F2635" s="7">
        <f t="shared" si="343"/>
        <v>45711</v>
      </c>
      <c r="G2635" s="6">
        <f t="shared" si="338"/>
        <v>2</v>
      </c>
      <c r="H2635" s="6">
        <f t="shared" si="339"/>
        <v>23</v>
      </c>
      <c r="I2635" s="6">
        <f t="shared" si="340"/>
        <v>2025</v>
      </c>
      <c r="J2635" t="s">
        <v>4</v>
      </c>
      <c r="K2635" t="s">
        <v>5</v>
      </c>
      <c r="L2635">
        <v>2238</v>
      </c>
      <c r="M2635">
        <v>7366.1</v>
      </c>
      <c r="N2635" s="4">
        <f t="shared" si="341"/>
        <v>7.3661000000000003</v>
      </c>
      <c r="O2635" s="4">
        <f t="shared" si="342"/>
        <v>4.5770809231000005</v>
      </c>
      <c r="P2635" s="5" t="s">
        <v>847</v>
      </c>
      <c r="Q2635" t="str">
        <f>VLOOKUP(P2635,Key!$A$2:$C$460,2,FALSE)</f>
        <v>Home - MDR</v>
      </c>
      <c r="R2635" t="str">
        <f>VLOOKUP(P2635,Key!$A$2:$C$460,3,FALSE)</f>
        <v>Home - MDR</v>
      </c>
      <c r="S2635" t="str">
        <f>VLOOKUP(P2635,Key!$A$2:$D$460,4,FALSE)</f>
        <v>Home - MDR</v>
      </c>
      <c r="T2635" s="5" t="b">
        <v>0</v>
      </c>
      <c r="U2635" s="4">
        <f t="shared" si="344"/>
        <v>16083.481634951195</v>
      </c>
    </row>
    <row r="2636" spans="1:21" x14ac:dyDescent="0.2">
      <c r="A2636">
        <v>13715400518</v>
      </c>
      <c r="B2636" t="s">
        <v>2331</v>
      </c>
      <c r="D2636" s="9">
        <v>45712</v>
      </c>
      <c r="F2636" s="7">
        <f t="shared" si="343"/>
        <v>45712</v>
      </c>
      <c r="G2636" s="6">
        <f t="shared" si="338"/>
        <v>2</v>
      </c>
      <c r="H2636" s="6">
        <f t="shared" si="339"/>
        <v>24</v>
      </c>
      <c r="I2636" s="6">
        <f t="shared" si="340"/>
        <v>2025</v>
      </c>
      <c r="J2636" t="s">
        <v>4</v>
      </c>
      <c r="K2636" t="s">
        <v>5</v>
      </c>
      <c r="L2636">
        <v>3834</v>
      </c>
      <c r="M2636">
        <v>12652.4</v>
      </c>
      <c r="N2636" s="4">
        <f t="shared" si="341"/>
        <v>12.6524</v>
      </c>
      <c r="O2636" s="4">
        <f t="shared" si="342"/>
        <v>7.8618344404</v>
      </c>
      <c r="P2636" s="5" t="s">
        <v>1823</v>
      </c>
      <c r="Q2636" t="str">
        <f>VLOOKUP(P2636,Key!$A$2:$C$460,2,FALSE)</f>
        <v>Colorado</v>
      </c>
      <c r="R2636" t="str">
        <f>VLOOKUP(P2636,Key!$A$2:$C$460,3,FALSE)</f>
        <v>USA</v>
      </c>
      <c r="S2636" t="str">
        <f>VLOOKUP(P2636,Key!$A$2:$D$460,4,FALSE)</f>
        <v>DOM</v>
      </c>
      <c r="T2636" s="5" t="b">
        <v>0</v>
      </c>
      <c r="U2636" s="4">
        <f t="shared" si="344"/>
        <v>16091.343469391595</v>
      </c>
    </row>
    <row r="2637" spans="1:21" x14ac:dyDescent="0.2">
      <c r="A2637">
        <v>13724524091</v>
      </c>
      <c r="B2637" t="s">
        <v>2332</v>
      </c>
      <c r="D2637" s="9">
        <v>45713</v>
      </c>
      <c r="F2637" s="7">
        <f t="shared" si="343"/>
        <v>45713</v>
      </c>
      <c r="G2637" s="6">
        <f t="shared" si="338"/>
        <v>2</v>
      </c>
      <c r="H2637" s="6">
        <f t="shared" si="339"/>
        <v>25</v>
      </c>
      <c r="I2637" s="6">
        <f t="shared" si="340"/>
        <v>2025</v>
      </c>
      <c r="J2637" t="s">
        <v>1551</v>
      </c>
      <c r="K2637" t="s">
        <v>5</v>
      </c>
      <c r="L2637">
        <v>3900</v>
      </c>
      <c r="M2637">
        <v>12392</v>
      </c>
      <c r="N2637" s="4">
        <f t="shared" si="341"/>
        <v>12.391999999999999</v>
      </c>
      <c r="O2637" s="4">
        <f t="shared" si="342"/>
        <v>7.700029432</v>
      </c>
      <c r="P2637" s="5" t="s">
        <v>1823</v>
      </c>
      <c r="Q2637" t="str">
        <f>VLOOKUP(P2637,Key!$A$2:$C$460,2,FALSE)</f>
        <v>Colorado</v>
      </c>
      <c r="R2637" t="str">
        <f>VLOOKUP(P2637,Key!$A$2:$C$460,3,FALSE)</f>
        <v>USA</v>
      </c>
      <c r="S2637" t="str">
        <f>VLOOKUP(P2637,Key!$A$2:$D$460,4,FALSE)</f>
        <v>DOM</v>
      </c>
      <c r="T2637" s="5" t="b">
        <v>1</v>
      </c>
      <c r="U2637" s="4">
        <f t="shared" si="344"/>
        <v>16099.043498823596</v>
      </c>
    </row>
    <row r="2638" spans="1:21" x14ac:dyDescent="0.2">
      <c r="A2638">
        <v>13734218847</v>
      </c>
      <c r="B2638" t="s">
        <v>2333</v>
      </c>
      <c r="D2638" s="9">
        <v>45714</v>
      </c>
      <c r="F2638" s="7">
        <f t="shared" si="343"/>
        <v>45714</v>
      </c>
      <c r="G2638" s="6">
        <f t="shared" si="338"/>
        <v>2</v>
      </c>
      <c r="H2638" s="6">
        <f t="shared" si="339"/>
        <v>26</v>
      </c>
      <c r="I2638" s="6">
        <f t="shared" si="340"/>
        <v>2025</v>
      </c>
      <c r="J2638" t="s">
        <v>1551</v>
      </c>
      <c r="K2638" t="s">
        <v>5</v>
      </c>
      <c r="L2638">
        <v>3900</v>
      </c>
      <c r="M2638">
        <v>12552.9</v>
      </c>
      <c r="N2638" s="4">
        <f t="shared" si="341"/>
        <v>12.552899999999999</v>
      </c>
      <c r="O2638" s="4">
        <f t="shared" si="342"/>
        <v>7.8000080258999995</v>
      </c>
      <c r="P2638" s="5" t="s">
        <v>1823</v>
      </c>
      <c r="Q2638" t="str">
        <f>VLOOKUP(P2638,Key!$A$2:$C$460,2,FALSE)</f>
        <v>Colorado</v>
      </c>
      <c r="R2638" t="str">
        <f>VLOOKUP(P2638,Key!$A$2:$C$460,3,FALSE)</f>
        <v>USA</v>
      </c>
      <c r="S2638" t="str">
        <f>VLOOKUP(P2638,Key!$A$2:$D$460,4,FALSE)</f>
        <v>DOM</v>
      </c>
      <c r="T2638" s="5" t="b">
        <v>1</v>
      </c>
      <c r="U2638" s="4">
        <f t="shared" si="344"/>
        <v>16106.843506849496</v>
      </c>
    </row>
    <row r="2639" spans="1:21" x14ac:dyDescent="0.2">
      <c r="A2639">
        <v>13742802461</v>
      </c>
      <c r="B2639" t="s">
        <v>2334</v>
      </c>
      <c r="D2639" s="9">
        <v>45715</v>
      </c>
      <c r="F2639" s="7">
        <f t="shared" si="343"/>
        <v>45715</v>
      </c>
      <c r="G2639" s="6">
        <f t="shared" si="338"/>
        <v>2</v>
      </c>
      <c r="H2639" s="6">
        <f t="shared" si="339"/>
        <v>27</v>
      </c>
      <c r="I2639" s="6">
        <f t="shared" si="340"/>
        <v>2025</v>
      </c>
      <c r="J2639" t="s">
        <v>1551</v>
      </c>
      <c r="K2639" t="s">
        <v>5</v>
      </c>
      <c r="L2639">
        <v>3900</v>
      </c>
      <c r="M2639">
        <v>12552.9</v>
      </c>
      <c r="N2639" s="4">
        <f t="shared" si="341"/>
        <v>12.552899999999999</v>
      </c>
      <c r="O2639" s="4">
        <f t="shared" si="342"/>
        <v>7.8000080258999995</v>
      </c>
      <c r="P2639" s="5" t="s">
        <v>1823</v>
      </c>
      <c r="Q2639" t="str">
        <f>VLOOKUP(P2639,Key!$A$2:$C$460,2,FALSE)</f>
        <v>Colorado</v>
      </c>
      <c r="R2639" t="str">
        <f>VLOOKUP(P2639,Key!$A$2:$C$460,3,FALSE)</f>
        <v>USA</v>
      </c>
      <c r="S2639" t="str">
        <f>VLOOKUP(P2639,Key!$A$2:$D$460,4,FALSE)</f>
        <v>DOM</v>
      </c>
      <c r="T2639" s="5" t="b">
        <v>1</v>
      </c>
      <c r="U2639" s="4">
        <f t="shared" si="344"/>
        <v>16114.643514875397</v>
      </c>
    </row>
    <row r="2640" spans="1:21" x14ac:dyDescent="0.2">
      <c r="A2640">
        <v>13751984617</v>
      </c>
      <c r="B2640" t="s">
        <v>2335</v>
      </c>
      <c r="D2640" s="9">
        <v>45716</v>
      </c>
      <c r="F2640" s="7">
        <f t="shared" si="343"/>
        <v>45716</v>
      </c>
      <c r="G2640" s="6">
        <f t="shared" si="338"/>
        <v>2</v>
      </c>
      <c r="H2640" s="6">
        <f t="shared" si="339"/>
        <v>28</v>
      </c>
      <c r="I2640" s="6">
        <f t="shared" si="340"/>
        <v>2025</v>
      </c>
      <c r="J2640" t="s">
        <v>4</v>
      </c>
      <c r="K2640" t="s">
        <v>5</v>
      </c>
      <c r="L2640">
        <v>3814</v>
      </c>
      <c r="M2640">
        <v>12831</v>
      </c>
      <c r="N2640" s="4">
        <f t="shared" si="341"/>
        <v>12.831</v>
      </c>
      <c r="O2640" s="4">
        <f t="shared" si="342"/>
        <v>7.9728113010000001</v>
      </c>
      <c r="P2640" s="5" t="s">
        <v>1823</v>
      </c>
      <c r="Q2640" t="str">
        <f>VLOOKUP(P2640,Key!$A$2:$C$460,2,FALSE)</f>
        <v>Colorado</v>
      </c>
      <c r="R2640" t="str">
        <f>VLOOKUP(P2640,Key!$A$2:$C$460,3,FALSE)</f>
        <v>USA</v>
      </c>
      <c r="S2640" t="str">
        <f>VLOOKUP(P2640,Key!$A$2:$D$460,4,FALSE)</f>
        <v>DOM</v>
      </c>
      <c r="T2640" s="5" t="b">
        <v>0</v>
      </c>
      <c r="U2640" s="4">
        <f t="shared" si="344"/>
        <v>16122.616326176398</v>
      </c>
    </row>
    <row r="2641" spans="1:21" x14ac:dyDescent="0.2">
      <c r="A2641">
        <v>13761777699</v>
      </c>
      <c r="B2641" t="s">
        <v>2336</v>
      </c>
      <c r="D2641" s="9">
        <v>45717</v>
      </c>
      <c r="F2641" s="7">
        <f t="shared" si="343"/>
        <v>45717</v>
      </c>
      <c r="G2641" s="6">
        <f t="shared" si="338"/>
        <v>3</v>
      </c>
      <c r="H2641" s="6">
        <f t="shared" si="339"/>
        <v>1</v>
      </c>
      <c r="I2641" s="6">
        <f t="shared" si="340"/>
        <v>2025</v>
      </c>
      <c r="J2641" t="s">
        <v>1551</v>
      </c>
      <c r="K2641" t="s">
        <v>5</v>
      </c>
      <c r="L2641">
        <v>3900</v>
      </c>
      <c r="M2641">
        <v>12231</v>
      </c>
      <c r="N2641" s="4">
        <f t="shared" si="341"/>
        <v>12.231</v>
      </c>
      <c r="O2641" s="4">
        <f t="shared" si="342"/>
        <v>7.599988701</v>
      </c>
      <c r="P2641" s="5" t="s">
        <v>1823</v>
      </c>
      <c r="Q2641" t="str">
        <f>VLOOKUP(P2641,Key!$A$2:$C$460,2,FALSE)</f>
        <v>Colorado</v>
      </c>
      <c r="R2641" t="str">
        <f>VLOOKUP(P2641,Key!$A$2:$C$460,3,FALSE)</f>
        <v>USA</v>
      </c>
      <c r="S2641" t="str">
        <f>VLOOKUP(P2641,Key!$A$2:$D$460,4,FALSE)</f>
        <v>DOM</v>
      </c>
      <c r="T2641" s="5" t="b">
        <v>1</v>
      </c>
      <c r="U2641" s="4">
        <f t="shared" si="344"/>
        <v>16130.216314877398</v>
      </c>
    </row>
    <row r="2642" spans="1:21" x14ac:dyDescent="0.2">
      <c r="A2642">
        <v>13770276302</v>
      </c>
      <c r="B2642" t="s">
        <v>2337</v>
      </c>
      <c r="D2642" s="9">
        <v>45718</v>
      </c>
      <c r="F2642" s="7">
        <f t="shared" si="343"/>
        <v>45718</v>
      </c>
      <c r="G2642" s="6">
        <f t="shared" ref="G2642:G2705" si="345">MONTH(D2642)</f>
        <v>3</v>
      </c>
      <c r="H2642" s="6">
        <f t="shared" ref="H2642:H2705" si="346">DAY(D2642)</f>
        <v>2</v>
      </c>
      <c r="I2642" s="6">
        <f t="shared" ref="I2642:I2705" si="347">YEAR(D2642)</f>
        <v>2025</v>
      </c>
      <c r="J2642" t="s">
        <v>4</v>
      </c>
      <c r="K2642" t="s">
        <v>5</v>
      </c>
      <c r="L2642">
        <v>2400</v>
      </c>
      <c r="M2642">
        <v>7724.9</v>
      </c>
      <c r="N2642" s="4">
        <f t="shared" si="341"/>
        <v>7.7248999999999999</v>
      </c>
      <c r="O2642" s="4">
        <f t="shared" si="342"/>
        <v>4.8000288379000002</v>
      </c>
      <c r="P2642" s="5" t="s">
        <v>1823</v>
      </c>
      <c r="Q2642" t="str">
        <f>VLOOKUP(P2642,Key!$A$2:$C$460,2,FALSE)</f>
        <v>Colorado</v>
      </c>
      <c r="R2642" t="str">
        <f>VLOOKUP(P2642,Key!$A$2:$C$460,3,FALSE)</f>
        <v>USA</v>
      </c>
      <c r="S2642" t="str">
        <f>VLOOKUP(P2642,Key!$A$2:$D$460,4,FALSE)</f>
        <v>DOM</v>
      </c>
      <c r="T2642" s="5" t="b">
        <v>1</v>
      </c>
      <c r="U2642" s="4">
        <f t="shared" si="344"/>
        <v>16135.016343715299</v>
      </c>
    </row>
    <row r="2643" spans="1:21" x14ac:dyDescent="0.2">
      <c r="A2643">
        <v>13779755759</v>
      </c>
      <c r="B2643" t="s">
        <v>2338</v>
      </c>
      <c r="D2643" s="9">
        <v>45719</v>
      </c>
      <c r="F2643" s="7">
        <f t="shared" si="343"/>
        <v>45719</v>
      </c>
      <c r="G2643" s="6">
        <f t="shared" si="345"/>
        <v>3</v>
      </c>
      <c r="H2643" s="6">
        <f t="shared" si="346"/>
        <v>3</v>
      </c>
      <c r="I2643" s="6">
        <f t="shared" si="347"/>
        <v>2025</v>
      </c>
      <c r="J2643" t="s">
        <v>4</v>
      </c>
      <c r="K2643" t="s">
        <v>5</v>
      </c>
      <c r="L2643">
        <v>3889</v>
      </c>
      <c r="M2643">
        <v>12616.4</v>
      </c>
      <c r="N2643" s="4">
        <f t="shared" si="341"/>
        <v>12.616400000000001</v>
      </c>
      <c r="O2643" s="4">
        <f t="shared" si="342"/>
        <v>7.8394650843999996</v>
      </c>
      <c r="P2643" s="5" t="s">
        <v>847</v>
      </c>
      <c r="Q2643" t="str">
        <f>VLOOKUP(P2643,Key!$A$2:$C$460,2,FALSE)</f>
        <v>Home - MDR</v>
      </c>
      <c r="R2643" t="str">
        <f>VLOOKUP(P2643,Key!$A$2:$C$460,3,FALSE)</f>
        <v>Home - MDR</v>
      </c>
      <c r="S2643" t="str">
        <f>VLOOKUP(P2643,Key!$A$2:$D$460,4,FALSE)</f>
        <v>Home - MDR</v>
      </c>
      <c r="T2643" s="5" t="b">
        <v>0</v>
      </c>
      <c r="U2643" s="4">
        <f t="shared" si="344"/>
        <v>16142.855808799699</v>
      </c>
    </row>
    <row r="2644" spans="1:21" x14ac:dyDescent="0.2">
      <c r="A2644">
        <v>13789955986</v>
      </c>
      <c r="B2644" t="s">
        <v>2339</v>
      </c>
      <c r="D2644" s="9">
        <v>45720</v>
      </c>
      <c r="F2644" s="7">
        <f t="shared" si="343"/>
        <v>45720</v>
      </c>
      <c r="G2644" s="6">
        <f t="shared" si="345"/>
        <v>3</v>
      </c>
      <c r="H2644" s="6">
        <f t="shared" si="346"/>
        <v>4</v>
      </c>
      <c r="I2644" s="6">
        <f t="shared" si="347"/>
        <v>2025</v>
      </c>
      <c r="J2644" t="s">
        <v>7</v>
      </c>
      <c r="K2644" t="s">
        <v>5</v>
      </c>
      <c r="L2644">
        <v>3694</v>
      </c>
      <c r="M2644">
        <v>11862.6</v>
      </c>
      <c r="N2644" s="4">
        <f t="shared" si="341"/>
        <v>11.8626</v>
      </c>
      <c r="O2644" s="4">
        <f t="shared" si="342"/>
        <v>7.3710756246000004</v>
      </c>
      <c r="P2644" s="5" t="s">
        <v>847</v>
      </c>
      <c r="Q2644" t="str">
        <f>VLOOKUP(P2644,Key!$A$2:$C$460,2,FALSE)</f>
        <v>Home - MDR</v>
      </c>
      <c r="R2644" t="str">
        <f>VLOOKUP(P2644,Key!$A$2:$C$460,3,FALSE)</f>
        <v>Home - MDR</v>
      </c>
      <c r="S2644" t="str">
        <f>VLOOKUP(P2644,Key!$A$2:$D$460,4,FALSE)</f>
        <v>Home - MDR</v>
      </c>
      <c r="T2644" s="5" t="b">
        <v>0</v>
      </c>
      <c r="U2644" s="4">
        <f t="shared" si="344"/>
        <v>16150.226884424299</v>
      </c>
    </row>
    <row r="2645" spans="1:21" x14ac:dyDescent="0.2">
      <c r="A2645">
        <v>13798787979</v>
      </c>
      <c r="B2645" t="s">
        <v>2340</v>
      </c>
      <c r="D2645" s="9">
        <v>45721</v>
      </c>
      <c r="F2645" s="7">
        <f t="shared" si="343"/>
        <v>45721</v>
      </c>
      <c r="G2645" s="6">
        <f t="shared" si="345"/>
        <v>3</v>
      </c>
      <c r="H2645" s="6">
        <f t="shared" si="346"/>
        <v>5</v>
      </c>
      <c r="I2645" s="6">
        <f t="shared" si="347"/>
        <v>2025</v>
      </c>
      <c r="J2645" t="s">
        <v>4</v>
      </c>
      <c r="K2645" t="s">
        <v>5</v>
      </c>
      <c r="L2645">
        <v>3778</v>
      </c>
      <c r="M2645">
        <v>12027.3</v>
      </c>
      <c r="N2645" s="4">
        <f t="shared" si="341"/>
        <v>12.027299999999999</v>
      </c>
      <c r="O2645" s="4">
        <f t="shared" si="342"/>
        <v>7.4734154283000001</v>
      </c>
      <c r="P2645" s="5" t="s">
        <v>847</v>
      </c>
      <c r="Q2645" t="str">
        <f>VLOOKUP(P2645,Key!$A$2:$C$460,2,FALSE)</f>
        <v>Home - MDR</v>
      </c>
      <c r="R2645" t="str">
        <f>VLOOKUP(P2645,Key!$A$2:$C$460,3,FALSE)</f>
        <v>Home - MDR</v>
      </c>
      <c r="S2645" t="str">
        <f>VLOOKUP(P2645,Key!$A$2:$D$460,4,FALSE)</f>
        <v>Home - MDR</v>
      </c>
      <c r="T2645" s="5" t="b">
        <v>0</v>
      </c>
      <c r="U2645" s="4">
        <f t="shared" si="344"/>
        <v>16157.700299852599</v>
      </c>
    </row>
    <row r="2646" spans="1:21" x14ac:dyDescent="0.2">
      <c r="A2646">
        <v>13808526646</v>
      </c>
      <c r="B2646" t="s">
        <v>2341</v>
      </c>
      <c r="D2646" s="9">
        <v>45722</v>
      </c>
      <c r="F2646" s="7">
        <f t="shared" si="343"/>
        <v>45722</v>
      </c>
      <c r="G2646" s="6">
        <f t="shared" si="345"/>
        <v>3</v>
      </c>
      <c r="H2646" s="6">
        <f t="shared" si="346"/>
        <v>6</v>
      </c>
      <c r="I2646" s="6">
        <f t="shared" si="347"/>
        <v>2025</v>
      </c>
      <c r="J2646" t="s">
        <v>1117</v>
      </c>
      <c r="K2646" t="s">
        <v>5</v>
      </c>
      <c r="L2646">
        <v>2520</v>
      </c>
      <c r="M2646">
        <v>8207.7000000000007</v>
      </c>
      <c r="N2646" s="4">
        <f t="shared" si="341"/>
        <v>8.2077000000000009</v>
      </c>
      <c r="O2646" s="4">
        <f t="shared" si="342"/>
        <v>5.1000267567000002</v>
      </c>
      <c r="P2646" s="5" t="s">
        <v>847</v>
      </c>
      <c r="Q2646" t="str">
        <f>VLOOKUP(P2646,Key!$A$2:$C$460,2,FALSE)</f>
        <v>Home - MDR</v>
      </c>
      <c r="R2646" t="str">
        <f>VLOOKUP(P2646,Key!$A$2:$C$460,3,FALSE)</f>
        <v>Home - MDR</v>
      </c>
      <c r="S2646" t="str">
        <f>VLOOKUP(P2646,Key!$A$2:$D$460,4,FALSE)</f>
        <v>Home - MDR</v>
      </c>
      <c r="T2646" s="5" t="b">
        <v>1</v>
      </c>
      <c r="U2646" s="4">
        <f t="shared" si="344"/>
        <v>16162.800326609298</v>
      </c>
    </row>
    <row r="2647" spans="1:21" x14ac:dyDescent="0.2">
      <c r="A2647">
        <v>13816539384</v>
      </c>
      <c r="B2647" t="s">
        <v>2342</v>
      </c>
      <c r="D2647" s="9">
        <v>45723</v>
      </c>
      <c r="F2647" s="7">
        <f t="shared" si="343"/>
        <v>45723</v>
      </c>
      <c r="G2647" s="6">
        <f t="shared" si="345"/>
        <v>3</v>
      </c>
      <c r="H2647" s="6">
        <f t="shared" si="346"/>
        <v>7</v>
      </c>
      <c r="I2647" s="6">
        <f t="shared" si="347"/>
        <v>2025</v>
      </c>
      <c r="J2647" t="s">
        <v>1117</v>
      </c>
      <c r="K2647" t="s">
        <v>5</v>
      </c>
      <c r="L2647">
        <v>2700</v>
      </c>
      <c r="M2647">
        <v>8529.5</v>
      </c>
      <c r="N2647" s="4">
        <f t="shared" si="341"/>
        <v>8.5295000000000005</v>
      </c>
      <c r="O2647" s="4">
        <f t="shared" si="342"/>
        <v>5.2999839445000001</v>
      </c>
      <c r="P2647" s="5" t="s">
        <v>847</v>
      </c>
      <c r="Q2647" t="str">
        <f>VLOOKUP(P2647,Key!$A$2:$C$460,2,FALSE)</f>
        <v>Home - MDR</v>
      </c>
      <c r="R2647" t="str">
        <f>VLOOKUP(P2647,Key!$A$2:$C$460,3,FALSE)</f>
        <v>Home - MDR</v>
      </c>
      <c r="S2647" t="str">
        <f>VLOOKUP(P2647,Key!$A$2:$D$460,4,FALSE)</f>
        <v>Home - MDR</v>
      </c>
      <c r="T2647" s="5" t="b">
        <v>1</v>
      </c>
      <c r="U2647" s="4">
        <f t="shared" si="344"/>
        <v>16168.100310553798</v>
      </c>
    </row>
    <row r="2648" spans="1:21" x14ac:dyDescent="0.2">
      <c r="A2648">
        <v>13826617035</v>
      </c>
      <c r="B2648" t="s">
        <v>2343</v>
      </c>
      <c r="D2648" s="9">
        <v>45724</v>
      </c>
      <c r="F2648" s="7">
        <f t="shared" si="343"/>
        <v>45724</v>
      </c>
      <c r="G2648" s="6">
        <f t="shared" si="345"/>
        <v>3</v>
      </c>
      <c r="H2648" s="6">
        <f t="shared" si="346"/>
        <v>8</v>
      </c>
      <c r="I2648" s="6">
        <f t="shared" si="347"/>
        <v>2025</v>
      </c>
      <c r="J2648" t="s">
        <v>7</v>
      </c>
      <c r="K2648" t="s">
        <v>5</v>
      </c>
      <c r="L2648">
        <v>2191</v>
      </c>
      <c r="M2648">
        <v>7285.6</v>
      </c>
      <c r="N2648" s="4">
        <f t="shared" si="341"/>
        <v>7.2856000000000005</v>
      </c>
      <c r="O2648" s="4">
        <f t="shared" si="342"/>
        <v>4.5270605576000005</v>
      </c>
      <c r="P2648" s="5" t="s">
        <v>847</v>
      </c>
      <c r="Q2648" t="str">
        <f>VLOOKUP(P2648,Key!$A$2:$C$460,2,FALSE)</f>
        <v>Home - MDR</v>
      </c>
      <c r="R2648" t="str">
        <f>VLOOKUP(P2648,Key!$A$2:$C$460,3,FALSE)</f>
        <v>Home - MDR</v>
      </c>
      <c r="S2648" t="str">
        <f>VLOOKUP(P2648,Key!$A$2:$D$460,4,FALSE)</f>
        <v>Home - MDR</v>
      </c>
      <c r="T2648" s="5" t="b">
        <v>0</v>
      </c>
      <c r="U2648" s="4">
        <f t="shared" si="344"/>
        <v>16172.627371111399</v>
      </c>
    </row>
    <row r="2649" spans="1:21" x14ac:dyDescent="0.2">
      <c r="A2649">
        <v>13837279962</v>
      </c>
      <c r="B2649" t="s">
        <v>2344</v>
      </c>
      <c r="D2649" s="9">
        <v>45725</v>
      </c>
      <c r="F2649" s="7">
        <f t="shared" si="343"/>
        <v>45725</v>
      </c>
      <c r="G2649" s="6">
        <f t="shared" si="345"/>
        <v>3</v>
      </c>
      <c r="H2649" s="6">
        <f t="shared" si="346"/>
        <v>9</v>
      </c>
      <c r="I2649" s="6">
        <f t="shared" si="347"/>
        <v>2025</v>
      </c>
      <c r="J2649" t="s">
        <v>2345</v>
      </c>
      <c r="K2649" t="s">
        <v>2346</v>
      </c>
      <c r="L2649">
        <v>3900</v>
      </c>
      <c r="M2649">
        <v>35888.400000000001</v>
      </c>
      <c r="N2649" s="4">
        <f t="shared" si="341"/>
        <v>35.888400000000004</v>
      </c>
      <c r="O2649" s="4">
        <f t="shared" si="342"/>
        <v>22.300010996400001</v>
      </c>
      <c r="P2649" s="5" t="s">
        <v>847</v>
      </c>
      <c r="Q2649" t="str">
        <f>VLOOKUP(P2649,Key!$A$2:$C$460,2,FALSE)</f>
        <v>Home - MDR</v>
      </c>
      <c r="R2649" t="str">
        <f>VLOOKUP(P2649,Key!$A$2:$C$460,3,FALSE)</f>
        <v>Home - MDR</v>
      </c>
      <c r="S2649" t="str">
        <f>VLOOKUP(P2649,Key!$A$2:$D$460,4,FALSE)</f>
        <v>Home - MDR</v>
      </c>
      <c r="T2649" s="5" t="b">
        <v>0</v>
      </c>
      <c r="U2649" s="4">
        <f t="shared" si="344"/>
        <v>16172.627371111399</v>
      </c>
    </row>
    <row r="2650" spans="1:21" x14ac:dyDescent="0.2">
      <c r="A2650">
        <v>13845344123</v>
      </c>
      <c r="B2650" t="s">
        <v>2347</v>
      </c>
      <c r="D2650" s="9">
        <v>45726</v>
      </c>
      <c r="F2650" s="7">
        <f t="shared" si="343"/>
        <v>45726</v>
      </c>
      <c r="G2650" s="6">
        <f t="shared" si="345"/>
        <v>3</v>
      </c>
      <c r="H2650" s="6">
        <f t="shared" si="346"/>
        <v>10</v>
      </c>
      <c r="I2650" s="6">
        <f t="shared" si="347"/>
        <v>2025</v>
      </c>
      <c r="J2650" t="s">
        <v>7</v>
      </c>
      <c r="K2650" t="s">
        <v>5</v>
      </c>
      <c r="L2650">
        <v>3483</v>
      </c>
      <c r="M2650">
        <v>11509.3</v>
      </c>
      <c r="N2650" s="4">
        <f t="shared" si="341"/>
        <v>11.5093</v>
      </c>
      <c r="O2650" s="4">
        <f t="shared" si="342"/>
        <v>7.1515452502999999</v>
      </c>
      <c r="P2650" s="5" t="s">
        <v>847</v>
      </c>
      <c r="Q2650" t="str">
        <f>VLOOKUP(P2650,Key!$A$2:$C$460,2,FALSE)</f>
        <v>Home - MDR</v>
      </c>
      <c r="R2650" t="str">
        <f>VLOOKUP(P2650,Key!$A$2:$C$460,3,FALSE)</f>
        <v>Home - MDR</v>
      </c>
      <c r="S2650" t="str">
        <f>VLOOKUP(P2650,Key!$A$2:$D$460,4,FALSE)</f>
        <v>Home - MDR</v>
      </c>
      <c r="T2650" s="5" t="b">
        <v>0</v>
      </c>
      <c r="U2650" s="4">
        <f t="shared" si="344"/>
        <v>16179.7789163617</v>
      </c>
    </row>
    <row r="2651" spans="1:21" x14ac:dyDescent="0.2">
      <c r="A2651">
        <v>13854887686</v>
      </c>
      <c r="B2651" t="s">
        <v>2348</v>
      </c>
      <c r="D2651" s="9">
        <v>45727</v>
      </c>
      <c r="F2651" s="7">
        <f t="shared" si="343"/>
        <v>45727</v>
      </c>
      <c r="G2651" s="6">
        <f t="shared" si="345"/>
        <v>3</v>
      </c>
      <c r="H2651" s="6">
        <f t="shared" si="346"/>
        <v>11</v>
      </c>
      <c r="I2651" s="6">
        <f t="shared" si="347"/>
        <v>2025</v>
      </c>
      <c r="J2651" t="s">
        <v>1117</v>
      </c>
      <c r="K2651" t="s">
        <v>5</v>
      </c>
      <c r="L2651">
        <v>4200</v>
      </c>
      <c r="M2651">
        <v>12874.8</v>
      </c>
      <c r="N2651" s="4">
        <f t="shared" si="341"/>
        <v>12.874799999999999</v>
      </c>
      <c r="O2651" s="4">
        <f t="shared" si="342"/>
        <v>8.0000273507999999</v>
      </c>
      <c r="P2651" s="5" t="s">
        <v>847</v>
      </c>
      <c r="Q2651" t="str">
        <f>VLOOKUP(P2651,Key!$A$2:$C$460,2,FALSE)</f>
        <v>Home - MDR</v>
      </c>
      <c r="R2651" t="str">
        <f>VLOOKUP(P2651,Key!$A$2:$C$460,3,FALSE)</f>
        <v>Home - MDR</v>
      </c>
      <c r="S2651" t="str">
        <f>VLOOKUP(P2651,Key!$A$2:$D$460,4,FALSE)</f>
        <v>Home - MDR</v>
      </c>
      <c r="T2651" s="5" t="b">
        <v>1</v>
      </c>
      <c r="U2651" s="4">
        <f t="shared" si="344"/>
        <v>16187.778943712499</v>
      </c>
    </row>
    <row r="2652" spans="1:21" x14ac:dyDescent="0.2">
      <c r="A2652">
        <v>13864565323</v>
      </c>
      <c r="B2652" t="s">
        <v>2349</v>
      </c>
      <c r="D2652" s="9">
        <v>45728</v>
      </c>
      <c r="F2652" s="7">
        <f t="shared" si="343"/>
        <v>45728</v>
      </c>
      <c r="G2652" s="6">
        <f t="shared" si="345"/>
        <v>3</v>
      </c>
      <c r="H2652" s="6">
        <f t="shared" si="346"/>
        <v>12</v>
      </c>
      <c r="I2652" s="6">
        <f t="shared" si="347"/>
        <v>2025</v>
      </c>
      <c r="J2652" t="s">
        <v>7</v>
      </c>
      <c r="K2652" t="s">
        <v>5</v>
      </c>
      <c r="L2652">
        <v>3546</v>
      </c>
      <c r="M2652">
        <v>11606.4</v>
      </c>
      <c r="N2652" s="4">
        <f t="shared" si="341"/>
        <v>11.606399999999999</v>
      </c>
      <c r="O2652" s="4">
        <f t="shared" si="342"/>
        <v>7.2118803743999997</v>
      </c>
      <c r="P2652" s="5" t="s">
        <v>847</v>
      </c>
      <c r="Q2652" t="str">
        <f>VLOOKUP(P2652,Key!$A$2:$C$460,2,FALSE)</f>
        <v>Home - MDR</v>
      </c>
      <c r="R2652" t="str">
        <f>VLOOKUP(P2652,Key!$A$2:$C$460,3,FALSE)</f>
        <v>Home - MDR</v>
      </c>
      <c r="S2652" t="str">
        <f>VLOOKUP(P2652,Key!$A$2:$D$460,4,FALSE)</f>
        <v>Home - MDR</v>
      </c>
      <c r="T2652" s="5" t="b">
        <v>0</v>
      </c>
      <c r="U2652" s="4">
        <f t="shared" si="344"/>
        <v>16194.990824086899</v>
      </c>
    </row>
    <row r="2653" spans="1:21" x14ac:dyDescent="0.2">
      <c r="A2653">
        <v>13873347599</v>
      </c>
      <c r="B2653" t="s">
        <v>2350</v>
      </c>
      <c r="D2653" s="9">
        <v>45729</v>
      </c>
      <c r="F2653" s="7">
        <f t="shared" si="343"/>
        <v>45729</v>
      </c>
      <c r="G2653" s="6">
        <f t="shared" si="345"/>
        <v>3</v>
      </c>
      <c r="H2653" s="6">
        <f t="shared" si="346"/>
        <v>13</v>
      </c>
      <c r="I2653" s="6">
        <f t="shared" si="347"/>
        <v>2025</v>
      </c>
      <c r="J2653" t="s">
        <v>1117</v>
      </c>
      <c r="K2653" t="s">
        <v>5</v>
      </c>
      <c r="L2653">
        <v>3900</v>
      </c>
      <c r="M2653">
        <v>12231</v>
      </c>
      <c r="N2653" s="4">
        <f t="shared" ref="N2653:N2716" si="348">M2653/1000</f>
        <v>12.231</v>
      </c>
      <c r="O2653" s="4">
        <f t="shared" ref="O2653:O2716" si="349">M2653*$J$2</f>
        <v>7.599988701</v>
      </c>
      <c r="P2653" s="5" t="s">
        <v>847</v>
      </c>
      <c r="Q2653" t="str">
        <f>VLOOKUP(P2653,Key!$A$2:$C$460,2,FALSE)</f>
        <v>Home - MDR</v>
      </c>
      <c r="R2653" t="str">
        <f>VLOOKUP(P2653,Key!$A$2:$C$460,3,FALSE)</f>
        <v>Home - MDR</v>
      </c>
      <c r="S2653" t="str">
        <f>VLOOKUP(P2653,Key!$A$2:$D$460,4,FALSE)</f>
        <v>Home - MDR</v>
      </c>
      <c r="T2653" s="5" t="b">
        <v>1</v>
      </c>
      <c r="U2653" s="4">
        <f t="shared" si="344"/>
        <v>16202.590812787899</v>
      </c>
    </row>
    <row r="2654" spans="1:21" x14ac:dyDescent="0.2">
      <c r="A2654">
        <v>13882937414</v>
      </c>
      <c r="B2654" t="s">
        <v>2351</v>
      </c>
      <c r="D2654" s="9">
        <v>45730</v>
      </c>
      <c r="F2654" s="7">
        <f t="shared" si="343"/>
        <v>45730</v>
      </c>
      <c r="G2654" s="6">
        <f t="shared" si="345"/>
        <v>3</v>
      </c>
      <c r="H2654" s="6">
        <f t="shared" si="346"/>
        <v>14</v>
      </c>
      <c r="I2654" s="6">
        <f t="shared" si="347"/>
        <v>2025</v>
      </c>
      <c r="J2654" t="s">
        <v>7</v>
      </c>
      <c r="K2654" t="s">
        <v>5</v>
      </c>
      <c r="L2654">
        <v>3559</v>
      </c>
      <c r="M2654">
        <v>11812.7</v>
      </c>
      <c r="N2654" s="4">
        <f t="shared" si="348"/>
        <v>11.812700000000001</v>
      </c>
      <c r="O2654" s="4">
        <f t="shared" si="349"/>
        <v>7.3400692117000004</v>
      </c>
      <c r="P2654" s="5" t="s">
        <v>847</v>
      </c>
      <c r="Q2654" t="str">
        <f>VLOOKUP(P2654,Key!$A$2:$C$460,2,FALSE)</f>
        <v>Home - MDR</v>
      </c>
      <c r="R2654" t="str">
        <f>VLOOKUP(P2654,Key!$A$2:$C$460,3,FALSE)</f>
        <v>Home - MDR</v>
      </c>
      <c r="S2654" t="str">
        <f>VLOOKUP(P2654,Key!$A$2:$D$460,4,FALSE)</f>
        <v>Home - MDR</v>
      </c>
      <c r="T2654" s="5" t="b">
        <v>0</v>
      </c>
      <c r="U2654" s="4">
        <f t="shared" si="344"/>
        <v>16209.930881999599</v>
      </c>
    </row>
    <row r="2655" spans="1:21" x14ac:dyDescent="0.2">
      <c r="A2655">
        <v>13891891950</v>
      </c>
      <c r="B2655" t="s">
        <v>2352</v>
      </c>
      <c r="D2655" s="9">
        <v>45731</v>
      </c>
      <c r="F2655" s="7">
        <f t="shared" si="343"/>
        <v>45731</v>
      </c>
      <c r="G2655" s="6">
        <f t="shared" si="345"/>
        <v>3</v>
      </c>
      <c r="H2655" s="6">
        <f t="shared" si="346"/>
        <v>15</v>
      </c>
      <c r="I2655" s="6">
        <f t="shared" si="347"/>
        <v>2025</v>
      </c>
      <c r="J2655" t="s">
        <v>1117</v>
      </c>
      <c r="K2655" t="s">
        <v>5</v>
      </c>
      <c r="L2655">
        <v>3900</v>
      </c>
      <c r="M2655">
        <v>12070.1</v>
      </c>
      <c r="N2655" s="4">
        <f t="shared" si="348"/>
        <v>12.0701</v>
      </c>
      <c r="O2655" s="4">
        <f t="shared" si="349"/>
        <v>7.5000101071000005</v>
      </c>
      <c r="P2655" s="5" t="s">
        <v>847</v>
      </c>
      <c r="Q2655" t="str">
        <f>VLOOKUP(P2655,Key!$A$2:$C$460,2,FALSE)</f>
        <v>Home - MDR</v>
      </c>
      <c r="R2655" t="str">
        <f>VLOOKUP(P2655,Key!$A$2:$C$460,3,FALSE)</f>
        <v>Home - MDR</v>
      </c>
      <c r="S2655" t="str">
        <f>VLOOKUP(P2655,Key!$A$2:$D$460,4,FALSE)</f>
        <v>Home - MDR</v>
      </c>
      <c r="T2655" s="5" t="b">
        <v>1</v>
      </c>
      <c r="U2655" s="4">
        <f t="shared" si="344"/>
        <v>16217.430892106699</v>
      </c>
    </row>
    <row r="2656" spans="1:21" x14ac:dyDescent="0.2">
      <c r="A2656">
        <v>13901795763</v>
      </c>
      <c r="B2656" t="s">
        <v>2353</v>
      </c>
      <c r="D2656" s="9">
        <v>45732</v>
      </c>
      <c r="F2656" s="7">
        <f t="shared" si="343"/>
        <v>45732</v>
      </c>
      <c r="G2656" s="6">
        <f t="shared" si="345"/>
        <v>3</v>
      </c>
      <c r="H2656" s="6">
        <f t="shared" si="346"/>
        <v>16</v>
      </c>
      <c r="I2656" s="6">
        <f t="shared" si="347"/>
        <v>2025</v>
      </c>
      <c r="J2656" t="s">
        <v>1117</v>
      </c>
      <c r="K2656" t="s">
        <v>5</v>
      </c>
      <c r="L2656">
        <v>2220</v>
      </c>
      <c r="M2656">
        <v>7081.1</v>
      </c>
      <c r="N2656" s="4">
        <f t="shared" si="348"/>
        <v>7.0811000000000002</v>
      </c>
      <c r="O2656" s="4">
        <f t="shared" si="349"/>
        <v>4.3999901881000003</v>
      </c>
      <c r="P2656" s="5" t="s">
        <v>847</v>
      </c>
      <c r="Q2656" t="str">
        <f>VLOOKUP(P2656,Key!$A$2:$C$460,2,FALSE)</f>
        <v>Home - MDR</v>
      </c>
      <c r="R2656" t="str">
        <f>VLOOKUP(P2656,Key!$A$2:$C$460,3,FALSE)</f>
        <v>Home - MDR</v>
      </c>
      <c r="S2656" t="str">
        <f>VLOOKUP(P2656,Key!$A$2:$D$460,4,FALSE)</f>
        <v>Home - MDR</v>
      </c>
      <c r="T2656" s="5" t="b">
        <v>1</v>
      </c>
      <c r="U2656" s="4">
        <f t="shared" si="344"/>
        <v>16221.830882294798</v>
      </c>
    </row>
    <row r="2657" spans="1:21" x14ac:dyDescent="0.2">
      <c r="A2657">
        <v>13919153891</v>
      </c>
      <c r="B2657" t="s">
        <v>2354</v>
      </c>
      <c r="D2657" s="9">
        <v>45733</v>
      </c>
      <c r="F2657" s="7">
        <f t="shared" si="343"/>
        <v>45733</v>
      </c>
      <c r="G2657" s="6">
        <f t="shared" si="345"/>
        <v>3</v>
      </c>
      <c r="H2657" s="6">
        <f t="shared" si="346"/>
        <v>17</v>
      </c>
      <c r="I2657" s="6">
        <f t="shared" si="347"/>
        <v>2025</v>
      </c>
      <c r="J2657" t="s">
        <v>2345</v>
      </c>
      <c r="K2657" t="s">
        <v>20</v>
      </c>
      <c r="L2657">
        <v>4200</v>
      </c>
      <c r="M2657">
        <v>36210.300000000003</v>
      </c>
      <c r="N2657" s="4">
        <f t="shared" si="348"/>
        <v>36.210300000000004</v>
      </c>
      <c r="O2657" s="4">
        <f t="shared" si="349"/>
        <v>22.500030321300002</v>
      </c>
      <c r="P2657" s="5" t="s">
        <v>847</v>
      </c>
      <c r="Q2657" t="str">
        <f>VLOOKUP(P2657,Key!$A$2:$C$460,2,FALSE)</f>
        <v>Home - MDR</v>
      </c>
      <c r="R2657" t="str">
        <f>VLOOKUP(P2657,Key!$A$2:$C$460,3,FALSE)</f>
        <v>Home - MDR</v>
      </c>
      <c r="S2657" t="str">
        <f>VLOOKUP(P2657,Key!$A$2:$D$460,4,FALSE)</f>
        <v>Home - MDR</v>
      </c>
      <c r="T2657" s="5" t="b">
        <v>1</v>
      </c>
      <c r="U2657" s="4">
        <f t="shared" si="344"/>
        <v>16221.830882294798</v>
      </c>
    </row>
    <row r="2658" spans="1:21" x14ac:dyDescent="0.2">
      <c r="A2658">
        <v>13919917894</v>
      </c>
      <c r="B2658" t="s">
        <v>2355</v>
      </c>
      <c r="D2658" s="9">
        <v>45734</v>
      </c>
      <c r="F2658" s="7">
        <f t="shared" si="343"/>
        <v>45734</v>
      </c>
      <c r="G2658" s="6">
        <f t="shared" si="345"/>
        <v>3</v>
      </c>
      <c r="H2658" s="6">
        <f t="shared" si="346"/>
        <v>18</v>
      </c>
      <c r="I2658" s="6">
        <f t="shared" si="347"/>
        <v>2025</v>
      </c>
      <c r="J2658" t="s">
        <v>1117</v>
      </c>
      <c r="K2658" t="s">
        <v>5</v>
      </c>
      <c r="L2658">
        <v>3600</v>
      </c>
      <c r="M2658">
        <v>11748.2</v>
      </c>
      <c r="N2658" s="4">
        <f t="shared" si="348"/>
        <v>11.748200000000001</v>
      </c>
      <c r="O2658" s="4">
        <f t="shared" si="349"/>
        <v>7.299990782200001</v>
      </c>
      <c r="P2658" s="5" t="s">
        <v>847</v>
      </c>
      <c r="Q2658" t="str">
        <f>VLOOKUP(P2658,Key!$A$2:$C$460,2,FALSE)</f>
        <v>Home - MDR</v>
      </c>
      <c r="R2658" t="str">
        <f>VLOOKUP(P2658,Key!$A$2:$C$460,3,FALSE)</f>
        <v>Home - MDR</v>
      </c>
      <c r="S2658" t="str">
        <f>VLOOKUP(P2658,Key!$A$2:$D$460,4,FALSE)</f>
        <v>Home - MDR</v>
      </c>
      <c r="T2658" s="5" t="b">
        <v>1</v>
      </c>
      <c r="U2658" s="4">
        <f t="shared" si="344"/>
        <v>16229.130873076998</v>
      </c>
    </row>
    <row r="2659" spans="1:21" x14ac:dyDescent="0.2">
      <c r="A2659">
        <v>13929669747</v>
      </c>
      <c r="B2659" t="s">
        <v>2356</v>
      </c>
      <c r="D2659" s="9">
        <v>45735</v>
      </c>
      <c r="F2659" s="7">
        <f t="shared" si="343"/>
        <v>45735</v>
      </c>
      <c r="G2659" s="6">
        <f t="shared" si="345"/>
        <v>3</v>
      </c>
      <c r="H2659" s="6">
        <f t="shared" si="346"/>
        <v>19</v>
      </c>
      <c r="I2659" s="6">
        <f t="shared" si="347"/>
        <v>2025</v>
      </c>
      <c r="J2659" t="s">
        <v>7</v>
      </c>
      <c r="K2659" t="s">
        <v>5</v>
      </c>
      <c r="L2659">
        <v>3623</v>
      </c>
      <c r="M2659">
        <v>11768.6</v>
      </c>
      <c r="N2659" s="4">
        <f t="shared" si="348"/>
        <v>11.768600000000001</v>
      </c>
      <c r="O2659" s="4">
        <f t="shared" si="349"/>
        <v>7.3126667506</v>
      </c>
      <c r="P2659" s="5" t="s">
        <v>847</v>
      </c>
      <c r="Q2659" t="str">
        <f>VLOOKUP(P2659,Key!$A$2:$C$460,2,FALSE)</f>
        <v>Home - MDR</v>
      </c>
      <c r="R2659" t="str">
        <f>VLOOKUP(P2659,Key!$A$2:$C$460,3,FALSE)</f>
        <v>Home - MDR</v>
      </c>
      <c r="S2659" t="str">
        <f>VLOOKUP(P2659,Key!$A$2:$D$460,4,FALSE)</f>
        <v>Home - MDR</v>
      </c>
      <c r="T2659" s="5" t="b">
        <v>0</v>
      </c>
      <c r="U2659" s="4">
        <f t="shared" si="344"/>
        <v>16236.443539827598</v>
      </c>
    </row>
    <row r="2660" spans="1:21" x14ac:dyDescent="0.2">
      <c r="A2660">
        <v>13939188771</v>
      </c>
      <c r="B2660" t="s">
        <v>2357</v>
      </c>
      <c r="D2660" s="9">
        <v>45736</v>
      </c>
      <c r="F2660" s="7">
        <f t="shared" si="343"/>
        <v>45736</v>
      </c>
      <c r="G2660" s="6">
        <f t="shared" si="345"/>
        <v>3</v>
      </c>
      <c r="H2660" s="6">
        <f t="shared" si="346"/>
        <v>20</v>
      </c>
      <c r="I2660" s="6">
        <f t="shared" si="347"/>
        <v>2025</v>
      </c>
      <c r="J2660" t="s">
        <v>2358</v>
      </c>
      <c r="K2660" t="s">
        <v>20</v>
      </c>
      <c r="L2660">
        <v>3600</v>
      </c>
      <c r="M2660">
        <v>32669.7</v>
      </c>
      <c r="N2660" s="4">
        <f t="shared" si="348"/>
        <v>32.669699999999999</v>
      </c>
      <c r="O2660" s="4">
        <f t="shared" si="349"/>
        <v>20.300004158700002</v>
      </c>
      <c r="P2660" s="5" t="s">
        <v>847</v>
      </c>
      <c r="Q2660" t="str">
        <f>VLOOKUP(P2660,Key!$A$2:$C$460,2,FALSE)</f>
        <v>Home - MDR</v>
      </c>
      <c r="R2660" t="str">
        <f>VLOOKUP(P2660,Key!$A$2:$C$460,3,FALSE)</f>
        <v>Home - MDR</v>
      </c>
      <c r="S2660" t="str">
        <f>VLOOKUP(P2660,Key!$A$2:$D$460,4,FALSE)</f>
        <v>Home - MDR</v>
      </c>
      <c r="T2660" s="5" t="b">
        <v>1</v>
      </c>
      <c r="U2660" s="4">
        <f t="shared" si="344"/>
        <v>16236.443539827598</v>
      </c>
    </row>
    <row r="2661" spans="1:21" x14ac:dyDescent="0.2">
      <c r="A2661">
        <v>13947852376</v>
      </c>
      <c r="B2661" t="s">
        <v>2359</v>
      </c>
      <c r="D2661" s="9">
        <v>45737</v>
      </c>
      <c r="F2661" s="7">
        <f t="shared" si="343"/>
        <v>45737</v>
      </c>
      <c r="G2661" s="6">
        <f t="shared" si="345"/>
        <v>3</v>
      </c>
      <c r="H2661" s="6">
        <f t="shared" si="346"/>
        <v>21</v>
      </c>
      <c r="I2661" s="6">
        <f t="shared" si="347"/>
        <v>2025</v>
      </c>
      <c r="J2661" t="s">
        <v>7</v>
      </c>
      <c r="K2661" t="s">
        <v>5</v>
      </c>
      <c r="L2661">
        <v>3562</v>
      </c>
      <c r="M2661">
        <v>11380.3</v>
      </c>
      <c r="N2661" s="4">
        <f t="shared" si="348"/>
        <v>11.3803</v>
      </c>
      <c r="O2661" s="4">
        <f t="shared" si="349"/>
        <v>7.0713883912999993</v>
      </c>
      <c r="P2661" s="5" t="s">
        <v>847</v>
      </c>
      <c r="Q2661" t="str">
        <f>VLOOKUP(P2661,Key!$A$2:$C$460,2,FALSE)</f>
        <v>Home - MDR</v>
      </c>
      <c r="R2661" t="str">
        <f>VLOOKUP(P2661,Key!$A$2:$C$460,3,FALSE)</f>
        <v>Home - MDR</v>
      </c>
      <c r="S2661" t="str">
        <f>VLOOKUP(P2661,Key!$A$2:$D$460,4,FALSE)</f>
        <v>Home - MDR</v>
      </c>
      <c r="T2661" s="5" t="b">
        <v>0</v>
      </c>
      <c r="U2661" s="4">
        <f t="shared" si="344"/>
        <v>16243.514928218898</v>
      </c>
    </row>
    <row r="2662" spans="1:21" x14ac:dyDescent="0.2">
      <c r="A2662">
        <v>13968131774</v>
      </c>
      <c r="B2662" t="s">
        <v>2360</v>
      </c>
      <c r="D2662" s="9">
        <v>45739</v>
      </c>
      <c r="F2662" s="7">
        <f t="shared" si="343"/>
        <v>45739</v>
      </c>
      <c r="G2662" s="6">
        <f t="shared" si="345"/>
        <v>3</v>
      </c>
      <c r="H2662" s="6">
        <f t="shared" si="346"/>
        <v>23</v>
      </c>
      <c r="I2662" s="6">
        <f t="shared" si="347"/>
        <v>2025</v>
      </c>
      <c r="J2662" t="s">
        <v>6</v>
      </c>
      <c r="K2662" t="s">
        <v>5</v>
      </c>
      <c r="L2662">
        <v>3085</v>
      </c>
      <c r="M2662">
        <v>10003.9</v>
      </c>
      <c r="N2662" s="4">
        <f t="shared" si="348"/>
        <v>10.0039</v>
      </c>
      <c r="O2662" s="4">
        <f t="shared" si="349"/>
        <v>6.2161333468999995</v>
      </c>
      <c r="P2662" s="5" t="s">
        <v>847</v>
      </c>
      <c r="Q2662" t="str">
        <f>VLOOKUP(P2662,Key!$A$2:$C$460,2,FALSE)</f>
        <v>Home - MDR</v>
      </c>
      <c r="R2662" t="str">
        <f>VLOOKUP(P2662,Key!$A$2:$C$460,3,FALSE)</f>
        <v>Home - MDR</v>
      </c>
      <c r="S2662" t="str">
        <f>VLOOKUP(P2662,Key!$A$2:$D$460,4,FALSE)</f>
        <v>Home - MDR</v>
      </c>
      <c r="T2662" s="5" t="b">
        <v>0</v>
      </c>
      <c r="U2662" s="4">
        <f t="shared" si="344"/>
        <v>16249.731061565797</v>
      </c>
    </row>
    <row r="2663" spans="1:21" x14ac:dyDescent="0.2">
      <c r="A2663">
        <v>13975947657</v>
      </c>
      <c r="B2663" t="s">
        <v>2361</v>
      </c>
      <c r="D2663" s="9">
        <v>45740</v>
      </c>
      <c r="F2663" s="7">
        <f t="shared" ref="F2663:F2726" si="350">DATE(I2663,G2663,H2663)</f>
        <v>45740</v>
      </c>
      <c r="G2663" s="6">
        <f t="shared" si="345"/>
        <v>3</v>
      </c>
      <c r="H2663" s="6">
        <f t="shared" si="346"/>
        <v>24</v>
      </c>
      <c r="I2663" s="6">
        <f t="shared" si="347"/>
        <v>2025</v>
      </c>
      <c r="J2663" t="s">
        <v>7</v>
      </c>
      <c r="K2663" t="s">
        <v>5</v>
      </c>
      <c r="L2663">
        <v>3780</v>
      </c>
      <c r="M2663">
        <v>12204.1</v>
      </c>
      <c r="N2663" s="4">
        <f t="shared" si="348"/>
        <v>12.2041</v>
      </c>
      <c r="O2663" s="4">
        <f t="shared" si="349"/>
        <v>7.5832738211000006</v>
      </c>
      <c r="P2663" s="5" t="s">
        <v>847</v>
      </c>
      <c r="Q2663" t="str">
        <f>VLOOKUP(P2663,Key!$A$2:$C$460,2,FALSE)</f>
        <v>Home - MDR</v>
      </c>
      <c r="R2663" t="str">
        <f>VLOOKUP(P2663,Key!$A$2:$C$460,3,FALSE)</f>
        <v>Home - MDR</v>
      </c>
      <c r="S2663" t="str">
        <f>VLOOKUP(P2663,Key!$A$2:$D$460,4,FALSE)</f>
        <v>Home - MDR</v>
      </c>
      <c r="T2663" s="5" t="b">
        <v>0</v>
      </c>
      <c r="U2663" s="4">
        <f t="shared" si="344"/>
        <v>16257.314335386896</v>
      </c>
    </row>
    <row r="2664" spans="1:21" x14ac:dyDescent="0.2">
      <c r="A2664">
        <v>13987200496</v>
      </c>
      <c r="B2664" t="s">
        <v>2362</v>
      </c>
      <c r="D2664" s="9">
        <v>45741</v>
      </c>
      <c r="F2664" s="7">
        <f t="shared" si="350"/>
        <v>45741</v>
      </c>
      <c r="G2664" s="6">
        <f t="shared" si="345"/>
        <v>3</v>
      </c>
      <c r="H2664" s="6">
        <f t="shared" si="346"/>
        <v>25</v>
      </c>
      <c r="I2664" s="6">
        <f t="shared" si="347"/>
        <v>2025</v>
      </c>
      <c r="J2664" t="s">
        <v>1438</v>
      </c>
      <c r="K2664" t="s">
        <v>5</v>
      </c>
      <c r="L2664">
        <v>4200</v>
      </c>
      <c r="M2664">
        <v>12552.9</v>
      </c>
      <c r="N2664" s="4">
        <f t="shared" si="348"/>
        <v>12.552899999999999</v>
      </c>
      <c r="O2664" s="4">
        <f t="shared" si="349"/>
        <v>7.8000080258999995</v>
      </c>
      <c r="P2664" s="5" t="s">
        <v>1485</v>
      </c>
      <c r="Q2664" t="str">
        <f>VLOOKUP(P2664,Key!$A$2:$C$460,2,FALSE)</f>
        <v>Massachusetts</v>
      </c>
      <c r="R2664" t="str">
        <f>VLOOKUP(P2664,Key!$A$2:$C$460,3,FALSE)</f>
        <v>USA</v>
      </c>
      <c r="S2664" t="str">
        <f>VLOOKUP(P2664,Key!$A$2:$D$460,4,FALSE)</f>
        <v>DOM</v>
      </c>
      <c r="T2664" s="5" t="b">
        <v>1</v>
      </c>
      <c r="U2664" s="4">
        <f t="shared" si="344"/>
        <v>16265.114343412797</v>
      </c>
    </row>
    <row r="2665" spans="1:21" x14ac:dyDescent="0.2">
      <c r="A2665">
        <v>13991519552</v>
      </c>
      <c r="B2665" t="s">
        <v>2363</v>
      </c>
      <c r="D2665" s="9">
        <v>45742</v>
      </c>
      <c r="F2665" s="7">
        <f t="shared" si="350"/>
        <v>45742</v>
      </c>
      <c r="G2665" s="6">
        <f t="shared" si="345"/>
        <v>3</v>
      </c>
      <c r="H2665" s="6">
        <f t="shared" si="346"/>
        <v>26</v>
      </c>
      <c r="I2665" s="6">
        <f t="shared" si="347"/>
        <v>2025</v>
      </c>
      <c r="J2665" t="s">
        <v>1438</v>
      </c>
      <c r="K2665" t="s">
        <v>5</v>
      </c>
      <c r="L2665">
        <v>3900</v>
      </c>
      <c r="M2665">
        <v>12231</v>
      </c>
      <c r="N2665" s="4">
        <f t="shared" si="348"/>
        <v>12.231</v>
      </c>
      <c r="O2665" s="4">
        <f t="shared" si="349"/>
        <v>7.599988701</v>
      </c>
      <c r="P2665" s="5" t="s">
        <v>1485</v>
      </c>
      <c r="Q2665" t="str">
        <f>VLOOKUP(P2665,Key!$A$2:$C$460,2,FALSE)</f>
        <v>Massachusetts</v>
      </c>
      <c r="R2665" t="str">
        <f>VLOOKUP(P2665,Key!$A$2:$C$460,3,FALSE)</f>
        <v>USA</v>
      </c>
      <c r="S2665" t="str">
        <f>VLOOKUP(P2665,Key!$A$2:$D$460,4,FALSE)</f>
        <v>DOM</v>
      </c>
      <c r="T2665" s="5" t="b">
        <v>1</v>
      </c>
      <c r="U2665" s="4">
        <f t="shared" si="344"/>
        <v>16272.714332113797</v>
      </c>
    </row>
    <row r="2666" spans="1:21" x14ac:dyDescent="0.2">
      <c r="A2666">
        <v>14001924190</v>
      </c>
      <c r="B2666" t="s">
        <v>2364</v>
      </c>
      <c r="D2666" s="9">
        <v>45743</v>
      </c>
      <c r="F2666" s="7">
        <f t="shared" si="350"/>
        <v>45743</v>
      </c>
      <c r="G2666" s="6">
        <f t="shared" si="345"/>
        <v>3</v>
      </c>
      <c r="H2666" s="6">
        <f t="shared" si="346"/>
        <v>27</v>
      </c>
      <c r="I2666" s="6">
        <f t="shared" si="347"/>
        <v>2025</v>
      </c>
      <c r="J2666" t="s">
        <v>1438</v>
      </c>
      <c r="K2666" t="s">
        <v>5</v>
      </c>
      <c r="L2666">
        <v>3720</v>
      </c>
      <c r="M2666">
        <v>11909.2</v>
      </c>
      <c r="N2666" s="4">
        <f t="shared" si="348"/>
        <v>11.9092</v>
      </c>
      <c r="O2666" s="4">
        <f t="shared" si="349"/>
        <v>7.400031513200001</v>
      </c>
      <c r="P2666" s="5" t="s">
        <v>1485</v>
      </c>
      <c r="Q2666" t="str">
        <f>VLOOKUP(P2666,Key!$A$2:$C$460,2,FALSE)</f>
        <v>Massachusetts</v>
      </c>
      <c r="R2666" t="str">
        <f>VLOOKUP(P2666,Key!$A$2:$C$460,3,FALSE)</f>
        <v>USA</v>
      </c>
      <c r="S2666" t="str">
        <f>VLOOKUP(P2666,Key!$A$2:$D$460,4,FALSE)</f>
        <v>DOM</v>
      </c>
      <c r="T2666" s="5" t="b">
        <v>1</v>
      </c>
      <c r="U2666" s="4">
        <f t="shared" si="344"/>
        <v>16280.114363626997</v>
      </c>
    </row>
    <row r="2667" spans="1:21" x14ac:dyDescent="0.2">
      <c r="A2667">
        <v>14011542444</v>
      </c>
      <c r="B2667" t="s">
        <v>2365</v>
      </c>
      <c r="D2667" s="9">
        <v>45744</v>
      </c>
      <c r="F2667" s="7">
        <f t="shared" si="350"/>
        <v>45744</v>
      </c>
      <c r="G2667" s="6">
        <f t="shared" si="345"/>
        <v>3</v>
      </c>
      <c r="H2667" s="6">
        <f t="shared" si="346"/>
        <v>28</v>
      </c>
      <c r="I2667" s="6">
        <f t="shared" si="347"/>
        <v>2025</v>
      </c>
      <c r="J2667" t="s">
        <v>1438</v>
      </c>
      <c r="K2667" t="s">
        <v>5</v>
      </c>
      <c r="L2667">
        <v>3900</v>
      </c>
      <c r="M2667">
        <v>12070.1</v>
      </c>
      <c r="N2667" s="4">
        <f t="shared" si="348"/>
        <v>12.0701</v>
      </c>
      <c r="O2667" s="4">
        <f t="shared" si="349"/>
        <v>7.5000101071000005</v>
      </c>
      <c r="P2667" s="5" t="s">
        <v>1485</v>
      </c>
      <c r="Q2667" t="str">
        <f>VLOOKUP(P2667,Key!$A$2:$C$460,2,FALSE)</f>
        <v>Massachusetts</v>
      </c>
      <c r="R2667" t="str">
        <f>VLOOKUP(P2667,Key!$A$2:$C$460,3,FALSE)</f>
        <v>USA</v>
      </c>
      <c r="S2667" t="str">
        <f>VLOOKUP(P2667,Key!$A$2:$D$460,4,FALSE)</f>
        <v>DOM</v>
      </c>
      <c r="T2667" s="5" t="b">
        <v>1</v>
      </c>
      <c r="U2667" s="4">
        <f t="shared" si="344"/>
        <v>16287.614373734097</v>
      </c>
    </row>
    <row r="2668" spans="1:21" x14ac:dyDescent="0.2">
      <c r="A2668">
        <v>14032533800</v>
      </c>
      <c r="B2668" t="s">
        <v>2366</v>
      </c>
      <c r="D2668" s="9">
        <v>45746</v>
      </c>
      <c r="F2668" s="7">
        <f t="shared" si="350"/>
        <v>45746</v>
      </c>
      <c r="G2668" s="6">
        <f t="shared" si="345"/>
        <v>3</v>
      </c>
      <c r="H2668" s="6">
        <f t="shared" si="346"/>
        <v>30</v>
      </c>
      <c r="I2668" s="6">
        <f t="shared" si="347"/>
        <v>2025</v>
      </c>
      <c r="J2668" t="s">
        <v>1438</v>
      </c>
      <c r="K2668" t="s">
        <v>5</v>
      </c>
      <c r="L2668">
        <v>1980</v>
      </c>
      <c r="M2668">
        <v>6437.4</v>
      </c>
      <c r="N2668" s="4">
        <f t="shared" si="348"/>
        <v>6.4373999999999993</v>
      </c>
      <c r="O2668" s="4">
        <f t="shared" si="349"/>
        <v>4.0000136754</v>
      </c>
      <c r="P2668" s="5" t="s">
        <v>1485</v>
      </c>
      <c r="Q2668" t="str">
        <f>VLOOKUP(P2668,Key!$A$2:$C$460,2,FALSE)</f>
        <v>Massachusetts</v>
      </c>
      <c r="R2668" t="str">
        <f>VLOOKUP(P2668,Key!$A$2:$C$460,3,FALSE)</f>
        <v>USA</v>
      </c>
      <c r="S2668" t="str">
        <f>VLOOKUP(P2668,Key!$A$2:$D$460,4,FALSE)</f>
        <v>DOM</v>
      </c>
      <c r="T2668" s="5" t="b">
        <v>1</v>
      </c>
      <c r="U2668" s="4">
        <f t="shared" si="344"/>
        <v>16291.614387409498</v>
      </c>
    </row>
    <row r="2669" spans="1:21" x14ac:dyDescent="0.2">
      <c r="A2669">
        <v>14041509026</v>
      </c>
      <c r="B2669" t="s">
        <v>2367</v>
      </c>
      <c r="D2669" s="9">
        <v>45747</v>
      </c>
      <c r="F2669" s="7">
        <f t="shared" si="350"/>
        <v>45747</v>
      </c>
      <c r="G2669" s="6">
        <f t="shared" si="345"/>
        <v>3</v>
      </c>
      <c r="H2669" s="6">
        <f t="shared" si="346"/>
        <v>31</v>
      </c>
      <c r="I2669" s="6">
        <f t="shared" si="347"/>
        <v>2025</v>
      </c>
      <c r="J2669" t="s">
        <v>7</v>
      </c>
      <c r="K2669" t="s">
        <v>5</v>
      </c>
      <c r="L2669">
        <v>3601</v>
      </c>
      <c r="M2669">
        <v>11912.8</v>
      </c>
      <c r="N2669" s="4">
        <f t="shared" si="348"/>
        <v>11.912799999999999</v>
      </c>
      <c r="O2669" s="4">
        <f t="shared" si="349"/>
        <v>7.4022684488000001</v>
      </c>
      <c r="P2669" s="5" t="s">
        <v>847</v>
      </c>
      <c r="Q2669" t="str">
        <f>VLOOKUP(P2669,Key!$A$2:$C$460,2,FALSE)</f>
        <v>Home - MDR</v>
      </c>
      <c r="R2669" t="str">
        <f>VLOOKUP(P2669,Key!$A$2:$C$460,3,FALSE)</f>
        <v>Home - MDR</v>
      </c>
      <c r="S2669" t="str">
        <f>VLOOKUP(P2669,Key!$A$2:$D$460,4,FALSE)</f>
        <v>Home - MDR</v>
      </c>
      <c r="T2669" s="5" t="b">
        <v>0</v>
      </c>
      <c r="U2669" s="4">
        <f t="shared" si="344"/>
        <v>16299.016655858299</v>
      </c>
    </row>
    <row r="2670" spans="1:21" x14ac:dyDescent="0.2">
      <c r="A2670">
        <v>14051855091</v>
      </c>
      <c r="B2670" t="s">
        <v>2368</v>
      </c>
      <c r="D2670" s="9">
        <v>45748</v>
      </c>
      <c r="F2670" s="7">
        <f t="shared" si="350"/>
        <v>45748</v>
      </c>
      <c r="G2670" s="6">
        <f t="shared" si="345"/>
        <v>4</v>
      </c>
      <c r="H2670" s="6">
        <f t="shared" si="346"/>
        <v>1</v>
      </c>
      <c r="I2670" s="6">
        <f t="shared" si="347"/>
        <v>2025</v>
      </c>
      <c r="J2670" t="s">
        <v>7</v>
      </c>
      <c r="K2670" t="s">
        <v>5</v>
      </c>
      <c r="L2670">
        <v>3460</v>
      </c>
      <c r="M2670">
        <v>11432.6</v>
      </c>
      <c r="N2670" s="4">
        <f t="shared" si="348"/>
        <v>11.432600000000001</v>
      </c>
      <c r="O2670" s="4">
        <f t="shared" si="349"/>
        <v>7.1038860946</v>
      </c>
      <c r="P2670" s="5" t="s">
        <v>847</v>
      </c>
      <c r="Q2670" t="str">
        <f>VLOOKUP(P2670,Key!$A$2:$C$460,2,FALSE)</f>
        <v>Home - MDR</v>
      </c>
      <c r="R2670" t="str">
        <f>VLOOKUP(P2670,Key!$A$2:$C$460,3,FALSE)</f>
        <v>Home - MDR</v>
      </c>
      <c r="S2670" t="str">
        <f>VLOOKUP(P2670,Key!$A$2:$D$460,4,FALSE)</f>
        <v>Home - MDR</v>
      </c>
      <c r="T2670" s="5" t="b">
        <v>0</v>
      </c>
      <c r="U2670" s="4">
        <f t="shared" si="344"/>
        <v>16306.120541952898</v>
      </c>
    </row>
    <row r="2671" spans="1:21" x14ac:dyDescent="0.2">
      <c r="A2671">
        <v>14062090280</v>
      </c>
      <c r="B2671" t="s">
        <v>2369</v>
      </c>
      <c r="D2671" s="9">
        <v>45749</v>
      </c>
      <c r="F2671" s="7">
        <f t="shared" si="350"/>
        <v>45749</v>
      </c>
      <c r="G2671" s="6">
        <f t="shared" si="345"/>
        <v>4</v>
      </c>
      <c r="H2671" s="6">
        <f t="shared" si="346"/>
        <v>2</v>
      </c>
      <c r="I2671" s="6">
        <f t="shared" si="347"/>
        <v>2025</v>
      </c>
      <c r="J2671" t="s">
        <v>7</v>
      </c>
      <c r="K2671" t="s">
        <v>5</v>
      </c>
      <c r="L2671">
        <v>3840</v>
      </c>
      <c r="M2671">
        <v>12070.1</v>
      </c>
      <c r="N2671" s="4">
        <f t="shared" si="348"/>
        <v>12.0701</v>
      </c>
      <c r="O2671" s="4">
        <f t="shared" si="349"/>
        <v>7.5000101071000005</v>
      </c>
      <c r="P2671" s="5" t="s">
        <v>847</v>
      </c>
      <c r="Q2671" t="str">
        <f>VLOOKUP(P2671,Key!$A$2:$C$460,2,FALSE)</f>
        <v>Home - MDR</v>
      </c>
      <c r="R2671" t="str">
        <f>VLOOKUP(P2671,Key!$A$2:$C$460,3,FALSE)</f>
        <v>Home - MDR</v>
      </c>
      <c r="S2671" t="str">
        <f>VLOOKUP(P2671,Key!$A$2:$D$460,4,FALSE)</f>
        <v>Home - MDR</v>
      </c>
      <c r="T2671" s="5" t="b">
        <v>0</v>
      </c>
      <c r="U2671" s="4">
        <f t="shared" si="344"/>
        <v>16313.620552059998</v>
      </c>
    </row>
    <row r="2672" spans="1:21" x14ac:dyDescent="0.2">
      <c r="A2672">
        <v>14071462864</v>
      </c>
      <c r="B2672" t="s">
        <v>2370</v>
      </c>
      <c r="D2672" s="9">
        <v>45750</v>
      </c>
      <c r="F2672" s="7">
        <f t="shared" si="350"/>
        <v>45750</v>
      </c>
      <c r="G2672" s="6">
        <f t="shared" si="345"/>
        <v>4</v>
      </c>
      <c r="H2672" s="6">
        <f t="shared" si="346"/>
        <v>3</v>
      </c>
      <c r="I2672" s="6">
        <f t="shared" si="347"/>
        <v>2025</v>
      </c>
      <c r="J2672" t="s">
        <v>7</v>
      </c>
      <c r="K2672" t="s">
        <v>5</v>
      </c>
      <c r="L2672">
        <v>3603</v>
      </c>
      <c r="M2672">
        <v>11680.3</v>
      </c>
      <c r="N2672" s="4">
        <f t="shared" si="348"/>
        <v>11.680299999999999</v>
      </c>
      <c r="O2672" s="4">
        <f t="shared" si="349"/>
        <v>7.2577996912999998</v>
      </c>
      <c r="P2672" s="5" t="s">
        <v>847</v>
      </c>
      <c r="Q2672" t="str">
        <f>VLOOKUP(P2672,Key!$A$2:$C$460,2,FALSE)</f>
        <v>Home - MDR</v>
      </c>
      <c r="R2672" t="str">
        <f>VLOOKUP(P2672,Key!$A$2:$C$460,3,FALSE)</f>
        <v>Home - MDR</v>
      </c>
      <c r="S2672" t="str">
        <f>VLOOKUP(P2672,Key!$A$2:$D$460,4,FALSE)</f>
        <v>Home - MDR</v>
      </c>
      <c r="T2672" s="5" t="b">
        <v>0</v>
      </c>
      <c r="U2672" s="4">
        <f t="shared" si="344"/>
        <v>16320.878351751298</v>
      </c>
    </row>
    <row r="2673" spans="1:21" x14ac:dyDescent="0.2">
      <c r="A2673">
        <v>14080080056</v>
      </c>
      <c r="B2673" t="s">
        <v>2371</v>
      </c>
      <c r="D2673" s="9">
        <v>45751</v>
      </c>
      <c r="F2673" s="7">
        <f t="shared" si="350"/>
        <v>45751</v>
      </c>
      <c r="G2673" s="6">
        <f t="shared" si="345"/>
        <v>4</v>
      </c>
      <c r="H2673" s="6">
        <f t="shared" si="346"/>
        <v>4</v>
      </c>
      <c r="I2673" s="6">
        <f t="shared" si="347"/>
        <v>2025</v>
      </c>
      <c r="J2673" t="s">
        <v>4</v>
      </c>
      <c r="K2673" t="s">
        <v>5</v>
      </c>
      <c r="L2673">
        <v>3586</v>
      </c>
      <c r="M2673">
        <v>11824.3</v>
      </c>
      <c r="N2673" s="4">
        <f t="shared" si="348"/>
        <v>11.824299999999999</v>
      </c>
      <c r="O2673" s="4">
        <f t="shared" si="349"/>
        <v>7.3472771152999998</v>
      </c>
      <c r="P2673" s="5" t="s">
        <v>847</v>
      </c>
      <c r="Q2673" t="str">
        <f>VLOOKUP(P2673,Key!$A$2:$C$460,2,FALSE)</f>
        <v>Home - MDR</v>
      </c>
      <c r="R2673" t="str">
        <f>VLOOKUP(P2673,Key!$A$2:$C$460,3,FALSE)</f>
        <v>Home - MDR</v>
      </c>
      <c r="S2673" t="str">
        <f>VLOOKUP(P2673,Key!$A$2:$D$460,4,FALSE)</f>
        <v>Home - MDR</v>
      </c>
      <c r="T2673" s="5" t="b">
        <v>0</v>
      </c>
      <c r="U2673" s="4">
        <f t="shared" si="344"/>
        <v>16328.225628866598</v>
      </c>
    </row>
    <row r="2674" spans="1:21" x14ac:dyDescent="0.2">
      <c r="A2674">
        <v>14090607837</v>
      </c>
      <c r="B2674" t="s">
        <v>2372</v>
      </c>
      <c r="D2674" s="9">
        <v>45752</v>
      </c>
      <c r="F2674" s="7">
        <f t="shared" si="350"/>
        <v>45752</v>
      </c>
      <c r="G2674" s="6">
        <f t="shared" si="345"/>
        <v>4</v>
      </c>
      <c r="H2674" s="6">
        <f t="shared" si="346"/>
        <v>5</v>
      </c>
      <c r="I2674" s="6">
        <f t="shared" si="347"/>
        <v>2025</v>
      </c>
      <c r="J2674" t="s">
        <v>7</v>
      </c>
      <c r="K2674" t="s">
        <v>5</v>
      </c>
      <c r="L2674">
        <v>3487</v>
      </c>
      <c r="M2674">
        <v>11422.6</v>
      </c>
      <c r="N2674" s="4">
        <f t="shared" si="348"/>
        <v>11.422600000000001</v>
      </c>
      <c r="O2674" s="4">
        <f t="shared" si="349"/>
        <v>7.0976723846000001</v>
      </c>
      <c r="P2674" s="5" t="s">
        <v>847</v>
      </c>
      <c r="Q2674" t="str">
        <f>VLOOKUP(P2674,Key!$A$2:$C$460,2,FALSE)</f>
        <v>Home - MDR</v>
      </c>
      <c r="R2674" t="str">
        <f>VLOOKUP(P2674,Key!$A$2:$C$460,3,FALSE)</f>
        <v>Home - MDR</v>
      </c>
      <c r="S2674" t="str">
        <f>VLOOKUP(P2674,Key!$A$2:$D$460,4,FALSE)</f>
        <v>Home - MDR</v>
      </c>
      <c r="T2674" s="5" t="b">
        <v>0</v>
      </c>
      <c r="U2674" s="4">
        <f t="shared" si="344"/>
        <v>16335.323301251197</v>
      </c>
    </row>
    <row r="2675" spans="1:21" x14ac:dyDescent="0.2">
      <c r="A2675">
        <v>14100581011</v>
      </c>
      <c r="B2675" t="s">
        <v>2373</v>
      </c>
      <c r="D2675" s="9">
        <v>45753</v>
      </c>
      <c r="F2675" s="7">
        <f t="shared" si="350"/>
        <v>45753</v>
      </c>
      <c r="G2675" s="6">
        <f t="shared" si="345"/>
        <v>4</v>
      </c>
      <c r="H2675" s="6">
        <f t="shared" si="346"/>
        <v>6</v>
      </c>
      <c r="I2675" s="6">
        <f t="shared" si="347"/>
        <v>2025</v>
      </c>
      <c r="J2675" t="s">
        <v>1117</v>
      </c>
      <c r="K2675" t="s">
        <v>5</v>
      </c>
      <c r="L2675">
        <v>2580</v>
      </c>
      <c r="M2675">
        <v>8207.7000000000007</v>
      </c>
      <c r="N2675" s="4">
        <f t="shared" si="348"/>
        <v>8.2077000000000009</v>
      </c>
      <c r="O2675" s="4">
        <f t="shared" si="349"/>
        <v>5.1000267567000002</v>
      </c>
      <c r="P2675" s="5" t="s">
        <v>847</v>
      </c>
      <c r="Q2675" t="str">
        <f>VLOOKUP(P2675,Key!$A$2:$C$460,2,FALSE)</f>
        <v>Home - MDR</v>
      </c>
      <c r="R2675" t="str">
        <f>VLOOKUP(P2675,Key!$A$2:$C$460,3,FALSE)</f>
        <v>Home - MDR</v>
      </c>
      <c r="S2675" t="str">
        <f>VLOOKUP(P2675,Key!$A$2:$D$460,4,FALSE)</f>
        <v>Home - MDR</v>
      </c>
      <c r="T2675" s="5" t="b">
        <v>1</v>
      </c>
      <c r="U2675" s="4">
        <f t="shared" si="344"/>
        <v>16340.423328007897</v>
      </c>
    </row>
    <row r="2676" spans="1:21" x14ac:dyDescent="0.2">
      <c r="A2676">
        <v>14109491868</v>
      </c>
      <c r="B2676" t="s">
        <v>2374</v>
      </c>
      <c r="D2676" s="9">
        <v>45754</v>
      </c>
      <c r="F2676" s="7">
        <f t="shared" si="350"/>
        <v>45754</v>
      </c>
      <c r="G2676" s="6">
        <f t="shared" si="345"/>
        <v>4</v>
      </c>
      <c r="H2676" s="6">
        <f t="shared" si="346"/>
        <v>7</v>
      </c>
      <c r="I2676" s="6">
        <f t="shared" si="347"/>
        <v>2025</v>
      </c>
      <c r="J2676" t="s">
        <v>7</v>
      </c>
      <c r="K2676" t="s">
        <v>5</v>
      </c>
      <c r="L2676">
        <v>3602</v>
      </c>
      <c r="M2676">
        <v>11863.5</v>
      </c>
      <c r="N2676" s="4">
        <f t="shared" si="348"/>
        <v>11.8635</v>
      </c>
      <c r="O2676" s="4">
        <f t="shared" si="349"/>
        <v>7.3716348585000002</v>
      </c>
      <c r="P2676" s="5" t="s">
        <v>847</v>
      </c>
      <c r="Q2676" t="str">
        <f>VLOOKUP(P2676,Key!$A$2:$C$460,2,FALSE)</f>
        <v>Home - MDR</v>
      </c>
      <c r="R2676" t="str">
        <f>VLOOKUP(P2676,Key!$A$2:$C$460,3,FALSE)</f>
        <v>Home - MDR</v>
      </c>
      <c r="S2676" t="str">
        <f>VLOOKUP(P2676,Key!$A$2:$D$460,4,FALSE)</f>
        <v>Home - MDR</v>
      </c>
      <c r="T2676" s="5" t="b">
        <v>0</v>
      </c>
      <c r="U2676" s="4">
        <f t="shared" si="344"/>
        <v>16347.794962866397</v>
      </c>
    </row>
    <row r="2677" spans="1:21" x14ac:dyDescent="0.2">
      <c r="A2677">
        <v>14118379810</v>
      </c>
      <c r="B2677" t="s">
        <v>2375</v>
      </c>
      <c r="D2677" s="9">
        <v>45755</v>
      </c>
      <c r="F2677" s="7">
        <f t="shared" si="350"/>
        <v>45755</v>
      </c>
      <c r="G2677" s="6">
        <f t="shared" si="345"/>
        <v>4</v>
      </c>
      <c r="H2677" s="6">
        <f t="shared" si="346"/>
        <v>8</v>
      </c>
      <c r="I2677" s="6">
        <f t="shared" si="347"/>
        <v>2025</v>
      </c>
      <c r="J2677" t="s">
        <v>4</v>
      </c>
      <c r="K2677" t="s">
        <v>5</v>
      </c>
      <c r="L2677">
        <v>3579</v>
      </c>
      <c r="M2677">
        <v>11774.9</v>
      </c>
      <c r="N2677" s="4">
        <f t="shared" si="348"/>
        <v>11.774899999999999</v>
      </c>
      <c r="O2677" s="4">
        <f t="shared" si="349"/>
        <v>7.3165813879000003</v>
      </c>
      <c r="P2677" s="5" t="s">
        <v>847</v>
      </c>
      <c r="Q2677" t="str">
        <f>VLOOKUP(P2677,Key!$A$2:$C$460,2,FALSE)</f>
        <v>Home - MDR</v>
      </c>
      <c r="R2677" t="str">
        <f>VLOOKUP(P2677,Key!$A$2:$C$460,3,FALSE)</f>
        <v>Home - MDR</v>
      </c>
      <c r="S2677" t="str">
        <f>VLOOKUP(P2677,Key!$A$2:$D$460,4,FALSE)</f>
        <v>Home - MDR</v>
      </c>
      <c r="T2677" s="5" t="b">
        <v>0</v>
      </c>
      <c r="U2677" s="4">
        <f t="shared" si="344"/>
        <v>16355.111544254298</v>
      </c>
    </row>
    <row r="2678" spans="1:21" x14ac:dyDescent="0.2">
      <c r="A2678">
        <v>14129402265</v>
      </c>
      <c r="B2678" t="s">
        <v>2376</v>
      </c>
      <c r="D2678" s="9">
        <v>45756</v>
      </c>
      <c r="F2678" s="7">
        <f t="shared" si="350"/>
        <v>45756</v>
      </c>
      <c r="G2678" s="6">
        <f t="shared" si="345"/>
        <v>4</v>
      </c>
      <c r="H2678" s="6">
        <f t="shared" si="346"/>
        <v>9</v>
      </c>
      <c r="I2678" s="6">
        <f t="shared" si="347"/>
        <v>2025</v>
      </c>
      <c r="J2678" t="s">
        <v>1117</v>
      </c>
      <c r="K2678" t="s">
        <v>5</v>
      </c>
      <c r="L2678">
        <v>4020</v>
      </c>
      <c r="M2678">
        <v>12874.8</v>
      </c>
      <c r="N2678" s="4">
        <f t="shared" si="348"/>
        <v>12.874799999999999</v>
      </c>
      <c r="O2678" s="4">
        <f t="shared" si="349"/>
        <v>8.0000273507999999</v>
      </c>
      <c r="P2678" s="5" t="s">
        <v>847</v>
      </c>
      <c r="Q2678" t="str">
        <f>VLOOKUP(P2678,Key!$A$2:$C$460,2,FALSE)</f>
        <v>Home - MDR</v>
      </c>
      <c r="R2678" t="str">
        <f>VLOOKUP(P2678,Key!$A$2:$C$460,3,FALSE)</f>
        <v>Home - MDR</v>
      </c>
      <c r="S2678" t="str">
        <f>VLOOKUP(P2678,Key!$A$2:$D$460,4,FALSE)</f>
        <v>Home - MDR</v>
      </c>
      <c r="T2678" s="5" t="b">
        <v>1</v>
      </c>
      <c r="U2678" s="4">
        <f t="shared" si="344"/>
        <v>16363.111571605097</v>
      </c>
    </row>
    <row r="2679" spans="1:21" x14ac:dyDescent="0.2">
      <c r="A2679">
        <v>14141170339</v>
      </c>
      <c r="B2679" t="s">
        <v>2377</v>
      </c>
      <c r="D2679" s="9">
        <v>45757</v>
      </c>
      <c r="F2679" s="7">
        <f t="shared" si="350"/>
        <v>45757</v>
      </c>
      <c r="G2679" s="6">
        <f t="shared" si="345"/>
        <v>4</v>
      </c>
      <c r="H2679" s="6">
        <f t="shared" si="346"/>
        <v>10</v>
      </c>
      <c r="I2679" s="6">
        <f t="shared" si="347"/>
        <v>2025</v>
      </c>
      <c r="J2679" t="s">
        <v>6</v>
      </c>
      <c r="K2679" t="s">
        <v>5</v>
      </c>
      <c r="L2679">
        <v>3753</v>
      </c>
      <c r="M2679">
        <v>12486.3</v>
      </c>
      <c r="N2679" s="4">
        <f t="shared" si="348"/>
        <v>12.4863</v>
      </c>
      <c r="O2679" s="4">
        <f t="shared" si="349"/>
        <v>7.7586247173</v>
      </c>
      <c r="P2679" s="5" t="s">
        <v>847</v>
      </c>
      <c r="Q2679" t="str">
        <f>VLOOKUP(P2679,Key!$A$2:$C$460,2,FALSE)</f>
        <v>Home - MDR</v>
      </c>
      <c r="R2679" t="str">
        <f>VLOOKUP(P2679,Key!$A$2:$C$460,3,FALSE)</f>
        <v>Home - MDR</v>
      </c>
      <c r="S2679" t="str">
        <f>VLOOKUP(P2679,Key!$A$2:$D$460,4,FALSE)</f>
        <v>Home - MDR</v>
      </c>
      <c r="T2679" s="5" t="b">
        <v>0</v>
      </c>
      <c r="U2679" s="4">
        <f t="shared" si="344"/>
        <v>16370.870196322398</v>
      </c>
    </row>
    <row r="2680" spans="1:21" x14ac:dyDescent="0.2">
      <c r="A2680">
        <v>14177742696</v>
      </c>
      <c r="B2680" t="s">
        <v>2378</v>
      </c>
      <c r="D2680" s="9">
        <v>45761</v>
      </c>
      <c r="F2680" s="7">
        <f t="shared" si="350"/>
        <v>45761</v>
      </c>
      <c r="G2680" s="6">
        <f t="shared" si="345"/>
        <v>4</v>
      </c>
      <c r="H2680" s="6">
        <f t="shared" si="346"/>
        <v>14</v>
      </c>
      <c r="I2680" s="6">
        <f t="shared" si="347"/>
        <v>2025</v>
      </c>
      <c r="J2680" t="s">
        <v>7</v>
      </c>
      <c r="K2680" t="s">
        <v>5</v>
      </c>
      <c r="L2680">
        <v>3570</v>
      </c>
      <c r="M2680">
        <v>11721.5</v>
      </c>
      <c r="N2680" s="4">
        <f t="shared" si="348"/>
        <v>11.721500000000001</v>
      </c>
      <c r="O2680" s="4">
        <f t="shared" si="349"/>
        <v>7.2834001764999998</v>
      </c>
      <c r="P2680" s="5" t="s">
        <v>847</v>
      </c>
      <c r="Q2680" t="str">
        <f>VLOOKUP(P2680,Key!$A$2:$C$460,2,FALSE)</f>
        <v>Home - MDR</v>
      </c>
      <c r="R2680" t="str">
        <f>VLOOKUP(P2680,Key!$A$2:$C$460,3,FALSE)</f>
        <v>Home - MDR</v>
      </c>
      <c r="S2680" t="str">
        <f>VLOOKUP(P2680,Key!$A$2:$D$460,4,FALSE)</f>
        <v>Home - MDR</v>
      </c>
      <c r="T2680" s="5" t="b">
        <v>0</v>
      </c>
      <c r="U2680" s="4">
        <f t="shared" si="344"/>
        <v>16378.153596498898</v>
      </c>
    </row>
    <row r="2681" spans="1:21" x14ac:dyDescent="0.2">
      <c r="A2681">
        <v>14186075778</v>
      </c>
      <c r="B2681" t="s">
        <v>2379</v>
      </c>
      <c r="D2681" s="9">
        <v>45762</v>
      </c>
      <c r="F2681" s="7">
        <f t="shared" si="350"/>
        <v>45762</v>
      </c>
      <c r="G2681" s="6">
        <f t="shared" si="345"/>
        <v>4</v>
      </c>
      <c r="H2681" s="6">
        <f t="shared" si="346"/>
        <v>15</v>
      </c>
      <c r="I2681" s="6">
        <f t="shared" si="347"/>
        <v>2025</v>
      </c>
      <c r="J2681" t="s">
        <v>1117</v>
      </c>
      <c r="K2681" t="s">
        <v>5</v>
      </c>
      <c r="L2681">
        <v>3900</v>
      </c>
      <c r="M2681">
        <v>12552.9</v>
      </c>
      <c r="N2681" s="4">
        <f t="shared" si="348"/>
        <v>12.552899999999999</v>
      </c>
      <c r="O2681" s="4">
        <f t="shared" si="349"/>
        <v>7.8000080258999995</v>
      </c>
      <c r="P2681" s="5" t="s">
        <v>847</v>
      </c>
      <c r="Q2681" t="str">
        <f>VLOOKUP(P2681,Key!$A$2:$C$460,2,FALSE)</f>
        <v>Home - MDR</v>
      </c>
      <c r="R2681" t="str">
        <f>VLOOKUP(P2681,Key!$A$2:$C$460,3,FALSE)</f>
        <v>Home - MDR</v>
      </c>
      <c r="S2681" t="str">
        <f>VLOOKUP(P2681,Key!$A$2:$D$460,4,FALSE)</f>
        <v>Home - MDR</v>
      </c>
      <c r="T2681" s="5" t="b">
        <v>1</v>
      </c>
      <c r="U2681" s="4">
        <f t="shared" si="344"/>
        <v>16385.953604524799</v>
      </c>
    </row>
    <row r="2682" spans="1:21" x14ac:dyDescent="0.2">
      <c r="A2682">
        <v>14197261610</v>
      </c>
      <c r="B2682" t="s">
        <v>2380</v>
      </c>
      <c r="D2682" s="9">
        <v>45763</v>
      </c>
      <c r="F2682" s="7">
        <f t="shared" si="350"/>
        <v>45763</v>
      </c>
      <c r="G2682" s="6">
        <f t="shared" si="345"/>
        <v>4</v>
      </c>
      <c r="H2682" s="6">
        <f t="shared" si="346"/>
        <v>16</v>
      </c>
      <c r="I2682" s="6">
        <f t="shared" si="347"/>
        <v>2025</v>
      </c>
      <c r="J2682" t="s">
        <v>27</v>
      </c>
      <c r="K2682" t="s">
        <v>20</v>
      </c>
      <c r="L2682">
        <v>4500</v>
      </c>
      <c r="M2682">
        <v>39750.9</v>
      </c>
      <c r="N2682" s="4">
        <f t="shared" si="348"/>
        <v>39.750900000000001</v>
      </c>
      <c r="O2682" s="4">
        <f t="shared" si="349"/>
        <v>24.700056483900003</v>
      </c>
      <c r="P2682" s="5" t="s">
        <v>847</v>
      </c>
      <c r="Q2682" t="str">
        <f>VLOOKUP(P2682,Key!$A$2:$C$460,2,FALSE)</f>
        <v>Home - MDR</v>
      </c>
      <c r="R2682" t="str">
        <f>VLOOKUP(P2682,Key!$A$2:$C$460,3,FALSE)</f>
        <v>Home - MDR</v>
      </c>
      <c r="S2682" t="str">
        <f>VLOOKUP(P2682,Key!$A$2:$D$460,4,FALSE)</f>
        <v>Home - MDR</v>
      </c>
      <c r="T2682" s="5" t="b">
        <v>1</v>
      </c>
      <c r="U2682" s="4">
        <f t="shared" si="344"/>
        <v>16385.953604524799</v>
      </c>
    </row>
    <row r="2683" spans="1:21" x14ac:dyDescent="0.2">
      <c r="A2683">
        <v>14206559664</v>
      </c>
      <c r="B2683" t="s">
        <v>2381</v>
      </c>
      <c r="D2683" s="9">
        <v>45764</v>
      </c>
      <c r="F2683" s="7">
        <f t="shared" si="350"/>
        <v>45764</v>
      </c>
      <c r="G2683" s="6">
        <f t="shared" si="345"/>
        <v>4</v>
      </c>
      <c r="H2683" s="6">
        <f t="shared" si="346"/>
        <v>17</v>
      </c>
      <c r="I2683" s="6">
        <f t="shared" si="347"/>
        <v>2025</v>
      </c>
      <c r="J2683" t="s">
        <v>7</v>
      </c>
      <c r="K2683" t="s">
        <v>5</v>
      </c>
      <c r="L2683">
        <v>3648</v>
      </c>
      <c r="M2683">
        <v>11988.9</v>
      </c>
      <c r="N2683" s="4">
        <f t="shared" si="348"/>
        <v>11.988899999999999</v>
      </c>
      <c r="O2683" s="4">
        <f t="shared" si="349"/>
        <v>7.4495547818999999</v>
      </c>
      <c r="P2683" s="5" t="s">
        <v>847</v>
      </c>
      <c r="Q2683" t="str">
        <f>VLOOKUP(P2683,Key!$A$2:$C$460,2,FALSE)</f>
        <v>Home - MDR</v>
      </c>
      <c r="R2683" t="str">
        <f>VLOOKUP(P2683,Key!$A$2:$C$460,3,FALSE)</f>
        <v>Home - MDR</v>
      </c>
      <c r="S2683" t="str">
        <f>VLOOKUP(P2683,Key!$A$2:$D$460,4,FALSE)</f>
        <v>Home - MDR</v>
      </c>
      <c r="T2683" s="5" t="b">
        <v>0</v>
      </c>
      <c r="U2683" s="4">
        <f t="shared" ref="U2683:U2746" si="351">IF(K2683="Run",O2683,0)+U2682</f>
        <v>16393.403159306697</v>
      </c>
    </row>
    <row r="2684" spans="1:21" x14ac:dyDescent="0.2">
      <c r="A2684">
        <v>14216239730</v>
      </c>
      <c r="B2684" t="s">
        <v>2382</v>
      </c>
      <c r="D2684" s="9">
        <v>45765</v>
      </c>
      <c r="F2684" s="7">
        <f t="shared" si="350"/>
        <v>45765</v>
      </c>
      <c r="G2684" s="6">
        <f t="shared" si="345"/>
        <v>4</v>
      </c>
      <c r="H2684" s="6">
        <f t="shared" si="346"/>
        <v>18</v>
      </c>
      <c r="I2684" s="6">
        <f t="shared" si="347"/>
        <v>2025</v>
      </c>
      <c r="J2684" t="s">
        <v>7</v>
      </c>
      <c r="K2684" t="s">
        <v>5</v>
      </c>
      <c r="L2684">
        <v>3776</v>
      </c>
      <c r="M2684">
        <v>12465.9</v>
      </c>
      <c r="N2684" s="4">
        <f t="shared" si="348"/>
        <v>12.4659</v>
      </c>
      <c r="O2684" s="4">
        <f t="shared" si="349"/>
        <v>7.7459487489000001</v>
      </c>
      <c r="P2684" s="5" t="s">
        <v>847</v>
      </c>
      <c r="Q2684" t="str">
        <f>VLOOKUP(P2684,Key!$A$2:$C$460,2,FALSE)</f>
        <v>Home - MDR</v>
      </c>
      <c r="R2684" t="str">
        <f>VLOOKUP(P2684,Key!$A$2:$C$460,3,FALSE)</f>
        <v>Home - MDR</v>
      </c>
      <c r="S2684" t="str">
        <f>VLOOKUP(P2684,Key!$A$2:$D$460,4,FALSE)</f>
        <v>Home - MDR</v>
      </c>
      <c r="T2684" s="5" t="b">
        <v>0</v>
      </c>
      <c r="U2684" s="4">
        <f t="shared" si="351"/>
        <v>16401.149108055597</v>
      </c>
    </row>
    <row r="2685" spans="1:21" x14ac:dyDescent="0.2">
      <c r="A2685">
        <v>14226442302</v>
      </c>
      <c r="B2685" t="s">
        <v>2383</v>
      </c>
      <c r="D2685" s="9">
        <v>45766</v>
      </c>
      <c r="F2685" s="7">
        <f t="shared" si="350"/>
        <v>45766</v>
      </c>
      <c r="G2685" s="6">
        <f t="shared" si="345"/>
        <v>4</v>
      </c>
      <c r="H2685" s="6">
        <f t="shared" si="346"/>
        <v>19</v>
      </c>
      <c r="I2685" s="6">
        <f t="shared" si="347"/>
        <v>2025</v>
      </c>
      <c r="J2685" t="s">
        <v>7</v>
      </c>
      <c r="K2685" t="s">
        <v>5</v>
      </c>
      <c r="L2685">
        <v>3830</v>
      </c>
      <c r="M2685">
        <v>12543</v>
      </c>
      <c r="N2685" s="4">
        <f t="shared" si="348"/>
        <v>12.542999999999999</v>
      </c>
      <c r="O2685" s="4">
        <f t="shared" si="349"/>
        <v>7.7938564530000001</v>
      </c>
      <c r="P2685" s="5" t="s">
        <v>847</v>
      </c>
      <c r="Q2685" t="str">
        <f>VLOOKUP(P2685,Key!$A$2:$C$460,2,FALSE)</f>
        <v>Home - MDR</v>
      </c>
      <c r="R2685" t="str">
        <f>VLOOKUP(P2685,Key!$A$2:$C$460,3,FALSE)</f>
        <v>Home - MDR</v>
      </c>
      <c r="S2685" t="str">
        <f>VLOOKUP(P2685,Key!$A$2:$D$460,4,FALSE)</f>
        <v>Home - MDR</v>
      </c>
      <c r="T2685" s="5" t="b">
        <v>0</v>
      </c>
      <c r="U2685" s="4">
        <f t="shared" si="351"/>
        <v>16408.942964508598</v>
      </c>
    </row>
    <row r="2686" spans="1:21" x14ac:dyDescent="0.2">
      <c r="A2686">
        <v>14235010590</v>
      </c>
      <c r="B2686" t="s">
        <v>2384</v>
      </c>
      <c r="D2686" s="9">
        <v>45767</v>
      </c>
      <c r="F2686" s="7">
        <f t="shared" si="350"/>
        <v>45767</v>
      </c>
      <c r="G2686" s="6">
        <f t="shared" si="345"/>
        <v>4</v>
      </c>
      <c r="H2686" s="6">
        <f t="shared" si="346"/>
        <v>20</v>
      </c>
      <c r="I2686" s="6">
        <f t="shared" si="347"/>
        <v>2025</v>
      </c>
      <c r="J2686" t="s">
        <v>1117</v>
      </c>
      <c r="K2686" t="s">
        <v>5</v>
      </c>
      <c r="L2686">
        <v>2280</v>
      </c>
      <c r="M2686">
        <v>7403</v>
      </c>
      <c r="N2686" s="4">
        <f t="shared" si="348"/>
        <v>7.4029999999999996</v>
      </c>
      <c r="O2686" s="4">
        <f t="shared" si="349"/>
        <v>4.6000095129999998</v>
      </c>
      <c r="P2686" s="5" t="s">
        <v>847</v>
      </c>
      <c r="Q2686" t="str">
        <f>VLOOKUP(P2686,Key!$A$2:$C$460,2,FALSE)</f>
        <v>Home - MDR</v>
      </c>
      <c r="R2686" t="str">
        <f>VLOOKUP(P2686,Key!$A$2:$C$460,3,FALSE)</f>
        <v>Home - MDR</v>
      </c>
      <c r="S2686" t="str">
        <f>VLOOKUP(P2686,Key!$A$2:$D$460,4,FALSE)</f>
        <v>Home - MDR</v>
      </c>
      <c r="T2686" s="5" t="b">
        <v>1</v>
      </c>
      <c r="U2686" s="4">
        <f t="shared" si="351"/>
        <v>16413.542974021599</v>
      </c>
    </row>
    <row r="2687" spans="1:21" x14ac:dyDescent="0.2">
      <c r="A2687">
        <v>14245638378</v>
      </c>
      <c r="B2687" t="s">
        <v>2385</v>
      </c>
      <c r="D2687" s="9">
        <v>45768</v>
      </c>
      <c r="F2687" s="7">
        <f t="shared" si="350"/>
        <v>45768</v>
      </c>
      <c r="G2687" s="6">
        <f t="shared" si="345"/>
        <v>4</v>
      </c>
      <c r="H2687" s="6">
        <f t="shared" si="346"/>
        <v>21</v>
      </c>
      <c r="I2687" s="6">
        <f t="shared" si="347"/>
        <v>2025</v>
      </c>
      <c r="J2687" t="s">
        <v>7</v>
      </c>
      <c r="K2687" t="s">
        <v>5</v>
      </c>
      <c r="L2687">
        <v>3924</v>
      </c>
      <c r="M2687">
        <v>12983.9</v>
      </c>
      <c r="N2687" s="4">
        <f t="shared" si="348"/>
        <v>12.9839</v>
      </c>
      <c r="O2687" s="4">
        <f t="shared" si="349"/>
        <v>8.0678189268999994</v>
      </c>
      <c r="P2687" s="5" t="s">
        <v>847</v>
      </c>
      <c r="Q2687" t="str">
        <f>VLOOKUP(P2687,Key!$A$2:$C$460,2,FALSE)</f>
        <v>Home - MDR</v>
      </c>
      <c r="R2687" t="str">
        <f>VLOOKUP(P2687,Key!$A$2:$C$460,3,FALSE)</f>
        <v>Home - MDR</v>
      </c>
      <c r="S2687" t="str">
        <f>VLOOKUP(P2687,Key!$A$2:$D$460,4,FALSE)</f>
        <v>Home - MDR</v>
      </c>
      <c r="T2687" s="5" t="b">
        <v>0</v>
      </c>
      <c r="U2687" s="4">
        <f t="shared" si="351"/>
        <v>16421.610792948497</v>
      </c>
    </row>
    <row r="2688" spans="1:21" x14ac:dyDescent="0.2">
      <c r="A2688">
        <v>14254201463</v>
      </c>
      <c r="B2688" t="s">
        <v>2386</v>
      </c>
      <c r="D2688" s="9">
        <v>45769</v>
      </c>
      <c r="F2688" s="7">
        <f t="shared" si="350"/>
        <v>45769</v>
      </c>
      <c r="G2688" s="6">
        <f t="shared" si="345"/>
        <v>4</v>
      </c>
      <c r="H2688" s="6">
        <f t="shared" si="346"/>
        <v>22</v>
      </c>
      <c r="I2688" s="6">
        <f t="shared" si="347"/>
        <v>2025</v>
      </c>
      <c r="J2688" t="s">
        <v>1117</v>
      </c>
      <c r="K2688" t="s">
        <v>5</v>
      </c>
      <c r="L2688">
        <v>4020</v>
      </c>
      <c r="M2688">
        <v>13035.7</v>
      </c>
      <c r="N2688" s="4">
        <f t="shared" si="348"/>
        <v>13.0357</v>
      </c>
      <c r="O2688" s="4">
        <f t="shared" si="349"/>
        <v>8.1000059447000012</v>
      </c>
      <c r="P2688" s="5" t="s">
        <v>847</v>
      </c>
      <c r="Q2688" t="str">
        <f>VLOOKUP(P2688,Key!$A$2:$C$460,2,FALSE)</f>
        <v>Home - MDR</v>
      </c>
      <c r="R2688" t="str">
        <f>VLOOKUP(P2688,Key!$A$2:$C$460,3,FALSE)</f>
        <v>Home - MDR</v>
      </c>
      <c r="S2688" t="str">
        <f>VLOOKUP(P2688,Key!$A$2:$D$460,4,FALSE)</f>
        <v>Home - MDR</v>
      </c>
      <c r="T2688" s="5" t="b">
        <v>1</v>
      </c>
      <c r="U2688" s="4">
        <f t="shared" si="351"/>
        <v>16429.710798893197</v>
      </c>
    </row>
    <row r="2689" spans="1:21" x14ac:dyDescent="0.2">
      <c r="A2689">
        <v>14264892258</v>
      </c>
      <c r="B2689" t="s">
        <v>2387</v>
      </c>
      <c r="D2689" s="9">
        <v>45770</v>
      </c>
      <c r="F2689" s="7">
        <f t="shared" si="350"/>
        <v>45770</v>
      </c>
      <c r="G2689" s="6">
        <f t="shared" si="345"/>
        <v>4</v>
      </c>
      <c r="H2689" s="6">
        <f t="shared" si="346"/>
        <v>23</v>
      </c>
      <c r="I2689" s="6">
        <f t="shared" si="347"/>
        <v>2025</v>
      </c>
      <c r="J2689" t="s">
        <v>4</v>
      </c>
      <c r="K2689" t="s">
        <v>5</v>
      </c>
      <c r="L2689">
        <v>3786</v>
      </c>
      <c r="M2689">
        <v>12555.9</v>
      </c>
      <c r="N2689" s="4">
        <f t="shared" si="348"/>
        <v>12.555899999999999</v>
      </c>
      <c r="O2689" s="4">
        <f t="shared" si="349"/>
        <v>7.8018721389000003</v>
      </c>
      <c r="P2689" s="5" t="s">
        <v>847</v>
      </c>
      <c r="Q2689" t="str">
        <f>VLOOKUP(P2689,Key!$A$2:$C$460,2,FALSE)</f>
        <v>Home - MDR</v>
      </c>
      <c r="R2689" t="str">
        <f>VLOOKUP(P2689,Key!$A$2:$C$460,3,FALSE)</f>
        <v>Home - MDR</v>
      </c>
      <c r="S2689" t="str">
        <f>VLOOKUP(P2689,Key!$A$2:$D$460,4,FALSE)</f>
        <v>Home - MDR</v>
      </c>
      <c r="T2689" s="5" t="b">
        <v>0</v>
      </c>
      <c r="U2689" s="4">
        <f t="shared" si="351"/>
        <v>16437.512671032098</v>
      </c>
    </row>
    <row r="2690" spans="1:21" x14ac:dyDescent="0.2">
      <c r="A2690">
        <v>14275585115</v>
      </c>
      <c r="B2690" t="s">
        <v>2388</v>
      </c>
      <c r="D2690" s="9">
        <v>45771</v>
      </c>
      <c r="F2690" s="7">
        <f t="shared" si="350"/>
        <v>45771</v>
      </c>
      <c r="G2690" s="6">
        <f t="shared" si="345"/>
        <v>4</v>
      </c>
      <c r="H2690" s="6">
        <f t="shared" si="346"/>
        <v>24</v>
      </c>
      <c r="I2690" s="6">
        <f t="shared" si="347"/>
        <v>2025</v>
      </c>
      <c r="J2690" t="s">
        <v>1927</v>
      </c>
      <c r="K2690" t="s">
        <v>5</v>
      </c>
      <c r="L2690">
        <v>4200</v>
      </c>
      <c r="M2690">
        <v>13357.6</v>
      </c>
      <c r="N2690" s="4">
        <f t="shared" si="348"/>
        <v>13.3576</v>
      </c>
      <c r="O2690" s="4">
        <f t="shared" si="349"/>
        <v>8.3000252696000008</v>
      </c>
      <c r="P2690" s="5" t="s">
        <v>48</v>
      </c>
      <c r="Q2690" t="str">
        <f>VLOOKUP(P2690,Key!$A$2:$C$460,2,FALSE)</f>
        <v>California</v>
      </c>
      <c r="R2690" t="str">
        <f>VLOOKUP(P2690,Key!$A$2:$C$460,3,FALSE)</f>
        <v>USA</v>
      </c>
      <c r="S2690" t="str">
        <f>VLOOKUP(P2690,Key!$A$2:$D$460,4,FALSE)</f>
        <v>DOM</v>
      </c>
      <c r="T2690" s="5" t="b">
        <v>1</v>
      </c>
      <c r="U2690" s="4">
        <f t="shared" si="351"/>
        <v>16445.812696301698</v>
      </c>
    </row>
    <row r="2691" spans="1:21" x14ac:dyDescent="0.2">
      <c r="A2691">
        <v>14284014729</v>
      </c>
      <c r="B2691" t="s">
        <v>2389</v>
      </c>
      <c r="D2691" s="9">
        <v>45772</v>
      </c>
      <c r="F2691" s="7">
        <f t="shared" si="350"/>
        <v>45772</v>
      </c>
      <c r="G2691" s="6">
        <f t="shared" si="345"/>
        <v>4</v>
      </c>
      <c r="H2691" s="6">
        <f t="shared" si="346"/>
        <v>25</v>
      </c>
      <c r="I2691" s="6">
        <f t="shared" si="347"/>
        <v>2025</v>
      </c>
      <c r="J2691" t="s">
        <v>1927</v>
      </c>
      <c r="K2691" t="s">
        <v>5</v>
      </c>
      <c r="L2691">
        <v>4200</v>
      </c>
      <c r="M2691">
        <v>13035.7</v>
      </c>
      <c r="N2691" s="4">
        <f t="shared" si="348"/>
        <v>13.0357</v>
      </c>
      <c r="O2691" s="4">
        <f t="shared" si="349"/>
        <v>8.1000059447000012</v>
      </c>
      <c r="P2691" s="5" t="s">
        <v>48</v>
      </c>
      <c r="Q2691" t="str">
        <f>VLOOKUP(P2691,Key!$A$2:$C$460,2,FALSE)</f>
        <v>California</v>
      </c>
      <c r="R2691" t="str">
        <f>VLOOKUP(P2691,Key!$A$2:$C$460,3,FALSE)</f>
        <v>USA</v>
      </c>
      <c r="S2691" t="str">
        <f>VLOOKUP(P2691,Key!$A$2:$D$460,4,FALSE)</f>
        <v>DOM</v>
      </c>
      <c r="T2691" s="5" t="b">
        <v>1</v>
      </c>
      <c r="U2691" s="4">
        <f t="shared" si="351"/>
        <v>16453.912702246398</v>
      </c>
    </row>
    <row r="2692" spans="1:21" x14ac:dyDescent="0.2">
      <c r="A2692">
        <v>14294889993</v>
      </c>
      <c r="B2692" t="s">
        <v>2390</v>
      </c>
      <c r="D2692" s="9">
        <v>45773</v>
      </c>
      <c r="F2692" s="7">
        <f t="shared" si="350"/>
        <v>45773</v>
      </c>
      <c r="G2692" s="6">
        <f t="shared" si="345"/>
        <v>4</v>
      </c>
      <c r="H2692" s="6">
        <f t="shared" si="346"/>
        <v>26</v>
      </c>
      <c r="I2692" s="6">
        <f t="shared" si="347"/>
        <v>2025</v>
      </c>
      <c r="J2692" t="s">
        <v>7</v>
      </c>
      <c r="K2692" t="s">
        <v>5</v>
      </c>
      <c r="L2692">
        <v>3828</v>
      </c>
      <c r="M2692">
        <v>12363.1</v>
      </c>
      <c r="N2692" s="4">
        <f t="shared" si="348"/>
        <v>12.363100000000001</v>
      </c>
      <c r="O2692" s="4">
        <f t="shared" si="349"/>
        <v>7.6820718101000001</v>
      </c>
      <c r="P2692" s="5" t="s">
        <v>847</v>
      </c>
      <c r="Q2692" t="str">
        <f>VLOOKUP(P2692,Key!$A$2:$C$460,2,FALSE)</f>
        <v>Home - MDR</v>
      </c>
      <c r="R2692" t="str">
        <f>VLOOKUP(P2692,Key!$A$2:$C$460,3,FALSE)</f>
        <v>Home - MDR</v>
      </c>
      <c r="S2692" t="str">
        <f>VLOOKUP(P2692,Key!$A$2:$D$460,4,FALSE)</f>
        <v>Home - MDR</v>
      </c>
      <c r="T2692" s="5" t="b">
        <v>0</v>
      </c>
      <c r="U2692" s="4">
        <f t="shared" si="351"/>
        <v>16461.594774056499</v>
      </c>
    </row>
    <row r="2693" spans="1:21" x14ac:dyDescent="0.2">
      <c r="A2693">
        <v>14305388363</v>
      </c>
      <c r="B2693" t="s">
        <v>2391</v>
      </c>
      <c r="D2693" s="9">
        <v>45774</v>
      </c>
      <c r="F2693" s="7">
        <f t="shared" si="350"/>
        <v>45774</v>
      </c>
      <c r="G2693" s="6">
        <f t="shared" si="345"/>
        <v>4</v>
      </c>
      <c r="H2693" s="6">
        <f t="shared" si="346"/>
        <v>27</v>
      </c>
      <c r="I2693" s="6">
        <f t="shared" si="347"/>
        <v>2025</v>
      </c>
      <c r="J2693" t="s">
        <v>7</v>
      </c>
      <c r="K2693" t="s">
        <v>5</v>
      </c>
      <c r="L2693">
        <v>2543</v>
      </c>
      <c r="M2693">
        <v>8543.7999999999993</v>
      </c>
      <c r="N2693" s="4">
        <f t="shared" si="348"/>
        <v>8.5437999999999992</v>
      </c>
      <c r="O2693" s="4">
        <f t="shared" si="349"/>
        <v>5.3088695497999998</v>
      </c>
      <c r="P2693" s="5" t="s">
        <v>847</v>
      </c>
      <c r="Q2693" t="str">
        <f>VLOOKUP(P2693,Key!$A$2:$C$460,2,FALSE)</f>
        <v>Home - MDR</v>
      </c>
      <c r="R2693" t="str">
        <f>VLOOKUP(P2693,Key!$A$2:$C$460,3,FALSE)</f>
        <v>Home - MDR</v>
      </c>
      <c r="S2693" t="str">
        <f>VLOOKUP(P2693,Key!$A$2:$D$460,4,FALSE)</f>
        <v>Home - MDR</v>
      </c>
      <c r="T2693" s="5" t="b">
        <v>0</v>
      </c>
      <c r="U2693" s="4">
        <f t="shared" si="351"/>
        <v>16466.9036436063</v>
      </c>
    </row>
    <row r="2694" spans="1:21" x14ac:dyDescent="0.2">
      <c r="A2694">
        <v>14312805695</v>
      </c>
      <c r="B2694" t="s">
        <v>2392</v>
      </c>
      <c r="D2694" s="9">
        <v>45775</v>
      </c>
      <c r="F2694" s="7">
        <f t="shared" si="350"/>
        <v>45775</v>
      </c>
      <c r="G2694" s="6">
        <f t="shared" si="345"/>
        <v>4</v>
      </c>
      <c r="H2694" s="6">
        <f t="shared" si="346"/>
        <v>28</v>
      </c>
      <c r="I2694" s="6">
        <f t="shared" si="347"/>
        <v>2025</v>
      </c>
      <c r="J2694" t="s">
        <v>1117</v>
      </c>
      <c r="K2694" t="s">
        <v>5</v>
      </c>
      <c r="L2694">
        <v>3900</v>
      </c>
      <c r="M2694">
        <v>12552.9</v>
      </c>
      <c r="N2694" s="4">
        <f t="shared" si="348"/>
        <v>12.552899999999999</v>
      </c>
      <c r="O2694" s="4">
        <f t="shared" si="349"/>
        <v>7.8000080258999995</v>
      </c>
      <c r="P2694" s="5" t="s">
        <v>847</v>
      </c>
      <c r="Q2694" t="str">
        <f>VLOOKUP(P2694,Key!$A$2:$C$460,2,FALSE)</f>
        <v>Home - MDR</v>
      </c>
      <c r="R2694" t="str">
        <f>VLOOKUP(P2694,Key!$A$2:$C$460,3,FALSE)</f>
        <v>Home - MDR</v>
      </c>
      <c r="S2694" t="str">
        <f>VLOOKUP(P2694,Key!$A$2:$D$460,4,FALSE)</f>
        <v>Home - MDR</v>
      </c>
      <c r="T2694" s="5" t="b">
        <v>1</v>
      </c>
      <c r="U2694" s="4">
        <f t="shared" si="351"/>
        <v>16474.7036516322</v>
      </c>
    </row>
    <row r="2695" spans="1:21" x14ac:dyDescent="0.2">
      <c r="A2695">
        <v>14325594418</v>
      </c>
      <c r="B2695" t="s">
        <v>2393</v>
      </c>
      <c r="D2695" s="9">
        <v>45776</v>
      </c>
      <c r="F2695" s="7">
        <f t="shared" si="350"/>
        <v>45776</v>
      </c>
      <c r="G2695" s="6">
        <f t="shared" si="345"/>
        <v>4</v>
      </c>
      <c r="H2695" s="6">
        <f t="shared" si="346"/>
        <v>29</v>
      </c>
      <c r="I2695" s="6">
        <f t="shared" si="347"/>
        <v>2025</v>
      </c>
      <c r="J2695" t="s">
        <v>1500</v>
      </c>
      <c r="K2695" t="s">
        <v>20</v>
      </c>
      <c r="L2695">
        <v>4200</v>
      </c>
      <c r="M2695">
        <v>35888.400000000001</v>
      </c>
      <c r="N2695" s="4">
        <f t="shared" si="348"/>
        <v>35.888400000000004</v>
      </c>
      <c r="O2695" s="4">
        <f t="shared" si="349"/>
        <v>22.300010996400001</v>
      </c>
      <c r="P2695" s="5" t="s">
        <v>847</v>
      </c>
      <c r="Q2695" t="str">
        <f>VLOOKUP(P2695,Key!$A$2:$C$460,2,FALSE)</f>
        <v>Home - MDR</v>
      </c>
      <c r="R2695" t="str">
        <f>VLOOKUP(P2695,Key!$A$2:$C$460,3,FALSE)</f>
        <v>Home - MDR</v>
      </c>
      <c r="S2695" t="str">
        <f>VLOOKUP(P2695,Key!$A$2:$D$460,4,FALSE)</f>
        <v>Home - MDR</v>
      </c>
      <c r="T2695" s="5" t="b">
        <v>1</v>
      </c>
      <c r="U2695" s="4">
        <f t="shared" si="351"/>
        <v>16474.7036516322</v>
      </c>
    </row>
    <row r="2696" spans="1:21" x14ac:dyDescent="0.2">
      <c r="A2696">
        <v>14335925404</v>
      </c>
      <c r="B2696" t="s">
        <v>2394</v>
      </c>
      <c r="D2696" s="9">
        <v>45777</v>
      </c>
      <c r="F2696" s="7">
        <f t="shared" si="350"/>
        <v>45777</v>
      </c>
      <c r="G2696" s="6">
        <f t="shared" si="345"/>
        <v>4</v>
      </c>
      <c r="H2696" s="6">
        <f t="shared" si="346"/>
        <v>30</v>
      </c>
      <c r="I2696" s="6">
        <f t="shared" si="347"/>
        <v>2025</v>
      </c>
      <c r="J2696" t="s">
        <v>7</v>
      </c>
      <c r="K2696" t="s">
        <v>5</v>
      </c>
      <c r="L2696">
        <v>3801</v>
      </c>
      <c r="M2696">
        <v>12266.4</v>
      </c>
      <c r="N2696" s="4">
        <f t="shared" si="348"/>
        <v>12.266399999999999</v>
      </c>
      <c r="O2696" s="4">
        <f t="shared" si="349"/>
        <v>7.6219852344000003</v>
      </c>
      <c r="P2696" s="5" t="s">
        <v>847</v>
      </c>
      <c r="Q2696" t="str">
        <f>VLOOKUP(P2696,Key!$A$2:$C$460,2,FALSE)</f>
        <v>Home - MDR</v>
      </c>
      <c r="R2696" t="str">
        <f>VLOOKUP(P2696,Key!$A$2:$C$460,3,FALSE)</f>
        <v>Home - MDR</v>
      </c>
      <c r="S2696" t="str">
        <f>VLOOKUP(P2696,Key!$A$2:$D$460,4,FALSE)</f>
        <v>Home - MDR</v>
      </c>
      <c r="T2696" s="5" t="b">
        <v>0</v>
      </c>
      <c r="U2696" s="4">
        <f t="shared" si="351"/>
        <v>16482.325636866601</v>
      </c>
    </row>
    <row r="2697" spans="1:21" x14ac:dyDescent="0.2">
      <c r="A2697">
        <v>14357168068</v>
      </c>
      <c r="B2697" t="s">
        <v>2395</v>
      </c>
      <c r="D2697" s="9">
        <v>45779</v>
      </c>
      <c r="F2697" s="7">
        <f t="shared" si="350"/>
        <v>45779</v>
      </c>
      <c r="G2697" s="6">
        <f t="shared" si="345"/>
        <v>5</v>
      </c>
      <c r="H2697" s="6">
        <f t="shared" si="346"/>
        <v>2</v>
      </c>
      <c r="I2697" s="6">
        <f t="shared" si="347"/>
        <v>2025</v>
      </c>
      <c r="J2697" t="s">
        <v>7</v>
      </c>
      <c r="K2697" t="s">
        <v>5</v>
      </c>
      <c r="L2697">
        <v>3779</v>
      </c>
      <c r="M2697">
        <v>12116.3</v>
      </c>
      <c r="N2697" s="4">
        <f t="shared" si="348"/>
        <v>12.116299999999999</v>
      </c>
      <c r="O2697" s="4">
        <f t="shared" si="349"/>
        <v>7.5287174473</v>
      </c>
      <c r="P2697" s="5" t="s">
        <v>847</v>
      </c>
      <c r="Q2697" t="str">
        <f>VLOOKUP(P2697,Key!$A$2:$C$460,2,FALSE)</f>
        <v>Home - MDR</v>
      </c>
      <c r="R2697" t="str">
        <f>VLOOKUP(P2697,Key!$A$2:$C$460,3,FALSE)</f>
        <v>Home - MDR</v>
      </c>
      <c r="S2697" t="str">
        <f>VLOOKUP(P2697,Key!$A$2:$D$460,4,FALSE)</f>
        <v>Home - MDR</v>
      </c>
      <c r="T2697" s="5" t="b">
        <v>0</v>
      </c>
      <c r="U2697" s="4">
        <f t="shared" si="351"/>
        <v>16489.854354313902</v>
      </c>
    </row>
    <row r="2698" spans="1:21" x14ac:dyDescent="0.2">
      <c r="A2698">
        <v>14357185727</v>
      </c>
      <c r="B2698" t="s">
        <v>2396</v>
      </c>
      <c r="D2698" s="9">
        <v>45778</v>
      </c>
      <c r="F2698" s="7">
        <f t="shared" si="350"/>
        <v>45778</v>
      </c>
      <c r="G2698" s="6">
        <f t="shared" si="345"/>
        <v>5</v>
      </c>
      <c r="H2698" s="6">
        <f t="shared" si="346"/>
        <v>1</v>
      </c>
      <c r="I2698" s="6">
        <f t="shared" si="347"/>
        <v>2025</v>
      </c>
      <c r="J2698" t="s">
        <v>2345</v>
      </c>
      <c r="K2698" t="s">
        <v>20</v>
      </c>
      <c r="L2698">
        <v>4200</v>
      </c>
      <c r="M2698">
        <v>36532.199999999997</v>
      </c>
      <c r="N2698" s="4">
        <f t="shared" si="348"/>
        <v>36.532199999999996</v>
      </c>
      <c r="O2698" s="4">
        <f t="shared" si="349"/>
        <v>22.7000496462</v>
      </c>
      <c r="P2698" s="5" t="s">
        <v>847</v>
      </c>
      <c r="Q2698" t="str">
        <f>VLOOKUP(P2698,Key!$A$2:$C$460,2,FALSE)</f>
        <v>Home - MDR</v>
      </c>
      <c r="R2698" t="str">
        <f>VLOOKUP(P2698,Key!$A$2:$C$460,3,FALSE)</f>
        <v>Home - MDR</v>
      </c>
      <c r="S2698" t="str">
        <f>VLOOKUP(P2698,Key!$A$2:$D$460,4,FALSE)</f>
        <v>Home - MDR</v>
      </c>
      <c r="T2698" s="5" t="b">
        <v>1</v>
      </c>
      <c r="U2698" s="4">
        <f t="shared" si="351"/>
        <v>16489.854354313902</v>
      </c>
    </row>
    <row r="2699" spans="1:21" x14ac:dyDescent="0.2">
      <c r="A2699">
        <v>14366212200</v>
      </c>
      <c r="B2699" t="s">
        <v>2397</v>
      </c>
      <c r="D2699" s="9">
        <v>45780</v>
      </c>
      <c r="F2699" s="7">
        <f t="shared" si="350"/>
        <v>45780</v>
      </c>
      <c r="G2699" s="6">
        <f t="shared" si="345"/>
        <v>5</v>
      </c>
      <c r="H2699" s="6">
        <f t="shared" si="346"/>
        <v>3</v>
      </c>
      <c r="I2699" s="6">
        <f t="shared" si="347"/>
        <v>2025</v>
      </c>
      <c r="J2699" t="s">
        <v>4</v>
      </c>
      <c r="K2699" t="s">
        <v>5</v>
      </c>
      <c r="L2699">
        <v>4230</v>
      </c>
      <c r="M2699">
        <v>13446.5</v>
      </c>
      <c r="N2699" s="4">
        <f t="shared" si="348"/>
        <v>13.4465</v>
      </c>
      <c r="O2699" s="4">
        <f t="shared" si="349"/>
        <v>8.3552651514999994</v>
      </c>
      <c r="P2699" s="5" t="s">
        <v>48</v>
      </c>
      <c r="Q2699" t="str">
        <f>VLOOKUP(P2699,Key!$A$2:$C$460,2,FALSE)</f>
        <v>California</v>
      </c>
      <c r="R2699" t="str">
        <f>VLOOKUP(P2699,Key!$A$2:$C$460,3,FALSE)</f>
        <v>USA</v>
      </c>
      <c r="S2699" t="str">
        <f>VLOOKUP(P2699,Key!$A$2:$D$460,4,FALSE)</f>
        <v>DOM</v>
      </c>
      <c r="T2699" s="5" t="b">
        <v>0</v>
      </c>
      <c r="U2699" s="4">
        <f t="shared" si="351"/>
        <v>16498.2096194654</v>
      </c>
    </row>
    <row r="2700" spans="1:21" x14ac:dyDescent="0.2">
      <c r="A2700">
        <v>14378908727</v>
      </c>
      <c r="B2700" t="s">
        <v>2398</v>
      </c>
      <c r="D2700" s="9">
        <v>45781</v>
      </c>
      <c r="F2700" s="7">
        <f t="shared" si="350"/>
        <v>45781</v>
      </c>
      <c r="G2700" s="6">
        <f t="shared" si="345"/>
        <v>5</v>
      </c>
      <c r="H2700" s="6">
        <f t="shared" si="346"/>
        <v>4</v>
      </c>
      <c r="I2700" s="6">
        <f t="shared" si="347"/>
        <v>2025</v>
      </c>
      <c r="J2700" t="s">
        <v>2345</v>
      </c>
      <c r="K2700" t="s">
        <v>20</v>
      </c>
      <c r="L2700">
        <v>1860</v>
      </c>
      <c r="M2700">
        <v>17702.8</v>
      </c>
      <c r="N2700" s="4">
        <f t="shared" si="348"/>
        <v>17.7028</v>
      </c>
      <c r="O2700" s="4">
        <f t="shared" si="349"/>
        <v>11.000006538799999</v>
      </c>
      <c r="P2700" s="5" t="s">
        <v>847</v>
      </c>
      <c r="Q2700" t="str">
        <f>VLOOKUP(P2700,Key!$A$2:$C$460,2,FALSE)</f>
        <v>Home - MDR</v>
      </c>
      <c r="R2700" t="str">
        <f>VLOOKUP(P2700,Key!$A$2:$C$460,3,FALSE)</f>
        <v>Home - MDR</v>
      </c>
      <c r="S2700" t="str">
        <f>VLOOKUP(P2700,Key!$A$2:$D$460,4,FALSE)</f>
        <v>Home - MDR</v>
      </c>
      <c r="T2700" s="5" t="b">
        <v>1</v>
      </c>
      <c r="U2700" s="4">
        <f t="shared" si="351"/>
        <v>16498.2096194654</v>
      </c>
    </row>
    <row r="2701" spans="1:21" x14ac:dyDescent="0.2">
      <c r="A2701">
        <v>14387426568</v>
      </c>
      <c r="B2701" t="s">
        <v>2399</v>
      </c>
      <c r="D2701" s="9">
        <v>45782</v>
      </c>
      <c r="F2701" s="7">
        <f t="shared" si="350"/>
        <v>45782</v>
      </c>
      <c r="G2701" s="6">
        <f t="shared" si="345"/>
        <v>5</v>
      </c>
      <c r="H2701" s="6">
        <f t="shared" si="346"/>
        <v>5</v>
      </c>
      <c r="I2701" s="6">
        <f t="shared" si="347"/>
        <v>2025</v>
      </c>
      <c r="J2701" t="s">
        <v>7</v>
      </c>
      <c r="K2701" t="s">
        <v>5</v>
      </c>
      <c r="L2701">
        <v>4109</v>
      </c>
      <c r="M2701">
        <v>13040.9</v>
      </c>
      <c r="N2701" s="4">
        <f t="shared" si="348"/>
        <v>13.040899999999999</v>
      </c>
      <c r="O2701" s="4">
        <f t="shared" si="349"/>
        <v>8.103237073899999</v>
      </c>
      <c r="P2701" s="5" t="s">
        <v>847</v>
      </c>
      <c r="Q2701" t="str">
        <f>VLOOKUP(P2701,Key!$A$2:$C$460,2,FALSE)</f>
        <v>Home - MDR</v>
      </c>
      <c r="R2701" t="str">
        <f>VLOOKUP(P2701,Key!$A$2:$C$460,3,FALSE)</f>
        <v>Home - MDR</v>
      </c>
      <c r="S2701" t="str">
        <f>VLOOKUP(P2701,Key!$A$2:$D$460,4,FALSE)</f>
        <v>Home - MDR</v>
      </c>
      <c r="T2701" s="5" t="b">
        <v>0</v>
      </c>
      <c r="U2701" s="4">
        <f t="shared" si="351"/>
        <v>16506.312856539302</v>
      </c>
    </row>
    <row r="2702" spans="1:21" x14ac:dyDescent="0.2">
      <c r="A2702">
        <v>14396950449</v>
      </c>
      <c r="B2702" t="s">
        <v>2400</v>
      </c>
      <c r="D2702" s="9">
        <v>45783</v>
      </c>
      <c r="F2702" s="7">
        <f t="shared" si="350"/>
        <v>45783</v>
      </c>
      <c r="G2702" s="6">
        <f t="shared" si="345"/>
        <v>5</v>
      </c>
      <c r="H2702" s="6">
        <f t="shared" si="346"/>
        <v>6</v>
      </c>
      <c r="I2702" s="6">
        <f t="shared" si="347"/>
        <v>2025</v>
      </c>
      <c r="J2702" t="s">
        <v>1117</v>
      </c>
      <c r="K2702" t="s">
        <v>5</v>
      </c>
      <c r="L2702">
        <v>4200</v>
      </c>
      <c r="M2702">
        <v>13196.6</v>
      </c>
      <c r="N2702" s="4">
        <f t="shared" si="348"/>
        <v>13.1966</v>
      </c>
      <c r="O2702" s="4">
        <f t="shared" si="349"/>
        <v>8.1999845386000008</v>
      </c>
      <c r="P2702" s="5" t="s">
        <v>847</v>
      </c>
      <c r="Q2702" t="str">
        <f>VLOOKUP(P2702,Key!$A$2:$C$460,2,FALSE)</f>
        <v>Home - MDR</v>
      </c>
      <c r="R2702" t="str">
        <f>VLOOKUP(P2702,Key!$A$2:$C$460,3,FALSE)</f>
        <v>Home - MDR</v>
      </c>
      <c r="S2702" t="str">
        <f>VLOOKUP(P2702,Key!$A$2:$D$460,4,FALSE)</f>
        <v>Home - MDR</v>
      </c>
      <c r="T2702" s="5" t="b">
        <v>1</v>
      </c>
      <c r="U2702" s="4">
        <f t="shared" si="351"/>
        <v>16514.512841077903</v>
      </c>
    </row>
    <row r="2703" spans="1:21" x14ac:dyDescent="0.2">
      <c r="A2703">
        <v>14408134348</v>
      </c>
      <c r="B2703" t="s">
        <v>2401</v>
      </c>
      <c r="D2703" s="9">
        <v>45784</v>
      </c>
      <c r="F2703" s="7">
        <f t="shared" si="350"/>
        <v>45784</v>
      </c>
      <c r="G2703" s="6">
        <f t="shared" si="345"/>
        <v>5</v>
      </c>
      <c r="H2703" s="6">
        <f t="shared" si="346"/>
        <v>7</v>
      </c>
      <c r="I2703" s="6">
        <f t="shared" si="347"/>
        <v>2025</v>
      </c>
      <c r="J2703" t="s">
        <v>7</v>
      </c>
      <c r="K2703" t="s">
        <v>5</v>
      </c>
      <c r="L2703">
        <v>3729</v>
      </c>
      <c r="M2703">
        <v>12009.4</v>
      </c>
      <c r="N2703" s="4">
        <f t="shared" si="348"/>
        <v>12.009399999999999</v>
      </c>
      <c r="O2703" s="4">
        <f t="shared" si="349"/>
        <v>7.4622928874000003</v>
      </c>
      <c r="P2703" s="5" t="s">
        <v>847</v>
      </c>
      <c r="Q2703" t="str">
        <f>VLOOKUP(P2703,Key!$A$2:$C$460,2,FALSE)</f>
        <v>Home - MDR</v>
      </c>
      <c r="R2703" t="str">
        <f>VLOOKUP(P2703,Key!$A$2:$C$460,3,FALSE)</f>
        <v>Home - MDR</v>
      </c>
      <c r="S2703" t="str">
        <f>VLOOKUP(P2703,Key!$A$2:$D$460,4,FALSE)</f>
        <v>Home - MDR</v>
      </c>
      <c r="T2703" s="5" t="b">
        <v>0</v>
      </c>
      <c r="U2703" s="4">
        <f t="shared" si="351"/>
        <v>16521.975133965305</v>
      </c>
    </row>
    <row r="2704" spans="1:21" x14ac:dyDescent="0.2">
      <c r="A2704">
        <v>14418729018</v>
      </c>
      <c r="B2704" t="s">
        <v>2402</v>
      </c>
      <c r="D2704" s="9">
        <v>45785</v>
      </c>
      <c r="F2704" s="7">
        <f t="shared" si="350"/>
        <v>45785</v>
      </c>
      <c r="G2704" s="6">
        <f t="shared" si="345"/>
        <v>5</v>
      </c>
      <c r="H2704" s="6">
        <f t="shared" si="346"/>
        <v>8</v>
      </c>
      <c r="I2704" s="6">
        <f t="shared" si="347"/>
        <v>2025</v>
      </c>
      <c r="J2704" t="s">
        <v>7</v>
      </c>
      <c r="K2704" t="s">
        <v>5</v>
      </c>
      <c r="L2704">
        <v>3820</v>
      </c>
      <c r="M2704">
        <v>12086.5</v>
      </c>
      <c r="N2704" s="4">
        <f t="shared" si="348"/>
        <v>12.086499999999999</v>
      </c>
      <c r="O2704" s="4">
        <f t="shared" si="349"/>
        <v>7.5102005915000003</v>
      </c>
      <c r="P2704" s="5" t="s">
        <v>847</v>
      </c>
      <c r="Q2704" t="str">
        <f>VLOOKUP(P2704,Key!$A$2:$C$460,2,FALSE)</f>
        <v>Home - MDR</v>
      </c>
      <c r="R2704" t="str">
        <f>VLOOKUP(P2704,Key!$A$2:$C$460,3,FALSE)</f>
        <v>Home - MDR</v>
      </c>
      <c r="S2704" t="str">
        <f>VLOOKUP(P2704,Key!$A$2:$D$460,4,FALSE)</f>
        <v>Home - MDR</v>
      </c>
      <c r="T2704" s="5" t="b">
        <v>0</v>
      </c>
      <c r="U2704" s="4">
        <f t="shared" si="351"/>
        <v>16529.485334556804</v>
      </c>
    </row>
    <row r="2705" spans="1:21" x14ac:dyDescent="0.2">
      <c r="A2705">
        <v>14428206920</v>
      </c>
      <c r="B2705" t="s">
        <v>2403</v>
      </c>
      <c r="D2705" s="9">
        <v>45786</v>
      </c>
      <c r="F2705" s="7">
        <f t="shared" si="350"/>
        <v>45786</v>
      </c>
      <c r="G2705" s="6">
        <f t="shared" si="345"/>
        <v>5</v>
      </c>
      <c r="H2705" s="6">
        <f t="shared" si="346"/>
        <v>9</v>
      </c>
      <c r="I2705" s="6">
        <f t="shared" si="347"/>
        <v>2025</v>
      </c>
      <c r="J2705" t="s">
        <v>7</v>
      </c>
      <c r="K2705" t="s">
        <v>5</v>
      </c>
      <c r="L2705">
        <v>4083</v>
      </c>
      <c r="M2705">
        <v>13112.3</v>
      </c>
      <c r="N2705" s="4">
        <f t="shared" si="348"/>
        <v>13.112299999999999</v>
      </c>
      <c r="O2705" s="4">
        <f t="shared" si="349"/>
        <v>8.1476029632999989</v>
      </c>
      <c r="P2705" s="5" t="s">
        <v>847</v>
      </c>
      <c r="Q2705" t="str">
        <f>VLOOKUP(P2705,Key!$A$2:$C$460,2,FALSE)</f>
        <v>Home - MDR</v>
      </c>
      <c r="R2705" t="str">
        <f>VLOOKUP(P2705,Key!$A$2:$C$460,3,FALSE)</f>
        <v>Home - MDR</v>
      </c>
      <c r="S2705" t="str">
        <f>VLOOKUP(P2705,Key!$A$2:$D$460,4,FALSE)</f>
        <v>Home - MDR</v>
      </c>
      <c r="T2705" s="5" t="b">
        <v>0</v>
      </c>
      <c r="U2705" s="4">
        <f t="shared" si="351"/>
        <v>16537.632937520106</v>
      </c>
    </row>
    <row r="2706" spans="1:21" x14ac:dyDescent="0.2">
      <c r="A2706">
        <v>14438378815</v>
      </c>
      <c r="B2706" t="s">
        <v>2404</v>
      </c>
      <c r="D2706" s="9">
        <v>45787</v>
      </c>
      <c r="F2706" s="7">
        <f t="shared" si="350"/>
        <v>45787</v>
      </c>
      <c r="G2706" s="6">
        <f t="shared" ref="G2706:G2769" si="352">MONTH(D2706)</f>
        <v>5</v>
      </c>
      <c r="H2706" s="6">
        <f t="shared" ref="H2706:H2769" si="353">DAY(D2706)</f>
        <v>10</v>
      </c>
      <c r="I2706" s="6">
        <f t="shared" ref="I2706:I2769" si="354">YEAR(D2706)</f>
        <v>2025</v>
      </c>
      <c r="J2706" t="s">
        <v>4</v>
      </c>
      <c r="K2706" t="s">
        <v>5</v>
      </c>
      <c r="L2706">
        <v>4191</v>
      </c>
      <c r="M2706">
        <v>13226.1</v>
      </c>
      <c r="N2706" s="4">
        <f t="shared" si="348"/>
        <v>13.226100000000001</v>
      </c>
      <c r="O2706" s="4">
        <f t="shared" si="349"/>
        <v>8.2183149831000009</v>
      </c>
      <c r="P2706" s="5" t="s">
        <v>847</v>
      </c>
      <c r="Q2706" t="str">
        <f>VLOOKUP(P2706,Key!$A$2:$C$460,2,FALSE)</f>
        <v>Home - MDR</v>
      </c>
      <c r="R2706" t="str">
        <f>VLOOKUP(P2706,Key!$A$2:$C$460,3,FALSE)</f>
        <v>Home - MDR</v>
      </c>
      <c r="S2706" t="str">
        <f>VLOOKUP(P2706,Key!$A$2:$D$460,4,FALSE)</f>
        <v>Home - MDR</v>
      </c>
      <c r="T2706" s="5" t="b">
        <v>0</v>
      </c>
      <c r="U2706" s="4">
        <f t="shared" si="351"/>
        <v>16545.851252503206</v>
      </c>
    </row>
    <row r="2707" spans="1:21" x14ac:dyDescent="0.2">
      <c r="A2707">
        <v>14448380019</v>
      </c>
      <c r="B2707" t="s">
        <v>2405</v>
      </c>
      <c r="D2707" s="9">
        <v>45788</v>
      </c>
      <c r="F2707" s="7">
        <f t="shared" si="350"/>
        <v>45788</v>
      </c>
      <c r="G2707" s="6">
        <f t="shared" si="352"/>
        <v>5</v>
      </c>
      <c r="H2707" s="6">
        <f t="shared" si="353"/>
        <v>11</v>
      </c>
      <c r="I2707" s="6">
        <f t="shared" si="354"/>
        <v>2025</v>
      </c>
      <c r="J2707" t="s">
        <v>1117</v>
      </c>
      <c r="K2707" t="s">
        <v>5</v>
      </c>
      <c r="L2707">
        <v>2040</v>
      </c>
      <c r="M2707">
        <v>6437.4</v>
      </c>
      <c r="N2707" s="4">
        <f t="shared" si="348"/>
        <v>6.4373999999999993</v>
      </c>
      <c r="O2707" s="4">
        <f t="shared" si="349"/>
        <v>4.0000136754</v>
      </c>
      <c r="P2707" s="5" t="s">
        <v>847</v>
      </c>
      <c r="Q2707" t="str">
        <f>VLOOKUP(P2707,Key!$A$2:$C$460,2,FALSE)</f>
        <v>Home - MDR</v>
      </c>
      <c r="R2707" t="str">
        <f>VLOOKUP(P2707,Key!$A$2:$C$460,3,FALSE)</f>
        <v>Home - MDR</v>
      </c>
      <c r="S2707" t="str">
        <f>VLOOKUP(P2707,Key!$A$2:$D$460,4,FALSE)</f>
        <v>Home - MDR</v>
      </c>
      <c r="T2707" s="5" t="b">
        <v>1</v>
      </c>
      <c r="U2707" s="4">
        <f t="shared" si="351"/>
        <v>16549.851266178604</v>
      </c>
    </row>
    <row r="2708" spans="1:21" x14ac:dyDescent="0.2">
      <c r="A2708">
        <v>14459171639</v>
      </c>
      <c r="B2708" t="s">
        <v>2406</v>
      </c>
      <c r="D2708" s="9">
        <v>45789</v>
      </c>
      <c r="F2708" s="7">
        <f t="shared" si="350"/>
        <v>45789</v>
      </c>
      <c r="G2708" s="6">
        <f t="shared" si="352"/>
        <v>5</v>
      </c>
      <c r="H2708" s="6">
        <f t="shared" si="353"/>
        <v>12</v>
      </c>
      <c r="I2708" s="6">
        <f t="shared" si="354"/>
        <v>2025</v>
      </c>
      <c r="J2708" t="s">
        <v>7</v>
      </c>
      <c r="K2708" t="s">
        <v>5</v>
      </c>
      <c r="L2708">
        <v>3169</v>
      </c>
      <c r="M2708">
        <v>10006.200000000001</v>
      </c>
      <c r="N2708" s="4">
        <f t="shared" si="348"/>
        <v>10.006200000000002</v>
      </c>
      <c r="O2708" s="4">
        <f t="shared" si="349"/>
        <v>6.2175625002000006</v>
      </c>
      <c r="P2708" s="5" t="s">
        <v>847</v>
      </c>
      <c r="Q2708" t="str">
        <f>VLOOKUP(P2708,Key!$A$2:$C$460,2,FALSE)</f>
        <v>Home - MDR</v>
      </c>
      <c r="R2708" t="str">
        <f>VLOOKUP(P2708,Key!$A$2:$C$460,3,FALSE)</f>
        <v>Home - MDR</v>
      </c>
      <c r="S2708" t="str">
        <f>VLOOKUP(P2708,Key!$A$2:$D$460,4,FALSE)</f>
        <v>Home - MDR</v>
      </c>
      <c r="T2708" s="5" t="b">
        <v>0</v>
      </c>
      <c r="U2708" s="4">
        <f t="shared" si="351"/>
        <v>16556.068828678803</v>
      </c>
    </row>
    <row r="2709" spans="1:21" x14ac:dyDescent="0.2">
      <c r="A2709">
        <v>14459330111</v>
      </c>
      <c r="B2709" t="s">
        <v>2407</v>
      </c>
      <c r="D2709" s="9">
        <v>45789</v>
      </c>
      <c r="F2709" s="7">
        <f t="shared" si="350"/>
        <v>45789</v>
      </c>
      <c r="G2709" s="6">
        <f t="shared" si="352"/>
        <v>5</v>
      </c>
      <c r="H2709" s="6">
        <f t="shared" si="353"/>
        <v>12</v>
      </c>
      <c r="I2709" s="6">
        <f t="shared" si="354"/>
        <v>2025</v>
      </c>
      <c r="J2709" t="s">
        <v>13</v>
      </c>
      <c r="K2709" t="s">
        <v>5</v>
      </c>
      <c r="L2709">
        <v>803</v>
      </c>
      <c r="M2709">
        <v>2575</v>
      </c>
      <c r="N2709" s="4">
        <f t="shared" si="348"/>
        <v>2.5750000000000002</v>
      </c>
      <c r="O2709" s="4">
        <f t="shared" si="349"/>
        <v>1.6000303250000001</v>
      </c>
      <c r="P2709" s="5" t="s">
        <v>847</v>
      </c>
      <c r="Q2709" t="str">
        <f>VLOOKUP(P2709,Key!$A$2:$C$460,2,FALSE)</f>
        <v>Home - MDR</v>
      </c>
      <c r="R2709" t="str">
        <f>VLOOKUP(P2709,Key!$A$2:$C$460,3,FALSE)</f>
        <v>Home - MDR</v>
      </c>
      <c r="S2709" t="str">
        <f>VLOOKUP(P2709,Key!$A$2:$D$460,4,FALSE)</f>
        <v>Home - MDR</v>
      </c>
      <c r="T2709" s="5" t="b">
        <v>0</v>
      </c>
      <c r="U2709" s="4">
        <f t="shared" si="351"/>
        <v>16557.668859003803</v>
      </c>
    </row>
    <row r="2710" spans="1:21" x14ac:dyDescent="0.2">
      <c r="A2710">
        <v>14468764880</v>
      </c>
      <c r="B2710" t="s">
        <v>2408</v>
      </c>
      <c r="D2710" s="9">
        <v>45790</v>
      </c>
      <c r="F2710" s="7">
        <f t="shared" si="350"/>
        <v>45790</v>
      </c>
      <c r="G2710" s="6">
        <f t="shared" si="352"/>
        <v>5</v>
      </c>
      <c r="H2710" s="6">
        <f t="shared" si="353"/>
        <v>13</v>
      </c>
      <c r="I2710" s="6">
        <f t="shared" si="354"/>
        <v>2025</v>
      </c>
      <c r="J2710" t="s">
        <v>4</v>
      </c>
      <c r="K2710" t="s">
        <v>5</v>
      </c>
      <c r="L2710">
        <v>3789</v>
      </c>
      <c r="M2710">
        <v>11957.7</v>
      </c>
      <c r="N2710" s="4">
        <f t="shared" si="348"/>
        <v>11.957700000000001</v>
      </c>
      <c r="O2710" s="4">
        <f t="shared" si="349"/>
        <v>7.4301680067000007</v>
      </c>
      <c r="P2710" s="5" t="s">
        <v>847</v>
      </c>
      <c r="Q2710" t="str">
        <f>VLOOKUP(P2710,Key!$A$2:$C$460,2,FALSE)</f>
        <v>Home - MDR</v>
      </c>
      <c r="R2710" t="str">
        <f>VLOOKUP(P2710,Key!$A$2:$C$460,3,FALSE)</f>
        <v>Home - MDR</v>
      </c>
      <c r="S2710" t="str">
        <f>VLOOKUP(P2710,Key!$A$2:$D$460,4,FALSE)</f>
        <v>Home - MDR</v>
      </c>
      <c r="T2710" s="5" t="b">
        <v>0</v>
      </c>
      <c r="U2710" s="4">
        <f t="shared" si="351"/>
        <v>16565.099027010503</v>
      </c>
    </row>
    <row r="2711" spans="1:21" x14ac:dyDescent="0.2">
      <c r="A2711">
        <v>14481472469</v>
      </c>
      <c r="B2711" t="s">
        <v>2409</v>
      </c>
      <c r="D2711" s="9">
        <v>45791</v>
      </c>
      <c r="F2711" s="7">
        <f t="shared" si="350"/>
        <v>45791</v>
      </c>
      <c r="G2711" s="6">
        <f t="shared" si="352"/>
        <v>5</v>
      </c>
      <c r="H2711" s="6">
        <f t="shared" si="353"/>
        <v>14</v>
      </c>
      <c r="I2711" s="6">
        <f t="shared" si="354"/>
        <v>2025</v>
      </c>
      <c r="J2711" t="s">
        <v>7</v>
      </c>
      <c r="K2711" t="s">
        <v>5</v>
      </c>
      <c r="L2711">
        <v>3832</v>
      </c>
      <c r="M2711">
        <v>12010.4</v>
      </c>
      <c r="N2711" s="4">
        <f t="shared" si="348"/>
        <v>12.010399999999999</v>
      </c>
      <c r="O2711" s="4">
        <f t="shared" si="349"/>
        <v>7.4629142583999997</v>
      </c>
      <c r="P2711" s="5" t="s">
        <v>847</v>
      </c>
      <c r="Q2711" t="str">
        <f>VLOOKUP(P2711,Key!$A$2:$C$460,2,FALSE)</f>
        <v>Home - MDR</v>
      </c>
      <c r="R2711" t="str">
        <f>VLOOKUP(P2711,Key!$A$2:$C$460,3,FALSE)</f>
        <v>Home - MDR</v>
      </c>
      <c r="S2711" t="str">
        <f>VLOOKUP(P2711,Key!$A$2:$D$460,4,FALSE)</f>
        <v>Home - MDR</v>
      </c>
      <c r="T2711" s="5" t="b">
        <v>0</v>
      </c>
      <c r="U2711" s="4">
        <f t="shared" si="351"/>
        <v>16572.561941268905</v>
      </c>
    </row>
    <row r="2712" spans="1:21" x14ac:dyDescent="0.2">
      <c r="A2712">
        <v>14491532415</v>
      </c>
      <c r="B2712" t="s">
        <v>2410</v>
      </c>
      <c r="D2712" s="9">
        <v>45792</v>
      </c>
      <c r="F2712" s="7">
        <f t="shared" si="350"/>
        <v>45792</v>
      </c>
      <c r="G2712" s="6">
        <f t="shared" si="352"/>
        <v>5</v>
      </c>
      <c r="H2712" s="6">
        <f t="shared" si="353"/>
        <v>15</v>
      </c>
      <c r="I2712" s="6">
        <f t="shared" si="354"/>
        <v>2025</v>
      </c>
      <c r="J2712" t="s">
        <v>7</v>
      </c>
      <c r="K2712" t="s">
        <v>5</v>
      </c>
      <c r="L2712">
        <v>4034</v>
      </c>
      <c r="M2712">
        <v>12731</v>
      </c>
      <c r="N2712" s="4">
        <f t="shared" si="348"/>
        <v>12.731</v>
      </c>
      <c r="O2712" s="4">
        <f t="shared" si="349"/>
        <v>7.910674201</v>
      </c>
      <c r="P2712" s="5" t="s">
        <v>847</v>
      </c>
      <c r="Q2712" t="str">
        <f>VLOOKUP(P2712,Key!$A$2:$C$460,2,FALSE)</f>
        <v>Home - MDR</v>
      </c>
      <c r="R2712" t="str">
        <f>VLOOKUP(P2712,Key!$A$2:$C$460,3,FALSE)</f>
        <v>Home - MDR</v>
      </c>
      <c r="S2712" t="str">
        <f>VLOOKUP(P2712,Key!$A$2:$D$460,4,FALSE)</f>
        <v>Home - MDR</v>
      </c>
      <c r="T2712" s="5" t="b">
        <v>0</v>
      </c>
      <c r="U2712" s="4">
        <f t="shared" si="351"/>
        <v>16580.472615469906</v>
      </c>
    </row>
    <row r="2713" spans="1:21" x14ac:dyDescent="0.2">
      <c r="A2713">
        <v>14500634184</v>
      </c>
      <c r="B2713" t="s">
        <v>2411</v>
      </c>
      <c r="D2713" s="9">
        <v>45793</v>
      </c>
      <c r="F2713" s="7">
        <f t="shared" si="350"/>
        <v>45793</v>
      </c>
      <c r="G2713" s="6">
        <f t="shared" si="352"/>
        <v>5</v>
      </c>
      <c r="H2713" s="6">
        <f t="shared" si="353"/>
        <v>16</v>
      </c>
      <c r="I2713" s="6">
        <f t="shared" si="354"/>
        <v>2025</v>
      </c>
      <c r="J2713" t="s">
        <v>4</v>
      </c>
      <c r="K2713" t="s">
        <v>5</v>
      </c>
      <c r="L2713">
        <v>4179</v>
      </c>
      <c r="M2713">
        <v>13350.7</v>
      </c>
      <c r="N2713" s="4">
        <f t="shared" si="348"/>
        <v>13.350700000000002</v>
      </c>
      <c r="O2713" s="4">
        <f t="shared" si="349"/>
        <v>8.2957378097000003</v>
      </c>
      <c r="P2713" s="5" t="s">
        <v>847</v>
      </c>
      <c r="Q2713" t="str">
        <f>VLOOKUP(P2713,Key!$A$2:$C$460,2,FALSE)</f>
        <v>Home - MDR</v>
      </c>
      <c r="R2713" t="str">
        <f>VLOOKUP(P2713,Key!$A$2:$C$460,3,FALSE)</f>
        <v>Home - MDR</v>
      </c>
      <c r="S2713" t="str">
        <f>VLOOKUP(P2713,Key!$A$2:$D$460,4,FALSE)</f>
        <v>Home - MDR</v>
      </c>
      <c r="T2713" s="5" t="b">
        <v>0</v>
      </c>
      <c r="U2713" s="4">
        <f t="shared" si="351"/>
        <v>16588.768353279607</v>
      </c>
    </row>
    <row r="2714" spans="1:21" x14ac:dyDescent="0.2">
      <c r="A2714">
        <v>14514965214</v>
      </c>
      <c r="B2714" t="s">
        <v>2412</v>
      </c>
      <c r="D2714" s="9">
        <v>45795</v>
      </c>
      <c r="F2714" s="7">
        <f t="shared" si="350"/>
        <v>45795</v>
      </c>
      <c r="G2714" s="6">
        <f t="shared" si="352"/>
        <v>5</v>
      </c>
      <c r="H2714" s="6">
        <f t="shared" si="353"/>
        <v>18</v>
      </c>
      <c r="I2714" s="6">
        <f t="shared" si="354"/>
        <v>2025</v>
      </c>
      <c r="J2714" t="s">
        <v>4</v>
      </c>
      <c r="K2714" t="s">
        <v>5</v>
      </c>
      <c r="L2714">
        <v>4228</v>
      </c>
      <c r="M2714">
        <v>13513.2</v>
      </c>
      <c r="N2714" s="4">
        <f t="shared" si="348"/>
        <v>13.513200000000001</v>
      </c>
      <c r="O2714" s="4">
        <f t="shared" si="349"/>
        <v>8.3967105972000002</v>
      </c>
      <c r="P2714" s="5" t="s">
        <v>2539</v>
      </c>
      <c r="Q2714">
        <f>VLOOKUP(P2714,Key!$A$2:$C$460,2,FALSE)</f>
        <v>0</v>
      </c>
      <c r="R2714" t="str">
        <f>VLOOKUP(P2714,Key!$A$2:$C$460,3,FALSE)</f>
        <v>Italy</v>
      </c>
      <c r="S2714" t="str">
        <f>VLOOKUP(P2714,Key!$A$2:$D$460,4,FALSE)</f>
        <v>INT</v>
      </c>
      <c r="T2714" s="5" t="b">
        <v>0</v>
      </c>
      <c r="U2714" s="4">
        <f t="shared" si="351"/>
        <v>16597.165063876808</v>
      </c>
    </row>
    <row r="2715" spans="1:21" x14ac:dyDescent="0.2">
      <c r="A2715">
        <v>14526008140</v>
      </c>
      <c r="B2715" t="s">
        <v>2413</v>
      </c>
      <c r="D2715" s="9">
        <v>45796</v>
      </c>
      <c r="F2715" s="7">
        <f t="shared" si="350"/>
        <v>45796</v>
      </c>
      <c r="G2715" s="6">
        <f t="shared" si="352"/>
        <v>5</v>
      </c>
      <c r="H2715" s="6">
        <f t="shared" si="353"/>
        <v>19</v>
      </c>
      <c r="I2715" s="6">
        <f t="shared" si="354"/>
        <v>2025</v>
      </c>
      <c r="J2715" t="s">
        <v>4</v>
      </c>
      <c r="K2715" t="s">
        <v>5</v>
      </c>
      <c r="L2715">
        <v>3890</v>
      </c>
      <c r="M2715">
        <v>11806.5</v>
      </c>
      <c r="N2715" s="4">
        <f t="shared" si="348"/>
        <v>11.8065</v>
      </c>
      <c r="O2715" s="4">
        <f t="shared" si="349"/>
        <v>7.3362167115000005</v>
      </c>
      <c r="P2715" s="5" t="s">
        <v>2539</v>
      </c>
      <c r="Q2715">
        <f>VLOOKUP(P2715,Key!$A$2:$C$460,2,FALSE)</f>
        <v>0</v>
      </c>
      <c r="R2715" t="str">
        <f>VLOOKUP(P2715,Key!$A$2:$C$460,3,FALSE)</f>
        <v>Italy</v>
      </c>
      <c r="S2715" t="str">
        <f>VLOOKUP(P2715,Key!$A$2:$D$460,4,FALSE)</f>
        <v>INT</v>
      </c>
      <c r="T2715" s="5" t="b">
        <v>0</v>
      </c>
      <c r="U2715" s="4">
        <f t="shared" si="351"/>
        <v>16604.501280588309</v>
      </c>
    </row>
    <row r="2716" spans="1:21" x14ac:dyDescent="0.2">
      <c r="A2716">
        <v>14536314783</v>
      </c>
      <c r="B2716" t="s">
        <v>2414</v>
      </c>
      <c r="D2716" s="9">
        <v>45797</v>
      </c>
      <c r="F2716" s="7">
        <f t="shared" si="350"/>
        <v>45797</v>
      </c>
      <c r="G2716" s="6">
        <f t="shared" si="352"/>
        <v>5</v>
      </c>
      <c r="H2716" s="6">
        <f t="shared" si="353"/>
        <v>20</v>
      </c>
      <c r="I2716" s="6">
        <f t="shared" si="354"/>
        <v>2025</v>
      </c>
      <c r="J2716" t="s">
        <v>4</v>
      </c>
      <c r="K2716" t="s">
        <v>5</v>
      </c>
      <c r="L2716">
        <v>4282</v>
      </c>
      <c r="M2716">
        <v>13358.5</v>
      </c>
      <c r="N2716" s="4">
        <f t="shared" si="348"/>
        <v>13.358499999999999</v>
      </c>
      <c r="O2716" s="4">
        <f t="shared" si="349"/>
        <v>8.3005845034999997</v>
      </c>
      <c r="P2716" s="5" t="s">
        <v>2539</v>
      </c>
      <c r="Q2716">
        <f>VLOOKUP(P2716,Key!$A$2:$C$460,2,FALSE)</f>
        <v>0</v>
      </c>
      <c r="R2716" t="str">
        <f>VLOOKUP(P2716,Key!$A$2:$C$460,3,FALSE)</f>
        <v>Italy</v>
      </c>
      <c r="S2716" t="str">
        <f>VLOOKUP(P2716,Key!$A$2:$D$460,4,FALSE)</f>
        <v>INT</v>
      </c>
      <c r="T2716" s="5" t="b">
        <v>0</v>
      </c>
      <c r="U2716" s="4">
        <f t="shared" si="351"/>
        <v>16612.801865091809</v>
      </c>
    </row>
    <row r="2717" spans="1:21" x14ac:dyDescent="0.2">
      <c r="A2717">
        <v>14547436092</v>
      </c>
      <c r="B2717" t="s">
        <v>2415</v>
      </c>
      <c r="D2717" s="9">
        <v>45798</v>
      </c>
      <c r="F2717" s="7">
        <f t="shared" si="350"/>
        <v>45798</v>
      </c>
      <c r="G2717" s="6">
        <f t="shared" si="352"/>
        <v>5</v>
      </c>
      <c r="H2717" s="6">
        <f t="shared" si="353"/>
        <v>21</v>
      </c>
      <c r="I2717" s="6">
        <f t="shared" si="354"/>
        <v>2025</v>
      </c>
      <c r="J2717" t="s">
        <v>4</v>
      </c>
      <c r="K2717" t="s">
        <v>5</v>
      </c>
      <c r="L2717">
        <v>4234</v>
      </c>
      <c r="M2717">
        <v>13065.3</v>
      </c>
      <c r="N2717" s="4">
        <f t="shared" ref="N2717:N2780" si="355">M2717/1000</f>
        <v>13.065299999999999</v>
      </c>
      <c r="O2717" s="4">
        <f t="shared" ref="O2717:O2780" si="356">M2717*$J$2</f>
        <v>8.1183985263</v>
      </c>
      <c r="P2717" s="5" t="s">
        <v>2539</v>
      </c>
      <c r="Q2717">
        <f>VLOOKUP(P2717,Key!$A$2:$C$460,2,FALSE)</f>
        <v>0</v>
      </c>
      <c r="R2717" t="str">
        <f>VLOOKUP(P2717,Key!$A$2:$C$460,3,FALSE)</f>
        <v>Italy</v>
      </c>
      <c r="S2717" t="str">
        <f>VLOOKUP(P2717,Key!$A$2:$D$460,4,FALSE)</f>
        <v>INT</v>
      </c>
      <c r="T2717" s="5" t="b">
        <v>0</v>
      </c>
      <c r="U2717" s="4">
        <f t="shared" si="351"/>
        <v>16620.920263618111</v>
      </c>
    </row>
    <row r="2718" spans="1:21" x14ac:dyDescent="0.2">
      <c r="A2718">
        <v>14565694895</v>
      </c>
      <c r="B2718" t="s">
        <v>2416</v>
      </c>
      <c r="D2718" s="9">
        <v>45799</v>
      </c>
      <c r="F2718" s="7">
        <f t="shared" si="350"/>
        <v>45799</v>
      </c>
      <c r="G2718" s="6">
        <f t="shared" si="352"/>
        <v>5</v>
      </c>
      <c r="H2718" s="6">
        <f t="shared" si="353"/>
        <v>22</v>
      </c>
      <c r="I2718" s="6">
        <f t="shared" si="354"/>
        <v>2025</v>
      </c>
      <c r="J2718" t="s">
        <v>6</v>
      </c>
      <c r="K2718" t="s">
        <v>5</v>
      </c>
      <c r="L2718">
        <v>2255</v>
      </c>
      <c r="M2718">
        <v>7157</v>
      </c>
      <c r="N2718" s="4">
        <f t="shared" si="355"/>
        <v>7.157</v>
      </c>
      <c r="O2718" s="4">
        <f t="shared" si="356"/>
        <v>4.447152247</v>
      </c>
      <c r="P2718" s="5" t="s">
        <v>847</v>
      </c>
      <c r="Q2718" t="str">
        <f>VLOOKUP(P2718,Key!$A$2:$C$460,2,FALSE)</f>
        <v>Home - MDR</v>
      </c>
      <c r="R2718" t="str">
        <f>VLOOKUP(P2718,Key!$A$2:$C$460,3,FALSE)</f>
        <v>Home - MDR</v>
      </c>
      <c r="S2718" t="str">
        <f>VLOOKUP(P2718,Key!$A$2:$D$460,4,FALSE)</f>
        <v>Home - MDR</v>
      </c>
      <c r="T2718" s="5" t="b">
        <v>0</v>
      </c>
      <c r="U2718" s="4">
        <f t="shared" si="351"/>
        <v>16625.367415865112</v>
      </c>
    </row>
    <row r="2719" spans="1:21" x14ac:dyDescent="0.2">
      <c r="A2719">
        <v>14565989863</v>
      </c>
      <c r="B2719" t="s">
        <v>2417</v>
      </c>
      <c r="D2719" s="9">
        <v>45800</v>
      </c>
      <c r="F2719" s="7">
        <f t="shared" si="350"/>
        <v>45800</v>
      </c>
      <c r="G2719" s="6">
        <f t="shared" si="352"/>
        <v>5</v>
      </c>
      <c r="H2719" s="6">
        <f t="shared" si="353"/>
        <v>23</v>
      </c>
      <c r="I2719" s="6">
        <f t="shared" si="354"/>
        <v>2025</v>
      </c>
      <c r="J2719" t="s">
        <v>9</v>
      </c>
      <c r="K2719" t="s">
        <v>5</v>
      </c>
      <c r="L2719">
        <v>2161</v>
      </c>
      <c r="M2719">
        <v>6789.4</v>
      </c>
      <c r="N2719" s="4">
        <f t="shared" si="355"/>
        <v>6.7893999999999997</v>
      </c>
      <c r="O2719" s="4">
        <f t="shared" si="356"/>
        <v>4.2187362673999997</v>
      </c>
      <c r="P2719" s="5" t="s">
        <v>847</v>
      </c>
      <c r="Q2719" t="str">
        <f>VLOOKUP(P2719,Key!$A$2:$C$460,2,FALSE)</f>
        <v>Home - MDR</v>
      </c>
      <c r="R2719" t="str">
        <f>VLOOKUP(P2719,Key!$A$2:$C$460,3,FALSE)</f>
        <v>Home - MDR</v>
      </c>
      <c r="S2719" t="str">
        <f>VLOOKUP(P2719,Key!$A$2:$D$460,4,FALSE)</f>
        <v>Home - MDR</v>
      </c>
      <c r="T2719" s="5" t="b">
        <v>0</v>
      </c>
      <c r="U2719" s="4">
        <f t="shared" si="351"/>
        <v>16629.586152132513</v>
      </c>
    </row>
    <row r="2720" spans="1:21" x14ac:dyDescent="0.2">
      <c r="A2720">
        <v>14571932327</v>
      </c>
      <c r="B2720" t="s">
        <v>2418</v>
      </c>
      <c r="D2720" s="9">
        <v>45800</v>
      </c>
      <c r="F2720" s="7">
        <f t="shared" si="350"/>
        <v>45800</v>
      </c>
      <c r="G2720" s="6">
        <f t="shared" si="352"/>
        <v>5</v>
      </c>
      <c r="H2720" s="6">
        <f t="shared" si="353"/>
        <v>23</v>
      </c>
      <c r="I2720" s="6">
        <f t="shared" si="354"/>
        <v>2025</v>
      </c>
      <c r="J2720" t="s">
        <v>4</v>
      </c>
      <c r="K2720" t="s">
        <v>5</v>
      </c>
      <c r="L2720">
        <v>4224</v>
      </c>
      <c r="M2720">
        <v>13372.6</v>
      </c>
      <c r="N2720" s="4">
        <f t="shared" si="355"/>
        <v>13.3726</v>
      </c>
      <c r="O2720" s="4">
        <f t="shared" si="356"/>
        <v>8.3093458346000002</v>
      </c>
      <c r="P2720" s="5" t="s">
        <v>847</v>
      </c>
      <c r="Q2720" t="str">
        <f>VLOOKUP(P2720,Key!$A$2:$C$460,2,FALSE)</f>
        <v>Home - MDR</v>
      </c>
      <c r="R2720" t="str">
        <f>VLOOKUP(P2720,Key!$A$2:$C$460,3,FALSE)</f>
        <v>Home - MDR</v>
      </c>
      <c r="S2720" t="str">
        <f>VLOOKUP(P2720,Key!$A$2:$D$460,4,FALSE)</f>
        <v>Home - MDR</v>
      </c>
      <c r="T2720" s="5" t="b">
        <v>0</v>
      </c>
      <c r="U2720" s="4">
        <f t="shared" si="351"/>
        <v>16637.895497967114</v>
      </c>
    </row>
    <row r="2721" spans="1:21" x14ac:dyDescent="0.2">
      <c r="A2721">
        <v>14606524856</v>
      </c>
      <c r="B2721" t="s">
        <v>2419</v>
      </c>
      <c r="D2721" s="9">
        <v>45803</v>
      </c>
      <c r="F2721" s="7">
        <f t="shared" si="350"/>
        <v>45803</v>
      </c>
      <c r="G2721" s="6">
        <f t="shared" si="352"/>
        <v>5</v>
      </c>
      <c r="H2721" s="6">
        <f t="shared" si="353"/>
        <v>26</v>
      </c>
      <c r="I2721" s="6">
        <f t="shared" si="354"/>
        <v>2025</v>
      </c>
      <c r="J2721" t="s">
        <v>2345</v>
      </c>
      <c r="K2721" t="s">
        <v>20</v>
      </c>
      <c r="L2721">
        <v>3600</v>
      </c>
      <c r="M2721">
        <v>31221.3</v>
      </c>
      <c r="N2721" s="4">
        <f t="shared" si="355"/>
        <v>31.221299999999999</v>
      </c>
      <c r="O2721" s="4">
        <f t="shared" si="356"/>
        <v>19.400010402300001</v>
      </c>
      <c r="P2721" s="5" t="s">
        <v>847</v>
      </c>
      <c r="Q2721" t="str">
        <f>VLOOKUP(P2721,Key!$A$2:$C$460,2,FALSE)</f>
        <v>Home - MDR</v>
      </c>
      <c r="R2721" t="str">
        <f>VLOOKUP(P2721,Key!$A$2:$C$460,3,FALSE)</f>
        <v>Home - MDR</v>
      </c>
      <c r="S2721" t="str">
        <f>VLOOKUP(P2721,Key!$A$2:$D$460,4,FALSE)</f>
        <v>Home - MDR</v>
      </c>
      <c r="T2721" s="5" t="b">
        <v>1</v>
      </c>
      <c r="U2721" s="4">
        <f t="shared" si="351"/>
        <v>16637.895497967114</v>
      </c>
    </row>
    <row r="2722" spans="1:21" x14ac:dyDescent="0.2">
      <c r="A2722">
        <v>14614073852</v>
      </c>
      <c r="B2722" t="s">
        <v>2420</v>
      </c>
      <c r="D2722" s="9">
        <v>45804</v>
      </c>
      <c r="F2722" s="7">
        <f t="shared" si="350"/>
        <v>45804</v>
      </c>
      <c r="G2722" s="6">
        <f t="shared" si="352"/>
        <v>5</v>
      </c>
      <c r="H2722" s="6">
        <f t="shared" si="353"/>
        <v>27</v>
      </c>
      <c r="I2722" s="6">
        <f t="shared" si="354"/>
        <v>2025</v>
      </c>
      <c r="J2722" t="s">
        <v>7</v>
      </c>
      <c r="K2722" t="s">
        <v>5</v>
      </c>
      <c r="L2722">
        <v>3731</v>
      </c>
      <c r="M2722">
        <v>11539.7</v>
      </c>
      <c r="N2722" s="4">
        <f t="shared" si="355"/>
        <v>11.5397</v>
      </c>
      <c r="O2722" s="4">
        <f t="shared" si="356"/>
        <v>7.1704349287000007</v>
      </c>
      <c r="P2722" s="5" t="s">
        <v>847</v>
      </c>
      <c r="Q2722" t="str">
        <f>VLOOKUP(P2722,Key!$A$2:$C$460,2,FALSE)</f>
        <v>Home - MDR</v>
      </c>
      <c r="R2722" t="str">
        <f>VLOOKUP(P2722,Key!$A$2:$C$460,3,FALSE)</f>
        <v>Home - MDR</v>
      </c>
      <c r="S2722" t="str">
        <f>VLOOKUP(P2722,Key!$A$2:$D$460,4,FALSE)</f>
        <v>Home - MDR</v>
      </c>
      <c r="T2722" s="5" t="b">
        <v>0</v>
      </c>
      <c r="U2722" s="4">
        <f t="shared" si="351"/>
        <v>16645.065932895814</v>
      </c>
    </row>
    <row r="2723" spans="1:21" x14ac:dyDescent="0.2">
      <c r="A2723">
        <v>14623917104</v>
      </c>
      <c r="B2723" t="s">
        <v>2421</v>
      </c>
      <c r="D2723" s="9">
        <v>45805</v>
      </c>
      <c r="F2723" s="7">
        <f t="shared" si="350"/>
        <v>45805</v>
      </c>
      <c r="G2723" s="6">
        <f t="shared" si="352"/>
        <v>5</v>
      </c>
      <c r="H2723" s="6">
        <f t="shared" si="353"/>
        <v>28</v>
      </c>
      <c r="I2723" s="6">
        <f t="shared" si="354"/>
        <v>2025</v>
      </c>
      <c r="J2723" t="s">
        <v>7</v>
      </c>
      <c r="K2723" t="s">
        <v>5</v>
      </c>
      <c r="L2723">
        <v>4154</v>
      </c>
      <c r="M2723">
        <v>13167.1</v>
      </c>
      <c r="N2723" s="4">
        <f t="shared" si="355"/>
        <v>13.1671</v>
      </c>
      <c r="O2723" s="4">
        <f t="shared" si="356"/>
        <v>8.1816540941000007</v>
      </c>
      <c r="P2723" s="5" t="s">
        <v>847</v>
      </c>
      <c r="Q2723" t="str">
        <f>VLOOKUP(P2723,Key!$A$2:$C$460,2,FALSE)</f>
        <v>Home - MDR</v>
      </c>
      <c r="R2723" t="str">
        <f>VLOOKUP(P2723,Key!$A$2:$C$460,3,FALSE)</f>
        <v>Home - MDR</v>
      </c>
      <c r="S2723" t="str">
        <f>VLOOKUP(P2723,Key!$A$2:$D$460,4,FALSE)</f>
        <v>Home - MDR</v>
      </c>
      <c r="T2723" s="5" t="b">
        <v>0</v>
      </c>
      <c r="U2723" s="4">
        <f t="shared" si="351"/>
        <v>16653.247586989914</v>
      </c>
    </row>
    <row r="2724" spans="1:21" x14ac:dyDescent="0.2">
      <c r="A2724">
        <v>14633596481</v>
      </c>
      <c r="B2724" t="s">
        <v>2422</v>
      </c>
      <c r="D2724" s="9">
        <v>45806</v>
      </c>
      <c r="F2724" s="7">
        <f t="shared" si="350"/>
        <v>45806</v>
      </c>
      <c r="G2724" s="6">
        <f t="shared" si="352"/>
        <v>5</v>
      </c>
      <c r="H2724" s="6">
        <f t="shared" si="353"/>
        <v>29</v>
      </c>
      <c r="I2724" s="6">
        <f t="shared" si="354"/>
        <v>2025</v>
      </c>
      <c r="J2724" t="s">
        <v>4</v>
      </c>
      <c r="K2724" t="s">
        <v>5</v>
      </c>
      <c r="L2724">
        <v>3829</v>
      </c>
      <c r="M2724">
        <v>12127</v>
      </c>
      <c r="N2724" s="4">
        <f t="shared" si="355"/>
        <v>12.127000000000001</v>
      </c>
      <c r="O2724" s="4">
        <f t="shared" si="356"/>
        <v>7.5353661169999997</v>
      </c>
      <c r="P2724" s="5" t="s">
        <v>847</v>
      </c>
      <c r="Q2724" t="str">
        <f>VLOOKUP(P2724,Key!$A$2:$C$460,2,FALSE)</f>
        <v>Home - MDR</v>
      </c>
      <c r="R2724" t="str">
        <f>VLOOKUP(P2724,Key!$A$2:$C$460,3,FALSE)</f>
        <v>Home - MDR</v>
      </c>
      <c r="S2724" t="str">
        <f>VLOOKUP(P2724,Key!$A$2:$D$460,4,FALSE)</f>
        <v>Home - MDR</v>
      </c>
      <c r="T2724" s="5" t="b">
        <v>0</v>
      </c>
      <c r="U2724" s="4">
        <f t="shared" si="351"/>
        <v>16660.782953106915</v>
      </c>
    </row>
    <row r="2725" spans="1:21" x14ac:dyDescent="0.2">
      <c r="A2725">
        <v>14643458855</v>
      </c>
      <c r="B2725" t="s">
        <v>2423</v>
      </c>
      <c r="D2725" s="9">
        <v>45807</v>
      </c>
      <c r="F2725" s="7">
        <f t="shared" si="350"/>
        <v>45807</v>
      </c>
      <c r="G2725" s="6">
        <f t="shared" si="352"/>
        <v>5</v>
      </c>
      <c r="H2725" s="6">
        <f t="shared" si="353"/>
        <v>30</v>
      </c>
      <c r="I2725" s="6">
        <f t="shared" si="354"/>
        <v>2025</v>
      </c>
      <c r="J2725" t="s">
        <v>4</v>
      </c>
      <c r="K2725" t="s">
        <v>5</v>
      </c>
      <c r="L2725">
        <v>3760</v>
      </c>
      <c r="M2725">
        <v>12195</v>
      </c>
      <c r="N2725" s="4">
        <f t="shared" si="355"/>
        <v>12.195</v>
      </c>
      <c r="O2725" s="4">
        <f t="shared" si="356"/>
        <v>7.5776193450000005</v>
      </c>
      <c r="P2725" s="5" t="s">
        <v>847</v>
      </c>
      <c r="Q2725" t="str">
        <f>VLOOKUP(P2725,Key!$A$2:$C$460,2,FALSE)</f>
        <v>Home - MDR</v>
      </c>
      <c r="R2725" t="str">
        <f>VLOOKUP(P2725,Key!$A$2:$C$460,3,FALSE)</f>
        <v>Home - MDR</v>
      </c>
      <c r="S2725" t="str">
        <f>VLOOKUP(P2725,Key!$A$2:$D$460,4,FALSE)</f>
        <v>Home - MDR</v>
      </c>
      <c r="T2725" s="5" t="b">
        <v>0</v>
      </c>
      <c r="U2725" s="4">
        <f t="shared" si="351"/>
        <v>16668.360572451915</v>
      </c>
    </row>
    <row r="2726" spans="1:21" x14ac:dyDescent="0.2">
      <c r="A2726">
        <v>14655069645</v>
      </c>
      <c r="B2726" t="s">
        <v>2424</v>
      </c>
      <c r="D2726" s="9">
        <v>45808</v>
      </c>
      <c r="F2726" s="7">
        <f t="shared" si="350"/>
        <v>45808</v>
      </c>
      <c r="G2726" s="6">
        <f t="shared" si="352"/>
        <v>5</v>
      </c>
      <c r="H2726" s="6">
        <f t="shared" si="353"/>
        <v>31</v>
      </c>
      <c r="I2726" s="6">
        <f t="shared" si="354"/>
        <v>2025</v>
      </c>
      <c r="J2726" t="s">
        <v>7</v>
      </c>
      <c r="K2726" t="s">
        <v>5</v>
      </c>
      <c r="L2726">
        <v>3839</v>
      </c>
      <c r="M2726">
        <v>12033.5</v>
      </c>
      <c r="N2726" s="4">
        <f t="shared" si="355"/>
        <v>12.0335</v>
      </c>
      <c r="O2726" s="4">
        <f t="shared" si="356"/>
        <v>7.4772679284999999</v>
      </c>
      <c r="P2726" s="5" t="s">
        <v>847</v>
      </c>
      <c r="Q2726" t="str">
        <f>VLOOKUP(P2726,Key!$A$2:$C$460,2,FALSE)</f>
        <v>Home - MDR</v>
      </c>
      <c r="R2726" t="str">
        <f>VLOOKUP(P2726,Key!$A$2:$C$460,3,FALSE)</f>
        <v>Home - MDR</v>
      </c>
      <c r="S2726" t="str">
        <f>VLOOKUP(P2726,Key!$A$2:$D$460,4,FALSE)</f>
        <v>Home - MDR</v>
      </c>
      <c r="T2726" s="5" t="b">
        <v>0</v>
      </c>
      <c r="U2726" s="4">
        <f t="shared" si="351"/>
        <v>16675.837840380416</v>
      </c>
    </row>
    <row r="2727" spans="1:21" x14ac:dyDescent="0.2">
      <c r="A2727">
        <v>14665769680</v>
      </c>
      <c r="B2727" t="s">
        <v>2425</v>
      </c>
      <c r="D2727" s="9">
        <v>45809</v>
      </c>
      <c r="F2727" s="7">
        <f t="shared" ref="F2727:F2790" si="357">DATE(I2727,G2727,H2727)</f>
        <v>45809</v>
      </c>
      <c r="G2727" s="6">
        <f t="shared" si="352"/>
        <v>6</v>
      </c>
      <c r="H2727" s="6">
        <f t="shared" si="353"/>
        <v>1</v>
      </c>
      <c r="I2727" s="6">
        <f t="shared" si="354"/>
        <v>2025</v>
      </c>
      <c r="J2727" t="s">
        <v>2345</v>
      </c>
      <c r="K2727" t="s">
        <v>20</v>
      </c>
      <c r="L2727">
        <v>2580</v>
      </c>
      <c r="M2727">
        <v>22530.9</v>
      </c>
      <c r="N2727" s="4">
        <f t="shared" si="355"/>
        <v>22.530900000000003</v>
      </c>
      <c r="O2727" s="4">
        <f t="shared" si="356"/>
        <v>14.000047863900001</v>
      </c>
      <c r="P2727" s="5" t="s">
        <v>847</v>
      </c>
      <c r="Q2727" t="str">
        <f>VLOOKUP(P2727,Key!$A$2:$C$460,2,FALSE)</f>
        <v>Home - MDR</v>
      </c>
      <c r="R2727" t="str">
        <f>VLOOKUP(P2727,Key!$A$2:$C$460,3,FALSE)</f>
        <v>Home - MDR</v>
      </c>
      <c r="S2727" t="str">
        <f>VLOOKUP(P2727,Key!$A$2:$D$460,4,FALSE)</f>
        <v>Home - MDR</v>
      </c>
      <c r="T2727" s="5" t="b">
        <v>1</v>
      </c>
      <c r="U2727" s="4">
        <f t="shared" si="351"/>
        <v>16675.837840380416</v>
      </c>
    </row>
    <row r="2728" spans="1:21" x14ac:dyDescent="0.2">
      <c r="A2728">
        <v>14676660062</v>
      </c>
      <c r="B2728" t="s">
        <v>2426</v>
      </c>
      <c r="D2728" s="9">
        <v>45810</v>
      </c>
      <c r="F2728" s="7">
        <f t="shared" si="357"/>
        <v>45810</v>
      </c>
      <c r="G2728" s="6">
        <f t="shared" si="352"/>
        <v>6</v>
      </c>
      <c r="H2728" s="6">
        <f t="shared" si="353"/>
        <v>2</v>
      </c>
      <c r="I2728" s="6">
        <f t="shared" si="354"/>
        <v>2025</v>
      </c>
      <c r="J2728" t="s">
        <v>6</v>
      </c>
      <c r="K2728" t="s">
        <v>5</v>
      </c>
      <c r="L2728">
        <v>3877</v>
      </c>
      <c r="M2728">
        <v>12445.9</v>
      </c>
      <c r="N2728" s="4">
        <f t="shared" si="355"/>
        <v>12.4459</v>
      </c>
      <c r="O2728" s="4">
        <f t="shared" si="356"/>
        <v>7.7335213289000002</v>
      </c>
      <c r="P2728" s="5" t="s">
        <v>847</v>
      </c>
      <c r="Q2728" t="str">
        <f>VLOOKUP(P2728,Key!$A$2:$C$460,2,FALSE)</f>
        <v>Home - MDR</v>
      </c>
      <c r="R2728" t="str">
        <f>VLOOKUP(P2728,Key!$A$2:$C$460,3,FALSE)</f>
        <v>Home - MDR</v>
      </c>
      <c r="S2728" t="str">
        <f>VLOOKUP(P2728,Key!$A$2:$D$460,4,FALSE)</f>
        <v>Home - MDR</v>
      </c>
      <c r="T2728" s="5" t="b">
        <v>0</v>
      </c>
      <c r="U2728" s="4">
        <f t="shared" si="351"/>
        <v>16683.571361709317</v>
      </c>
    </row>
    <row r="2729" spans="1:21" x14ac:dyDescent="0.2">
      <c r="A2729">
        <v>14685413856</v>
      </c>
      <c r="B2729" t="s">
        <v>2427</v>
      </c>
      <c r="D2729" s="9">
        <v>45811</v>
      </c>
      <c r="F2729" s="7">
        <f t="shared" si="357"/>
        <v>45811</v>
      </c>
      <c r="G2729" s="6">
        <f t="shared" si="352"/>
        <v>6</v>
      </c>
      <c r="H2729" s="6">
        <f t="shared" si="353"/>
        <v>3</v>
      </c>
      <c r="I2729" s="6">
        <f t="shared" si="354"/>
        <v>2025</v>
      </c>
      <c r="J2729" t="s">
        <v>1117</v>
      </c>
      <c r="K2729" t="s">
        <v>5</v>
      </c>
      <c r="L2729">
        <v>4200</v>
      </c>
      <c r="M2729">
        <v>13357.6</v>
      </c>
      <c r="N2729" s="4">
        <f t="shared" si="355"/>
        <v>13.3576</v>
      </c>
      <c r="O2729" s="4">
        <f t="shared" si="356"/>
        <v>8.3000252696000008</v>
      </c>
      <c r="P2729" s="5" t="s">
        <v>847</v>
      </c>
      <c r="Q2729" t="str">
        <f>VLOOKUP(P2729,Key!$A$2:$C$460,2,FALSE)</f>
        <v>Home - MDR</v>
      </c>
      <c r="R2729" t="str">
        <f>VLOOKUP(P2729,Key!$A$2:$C$460,3,FALSE)</f>
        <v>Home - MDR</v>
      </c>
      <c r="S2729" t="str">
        <f>VLOOKUP(P2729,Key!$A$2:$D$460,4,FALSE)</f>
        <v>Home - MDR</v>
      </c>
      <c r="T2729" s="5" t="b">
        <v>1</v>
      </c>
      <c r="U2729" s="4">
        <f t="shared" si="351"/>
        <v>16691.871386978917</v>
      </c>
    </row>
    <row r="2730" spans="1:21" x14ac:dyDescent="0.2">
      <c r="A2730">
        <v>14697867035</v>
      </c>
      <c r="B2730" t="s">
        <v>2428</v>
      </c>
      <c r="D2730" s="9">
        <v>45812</v>
      </c>
      <c r="F2730" s="7">
        <f t="shared" si="357"/>
        <v>45812</v>
      </c>
      <c r="G2730" s="6">
        <f t="shared" si="352"/>
        <v>6</v>
      </c>
      <c r="H2730" s="6">
        <f t="shared" si="353"/>
        <v>4</v>
      </c>
      <c r="I2730" s="6">
        <f t="shared" si="354"/>
        <v>2025</v>
      </c>
      <c r="J2730" t="s">
        <v>7</v>
      </c>
      <c r="K2730" t="s">
        <v>5</v>
      </c>
      <c r="L2730">
        <v>4017</v>
      </c>
      <c r="M2730">
        <v>12974.8</v>
      </c>
      <c r="N2730" s="4">
        <f t="shared" si="355"/>
        <v>12.9748</v>
      </c>
      <c r="O2730" s="4">
        <f t="shared" si="356"/>
        <v>8.0621644507999992</v>
      </c>
      <c r="P2730" s="5" t="s">
        <v>847</v>
      </c>
      <c r="Q2730" t="str">
        <f>VLOOKUP(P2730,Key!$A$2:$C$460,2,FALSE)</f>
        <v>Home - MDR</v>
      </c>
      <c r="R2730" t="str">
        <f>VLOOKUP(P2730,Key!$A$2:$C$460,3,FALSE)</f>
        <v>Home - MDR</v>
      </c>
      <c r="S2730" t="str">
        <f>VLOOKUP(P2730,Key!$A$2:$D$460,4,FALSE)</f>
        <v>Home - MDR</v>
      </c>
      <c r="T2730" s="5" t="b">
        <v>0</v>
      </c>
      <c r="U2730" s="4">
        <f t="shared" si="351"/>
        <v>16699.933551429716</v>
      </c>
    </row>
    <row r="2731" spans="1:21" x14ac:dyDescent="0.2">
      <c r="A2731">
        <v>14706541103</v>
      </c>
      <c r="B2731" t="s">
        <v>2429</v>
      </c>
      <c r="D2731" s="9">
        <v>45813</v>
      </c>
      <c r="F2731" s="7">
        <f t="shared" si="357"/>
        <v>45813</v>
      </c>
      <c r="G2731" s="6">
        <f t="shared" si="352"/>
        <v>6</v>
      </c>
      <c r="H2731" s="6">
        <f t="shared" si="353"/>
        <v>5</v>
      </c>
      <c r="I2731" s="6">
        <f t="shared" si="354"/>
        <v>2025</v>
      </c>
      <c r="J2731" t="s">
        <v>4</v>
      </c>
      <c r="K2731" t="s">
        <v>5</v>
      </c>
      <c r="L2731">
        <v>3966</v>
      </c>
      <c r="M2731">
        <v>12712</v>
      </c>
      <c r="N2731" s="4">
        <f t="shared" si="355"/>
        <v>12.712</v>
      </c>
      <c r="O2731" s="4">
        <f t="shared" si="356"/>
        <v>7.8988681520000004</v>
      </c>
      <c r="P2731" s="5" t="s">
        <v>847</v>
      </c>
      <c r="Q2731" t="str">
        <f>VLOOKUP(P2731,Key!$A$2:$C$460,2,FALSE)</f>
        <v>Home - MDR</v>
      </c>
      <c r="R2731" t="str">
        <f>VLOOKUP(P2731,Key!$A$2:$C$460,3,FALSE)</f>
        <v>Home - MDR</v>
      </c>
      <c r="S2731" t="str">
        <f>VLOOKUP(P2731,Key!$A$2:$D$460,4,FALSE)</f>
        <v>Home - MDR</v>
      </c>
      <c r="T2731" s="5" t="b">
        <v>0</v>
      </c>
      <c r="U2731" s="4">
        <f t="shared" si="351"/>
        <v>16707.832419581715</v>
      </c>
    </row>
    <row r="2732" spans="1:21" x14ac:dyDescent="0.2">
      <c r="A2732">
        <v>14717647540</v>
      </c>
      <c r="B2732" t="s">
        <v>2430</v>
      </c>
      <c r="D2732" s="9">
        <v>45814</v>
      </c>
      <c r="F2732" s="7">
        <f t="shared" si="357"/>
        <v>45814</v>
      </c>
      <c r="G2732" s="6">
        <f t="shared" si="352"/>
        <v>6</v>
      </c>
      <c r="H2732" s="6">
        <f t="shared" si="353"/>
        <v>6</v>
      </c>
      <c r="I2732" s="6">
        <f t="shared" si="354"/>
        <v>2025</v>
      </c>
      <c r="J2732" t="s">
        <v>6</v>
      </c>
      <c r="K2732" t="s">
        <v>5</v>
      </c>
      <c r="L2732">
        <v>4060</v>
      </c>
      <c r="M2732">
        <v>13308.5</v>
      </c>
      <c r="N2732" s="4">
        <f t="shared" si="355"/>
        <v>13.3085</v>
      </c>
      <c r="O2732" s="4">
        <f t="shared" si="356"/>
        <v>8.2695159535000009</v>
      </c>
      <c r="P2732" s="5" t="s">
        <v>847</v>
      </c>
      <c r="Q2732" t="str">
        <f>VLOOKUP(P2732,Key!$A$2:$C$460,2,FALSE)</f>
        <v>Home - MDR</v>
      </c>
      <c r="R2732" t="str">
        <f>VLOOKUP(P2732,Key!$A$2:$C$460,3,FALSE)</f>
        <v>Home - MDR</v>
      </c>
      <c r="S2732" t="str">
        <f>VLOOKUP(P2732,Key!$A$2:$D$460,4,FALSE)</f>
        <v>Home - MDR</v>
      </c>
      <c r="T2732" s="5" t="b">
        <v>0</v>
      </c>
      <c r="U2732" s="4">
        <f t="shared" si="351"/>
        <v>16716.101935535215</v>
      </c>
    </row>
    <row r="2733" spans="1:21" x14ac:dyDescent="0.2">
      <c r="A2733">
        <v>14726410169</v>
      </c>
      <c r="B2733" t="s">
        <v>2431</v>
      </c>
      <c r="D2733" s="9">
        <v>45815</v>
      </c>
      <c r="F2733" s="7">
        <f t="shared" si="357"/>
        <v>45815</v>
      </c>
      <c r="G2733" s="6">
        <f t="shared" si="352"/>
        <v>6</v>
      </c>
      <c r="H2733" s="6">
        <f t="shared" si="353"/>
        <v>7</v>
      </c>
      <c r="I2733" s="6">
        <f t="shared" si="354"/>
        <v>2025</v>
      </c>
      <c r="J2733" t="s">
        <v>4</v>
      </c>
      <c r="K2733" t="s">
        <v>5</v>
      </c>
      <c r="L2733">
        <v>3835</v>
      </c>
      <c r="M2733">
        <v>12091</v>
      </c>
      <c r="N2733" s="4">
        <f t="shared" si="355"/>
        <v>12.090999999999999</v>
      </c>
      <c r="O2733" s="4">
        <f t="shared" si="356"/>
        <v>7.5129967610000001</v>
      </c>
      <c r="P2733" s="5" t="s">
        <v>847</v>
      </c>
      <c r="Q2733" t="str">
        <f>VLOOKUP(P2733,Key!$A$2:$C$460,2,FALSE)</f>
        <v>Home - MDR</v>
      </c>
      <c r="R2733" t="str">
        <f>VLOOKUP(P2733,Key!$A$2:$C$460,3,FALSE)</f>
        <v>Home - MDR</v>
      </c>
      <c r="S2733" t="str">
        <f>VLOOKUP(P2733,Key!$A$2:$D$460,4,FALSE)</f>
        <v>Home - MDR</v>
      </c>
      <c r="T2733" s="5" t="b">
        <v>0</v>
      </c>
      <c r="U2733" s="4">
        <f t="shared" si="351"/>
        <v>16723.614932296216</v>
      </c>
    </row>
    <row r="2734" spans="1:21" x14ac:dyDescent="0.2">
      <c r="A2734">
        <v>14762411200</v>
      </c>
      <c r="B2734" t="s">
        <v>2432</v>
      </c>
      <c r="D2734" s="9">
        <v>45819</v>
      </c>
      <c r="F2734" s="7">
        <f t="shared" si="357"/>
        <v>45819</v>
      </c>
      <c r="G2734" s="6">
        <f t="shared" si="352"/>
        <v>6</v>
      </c>
      <c r="H2734" s="6">
        <f t="shared" si="353"/>
        <v>11</v>
      </c>
      <c r="I2734" s="6">
        <f t="shared" si="354"/>
        <v>2025</v>
      </c>
      <c r="J2734" t="s">
        <v>4</v>
      </c>
      <c r="K2734" t="s">
        <v>5</v>
      </c>
      <c r="L2734">
        <v>3357</v>
      </c>
      <c r="M2734">
        <v>10669.4</v>
      </c>
      <c r="N2734" s="4">
        <f t="shared" si="355"/>
        <v>10.6694</v>
      </c>
      <c r="O2734" s="4">
        <f t="shared" si="356"/>
        <v>6.6296557474000002</v>
      </c>
      <c r="P2734" s="5" t="s">
        <v>959</v>
      </c>
      <c r="Q2734" t="str">
        <f>VLOOKUP(P2734,Key!$A$2:$C$460,2,FALSE)</f>
        <v>St Petersburg</v>
      </c>
      <c r="R2734" t="str">
        <f>VLOOKUP(P2734,Key!$A$2:$C$460,3,FALSE)</f>
        <v>Russia</v>
      </c>
      <c r="S2734" t="str">
        <f>VLOOKUP(P2734,Key!$A$2:$D$460,4,FALSE)</f>
        <v>INT</v>
      </c>
      <c r="T2734" s="5" t="b">
        <v>0</v>
      </c>
      <c r="U2734" s="4">
        <f t="shared" si="351"/>
        <v>16730.244588043617</v>
      </c>
    </row>
    <row r="2735" spans="1:21" x14ac:dyDescent="0.2">
      <c r="A2735">
        <v>14773722677</v>
      </c>
      <c r="B2735" t="s">
        <v>2433</v>
      </c>
      <c r="D2735" s="9">
        <v>45820</v>
      </c>
      <c r="F2735" s="7">
        <f t="shared" si="357"/>
        <v>45820</v>
      </c>
      <c r="G2735" s="6">
        <f t="shared" si="352"/>
        <v>6</v>
      </c>
      <c r="H2735" s="6">
        <f t="shared" si="353"/>
        <v>12</v>
      </c>
      <c r="I2735" s="6">
        <f t="shared" si="354"/>
        <v>2025</v>
      </c>
      <c r="J2735" t="s">
        <v>2434</v>
      </c>
      <c r="K2735" t="s">
        <v>5</v>
      </c>
      <c r="L2735">
        <v>1980</v>
      </c>
      <c r="M2735">
        <v>6115.5</v>
      </c>
      <c r="N2735" s="4">
        <f t="shared" si="355"/>
        <v>6.1154999999999999</v>
      </c>
      <c r="O2735" s="4">
        <f t="shared" si="356"/>
        <v>3.7999943505</v>
      </c>
      <c r="P2735" s="5" t="s">
        <v>959</v>
      </c>
      <c r="Q2735" t="str">
        <f>VLOOKUP(P2735,Key!$A$2:$C$460,2,FALSE)</f>
        <v>St Petersburg</v>
      </c>
      <c r="R2735" t="str">
        <f>VLOOKUP(P2735,Key!$A$2:$C$460,3,FALSE)</f>
        <v>Russia</v>
      </c>
      <c r="S2735" t="str">
        <f>VLOOKUP(P2735,Key!$A$2:$D$460,4,FALSE)</f>
        <v>INT</v>
      </c>
      <c r="T2735" s="5" t="b">
        <v>0</v>
      </c>
      <c r="U2735" s="4">
        <f t="shared" si="351"/>
        <v>16734.044582394115</v>
      </c>
    </row>
    <row r="2736" spans="1:21" x14ac:dyDescent="0.2">
      <c r="A2736">
        <v>14783670407</v>
      </c>
      <c r="B2736" t="s">
        <v>2435</v>
      </c>
      <c r="D2736" s="9">
        <v>45821</v>
      </c>
      <c r="F2736" s="7">
        <f t="shared" si="357"/>
        <v>45821</v>
      </c>
      <c r="G2736" s="6">
        <f t="shared" si="352"/>
        <v>6</v>
      </c>
      <c r="H2736" s="6">
        <f t="shared" si="353"/>
        <v>13</v>
      </c>
      <c r="I2736" s="6">
        <f t="shared" si="354"/>
        <v>2025</v>
      </c>
      <c r="J2736" t="s">
        <v>2436</v>
      </c>
      <c r="K2736" t="s">
        <v>5</v>
      </c>
      <c r="L2736">
        <v>3300</v>
      </c>
      <c r="M2736">
        <v>10460.799999999999</v>
      </c>
      <c r="N2736" s="4">
        <f t="shared" si="355"/>
        <v>10.460799999999999</v>
      </c>
      <c r="O2736" s="4">
        <f t="shared" si="356"/>
        <v>6.5000377567999994</v>
      </c>
      <c r="P2736" s="5" t="s">
        <v>958</v>
      </c>
      <c r="Q2736" t="str">
        <f>VLOOKUP(P2736,Key!$A$2:$C$460,2,FALSE)</f>
        <v>Moscow</v>
      </c>
      <c r="R2736" t="str">
        <f>VLOOKUP(P2736,Key!$A$2:$C$460,3,FALSE)</f>
        <v>Russia</v>
      </c>
      <c r="S2736" t="str">
        <f>VLOOKUP(P2736,Key!$A$2:$D$460,4,FALSE)</f>
        <v>INT</v>
      </c>
      <c r="T2736" s="5" t="b">
        <v>1</v>
      </c>
      <c r="U2736" s="4">
        <f t="shared" si="351"/>
        <v>16740.544620150915</v>
      </c>
    </row>
    <row r="2737" spans="1:21" x14ac:dyDescent="0.2">
      <c r="A2737">
        <v>14803326036</v>
      </c>
      <c r="B2737" t="s">
        <v>2437</v>
      </c>
      <c r="D2737" s="9">
        <v>45823</v>
      </c>
      <c r="F2737" s="7">
        <f t="shared" si="357"/>
        <v>45823</v>
      </c>
      <c r="G2737" s="6">
        <f t="shared" si="352"/>
        <v>6</v>
      </c>
      <c r="H2737" s="6">
        <f t="shared" si="353"/>
        <v>15</v>
      </c>
      <c r="I2737" s="6">
        <f t="shared" si="354"/>
        <v>2025</v>
      </c>
      <c r="J2737" t="s">
        <v>2436</v>
      </c>
      <c r="K2737" t="s">
        <v>5</v>
      </c>
      <c r="L2737">
        <v>2160</v>
      </c>
      <c r="M2737">
        <v>6759.3</v>
      </c>
      <c r="N2737" s="4">
        <f t="shared" si="355"/>
        <v>6.7593000000000005</v>
      </c>
      <c r="O2737" s="4">
        <f t="shared" si="356"/>
        <v>4.2000330003000004</v>
      </c>
      <c r="P2737" s="5" t="s">
        <v>958</v>
      </c>
      <c r="Q2737" t="str">
        <f>VLOOKUP(P2737,Key!$A$2:$C$460,2,FALSE)</f>
        <v>Moscow</v>
      </c>
      <c r="R2737" t="str">
        <f>VLOOKUP(P2737,Key!$A$2:$C$460,3,FALSE)</f>
        <v>Russia</v>
      </c>
      <c r="S2737" t="str">
        <f>VLOOKUP(P2737,Key!$A$2:$D$460,4,FALSE)</f>
        <v>INT</v>
      </c>
      <c r="T2737" s="5" t="b">
        <v>1</v>
      </c>
      <c r="U2737" s="4">
        <f t="shared" si="351"/>
        <v>16744.744653151214</v>
      </c>
    </row>
    <row r="2738" spans="1:21" x14ac:dyDescent="0.2">
      <c r="A2738">
        <v>14813917907</v>
      </c>
      <c r="B2738" t="s">
        <v>2438</v>
      </c>
      <c r="D2738" s="9">
        <v>45824</v>
      </c>
      <c r="F2738" s="7">
        <f t="shared" si="357"/>
        <v>45824</v>
      </c>
      <c r="G2738" s="6">
        <f t="shared" si="352"/>
        <v>6</v>
      </c>
      <c r="H2738" s="6">
        <f t="shared" si="353"/>
        <v>16</v>
      </c>
      <c r="I2738" s="6">
        <f t="shared" si="354"/>
        <v>2025</v>
      </c>
      <c r="J2738" t="s">
        <v>2436</v>
      </c>
      <c r="K2738" t="s">
        <v>5</v>
      </c>
      <c r="L2738">
        <v>2700</v>
      </c>
      <c r="M2738">
        <v>8690.5</v>
      </c>
      <c r="N2738" s="4">
        <f t="shared" si="355"/>
        <v>8.6905000000000001</v>
      </c>
      <c r="O2738" s="4">
        <f t="shared" si="356"/>
        <v>5.4000246755000001</v>
      </c>
      <c r="P2738" s="5" t="s">
        <v>958</v>
      </c>
      <c r="Q2738" t="str">
        <f>VLOOKUP(P2738,Key!$A$2:$C$460,2,FALSE)</f>
        <v>Moscow</v>
      </c>
      <c r="R2738" t="str">
        <f>VLOOKUP(P2738,Key!$A$2:$C$460,3,FALSE)</f>
        <v>Russia</v>
      </c>
      <c r="S2738" t="str">
        <f>VLOOKUP(P2738,Key!$A$2:$D$460,4,FALSE)</f>
        <v>INT</v>
      </c>
      <c r="T2738" s="5" t="b">
        <v>1</v>
      </c>
      <c r="U2738" s="4">
        <f t="shared" si="351"/>
        <v>16750.144677826713</v>
      </c>
    </row>
    <row r="2739" spans="1:21" x14ac:dyDescent="0.2">
      <c r="A2739">
        <v>14845919388</v>
      </c>
      <c r="B2739" t="s">
        <v>2439</v>
      </c>
      <c r="D2739" s="9">
        <v>45827</v>
      </c>
      <c r="F2739" s="7">
        <f t="shared" si="357"/>
        <v>45827</v>
      </c>
      <c r="G2739" s="6">
        <f t="shared" si="352"/>
        <v>6</v>
      </c>
      <c r="H2739" s="6">
        <f t="shared" si="353"/>
        <v>19</v>
      </c>
      <c r="I2739" s="6">
        <f t="shared" si="354"/>
        <v>2025</v>
      </c>
      <c r="J2739" t="s">
        <v>2440</v>
      </c>
      <c r="K2739" t="s">
        <v>5</v>
      </c>
      <c r="L2739">
        <v>2700</v>
      </c>
      <c r="M2739">
        <v>8368.6</v>
      </c>
      <c r="N2739" s="4">
        <f t="shared" si="355"/>
        <v>8.3686000000000007</v>
      </c>
      <c r="O2739" s="4">
        <f t="shared" si="356"/>
        <v>5.2000053506000006</v>
      </c>
      <c r="P2739" s="5" t="s">
        <v>2540</v>
      </c>
      <c r="Q2739">
        <f>VLOOKUP(P2739,Key!$A$2:$C$460,2,FALSE)</f>
        <v>0</v>
      </c>
      <c r="R2739" t="str">
        <f>VLOOKUP(P2739,Key!$A$2:$C$460,3,FALSE)</f>
        <v>Russia</v>
      </c>
      <c r="S2739" t="str">
        <f>VLOOKUP(P2739,Key!$A$2:$D$460,4,FALSE)</f>
        <v>INT</v>
      </c>
      <c r="T2739" s="5" t="b">
        <v>1</v>
      </c>
      <c r="U2739" s="4">
        <f t="shared" si="351"/>
        <v>16755.344683177314</v>
      </c>
    </row>
    <row r="2740" spans="1:21" x14ac:dyDescent="0.2">
      <c r="A2740">
        <v>14857986650</v>
      </c>
      <c r="B2740" t="s">
        <v>2441</v>
      </c>
      <c r="D2740" s="9">
        <v>45828</v>
      </c>
      <c r="F2740" s="7">
        <f t="shared" si="357"/>
        <v>45828</v>
      </c>
      <c r="G2740" s="6">
        <f t="shared" si="352"/>
        <v>6</v>
      </c>
      <c r="H2740" s="6">
        <f t="shared" si="353"/>
        <v>20</v>
      </c>
      <c r="I2740" s="6">
        <f t="shared" si="354"/>
        <v>2025</v>
      </c>
      <c r="J2740" t="s">
        <v>2436</v>
      </c>
      <c r="K2740" t="s">
        <v>5</v>
      </c>
      <c r="L2740">
        <v>3660</v>
      </c>
      <c r="M2740">
        <v>11587.3</v>
      </c>
      <c r="N2740" s="4">
        <f t="shared" si="355"/>
        <v>11.587299999999999</v>
      </c>
      <c r="O2740" s="4">
        <f t="shared" si="356"/>
        <v>7.2000121882999997</v>
      </c>
      <c r="P2740" s="5" t="s">
        <v>958</v>
      </c>
      <c r="Q2740" t="str">
        <f>VLOOKUP(P2740,Key!$A$2:$C$460,2,FALSE)</f>
        <v>Moscow</v>
      </c>
      <c r="R2740" t="str">
        <f>VLOOKUP(P2740,Key!$A$2:$C$460,3,FALSE)</f>
        <v>Russia</v>
      </c>
      <c r="S2740" t="str">
        <f>VLOOKUP(P2740,Key!$A$2:$D$460,4,FALSE)</f>
        <v>INT</v>
      </c>
      <c r="T2740" s="5" t="b">
        <v>1</v>
      </c>
      <c r="U2740" s="4">
        <f t="shared" si="351"/>
        <v>16762.544695365614</v>
      </c>
    </row>
    <row r="2741" spans="1:21" x14ac:dyDescent="0.2">
      <c r="A2741">
        <v>14886068607</v>
      </c>
      <c r="B2741" t="s">
        <v>2442</v>
      </c>
      <c r="D2741" s="9">
        <v>45830</v>
      </c>
      <c r="F2741" s="7">
        <f t="shared" si="357"/>
        <v>45830</v>
      </c>
      <c r="G2741" s="6">
        <f t="shared" si="352"/>
        <v>6</v>
      </c>
      <c r="H2741" s="6">
        <f t="shared" si="353"/>
        <v>22</v>
      </c>
      <c r="I2741" s="6">
        <f t="shared" si="354"/>
        <v>2025</v>
      </c>
      <c r="J2741" t="s">
        <v>6</v>
      </c>
      <c r="K2741" t="s">
        <v>5</v>
      </c>
      <c r="L2741">
        <v>2058</v>
      </c>
      <c r="M2741">
        <v>6650.3</v>
      </c>
      <c r="N2741" s="4">
        <f t="shared" si="355"/>
        <v>6.6503000000000005</v>
      </c>
      <c r="O2741" s="4">
        <f t="shared" si="356"/>
        <v>4.1323035613000005</v>
      </c>
      <c r="P2741" s="5" t="s">
        <v>847</v>
      </c>
      <c r="Q2741" t="str">
        <f>VLOOKUP(P2741,Key!$A$2:$C$460,2,FALSE)</f>
        <v>Home - MDR</v>
      </c>
      <c r="R2741" t="str">
        <f>VLOOKUP(P2741,Key!$A$2:$C$460,3,FALSE)</f>
        <v>Home - MDR</v>
      </c>
      <c r="S2741" t="str">
        <f>VLOOKUP(P2741,Key!$A$2:$D$460,4,FALSE)</f>
        <v>Home - MDR</v>
      </c>
      <c r="T2741" s="5" t="b">
        <v>0</v>
      </c>
      <c r="U2741" s="4">
        <f t="shared" si="351"/>
        <v>16766.676998926912</v>
      </c>
    </row>
    <row r="2742" spans="1:21" x14ac:dyDescent="0.2">
      <c r="A2742">
        <v>14892416529</v>
      </c>
      <c r="B2742" t="s">
        <v>2443</v>
      </c>
      <c r="D2742" s="9">
        <v>45831</v>
      </c>
      <c r="F2742" s="7">
        <f t="shared" si="357"/>
        <v>45831</v>
      </c>
      <c r="G2742" s="6">
        <f t="shared" si="352"/>
        <v>6</v>
      </c>
      <c r="H2742" s="6">
        <f t="shared" si="353"/>
        <v>23</v>
      </c>
      <c r="I2742" s="6">
        <f t="shared" si="354"/>
        <v>2025</v>
      </c>
      <c r="J2742" t="s">
        <v>4</v>
      </c>
      <c r="K2742" t="s">
        <v>5</v>
      </c>
      <c r="L2742">
        <v>3648</v>
      </c>
      <c r="M2742">
        <v>11665.6</v>
      </c>
      <c r="N2742" s="4">
        <f t="shared" si="355"/>
        <v>11.6656</v>
      </c>
      <c r="O2742" s="4">
        <f t="shared" si="356"/>
        <v>7.2486655376</v>
      </c>
      <c r="P2742" s="5" t="s">
        <v>847</v>
      </c>
      <c r="Q2742" t="str">
        <f>VLOOKUP(P2742,Key!$A$2:$C$460,2,FALSE)</f>
        <v>Home - MDR</v>
      </c>
      <c r="R2742" t="str">
        <f>VLOOKUP(P2742,Key!$A$2:$C$460,3,FALSE)</f>
        <v>Home - MDR</v>
      </c>
      <c r="S2742" t="str">
        <f>VLOOKUP(P2742,Key!$A$2:$D$460,4,FALSE)</f>
        <v>Home - MDR</v>
      </c>
      <c r="T2742" s="5" t="b">
        <v>0</v>
      </c>
      <c r="U2742" s="4">
        <f t="shared" si="351"/>
        <v>16773.925664464514</v>
      </c>
    </row>
    <row r="2743" spans="1:21" x14ac:dyDescent="0.2">
      <c r="A2743">
        <v>14904458554</v>
      </c>
      <c r="B2743" t="s">
        <v>2444</v>
      </c>
      <c r="D2743" s="9">
        <v>45832</v>
      </c>
      <c r="F2743" s="7">
        <f t="shared" si="357"/>
        <v>45832</v>
      </c>
      <c r="G2743" s="6">
        <f t="shared" si="352"/>
        <v>6</v>
      </c>
      <c r="H2743" s="6">
        <f t="shared" si="353"/>
        <v>24</v>
      </c>
      <c r="I2743" s="6">
        <f t="shared" si="354"/>
        <v>2025</v>
      </c>
      <c r="J2743" t="s">
        <v>7</v>
      </c>
      <c r="K2743" t="s">
        <v>5</v>
      </c>
      <c r="L2743">
        <v>3635</v>
      </c>
      <c r="M2743">
        <v>11876.3</v>
      </c>
      <c r="N2743" s="4">
        <f t="shared" si="355"/>
        <v>11.876299999999999</v>
      </c>
      <c r="O2743" s="4">
        <f t="shared" si="356"/>
        <v>7.3795884073</v>
      </c>
      <c r="P2743" s="5" t="s">
        <v>847</v>
      </c>
      <c r="Q2743" t="str">
        <f>VLOOKUP(P2743,Key!$A$2:$C$460,2,FALSE)</f>
        <v>Home - MDR</v>
      </c>
      <c r="R2743" t="str">
        <f>VLOOKUP(P2743,Key!$A$2:$C$460,3,FALSE)</f>
        <v>Home - MDR</v>
      </c>
      <c r="S2743" t="str">
        <f>VLOOKUP(P2743,Key!$A$2:$D$460,4,FALSE)</f>
        <v>Home - MDR</v>
      </c>
      <c r="T2743" s="5" t="b">
        <v>0</v>
      </c>
      <c r="U2743" s="4">
        <f t="shared" si="351"/>
        <v>16781.305252871814</v>
      </c>
    </row>
    <row r="2744" spans="1:21" x14ac:dyDescent="0.2">
      <c r="A2744">
        <v>14914007175</v>
      </c>
      <c r="B2744" t="s">
        <v>2445</v>
      </c>
      <c r="D2744" s="9">
        <v>45833</v>
      </c>
      <c r="F2744" s="7">
        <f t="shared" si="357"/>
        <v>45833</v>
      </c>
      <c r="G2744" s="6">
        <f t="shared" si="352"/>
        <v>6</v>
      </c>
      <c r="H2744" s="6">
        <f t="shared" si="353"/>
        <v>25</v>
      </c>
      <c r="I2744" s="6">
        <f t="shared" si="354"/>
        <v>2025</v>
      </c>
      <c r="J2744" t="s">
        <v>4</v>
      </c>
      <c r="K2744" t="s">
        <v>5</v>
      </c>
      <c r="L2744">
        <v>3652</v>
      </c>
      <c r="M2744">
        <v>11890.2</v>
      </c>
      <c r="N2744" s="4">
        <f t="shared" si="355"/>
        <v>11.8902</v>
      </c>
      <c r="O2744" s="4">
        <f t="shared" si="356"/>
        <v>7.3882254642000005</v>
      </c>
      <c r="P2744" s="5" t="s">
        <v>847</v>
      </c>
      <c r="Q2744" t="str">
        <f>VLOOKUP(P2744,Key!$A$2:$C$460,2,FALSE)</f>
        <v>Home - MDR</v>
      </c>
      <c r="R2744" t="str">
        <f>VLOOKUP(P2744,Key!$A$2:$C$460,3,FALSE)</f>
        <v>Home - MDR</v>
      </c>
      <c r="S2744" t="str">
        <f>VLOOKUP(P2744,Key!$A$2:$D$460,4,FALSE)</f>
        <v>Home - MDR</v>
      </c>
      <c r="T2744" s="5" t="b">
        <v>0</v>
      </c>
      <c r="U2744" s="4">
        <f t="shared" si="351"/>
        <v>16788.693478336016</v>
      </c>
    </row>
    <row r="2745" spans="1:21" x14ac:dyDescent="0.2">
      <c r="A2745">
        <v>14925047511</v>
      </c>
      <c r="B2745" t="s">
        <v>2446</v>
      </c>
      <c r="D2745" s="9">
        <v>45834</v>
      </c>
      <c r="F2745" s="7">
        <f t="shared" si="357"/>
        <v>45834</v>
      </c>
      <c r="G2745" s="6">
        <f t="shared" si="352"/>
        <v>6</v>
      </c>
      <c r="H2745" s="6">
        <f t="shared" si="353"/>
        <v>26</v>
      </c>
      <c r="I2745" s="6">
        <f t="shared" si="354"/>
        <v>2025</v>
      </c>
      <c r="J2745" t="s">
        <v>1117</v>
      </c>
      <c r="K2745" t="s">
        <v>5</v>
      </c>
      <c r="L2745">
        <v>3600</v>
      </c>
      <c r="M2745">
        <v>11587.3</v>
      </c>
      <c r="N2745" s="4">
        <f t="shared" si="355"/>
        <v>11.587299999999999</v>
      </c>
      <c r="O2745" s="4">
        <f t="shared" si="356"/>
        <v>7.2000121882999997</v>
      </c>
      <c r="P2745" s="5" t="s">
        <v>847</v>
      </c>
      <c r="Q2745" t="str">
        <f>VLOOKUP(P2745,Key!$A$2:$C$460,2,FALSE)</f>
        <v>Home - MDR</v>
      </c>
      <c r="R2745" t="str">
        <f>VLOOKUP(P2745,Key!$A$2:$C$460,3,FALSE)</f>
        <v>Home - MDR</v>
      </c>
      <c r="S2745" t="str">
        <f>VLOOKUP(P2745,Key!$A$2:$D$460,4,FALSE)</f>
        <v>Home - MDR</v>
      </c>
      <c r="T2745" s="5" t="b">
        <v>1</v>
      </c>
      <c r="U2745" s="4">
        <f t="shared" si="351"/>
        <v>16795.893490524315</v>
      </c>
    </row>
    <row r="2746" spans="1:21" x14ac:dyDescent="0.2">
      <c r="A2746">
        <v>14934509828</v>
      </c>
      <c r="B2746" t="s">
        <v>2447</v>
      </c>
      <c r="D2746" s="9">
        <v>45835</v>
      </c>
      <c r="F2746" s="7">
        <f t="shared" si="357"/>
        <v>45835</v>
      </c>
      <c r="G2746" s="6">
        <f t="shared" si="352"/>
        <v>6</v>
      </c>
      <c r="H2746" s="6">
        <f t="shared" si="353"/>
        <v>27</v>
      </c>
      <c r="I2746" s="6">
        <f t="shared" si="354"/>
        <v>2025</v>
      </c>
      <c r="J2746" t="s">
        <v>2345</v>
      </c>
      <c r="K2746" t="s">
        <v>20</v>
      </c>
      <c r="L2746">
        <v>3900</v>
      </c>
      <c r="M2746">
        <v>35083.800000000003</v>
      </c>
      <c r="N2746" s="4">
        <f t="shared" si="355"/>
        <v>35.083800000000004</v>
      </c>
      <c r="O2746" s="4">
        <f t="shared" si="356"/>
        <v>21.800055889800003</v>
      </c>
      <c r="P2746" s="5" t="s">
        <v>847</v>
      </c>
      <c r="Q2746" t="str">
        <f>VLOOKUP(P2746,Key!$A$2:$C$460,2,FALSE)</f>
        <v>Home - MDR</v>
      </c>
      <c r="R2746" t="str">
        <f>VLOOKUP(P2746,Key!$A$2:$C$460,3,FALSE)</f>
        <v>Home - MDR</v>
      </c>
      <c r="S2746" t="str">
        <f>VLOOKUP(P2746,Key!$A$2:$D$460,4,FALSE)</f>
        <v>Home - MDR</v>
      </c>
      <c r="T2746" s="5" t="b">
        <v>1</v>
      </c>
      <c r="U2746" s="4">
        <f t="shared" si="351"/>
        <v>16795.893490524315</v>
      </c>
    </row>
    <row r="2747" spans="1:21" x14ac:dyDescent="0.2">
      <c r="A2747">
        <v>14945170041</v>
      </c>
      <c r="B2747" t="s">
        <v>2448</v>
      </c>
      <c r="D2747" s="9">
        <v>45836</v>
      </c>
      <c r="F2747" s="7">
        <f t="shared" si="357"/>
        <v>45836</v>
      </c>
      <c r="G2747" s="6">
        <f t="shared" si="352"/>
        <v>6</v>
      </c>
      <c r="H2747" s="6">
        <f t="shared" si="353"/>
        <v>28</v>
      </c>
      <c r="I2747" s="6">
        <f t="shared" si="354"/>
        <v>2025</v>
      </c>
      <c r="J2747" t="s">
        <v>27</v>
      </c>
      <c r="K2747" t="s">
        <v>20</v>
      </c>
      <c r="L2747">
        <v>4332</v>
      </c>
      <c r="M2747">
        <v>26565.8</v>
      </c>
      <c r="N2747" s="4">
        <f t="shared" si="355"/>
        <v>26.565799999999999</v>
      </c>
      <c r="O2747" s="4">
        <f t="shared" si="356"/>
        <v>16.507217711799999</v>
      </c>
      <c r="P2747" s="5" t="s">
        <v>847</v>
      </c>
      <c r="Q2747" t="str">
        <f>VLOOKUP(P2747,Key!$A$2:$C$460,2,FALSE)</f>
        <v>Home - MDR</v>
      </c>
      <c r="R2747" t="str">
        <f>VLOOKUP(P2747,Key!$A$2:$C$460,3,FALSE)</f>
        <v>Home - MDR</v>
      </c>
      <c r="S2747" t="str">
        <f>VLOOKUP(P2747,Key!$A$2:$D$460,4,FALSE)</f>
        <v>Home - MDR</v>
      </c>
      <c r="T2747" s="5" t="b">
        <v>0</v>
      </c>
      <c r="U2747" s="4">
        <f t="shared" ref="U2747:U2810" si="358">IF(K2747="Run",O2747,0)+U2746</f>
        <v>16795.893490524315</v>
      </c>
    </row>
    <row r="2748" spans="1:21" x14ac:dyDescent="0.2">
      <c r="A2748">
        <v>14955736257</v>
      </c>
      <c r="B2748" t="s">
        <v>2449</v>
      </c>
      <c r="D2748" s="9">
        <v>45837</v>
      </c>
      <c r="F2748" s="7">
        <f t="shared" si="357"/>
        <v>45837</v>
      </c>
      <c r="G2748" s="6">
        <f t="shared" si="352"/>
        <v>6</v>
      </c>
      <c r="H2748" s="6">
        <f t="shared" si="353"/>
        <v>29</v>
      </c>
      <c r="I2748" s="6">
        <f t="shared" si="354"/>
        <v>2025</v>
      </c>
      <c r="J2748" t="s">
        <v>7</v>
      </c>
      <c r="K2748" t="s">
        <v>5</v>
      </c>
      <c r="L2748">
        <v>1983</v>
      </c>
      <c r="M2748">
        <v>6684.8</v>
      </c>
      <c r="N2748" s="4">
        <f t="shared" si="355"/>
        <v>6.6848000000000001</v>
      </c>
      <c r="O2748" s="4">
        <f t="shared" si="356"/>
        <v>4.1537408608000002</v>
      </c>
      <c r="P2748" s="5" t="s">
        <v>847</v>
      </c>
      <c r="Q2748" t="str">
        <f>VLOOKUP(P2748,Key!$A$2:$C$460,2,FALSE)</f>
        <v>Home - MDR</v>
      </c>
      <c r="R2748" t="str">
        <f>VLOOKUP(P2748,Key!$A$2:$C$460,3,FALSE)</f>
        <v>Home - MDR</v>
      </c>
      <c r="S2748" t="str">
        <f>VLOOKUP(P2748,Key!$A$2:$D$460,4,FALSE)</f>
        <v>Home - MDR</v>
      </c>
      <c r="T2748" s="5" t="b">
        <v>0</v>
      </c>
      <c r="U2748" s="4">
        <f t="shared" si="358"/>
        <v>16800.047231385113</v>
      </c>
    </row>
    <row r="2749" spans="1:21" x14ac:dyDescent="0.2">
      <c r="A2749">
        <v>14964710469</v>
      </c>
      <c r="B2749" t="s">
        <v>2450</v>
      </c>
      <c r="D2749" s="9">
        <v>45838</v>
      </c>
      <c r="F2749" s="7">
        <f t="shared" si="357"/>
        <v>45838</v>
      </c>
      <c r="G2749" s="6">
        <f t="shared" si="352"/>
        <v>6</v>
      </c>
      <c r="H2749" s="6">
        <f t="shared" si="353"/>
        <v>30</v>
      </c>
      <c r="I2749" s="6">
        <f t="shared" si="354"/>
        <v>2025</v>
      </c>
      <c r="J2749" t="s">
        <v>4</v>
      </c>
      <c r="K2749" t="s">
        <v>5</v>
      </c>
      <c r="L2749">
        <v>3938</v>
      </c>
      <c r="M2749">
        <v>12879.5</v>
      </c>
      <c r="N2749" s="4">
        <f t="shared" si="355"/>
        <v>12.8795</v>
      </c>
      <c r="O2749" s="4">
        <f t="shared" si="356"/>
        <v>8.0029477945000007</v>
      </c>
      <c r="P2749" s="5" t="s">
        <v>847</v>
      </c>
      <c r="Q2749" t="str">
        <f>VLOOKUP(P2749,Key!$A$2:$C$460,2,FALSE)</f>
        <v>Home - MDR</v>
      </c>
      <c r="R2749" t="str">
        <f>VLOOKUP(P2749,Key!$A$2:$C$460,3,FALSE)</f>
        <v>Home - MDR</v>
      </c>
      <c r="S2749" t="str">
        <f>VLOOKUP(P2749,Key!$A$2:$D$460,4,FALSE)</f>
        <v>Home - MDR</v>
      </c>
      <c r="T2749" s="5" t="b">
        <v>0</v>
      </c>
      <c r="U2749" s="4">
        <f t="shared" si="358"/>
        <v>16808.050179179612</v>
      </c>
    </row>
    <row r="2750" spans="1:21" x14ac:dyDescent="0.2">
      <c r="A2750">
        <v>14975903592</v>
      </c>
      <c r="B2750" t="s">
        <v>2451</v>
      </c>
      <c r="D2750" s="9">
        <v>45839</v>
      </c>
      <c r="F2750" s="7">
        <f t="shared" si="357"/>
        <v>45839</v>
      </c>
      <c r="G2750" s="6">
        <f t="shared" si="352"/>
        <v>7</v>
      </c>
      <c r="H2750" s="6">
        <f t="shared" si="353"/>
        <v>1</v>
      </c>
      <c r="I2750" s="6">
        <f t="shared" si="354"/>
        <v>2025</v>
      </c>
      <c r="J2750" t="s">
        <v>7</v>
      </c>
      <c r="K2750" t="s">
        <v>5</v>
      </c>
      <c r="L2750">
        <v>3981</v>
      </c>
      <c r="M2750">
        <v>12938.4</v>
      </c>
      <c r="N2750" s="4">
        <f t="shared" si="355"/>
        <v>12.9384</v>
      </c>
      <c r="O2750" s="4">
        <f t="shared" si="356"/>
        <v>8.0395465464000004</v>
      </c>
      <c r="P2750" s="5" t="s">
        <v>847</v>
      </c>
      <c r="Q2750" t="str">
        <f>VLOOKUP(P2750,Key!$A$2:$C$460,2,FALSE)</f>
        <v>Home - MDR</v>
      </c>
      <c r="R2750" t="str">
        <f>VLOOKUP(P2750,Key!$A$2:$C$460,3,FALSE)</f>
        <v>Home - MDR</v>
      </c>
      <c r="S2750" t="str">
        <f>VLOOKUP(P2750,Key!$A$2:$D$460,4,FALSE)</f>
        <v>Home - MDR</v>
      </c>
      <c r="T2750" s="5" t="b">
        <v>0</v>
      </c>
      <c r="U2750" s="4">
        <f t="shared" si="358"/>
        <v>16816.089725726011</v>
      </c>
    </row>
    <row r="2751" spans="1:21" x14ac:dyDescent="0.2">
      <c r="A2751">
        <v>14987635427</v>
      </c>
      <c r="B2751" t="s">
        <v>2452</v>
      </c>
      <c r="D2751" s="9">
        <v>45840</v>
      </c>
      <c r="F2751" s="7">
        <f t="shared" si="357"/>
        <v>45840</v>
      </c>
      <c r="G2751" s="6">
        <f t="shared" si="352"/>
        <v>7</v>
      </c>
      <c r="H2751" s="6">
        <f t="shared" si="353"/>
        <v>2</v>
      </c>
      <c r="I2751" s="6">
        <f t="shared" si="354"/>
        <v>2025</v>
      </c>
      <c r="J2751" t="s">
        <v>6</v>
      </c>
      <c r="K2751" t="s">
        <v>5</v>
      </c>
      <c r="L2751">
        <v>3984</v>
      </c>
      <c r="M2751">
        <v>12535.1</v>
      </c>
      <c r="N2751" s="4">
        <f t="shared" si="355"/>
        <v>12.5351</v>
      </c>
      <c r="O2751" s="4">
        <f t="shared" si="356"/>
        <v>7.7889476221000002</v>
      </c>
      <c r="P2751" s="5" t="s">
        <v>847</v>
      </c>
      <c r="Q2751" t="str">
        <f>VLOOKUP(P2751,Key!$A$2:$C$460,2,FALSE)</f>
        <v>Home - MDR</v>
      </c>
      <c r="R2751" t="str">
        <f>VLOOKUP(P2751,Key!$A$2:$C$460,3,FALSE)</f>
        <v>Home - MDR</v>
      </c>
      <c r="S2751" t="str">
        <f>VLOOKUP(P2751,Key!$A$2:$D$460,4,FALSE)</f>
        <v>Home - MDR</v>
      </c>
      <c r="T2751" s="5" t="b">
        <v>0</v>
      </c>
      <c r="U2751" s="4">
        <f t="shared" si="358"/>
        <v>16823.87867334811</v>
      </c>
    </row>
    <row r="2752" spans="1:21" x14ac:dyDescent="0.2">
      <c r="A2752">
        <v>14997149215</v>
      </c>
      <c r="B2752" t="s">
        <v>2453</v>
      </c>
      <c r="D2752" s="9">
        <v>45841</v>
      </c>
      <c r="F2752" s="7">
        <f t="shared" si="357"/>
        <v>45841</v>
      </c>
      <c r="G2752" s="6">
        <f t="shared" si="352"/>
        <v>7</v>
      </c>
      <c r="H2752" s="6">
        <f t="shared" si="353"/>
        <v>3</v>
      </c>
      <c r="I2752" s="6">
        <f t="shared" si="354"/>
        <v>2025</v>
      </c>
      <c r="J2752" t="s">
        <v>7</v>
      </c>
      <c r="K2752" t="s">
        <v>5</v>
      </c>
      <c r="L2752">
        <v>3704</v>
      </c>
      <c r="M2752">
        <v>11904</v>
      </c>
      <c r="N2752" s="4">
        <f t="shared" si="355"/>
        <v>11.904</v>
      </c>
      <c r="O2752" s="4">
        <f t="shared" si="356"/>
        <v>7.3968003840000005</v>
      </c>
      <c r="P2752" s="5" t="s">
        <v>847</v>
      </c>
      <c r="Q2752" t="str">
        <f>VLOOKUP(P2752,Key!$A$2:$C$460,2,FALSE)</f>
        <v>Home - MDR</v>
      </c>
      <c r="R2752" t="str">
        <f>VLOOKUP(P2752,Key!$A$2:$C$460,3,FALSE)</f>
        <v>Home - MDR</v>
      </c>
      <c r="S2752" t="str">
        <f>VLOOKUP(P2752,Key!$A$2:$D$460,4,FALSE)</f>
        <v>Home - MDR</v>
      </c>
      <c r="T2752" s="5" t="b">
        <v>0</v>
      </c>
      <c r="U2752" s="4">
        <f t="shared" si="358"/>
        <v>16831.275473732108</v>
      </c>
    </row>
    <row r="2753" spans="1:21" x14ac:dyDescent="0.2">
      <c r="A2753">
        <v>15008301622</v>
      </c>
      <c r="B2753" t="s">
        <v>2454</v>
      </c>
      <c r="D2753" s="9">
        <v>45842</v>
      </c>
      <c r="F2753" s="7">
        <f t="shared" si="357"/>
        <v>45842</v>
      </c>
      <c r="G2753" s="6">
        <f t="shared" si="352"/>
        <v>7</v>
      </c>
      <c r="H2753" s="6">
        <f t="shared" si="353"/>
        <v>4</v>
      </c>
      <c r="I2753" s="6">
        <f t="shared" si="354"/>
        <v>2025</v>
      </c>
      <c r="J2753" t="s">
        <v>6</v>
      </c>
      <c r="K2753" t="s">
        <v>5</v>
      </c>
      <c r="L2753">
        <v>4017</v>
      </c>
      <c r="M2753">
        <v>13085.7</v>
      </c>
      <c r="N2753" s="4">
        <f t="shared" si="355"/>
        <v>13.085700000000001</v>
      </c>
      <c r="O2753" s="4">
        <f t="shared" si="356"/>
        <v>8.1310744947</v>
      </c>
      <c r="P2753" s="5" t="s">
        <v>847</v>
      </c>
      <c r="Q2753" t="str">
        <f>VLOOKUP(P2753,Key!$A$2:$C$460,2,FALSE)</f>
        <v>Home - MDR</v>
      </c>
      <c r="R2753" t="str">
        <f>VLOOKUP(P2753,Key!$A$2:$C$460,3,FALSE)</f>
        <v>Home - MDR</v>
      </c>
      <c r="S2753" t="str">
        <f>VLOOKUP(P2753,Key!$A$2:$D$460,4,FALSE)</f>
        <v>Home - MDR</v>
      </c>
      <c r="T2753" s="5" t="b">
        <v>0</v>
      </c>
      <c r="U2753" s="4">
        <f t="shared" si="358"/>
        <v>16839.406548226809</v>
      </c>
    </row>
    <row r="2754" spans="1:21" x14ac:dyDescent="0.2">
      <c r="A2754">
        <v>15018353323</v>
      </c>
      <c r="B2754" t="s">
        <v>2455</v>
      </c>
      <c r="D2754" s="9">
        <v>45843</v>
      </c>
      <c r="F2754" s="7">
        <f t="shared" si="357"/>
        <v>45843</v>
      </c>
      <c r="G2754" s="6">
        <f t="shared" si="352"/>
        <v>7</v>
      </c>
      <c r="H2754" s="6">
        <f t="shared" si="353"/>
        <v>5</v>
      </c>
      <c r="I2754" s="6">
        <f t="shared" si="354"/>
        <v>2025</v>
      </c>
      <c r="J2754" t="s">
        <v>7</v>
      </c>
      <c r="K2754" t="s">
        <v>5</v>
      </c>
      <c r="L2754">
        <v>4049</v>
      </c>
      <c r="M2754">
        <v>13279.8</v>
      </c>
      <c r="N2754" s="4">
        <f t="shared" si="355"/>
        <v>13.2798</v>
      </c>
      <c r="O2754" s="4">
        <f t="shared" si="356"/>
        <v>8.2516826057999992</v>
      </c>
      <c r="P2754" s="5" t="s">
        <v>847</v>
      </c>
      <c r="Q2754" t="str">
        <f>VLOOKUP(P2754,Key!$A$2:$C$460,2,FALSE)</f>
        <v>Home - MDR</v>
      </c>
      <c r="R2754" t="str">
        <f>VLOOKUP(P2754,Key!$A$2:$C$460,3,FALSE)</f>
        <v>Home - MDR</v>
      </c>
      <c r="S2754" t="str">
        <f>VLOOKUP(P2754,Key!$A$2:$D$460,4,FALSE)</f>
        <v>Home - MDR</v>
      </c>
      <c r="T2754" s="5" t="b">
        <v>0</v>
      </c>
      <c r="U2754" s="4">
        <f t="shared" si="358"/>
        <v>16847.658230832611</v>
      </c>
    </row>
    <row r="2755" spans="1:21" x14ac:dyDescent="0.2">
      <c r="A2755">
        <v>15028505790</v>
      </c>
      <c r="B2755" t="s">
        <v>2456</v>
      </c>
      <c r="D2755" s="9">
        <v>45844</v>
      </c>
      <c r="F2755" s="7">
        <f t="shared" si="357"/>
        <v>45844</v>
      </c>
      <c r="G2755" s="6">
        <f t="shared" si="352"/>
        <v>7</v>
      </c>
      <c r="H2755" s="6">
        <f t="shared" si="353"/>
        <v>6</v>
      </c>
      <c r="I2755" s="6">
        <f t="shared" si="354"/>
        <v>2025</v>
      </c>
      <c r="J2755" t="s">
        <v>7</v>
      </c>
      <c r="K2755" t="s">
        <v>5</v>
      </c>
      <c r="L2755">
        <v>2147</v>
      </c>
      <c r="M2755">
        <v>7117.6</v>
      </c>
      <c r="N2755" s="4">
        <f t="shared" si="355"/>
        <v>7.1176000000000004</v>
      </c>
      <c r="O2755" s="4">
        <f t="shared" si="356"/>
        <v>4.4226702296000004</v>
      </c>
      <c r="P2755" s="5" t="s">
        <v>847</v>
      </c>
      <c r="Q2755" t="str">
        <f>VLOOKUP(P2755,Key!$A$2:$C$460,2,FALSE)</f>
        <v>Home - MDR</v>
      </c>
      <c r="R2755" t="str">
        <f>VLOOKUP(P2755,Key!$A$2:$C$460,3,FALSE)</f>
        <v>Home - MDR</v>
      </c>
      <c r="S2755" t="str">
        <f>VLOOKUP(P2755,Key!$A$2:$D$460,4,FALSE)</f>
        <v>Home - MDR</v>
      </c>
      <c r="T2755" s="5" t="b">
        <v>0</v>
      </c>
      <c r="U2755" s="4">
        <f t="shared" si="358"/>
        <v>16852.080901062211</v>
      </c>
    </row>
    <row r="2756" spans="1:21" x14ac:dyDescent="0.2">
      <c r="A2756">
        <v>15037200048</v>
      </c>
      <c r="B2756" t="s">
        <v>2457</v>
      </c>
      <c r="D2756" s="9">
        <v>45845</v>
      </c>
      <c r="F2756" s="7">
        <f t="shared" si="357"/>
        <v>45845</v>
      </c>
      <c r="G2756" s="6">
        <f t="shared" si="352"/>
        <v>7</v>
      </c>
      <c r="H2756" s="6">
        <f t="shared" si="353"/>
        <v>7</v>
      </c>
      <c r="I2756" s="6">
        <f t="shared" si="354"/>
        <v>2025</v>
      </c>
      <c r="J2756" t="s">
        <v>4</v>
      </c>
      <c r="K2756" t="s">
        <v>5</v>
      </c>
      <c r="L2756">
        <v>3616</v>
      </c>
      <c r="M2756">
        <v>11809</v>
      </c>
      <c r="N2756" s="4">
        <f t="shared" si="355"/>
        <v>11.808999999999999</v>
      </c>
      <c r="O2756" s="4">
        <f t="shared" si="356"/>
        <v>7.3377701389999999</v>
      </c>
      <c r="P2756" s="5" t="s">
        <v>847</v>
      </c>
      <c r="Q2756" t="str">
        <f>VLOOKUP(P2756,Key!$A$2:$C$460,2,FALSE)</f>
        <v>Home - MDR</v>
      </c>
      <c r="R2756" t="str">
        <f>VLOOKUP(P2756,Key!$A$2:$C$460,3,FALSE)</f>
        <v>Home - MDR</v>
      </c>
      <c r="S2756" t="str">
        <f>VLOOKUP(P2756,Key!$A$2:$D$460,4,FALSE)</f>
        <v>Home - MDR</v>
      </c>
      <c r="T2756" s="5" t="b">
        <v>0</v>
      </c>
      <c r="U2756" s="4">
        <f t="shared" si="358"/>
        <v>16859.418671201212</v>
      </c>
    </row>
    <row r="2757" spans="1:21" x14ac:dyDescent="0.2">
      <c r="A2757">
        <v>15048934349</v>
      </c>
      <c r="B2757" t="s">
        <v>2458</v>
      </c>
      <c r="D2757" s="9">
        <v>45846</v>
      </c>
      <c r="F2757" s="7">
        <f t="shared" si="357"/>
        <v>45846</v>
      </c>
      <c r="G2757" s="6">
        <f t="shared" si="352"/>
        <v>7</v>
      </c>
      <c r="H2757" s="6">
        <f t="shared" si="353"/>
        <v>8</v>
      </c>
      <c r="I2757" s="6">
        <f t="shared" si="354"/>
        <v>2025</v>
      </c>
      <c r="J2757" t="s">
        <v>7</v>
      </c>
      <c r="K2757" t="s">
        <v>5</v>
      </c>
      <c r="L2757">
        <v>3612</v>
      </c>
      <c r="M2757">
        <v>11907.7</v>
      </c>
      <c r="N2757" s="4">
        <f t="shared" si="355"/>
        <v>11.9077</v>
      </c>
      <c r="O2757" s="4">
        <f t="shared" si="356"/>
        <v>7.399099456700001</v>
      </c>
      <c r="P2757" s="5" t="s">
        <v>847</v>
      </c>
      <c r="Q2757" t="str">
        <f>VLOOKUP(P2757,Key!$A$2:$C$460,2,FALSE)</f>
        <v>Home - MDR</v>
      </c>
      <c r="R2757" t="str">
        <f>VLOOKUP(P2757,Key!$A$2:$C$460,3,FALSE)</f>
        <v>Home - MDR</v>
      </c>
      <c r="S2757" t="str">
        <f>VLOOKUP(P2757,Key!$A$2:$D$460,4,FALSE)</f>
        <v>Home - MDR</v>
      </c>
      <c r="T2757" s="5" t="b">
        <v>0</v>
      </c>
      <c r="U2757" s="4">
        <f t="shared" si="358"/>
        <v>16866.817770657912</v>
      </c>
    </row>
    <row r="2758" spans="1:21" x14ac:dyDescent="0.2">
      <c r="A2758">
        <v>15060710216</v>
      </c>
      <c r="B2758" t="s">
        <v>2459</v>
      </c>
      <c r="D2758" s="9">
        <v>45847</v>
      </c>
      <c r="F2758" s="7">
        <f t="shared" si="357"/>
        <v>45847</v>
      </c>
      <c r="G2758" s="6">
        <f t="shared" si="352"/>
        <v>7</v>
      </c>
      <c r="H2758" s="6">
        <f t="shared" si="353"/>
        <v>9</v>
      </c>
      <c r="I2758" s="6">
        <f t="shared" si="354"/>
        <v>2025</v>
      </c>
      <c r="J2758" t="s">
        <v>7</v>
      </c>
      <c r="K2758" t="s">
        <v>5</v>
      </c>
      <c r="L2758">
        <v>3662</v>
      </c>
      <c r="M2758">
        <v>11991.9</v>
      </c>
      <c r="N2758" s="4">
        <f t="shared" si="355"/>
        <v>11.991899999999999</v>
      </c>
      <c r="O2758" s="4">
        <f t="shared" si="356"/>
        <v>7.4514188948999998</v>
      </c>
      <c r="P2758" s="5" t="s">
        <v>847</v>
      </c>
      <c r="Q2758" t="str">
        <f>VLOOKUP(P2758,Key!$A$2:$C$460,2,FALSE)</f>
        <v>Home - MDR</v>
      </c>
      <c r="R2758" t="str">
        <f>VLOOKUP(P2758,Key!$A$2:$C$460,3,FALSE)</f>
        <v>Home - MDR</v>
      </c>
      <c r="S2758" t="str">
        <f>VLOOKUP(P2758,Key!$A$2:$D$460,4,FALSE)</f>
        <v>Home - MDR</v>
      </c>
      <c r="T2758" s="5" t="b">
        <v>0</v>
      </c>
      <c r="U2758" s="4">
        <f t="shared" si="358"/>
        <v>16874.269189552811</v>
      </c>
    </row>
    <row r="2759" spans="1:21" x14ac:dyDescent="0.2">
      <c r="A2759">
        <v>15071308206</v>
      </c>
      <c r="B2759" t="s">
        <v>2460</v>
      </c>
      <c r="D2759" s="9">
        <v>45848</v>
      </c>
      <c r="F2759" s="7">
        <f t="shared" si="357"/>
        <v>45848</v>
      </c>
      <c r="G2759" s="6">
        <f t="shared" si="352"/>
        <v>7</v>
      </c>
      <c r="H2759" s="6">
        <f t="shared" si="353"/>
        <v>10</v>
      </c>
      <c r="I2759" s="6">
        <f t="shared" si="354"/>
        <v>2025</v>
      </c>
      <c r="J2759" t="s">
        <v>7</v>
      </c>
      <c r="K2759" t="s">
        <v>5</v>
      </c>
      <c r="L2759">
        <v>3735</v>
      </c>
      <c r="M2759">
        <v>12128</v>
      </c>
      <c r="N2759" s="4">
        <f t="shared" si="355"/>
        <v>12.128</v>
      </c>
      <c r="O2759" s="4">
        <f t="shared" si="356"/>
        <v>7.535987488</v>
      </c>
      <c r="P2759" s="5" t="s">
        <v>847</v>
      </c>
      <c r="Q2759" t="str">
        <f>VLOOKUP(P2759,Key!$A$2:$C$460,2,FALSE)</f>
        <v>Home - MDR</v>
      </c>
      <c r="R2759" t="str">
        <f>VLOOKUP(P2759,Key!$A$2:$C$460,3,FALSE)</f>
        <v>Home - MDR</v>
      </c>
      <c r="S2759" t="str">
        <f>VLOOKUP(P2759,Key!$A$2:$D$460,4,FALSE)</f>
        <v>Home - MDR</v>
      </c>
      <c r="T2759" s="5" t="b">
        <v>0</v>
      </c>
      <c r="U2759" s="4">
        <f t="shared" si="358"/>
        <v>16881.805177040813</v>
      </c>
    </row>
    <row r="2760" spans="1:21" x14ac:dyDescent="0.2">
      <c r="A2760">
        <v>15081954700</v>
      </c>
      <c r="B2760" t="s">
        <v>2461</v>
      </c>
      <c r="D2760" s="9">
        <v>45849</v>
      </c>
      <c r="F2760" s="7">
        <f t="shared" si="357"/>
        <v>45849</v>
      </c>
      <c r="G2760" s="6">
        <f t="shared" si="352"/>
        <v>7</v>
      </c>
      <c r="H2760" s="6">
        <f t="shared" si="353"/>
        <v>11</v>
      </c>
      <c r="I2760" s="6">
        <f t="shared" si="354"/>
        <v>2025</v>
      </c>
      <c r="J2760" t="s">
        <v>7</v>
      </c>
      <c r="K2760" t="s">
        <v>5</v>
      </c>
      <c r="L2760">
        <v>3637</v>
      </c>
      <c r="M2760">
        <v>11972</v>
      </c>
      <c r="N2760" s="4">
        <f t="shared" si="355"/>
        <v>11.972</v>
      </c>
      <c r="O2760" s="4">
        <f t="shared" si="356"/>
        <v>7.4390536120000004</v>
      </c>
      <c r="P2760" s="5" t="s">
        <v>847</v>
      </c>
      <c r="Q2760" t="str">
        <f>VLOOKUP(P2760,Key!$A$2:$C$460,2,FALSE)</f>
        <v>Home - MDR</v>
      </c>
      <c r="R2760" t="str">
        <f>VLOOKUP(P2760,Key!$A$2:$C$460,3,FALSE)</f>
        <v>Home - MDR</v>
      </c>
      <c r="S2760" t="str">
        <f>VLOOKUP(P2760,Key!$A$2:$D$460,4,FALSE)</f>
        <v>Home - MDR</v>
      </c>
      <c r="T2760" s="5" t="b">
        <v>0</v>
      </c>
      <c r="U2760" s="4">
        <f t="shared" si="358"/>
        <v>16889.244230652814</v>
      </c>
    </row>
    <row r="2761" spans="1:21" x14ac:dyDescent="0.2">
      <c r="A2761">
        <v>15092377180</v>
      </c>
      <c r="B2761" t="s">
        <v>2462</v>
      </c>
      <c r="D2761" s="9">
        <v>45850</v>
      </c>
      <c r="F2761" s="7">
        <f t="shared" si="357"/>
        <v>45850</v>
      </c>
      <c r="G2761" s="6">
        <f t="shared" si="352"/>
        <v>7</v>
      </c>
      <c r="H2761" s="6">
        <f t="shared" si="353"/>
        <v>12</v>
      </c>
      <c r="I2761" s="6">
        <f t="shared" si="354"/>
        <v>2025</v>
      </c>
      <c r="J2761" t="s">
        <v>7</v>
      </c>
      <c r="K2761" t="s">
        <v>5</v>
      </c>
      <c r="L2761">
        <v>3750</v>
      </c>
      <c r="M2761">
        <v>11994.8</v>
      </c>
      <c r="N2761" s="4">
        <f t="shared" si="355"/>
        <v>11.9948</v>
      </c>
      <c r="O2761" s="4">
        <f t="shared" si="356"/>
        <v>7.4532208708000001</v>
      </c>
      <c r="P2761" s="5" t="s">
        <v>847</v>
      </c>
      <c r="Q2761" t="str">
        <f>VLOOKUP(P2761,Key!$A$2:$C$460,2,FALSE)</f>
        <v>Home - MDR</v>
      </c>
      <c r="R2761" t="str">
        <f>VLOOKUP(P2761,Key!$A$2:$C$460,3,FALSE)</f>
        <v>Home - MDR</v>
      </c>
      <c r="S2761" t="str">
        <f>VLOOKUP(P2761,Key!$A$2:$D$460,4,FALSE)</f>
        <v>Home - MDR</v>
      </c>
      <c r="T2761" s="5" t="b">
        <v>0</v>
      </c>
      <c r="U2761" s="4">
        <f t="shared" si="358"/>
        <v>16896.697451523614</v>
      </c>
    </row>
    <row r="2762" spans="1:21" x14ac:dyDescent="0.2">
      <c r="A2762">
        <v>15104117951</v>
      </c>
      <c r="B2762" t="s">
        <v>2463</v>
      </c>
      <c r="D2762" s="9">
        <v>45851</v>
      </c>
      <c r="F2762" s="7">
        <f t="shared" si="357"/>
        <v>45851</v>
      </c>
      <c r="G2762" s="6">
        <f t="shared" si="352"/>
        <v>7</v>
      </c>
      <c r="H2762" s="6">
        <f t="shared" si="353"/>
        <v>13</v>
      </c>
      <c r="I2762" s="6">
        <f t="shared" si="354"/>
        <v>2025</v>
      </c>
      <c r="J2762" t="s">
        <v>7</v>
      </c>
      <c r="K2762" t="s">
        <v>5</v>
      </c>
      <c r="L2762">
        <v>2309</v>
      </c>
      <c r="M2762">
        <v>7447.5</v>
      </c>
      <c r="N2762" s="4">
        <f t="shared" si="355"/>
        <v>7.4474999999999998</v>
      </c>
      <c r="O2762" s="4">
        <f t="shared" si="356"/>
        <v>4.6276605225000003</v>
      </c>
      <c r="P2762" s="5" t="s">
        <v>847</v>
      </c>
      <c r="Q2762" t="str">
        <f>VLOOKUP(P2762,Key!$A$2:$C$460,2,FALSE)</f>
        <v>Home - MDR</v>
      </c>
      <c r="R2762" t="str">
        <f>VLOOKUP(P2762,Key!$A$2:$C$460,3,FALSE)</f>
        <v>Home - MDR</v>
      </c>
      <c r="S2762" t="str">
        <f>VLOOKUP(P2762,Key!$A$2:$D$460,4,FALSE)</f>
        <v>Home - MDR</v>
      </c>
      <c r="T2762" s="5" t="b">
        <v>0</v>
      </c>
      <c r="U2762" s="4">
        <f t="shared" si="358"/>
        <v>16901.325112046114</v>
      </c>
    </row>
    <row r="2763" spans="1:21" x14ac:dyDescent="0.2">
      <c r="A2763">
        <v>15113347184</v>
      </c>
      <c r="B2763" t="s">
        <v>2464</v>
      </c>
      <c r="D2763" s="9">
        <v>45852</v>
      </c>
      <c r="F2763" s="7">
        <f t="shared" si="357"/>
        <v>45852</v>
      </c>
      <c r="G2763" s="6">
        <f t="shared" si="352"/>
        <v>7</v>
      </c>
      <c r="H2763" s="6">
        <f t="shared" si="353"/>
        <v>14</v>
      </c>
      <c r="I2763" s="6">
        <f t="shared" si="354"/>
        <v>2025</v>
      </c>
      <c r="J2763" t="s">
        <v>27</v>
      </c>
      <c r="K2763" t="s">
        <v>20</v>
      </c>
      <c r="L2763">
        <v>5188</v>
      </c>
      <c r="M2763">
        <v>32805</v>
      </c>
      <c r="N2763" s="4">
        <f t="shared" si="355"/>
        <v>32.805</v>
      </c>
      <c r="O2763" s="4">
        <f t="shared" si="356"/>
        <v>20.384075655</v>
      </c>
      <c r="P2763" s="5" t="s">
        <v>847</v>
      </c>
      <c r="Q2763" t="str">
        <f>VLOOKUP(P2763,Key!$A$2:$C$460,2,FALSE)</f>
        <v>Home - MDR</v>
      </c>
      <c r="R2763" t="str">
        <f>VLOOKUP(P2763,Key!$A$2:$C$460,3,FALSE)</f>
        <v>Home - MDR</v>
      </c>
      <c r="S2763" t="str">
        <f>VLOOKUP(P2763,Key!$A$2:$D$460,4,FALSE)</f>
        <v>Home - MDR</v>
      </c>
      <c r="T2763" s="5" t="b">
        <v>0</v>
      </c>
      <c r="U2763" s="4">
        <f t="shared" si="358"/>
        <v>16901.325112046114</v>
      </c>
    </row>
    <row r="2764" spans="1:21" x14ac:dyDescent="0.2">
      <c r="A2764">
        <v>15125672357</v>
      </c>
      <c r="B2764" t="s">
        <v>2465</v>
      </c>
      <c r="D2764" s="9">
        <v>45853</v>
      </c>
      <c r="F2764" s="7">
        <f t="shared" si="357"/>
        <v>45853</v>
      </c>
      <c r="G2764" s="6">
        <f t="shared" si="352"/>
        <v>7</v>
      </c>
      <c r="H2764" s="6">
        <f t="shared" si="353"/>
        <v>15</v>
      </c>
      <c r="I2764" s="6">
        <f t="shared" si="354"/>
        <v>2025</v>
      </c>
      <c r="J2764" t="s">
        <v>7</v>
      </c>
      <c r="K2764" t="s">
        <v>5</v>
      </c>
      <c r="L2764">
        <v>4206</v>
      </c>
      <c r="M2764">
        <v>13692.4</v>
      </c>
      <c r="N2764" s="4">
        <f t="shared" si="355"/>
        <v>13.692399999999999</v>
      </c>
      <c r="O2764" s="4">
        <f t="shared" si="356"/>
        <v>8.5080602804000005</v>
      </c>
      <c r="P2764" s="5" t="s">
        <v>847</v>
      </c>
      <c r="Q2764" t="str">
        <f>VLOOKUP(P2764,Key!$A$2:$C$460,2,FALSE)</f>
        <v>Home - MDR</v>
      </c>
      <c r="R2764" t="str">
        <f>VLOOKUP(P2764,Key!$A$2:$C$460,3,FALSE)</f>
        <v>Home - MDR</v>
      </c>
      <c r="S2764" t="str">
        <f>VLOOKUP(P2764,Key!$A$2:$D$460,4,FALSE)</f>
        <v>Home - MDR</v>
      </c>
      <c r="T2764" s="5" t="b">
        <v>0</v>
      </c>
      <c r="U2764" s="4">
        <f t="shared" si="358"/>
        <v>16909.833172326515</v>
      </c>
    </row>
    <row r="2765" spans="1:21" x14ac:dyDescent="0.2">
      <c r="A2765">
        <v>15137001454</v>
      </c>
      <c r="B2765" t="s">
        <v>2466</v>
      </c>
      <c r="D2765" s="9">
        <v>45854</v>
      </c>
      <c r="F2765" s="7">
        <f t="shared" si="357"/>
        <v>45854</v>
      </c>
      <c r="G2765" s="6">
        <f t="shared" si="352"/>
        <v>7</v>
      </c>
      <c r="H2765" s="6">
        <f t="shared" si="353"/>
        <v>16</v>
      </c>
      <c r="I2765" s="6">
        <f t="shared" si="354"/>
        <v>2025</v>
      </c>
      <c r="J2765" t="s">
        <v>7</v>
      </c>
      <c r="K2765" t="s">
        <v>5</v>
      </c>
      <c r="L2765">
        <v>4151</v>
      </c>
      <c r="M2765">
        <v>13254.5</v>
      </c>
      <c r="N2765" s="4">
        <f t="shared" si="355"/>
        <v>13.2545</v>
      </c>
      <c r="O2765" s="4">
        <f t="shared" si="356"/>
        <v>8.2359619194999993</v>
      </c>
      <c r="P2765" s="5" t="s">
        <v>847</v>
      </c>
      <c r="Q2765" t="str">
        <f>VLOOKUP(P2765,Key!$A$2:$C$460,2,FALSE)</f>
        <v>Home - MDR</v>
      </c>
      <c r="R2765" t="str">
        <f>VLOOKUP(P2765,Key!$A$2:$C$460,3,FALSE)</f>
        <v>Home - MDR</v>
      </c>
      <c r="S2765" t="str">
        <f>VLOOKUP(P2765,Key!$A$2:$D$460,4,FALSE)</f>
        <v>Home - MDR</v>
      </c>
      <c r="T2765" s="5" t="b">
        <v>0</v>
      </c>
      <c r="U2765" s="4">
        <f t="shared" si="358"/>
        <v>16918.069134246016</v>
      </c>
    </row>
    <row r="2766" spans="1:21" x14ac:dyDescent="0.2">
      <c r="A2766">
        <v>15146797298</v>
      </c>
      <c r="B2766" t="s">
        <v>2467</v>
      </c>
      <c r="D2766" s="9">
        <v>45855</v>
      </c>
      <c r="F2766" s="7">
        <f t="shared" si="357"/>
        <v>45855</v>
      </c>
      <c r="G2766" s="6">
        <f t="shared" si="352"/>
        <v>7</v>
      </c>
      <c r="H2766" s="6">
        <f t="shared" si="353"/>
        <v>17</v>
      </c>
      <c r="I2766" s="6">
        <f t="shared" si="354"/>
        <v>2025</v>
      </c>
      <c r="J2766" t="s">
        <v>4</v>
      </c>
      <c r="K2766" t="s">
        <v>5</v>
      </c>
      <c r="L2766">
        <v>3878</v>
      </c>
      <c r="M2766">
        <v>12207.5</v>
      </c>
      <c r="N2766" s="4">
        <f t="shared" si="355"/>
        <v>12.2075</v>
      </c>
      <c r="O2766" s="4">
        <f t="shared" si="356"/>
        <v>7.5853864824999997</v>
      </c>
      <c r="P2766" s="5" t="s">
        <v>847</v>
      </c>
      <c r="Q2766" t="str">
        <f>VLOOKUP(P2766,Key!$A$2:$C$460,2,FALSE)</f>
        <v>Home - MDR</v>
      </c>
      <c r="R2766" t="str">
        <f>VLOOKUP(P2766,Key!$A$2:$C$460,3,FALSE)</f>
        <v>Home - MDR</v>
      </c>
      <c r="S2766" t="str">
        <f>VLOOKUP(P2766,Key!$A$2:$D$460,4,FALSE)</f>
        <v>Home - MDR</v>
      </c>
      <c r="T2766" s="5" t="b">
        <v>0</v>
      </c>
      <c r="U2766" s="4">
        <f t="shared" si="358"/>
        <v>16925.654520728516</v>
      </c>
    </row>
    <row r="2767" spans="1:21" x14ac:dyDescent="0.2">
      <c r="A2767">
        <v>15156919077</v>
      </c>
      <c r="B2767" t="s">
        <v>2468</v>
      </c>
      <c r="D2767" s="9">
        <v>45856</v>
      </c>
      <c r="F2767" s="7">
        <f t="shared" si="357"/>
        <v>45856</v>
      </c>
      <c r="G2767" s="6">
        <f t="shared" si="352"/>
        <v>7</v>
      </c>
      <c r="H2767" s="6">
        <f t="shared" si="353"/>
        <v>18</v>
      </c>
      <c r="I2767" s="6">
        <f t="shared" si="354"/>
        <v>2025</v>
      </c>
      <c r="J2767" t="s">
        <v>4</v>
      </c>
      <c r="K2767" t="s">
        <v>5</v>
      </c>
      <c r="L2767">
        <v>3866</v>
      </c>
      <c r="M2767">
        <v>12305.2</v>
      </c>
      <c r="N2767" s="4">
        <f t="shared" si="355"/>
        <v>12.305200000000001</v>
      </c>
      <c r="O2767" s="4">
        <f t="shared" si="356"/>
        <v>7.6460944292000006</v>
      </c>
      <c r="P2767" s="5" t="s">
        <v>847</v>
      </c>
      <c r="Q2767" t="str">
        <f>VLOOKUP(P2767,Key!$A$2:$C$460,2,FALSE)</f>
        <v>Home - MDR</v>
      </c>
      <c r="R2767" t="str">
        <f>VLOOKUP(P2767,Key!$A$2:$C$460,3,FALSE)</f>
        <v>Home - MDR</v>
      </c>
      <c r="S2767" t="str">
        <f>VLOOKUP(P2767,Key!$A$2:$D$460,4,FALSE)</f>
        <v>Home - MDR</v>
      </c>
      <c r="T2767" s="5" t="b">
        <v>0</v>
      </c>
      <c r="U2767" s="4">
        <f t="shared" si="358"/>
        <v>16933.300615157717</v>
      </c>
    </row>
    <row r="2768" spans="1:21" x14ac:dyDescent="0.2">
      <c r="A2768">
        <v>15168550702</v>
      </c>
      <c r="B2768" t="s">
        <v>2469</v>
      </c>
      <c r="D2768" s="9">
        <v>45857</v>
      </c>
      <c r="F2768" s="7">
        <f t="shared" si="357"/>
        <v>45857</v>
      </c>
      <c r="G2768" s="6">
        <f t="shared" si="352"/>
        <v>7</v>
      </c>
      <c r="H2768" s="6">
        <f t="shared" si="353"/>
        <v>19</v>
      </c>
      <c r="I2768" s="6">
        <f t="shared" si="354"/>
        <v>2025</v>
      </c>
      <c r="J2768" t="s">
        <v>7</v>
      </c>
      <c r="K2768" t="s">
        <v>5</v>
      </c>
      <c r="L2768">
        <v>4174</v>
      </c>
      <c r="M2768">
        <v>13127.4</v>
      </c>
      <c r="N2768" s="4">
        <f t="shared" si="355"/>
        <v>13.1274</v>
      </c>
      <c r="O2768" s="4">
        <f t="shared" si="356"/>
        <v>8.1569856654000006</v>
      </c>
      <c r="P2768" s="5" t="s">
        <v>847</v>
      </c>
      <c r="Q2768" t="str">
        <f>VLOOKUP(P2768,Key!$A$2:$C$460,2,FALSE)</f>
        <v>Home - MDR</v>
      </c>
      <c r="R2768" t="str">
        <f>VLOOKUP(P2768,Key!$A$2:$C$460,3,FALSE)</f>
        <v>Home - MDR</v>
      </c>
      <c r="S2768" t="str">
        <f>VLOOKUP(P2768,Key!$A$2:$D$460,4,FALSE)</f>
        <v>Home - MDR</v>
      </c>
      <c r="T2768" s="5" t="b">
        <v>0</v>
      </c>
      <c r="U2768" s="4">
        <f t="shared" si="358"/>
        <v>16941.457600823116</v>
      </c>
    </row>
    <row r="2769" spans="1:21" x14ac:dyDescent="0.2">
      <c r="A2769">
        <v>15179486875</v>
      </c>
      <c r="B2769" t="s">
        <v>2470</v>
      </c>
      <c r="D2769" s="9">
        <v>45858</v>
      </c>
      <c r="F2769" s="7">
        <f t="shared" si="357"/>
        <v>45858</v>
      </c>
      <c r="G2769" s="6">
        <f t="shared" si="352"/>
        <v>7</v>
      </c>
      <c r="H2769" s="6">
        <f t="shared" si="353"/>
        <v>20</v>
      </c>
      <c r="I2769" s="6">
        <f t="shared" si="354"/>
        <v>2025</v>
      </c>
      <c r="J2769" t="s">
        <v>4</v>
      </c>
      <c r="K2769" t="s">
        <v>5</v>
      </c>
      <c r="L2769">
        <v>2245</v>
      </c>
      <c r="M2769">
        <v>7251.4</v>
      </c>
      <c r="N2769" s="4">
        <f t="shared" si="355"/>
        <v>7.2513999999999994</v>
      </c>
      <c r="O2769" s="4">
        <f t="shared" si="356"/>
        <v>4.5058096693999996</v>
      </c>
      <c r="P2769" s="5" t="s">
        <v>847</v>
      </c>
      <c r="Q2769" t="str">
        <f>VLOOKUP(P2769,Key!$A$2:$C$460,2,FALSE)</f>
        <v>Home - MDR</v>
      </c>
      <c r="R2769" t="str">
        <f>VLOOKUP(P2769,Key!$A$2:$C$460,3,FALSE)</f>
        <v>Home - MDR</v>
      </c>
      <c r="S2769" t="str">
        <f>VLOOKUP(P2769,Key!$A$2:$D$460,4,FALSE)</f>
        <v>Home - MDR</v>
      </c>
      <c r="T2769" s="5" t="b">
        <v>0</v>
      </c>
      <c r="U2769" s="4">
        <f t="shared" si="358"/>
        <v>16945.963410492517</v>
      </c>
    </row>
    <row r="2770" spans="1:21" x14ac:dyDescent="0.2">
      <c r="A2770">
        <v>15188895876</v>
      </c>
      <c r="B2770" t="s">
        <v>2471</v>
      </c>
      <c r="D2770" s="9">
        <v>45859</v>
      </c>
      <c r="F2770" s="7">
        <f t="shared" si="357"/>
        <v>45859</v>
      </c>
      <c r="G2770" s="6">
        <f t="shared" ref="G2770:G2833" si="359">MONTH(D2770)</f>
        <v>7</v>
      </c>
      <c r="H2770" s="6">
        <f t="shared" ref="H2770:H2833" si="360">DAY(D2770)</f>
        <v>21</v>
      </c>
      <c r="I2770" s="6">
        <f t="shared" ref="I2770:I2833" si="361">YEAR(D2770)</f>
        <v>2025</v>
      </c>
      <c r="J2770" t="s">
        <v>4</v>
      </c>
      <c r="K2770" t="s">
        <v>5</v>
      </c>
      <c r="L2770">
        <v>4143</v>
      </c>
      <c r="M2770">
        <v>13105</v>
      </c>
      <c r="N2770" s="4">
        <f t="shared" si="355"/>
        <v>13.105</v>
      </c>
      <c r="O2770" s="4">
        <f t="shared" si="356"/>
        <v>8.1430669550000001</v>
      </c>
      <c r="P2770" s="5" t="s">
        <v>847</v>
      </c>
      <c r="Q2770" t="str">
        <f>VLOOKUP(P2770,Key!$A$2:$C$460,2,FALSE)</f>
        <v>Home - MDR</v>
      </c>
      <c r="R2770" t="str">
        <f>VLOOKUP(P2770,Key!$A$2:$C$460,3,FALSE)</f>
        <v>Home - MDR</v>
      </c>
      <c r="S2770" t="str">
        <f>VLOOKUP(P2770,Key!$A$2:$D$460,4,FALSE)</f>
        <v>Home - MDR</v>
      </c>
      <c r="T2770" s="5" t="b">
        <v>0</v>
      </c>
      <c r="U2770" s="4">
        <f t="shared" si="358"/>
        <v>16954.106477447516</v>
      </c>
    </row>
    <row r="2771" spans="1:21" x14ac:dyDescent="0.2">
      <c r="A2771">
        <v>15201941518</v>
      </c>
      <c r="B2771" t="s">
        <v>2472</v>
      </c>
      <c r="D2771" s="9">
        <v>45860</v>
      </c>
      <c r="F2771" s="7">
        <f t="shared" si="357"/>
        <v>45860</v>
      </c>
      <c r="G2771" s="6">
        <f t="shared" si="359"/>
        <v>7</v>
      </c>
      <c r="H2771" s="6">
        <f t="shared" si="360"/>
        <v>22</v>
      </c>
      <c r="I2771" s="6">
        <f t="shared" si="361"/>
        <v>2025</v>
      </c>
      <c r="J2771" t="s">
        <v>1117</v>
      </c>
      <c r="K2771" t="s">
        <v>5</v>
      </c>
      <c r="L2771">
        <v>4020</v>
      </c>
      <c r="M2771">
        <v>12874.8</v>
      </c>
      <c r="N2771" s="4">
        <f t="shared" si="355"/>
        <v>12.874799999999999</v>
      </c>
      <c r="O2771" s="4">
        <f t="shared" si="356"/>
        <v>8.0000273507999999</v>
      </c>
      <c r="P2771" s="5" t="s">
        <v>847</v>
      </c>
      <c r="Q2771" t="str">
        <f>VLOOKUP(P2771,Key!$A$2:$C$460,2,FALSE)</f>
        <v>Home - MDR</v>
      </c>
      <c r="R2771" t="str">
        <f>VLOOKUP(P2771,Key!$A$2:$C$460,3,FALSE)</f>
        <v>Home - MDR</v>
      </c>
      <c r="S2771" t="str">
        <f>VLOOKUP(P2771,Key!$A$2:$D$460,4,FALSE)</f>
        <v>Home - MDR</v>
      </c>
      <c r="T2771" s="5" t="b">
        <v>1</v>
      </c>
      <c r="U2771" s="4">
        <f t="shared" si="358"/>
        <v>16962.106504798317</v>
      </c>
    </row>
    <row r="2772" spans="1:21" x14ac:dyDescent="0.2">
      <c r="A2772">
        <v>15212689708</v>
      </c>
      <c r="B2772" t="s">
        <v>2473</v>
      </c>
      <c r="D2772" s="9">
        <v>45861</v>
      </c>
      <c r="F2772" s="7">
        <f t="shared" si="357"/>
        <v>45861</v>
      </c>
      <c r="G2772" s="6">
        <f t="shared" si="359"/>
        <v>7</v>
      </c>
      <c r="H2772" s="6">
        <f t="shared" si="360"/>
        <v>23</v>
      </c>
      <c r="I2772" s="6">
        <f t="shared" si="361"/>
        <v>2025</v>
      </c>
      <c r="J2772" t="s">
        <v>7</v>
      </c>
      <c r="K2772" t="s">
        <v>5</v>
      </c>
      <c r="L2772">
        <v>3807</v>
      </c>
      <c r="M2772">
        <v>12093.1</v>
      </c>
      <c r="N2772" s="4">
        <f t="shared" si="355"/>
        <v>12.0931</v>
      </c>
      <c r="O2772" s="4">
        <f t="shared" si="356"/>
        <v>7.5143016401000002</v>
      </c>
      <c r="P2772" s="5" t="s">
        <v>847</v>
      </c>
      <c r="Q2772" t="str">
        <f>VLOOKUP(P2772,Key!$A$2:$C$460,2,FALSE)</f>
        <v>Home - MDR</v>
      </c>
      <c r="R2772" t="str">
        <f>VLOOKUP(P2772,Key!$A$2:$C$460,3,FALSE)</f>
        <v>Home - MDR</v>
      </c>
      <c r="S2772" t="str">
        <f>VLOOKUP(P2772,Key!$A$2:$D$460,4,FALSE)</f>
        <v>Home - MDR</v>
      </c>
      <c r="T2772" s="5" t="b">
        <v>0</v>
      </c>
      <c r="U2772" s="4">
        <f t="shared" si="358"/>
        <v>16969.620806438419</v>
      </c>
    </row>
    <row r="2773" spans="1:21" x14ac:dyDescent="0.2">
      <c r="A2773">
        <v>15223371822</v>
      </c>
      <c r="B2773" t="s">
        <v>2474</v>
      </c>
      <c r="D2773" s="9">
        <v>45862</v>
      </c>
      <c r="F2773" s="7">
        <f t="shared" si="357"/>
        <v>45862</v>
      </c>
      <c r="G2773" s="6">
        <f t="shared" si="359"/>
        <v>7</v>
      </c>
      <c r="H2773" s="6">
        <f t="shared" si="360"/>
        <v>24</v>
      </c>
      <c r="I2773" s="6">
        <f t="shared" si="361"/>
        <v>2025</v>
      </c>
      <c r="J2773" t="s">
        <v>4</v>
      </c>
      <c r="K2773" t="s">
        <v>5</v>
      </c>
      <c r="L2773">
        <v>4151</v>
      </c>
      <c r="M2773">
        <v>13089</v>
      </c>
      <c r="N2773" s="4">
        <f t="shared" si="355"/>
        <v>13.089</v>
      </c>
      <c r="O2773" s="4">
        <f t="shared" si="356"/>
        <v>8.1331250189999995</v>
      </c>
      <c r="P2773" s="5" t="s">
        <v>847</v>
      </c>
      <c r="Q2773" t="str">
        <f>VLOOKUP(P2773,Key!$A$2:$C$460,2,FALSE)</f>
        <v>Home - MDR</v>
      </c>
      <c r="R2773" t="str">
        <f>VLOOKUP(P2773,Key!$A$2:$C$460,3,FALSE)</f>
        <v>Home - MDR</v>
      </c>
      <c r="S2773" t="str">
        <f>VLOOKUP(P2773,Key!$A$2:$D$460,4,FALSE)</f>
        <v>Home - MDR</v>
      </c>
      <c r="T2773" s="5" t="b">
        <v>0</v>
      </c>
      <c r="U2773" s="4">
        <f t="shared" si="358"/>
        <v>16977.753931457421</v>
      </c>
    </row>
    <row r="2774" spans="1:21" x14ac:dyDescent="0.2">
      <c r="A2774">
        <v>15234250359</v>
      </c>
      <c r="B2774" t="s">
        <v>2475</v>
      </c>
      <c r="D2774" s="9">
        <v>45863</v>
      </c>
      <c r="F2774" s="7">
        <f t="shared" si="357"/>
        <v>45863</v>
      </c>
      <c r="G2774" s="6">
        <f t="shared" si="359"/>
        <v>7</v>
      </c>
      <c r="H2774" s="6">
        <f t="shared" si="360"/>
        <v>25</v>
      </c>
      <c r="I2774" s="6">
        <f t="shared" si="361"/>
        <v>2025</v>
      </c>
      <c r="J2774" t="s">
        <v>7</v>
      </c>
      <c r="K2774" t="s">
        <v>5</v>
      </c>
      <c r="L2774">
        <v>4175</v>
      </c>
      <c r="M2774">
        <v>13060.8</v>
      </c>
      <c r="N2774" s="4">
        <f t="shared" si="355"/>
        <v>13.060799999999999</v>
      </c>
      <c r="O2774" s="4">
        <f t="shared" si="356"/>
        <v>8.1156023568000002</v>
      </c>
      <c r="P2774" s="5" t="s">
        <v>847</v>
      </c>
      <c r="Q2774" t="str">
        <f>VLOOKUP(P2774,Key!$A$2:$C$460,2,FALSE)</f>
        <v>Home - MDR</v>
      </c>
      <c r="R2774" t="str">
        <f>VLOOKUP(P2774,Key!$A$2:$C$460,3,FALSE)</f>
        <v>Home - MDR</v>
      </c>
      <c r="S2774" t="str">
        <f>VLOOKUP(P2774,Key!$A$2:$D$460,4,FALSE)</f>
        <v>Home - MDR</v>
      </c>
      <c r="T2774" s="5" t="b">
        <v>0</v>
      </c>
      <c r="U2774" s="4">
        <f t="shared" si="358"/>
        <v>16985.869533814221</v>
      </c>
    </row>
    <row r="2775" spans="1:21" x14ac:dyDescent="0.2">
      <c r="A2775">
        <v>15245344508</v>
      </c>
      <c r="B2775" t="s">
        <v>2476</v>
      </c>
      <c r="D2775" s="9">
        <v>45864</v>
      </c>
      <c r="F2775" s="7">
        <f t="shared" si="357"/>
        <v>45864</v>
      </c>
      <c r="G2775" s="6">
        <f t="shared" si="359"/>
        <v>7</v>
      </c>
      <c r="H2775" s="6">
        <f t="shared" si="360"/>
        <v>26</v>
      </c>
      <c r="I2775" s="6">
        <f t="shared" si="361"/>
        <v>2025</v>
      </c>
      <c r="J2775" t="s">
        <v>7</v>
      </c>
      <c r="K2775" t="s">
        <v>5</v>
      </c>
      <c r="L2775">
        <v>4211</v>
      </c>
      <c r="M2775">
        <v>13151</v>
      </c>
      <c r="N2775" s="4">
        <f t="shared" si="355"/>
        <v>13.151</v>
      </c>
      <c r="O2775" s="4">
        <f t="shared" si="356"/>
        <v>8.1716500209999996</v>
      </c>
      <c r="P2775" s="5" t="s">
        <v>42</v>
      </c>
      <c r="Q2775" t="str">
        <f>VLOOKUP(P2775,Key!$A$2:$C$460,2,FALSE)</f>
        <v>Home - MDR</v>
      </c>
      <c r="R2775" t="str">
        <f>VLOOKUP(P2775,Key!$A$2:$C$460,3,FALSE)</f>
        <v>Home - MDR</v>
      </c>
      <c r="S2775" t="str">
        <f>VLOOKUP(P2775,Key!$A$2:$D$460,4,FALSE)</f>
        <v>Home - MDR</v>
      </c>
      <c r="T2775" s="5" t="b">
        <v>0</v>
      </c>
      <c r="U2775" s="4">
        <f t="shared" si="358"/>
        <v>16994.041183835219</v>
      </c>
    </row>
    <row r="2776" spans="1:21" x14ac:dyDescent="0.2">
      <c r="A2776">
        <v>15258118884</v>
      </c>
      <c r="B2776" t="s">
        <v>2477</v>
      </c>
      <c r="D2776" s="9">
        <v>45865</v>
      </c>
      <c r="F2776" s="7">
        <f t="shared" si="357"/>
        <v>45865</v>
      </c>
      <c r="G2776" s="6">
        <f t="shared" si="359"/>
        <v>7</v>
      </c>
      <c r="H2776" s="6">
        <f t="shared" si="360"/>
        <v>27</v>
      </c>
      <c r="I2776" s="6">
        <f t="shared" si="361"/>
        <v>2025</v>
      </c>
      <c r="J2776" t="s">
        <v>7</v>
      </c>
      <c r="K2776" t="s">
        <v>5</v>
      </c>
      <c r="L2776">
        <v>2107</v>
      </c>
      <c r="M2776">
        <v>6783</v>
      </c>
      <c r="N2776" s="4">
        <f t="shared" si="355"/>
        <v>6.7830000000000004</v>
      </c>
      <c r="O2776" s="4">
        <f t="shared" si="356"/>
        <v>4.2147594929999999</v>
      </c>
      <c r="P2776" s="5" t="s">
        <v>847</v>
      </c>
      <c r="Q2776" t="str">
        <f>VLOOKUP(P2776,Key!$A$2:$C$460,2,FALSE)</f>
        <v>Home - MDR</v>
      </c>
      <c r="R2776" t="str">
        <f>VLOOKUP(P2776,Key!$A$2:$C$460,3,FALSE)</f>
        <v>Home - MDR</v>
      </c>
      <c r="S2776" t="str">
        <f>VLOOKUP(P2776,Key!$A$2:$D$460,4,FALSE)</f>
        <v>Home - MDR</v>
      </c>
      <c r="T2776" s="5" t="b">
        <v>0</v>
      </c>
      <c r="U2776" s="4">
        <f t="shared" si="358"/>
        <v>16998.255943328219</v>
      </c>
    </row>
    <row r="2777" spans="1:21" x14ac:dyDescent="0.2">
      <c r="A2777">
        <v>15266109873</v>
      </c>
      <c r="B2777" t="s">
        <v>2478</v>
      </c>
      <c r="D2777" s="9">
        <v>45866</v>
      </c>
      <c r="F2777" s="7">
        <f t="shared" si="357"/>
        <v>45866</v>
      </c>
      <c r="G2777" s="6">
        <f t="shared" si="359"/>
        <v>7</v>
      </c>
      <c r="H2777" s="6">
        <f t="shared" si="360"/>
        <v>28</v>
      </c>
      <c r="I2777" s="6">
        <f t="shared" si="361"/>
        <v>2025</v>
      </c>
      <c r="J2777" t="s">
        <v>7</v>
      </c>
      <c r="K2777" t="s">
        <v>5</v>
      </c>
      <c r="L2777">
        <v>4197</v>
      </c>
      <c r="M2777">
        <v>12940.4</v>
      </c>
      <c r="N2777" s="4">
        <f t="shared" si="355"/>
        <v>12.9404</v>
      </c>
      <c r="O2777" s="4">
        <f t="shared" si="356"/>
        <v>8.0407892883999992</v>
      </c>
      <c r="P2777" s="5" t="s">
        <v>847</v>
      </c>
      <c r="Q2777" t="str">
        <f>VLOOKUP(P2777,Key!$A$2:$C$460,2,FALSE)</f>
        <v>Home - MDR</v>
      </c>
      <c r="R2777" t="str">
        <f>VLOOKUP(P2777,Key!$A$2:$C$460,3,FALSE)</f>
        <v>Home - MDR</v>
      </c>
      <c r="S2777" t="str">
        <f>VLOOKUP(P2777,Key!$A$2:$D$460,4,FALSE)</f>
        <v>Home - MDR</v>
      </c>
      <c r="T2777" s="5" t="b">
        <v>0</v>
      </c>
      <c r="U2777" s="4">
        <f t="shared" si="358"/>
        <v>17006.296732616618</v>
      </c>
    </row>
    <row r="2778" spans="1:21" x14ac:dyDescent="0.2">
      <c r="A2778">
        <v>15277400039</v>
      </c>
      <c r="B2778" t="s">
        <v>2479</v>
      </c>
      <c r="D2778" s="9">
        <v>45867</v>
      </c>
      <c r="F2778" s="7">
        <f t="shared" si="357"/>
        <v>45867</v>
      </c>
      <c r="G2778" s="6">
        <f t="shared" si="359"/>
        <v>7</v>
      </c>
      <c r="H2778" s="6">
        <f t="shared" si="360"/>
        <v>29</v>
      </c>
      <c r="I2778" s="6">
        <f t="shared" si="361"/>
        <v>2025</v>
      </c>
      <c r="J2778" t="s">
        <v>4</v>
      </c>
      <c r="K2778" t="s">
        <v>5</v>
      </c>
      <c r="L2778">
        <v>4045</v>
      </c>
      <c r="M2778">
        <v>12994.4</v>
      </c>
      <c r="N2778" s="4">
        <f t="shared" si="355"/>
        <v>12.994399999999999</v>
      </c>
      <c r="O2778" s="4">
        <f t="shared" si="356"/>
        <v>8.0743433224000007</v>
      </c>
      <c r="P2778" s="5" t="s">
        <v>847</v>
      </c>
      <c r="Q2778" t="str">
        <f>VLOOKUP(P2778,Key!$A$2:$C$460,2,FALSE)</f>
        <v>Home - MDR</v>
      </c>
      <c r="R2778" t="str">
        <f>VLOOKUP(P2778,Key!$A$2:$C$460,3,FALSE)</f>
        <v>Home - MDR</v>
      </c>
      <c r="S2778" t="str">
        <f>VLOOKUP(P2778,Key!$A$2:$D$460,4,FALSE)</f>
        <v>Home - MDR</v>
      </c>
      <c r="T2778" s="5" t="b">
        <v>0</v>
      </c>
      <c r="U2778" s="4">
        <f t="shared" si="358"/>
        <v>17014.37107593902</v>
      </c>
    </row>
    <row r="2779" spans="1:21" x14ac:dyDescent="0.2">
      <c r="A2779">
        <v>15289129160</v>
      </c>
      <c r="B2779" t="s">
        <v>2480</v>
      </c>
      <c r="D2779" s="9">
        <v>45868</v>
      </c>
      <c r="F2779" s="7">
        <f t="shared" si="357"/>
        <v>45868</v>
      </c>
      <c r="G2779" s="6">
        <f t="shared" si="359"/>
        <v>7</v>
      </c>
      <c r="H2779" s="6">
        <f t="shared" si="360"/>
        <v>30</v>
      </c>
      <c r="I2779" s="6">
        <f t="shared" si="361"/>
        <v>2025</v>
      </c>
      <c r="J2779" t="s">
        <v>4</v>
      </c>
      <c r="K2779" t="s">
        <v>5</v>
      </c>
      <c r="L2779">
        <v>4091</v>
      </c>
      <c r="M2779">
        <v>13101</v>
      </c>
      <c r="N2779" s="4">
        <f t="shared" si="355"/>
        <v>13.101000000000001</v>
      </c>
      <c r="O2779" s="4">
        <f t="shared" si="356"/>
        <v>8.1405814710000008</v>
      </c>
      <c r="P2779" s="5" t="s">
        <v>47</v>
      </c>
      <c r="Q2779" t="str">
        <f>VLOOKUP(P2779,Key!$A$2:$C$460,2,FALSE)</f>
        <v>California</v>
      </c>
      <c r="R2779" t="str">
        <f>VLOOKUP(P2779,Key!$A$2:$C$460,3,FALSE)</f>
        <v>USA</v>
      </c>
      <c r="S2779" t="str">
        <f>VLOOKUP(P2779,Key!$A$2:$D$460,4,FALSE)</f>
        <v>DOM</v>
      </c>
      <c r="T2779" s="5" t="b">
        <v>0</v>
      </c>
      <c r="U2779" s="4">
        <f t="shared" si="358"/>
        <v>17022.511657410021</v>
      </c>
    </row>
    <row r="2780" spans="1:21" x14ac:dyDescent="0.2">
      <c r="A2780">
        <v>15300311748</v>
      </c>
      <c r="B2780" t="s">
        <v>2481</v>
      </c>
      <c r="D2780" s="9">
        <v>45869</v>
      </c>
      <c r="F2780" s="7">
        <f t="shared" si="357"/>
        <v>45869</v>
      </c>
      <c r="G2780" s="6">
        <f t="shared" si="359"/>
        <v>7</v>
      </c>
      <c r="H2780" s="6">
        <f t="shared" si="360"/>
        <v>31</v>
      </c>
      <c r="I2780" s="6">
        <f t="shared" si="361"/>
        <v>2025</v>
      </c>
      <c r="J2780" t="s">
        <v>4</v>
      </c>
      <c r="K2780" t="s">
        <v>5</v>
      </c>
      <c r="L2780">
        <v>4091</v>
      </c>
      <c r="M2780">
        <v>13114.5</v>
      </c>
      <c r="N2780" s="4">
        <f t="shared" si="355"/>
        <v>13.1145</v>
      </c>
      <c r="O2780" s="4">
        <f t="shared" si="356"/>
        <v>8.1489699795000003</v>
      </c>
      <c r="P2780" s="5" t="s">
        <v>47</v>
      </c>
      <c r="Q2780" t="str">
        <f>VLOOKUP(P2780,Key!$A$2:$C$460,2,FALSE)</f>
        <v>California</v>
      </c>
      <c r="R2780" t="str">
        <f>VLOOKUP(P2780,Key!$A$2:$C$460,3,FALSE)</f>
        <v>USA</v>
      </c>
      <c r="S2780" t="str">
        <f>VLOOKUP(P2780,Key!$A$2:$D$460,4,FALSE)</f>
        <v>DOM</v>
      </c>
      <c r="T2780" s="5" t="b">
        <v>0</v>
      </c>
      <c r="U2780" s="4">
        <f t="shared" si="358"/>
        <v>17030.66062738952</v>
      </c>
    </row>
    <row r="2781" spans="1:21" x14ac:dyDescent="0.2">
      <c r="A2781">
        <v>15310763972</v>
      </c>
      <c r="B2781" t="s">
        <v>2482</v>
      </c>
      <c r="D2781" s="9">
        <v>45870</v>
      </c>
      <c r="F2781" s="7">
        <f t="shared" si="357"/>
        <v>45870</v>
      </c>
      <c r="G2781" s="6">
        <f t="shared" si="359"/>
        <v>8</v>
      </c>
      <c r="H2781" s="6">
        <f t="shared" si="360"/>
        <v>1</v>
      </c>
      <c r="I2781" s="6">
        <f t="shared" si="361"/>
        <v>2025</v>
      </c>
      <c r="J2781" t="s">
        <v>4</v>
      </c>
      <c r="K2781" t="s">
        <v>5</v>
      </c>
      <c r="L2781">
        <v>3924</v>
      </c>
      <c r="M2781">
        <v>12367.3</v>
      </c>
      <c r="N2781" s="4">
        <f t="shared" ref="N2781:N2833" si="362">M2781/1000</f>
        <v>12.367299999999998</v>
      </c>
      <c r="O2781" s="4">
        <f t="shared" ref="O2781:O2833" si="363">M2781*$J$2</f>
        <v>7.6846815682999994</v>
      </c>
      <c r="P2781" s="5" t="s">
        <v>847</v>
      </c>
      <c r="Q2781" t="str">
        <f>VLOOKUP(P2781,Key!$A$2:$C$460,2,FALSE)</f>
        <v>Home - MDR</v>
      </c>
      <c r="R2781" t="str">
        <f>VLOOKUP(P2781,Key!$A$2:$C$460,3,FALSE)</f>
        <v>Home - MDR</v>
      </c>
      <c r="S2781" t="str">
        <f>VLOOKUP(P2781,Key!$A$2:$D$460,4,FALSE)</f>
        <v>Home - MDR</v>
      </c>
      <c r="T2781" s="5" t="b">
        <v>0</v>
      </c>
      <c r="U2781" s="4">
        <f t="shared" si="358"/>
        <v>17038.345308957818</v>
      </c>
    </row>
    <row r="2782" spans="1:21" x14ac:dyDescent="0.2">
      <c r="A2782">
        <v>15322113355</v>
      </c>
      <c r="B2782" t="s">
        <v>2483</v>
      </c>
      <c r="D2782" s="9">
        <v>45871</v>
      </c>
      <c r="F2782" s="7">
        <f t="shared" si="357"/>
        <v>45871</v>
      </c>
      <c r="G2782" s="6">
        <f t="shared" si="359"/>
        <v>8</v>
      </c>
      <c r="H2782" s="6">
        <f t="shared" si="360"/>
        <v>2</v>
      </c>
      <c r="I2782" s="6">
        <f t="shared" si="361"/>
        <v>2025</v>
      </c>
      <c r="J2782" t="s">
        <v>4</v>
      </c>
      <c r="K2782" t="s">
        <v>5</v>
      </c>
      <c r="L2782">
        <v>4173</v>
      </c>
      <c r="M2782">
        <v>12996.7</v>
      </c>
      <c r="N2782" s="4">
        <f t="shared" si="362"/>
        <v>12.996700000000001</v>
      </c>
      <c r="O2782" s="4">
        <f t="shared" si="363"/>
        <v>8.0757724757000009</v>
      </c>
      <c r="P2782" s="5" t="s">
        <v>847</v>
      </c>
      <c r="Q2782" t="str">
        <f>VLOOKUP(P2782,Key!$A$2:$C$460,2,FALSE)</f>
        <v>Home - MDR</v>
      </c>
      <c r="R2782" t="str">
        <f>VLOOKUP(P2782,Key!$A$2:$C$460,3,FALSE)</f>
        <v>Home - MDR</v>
      </c>
      <c r="S2782" t="str">
        <f>VLOOKUP(P2782,Key!$A$2:$D$460,4,FALSE)</f>
        <v>Home - MDR</v>
      </c>
      <c r="T2782" s="5" t="b">
        <v>0</v>
      </c>
      <c r="U2782" s="4">
        <f t="shared" si="358"/>
        <v>17046.421081433517</v>
      </c>
    </row>
    <row r="2783" spans="1:21" x14ac:dyDescent="0.2">
      <c r="A2783">
        <v>15330470790</v>
      </c>
      <c r="B2783" t="s">
        <v>2484</v>
      </c>
      <c r="D2783" s="9">
        <v>45872</v>
      </c>
      <c r="F2783" s="7">
        <f t="shared" si="357"/>
        <v>45872</v>
      </c>
      <c r="G2783" s="6">
        <f t="shared" si="359"/>
        <v>8</v>
      </c>
      <c r="H2783" s="6">
        <f t="shared" si="360"/>
        <v>3</v>
      </c>
      <c r="I2783" s="6">
        <f t="shared" si="361"/>
        <v>2025</v>
      </c>
      <c r="J2783" t="s">
        <v>1117</v>
      </c>
      <c r="K2783" t="s">
        <v>5</v>
      </c>
      <c r="L2783">
        <v>2160</v>
      </c>
      <c r="M2783">
        <v>6920.2</v>
      </c>
      <c r="N2783" s="4">
        <f t="shared" si="362"/>
        <v>6.9201999999999995</v>
      </c>
      <c r="O2783" s="4">
        <f t="shared" si="363"/>
        <v>4.3000115941999999</v>
      </c>
      <c r="P2783" s="5" t="s">
        <v>847</v>
      </c>
      <c r="Q2783" t="str">
        <f>VLOOKUP(P2783,Key!$A$2:$C$460,2,FALSE)</f>
        <v>Home - MDR</v>
      </c>
      <c r="R2783" t="str">
        <f>VLOOKUP(P2783,Key!$A$2:$C$460,3,FALSE)</f>
        <v>Home - MDR</v>
      </c>
      <c r="S2783" t="str">
        <f>VLOOKUP(P2783,Key!$A$2:$D$460,4,FALSE)</f>
        <v>Home - MDR</v>
      </c>
      <c r="T2783" s="5" t="b">
        <v>1</v>
      </c>
      <c r="U2783" s="4">
        <f t="shared" si="358"/>
        <v>17050.721093027718</v>
      </c>
    </row>
    <row r="2784" spans="1:21" x14ac:dyDescent="0.2">
      <c r="A2784">
        <v>15424303676</v>
      </c>
      <c r="B2784" t="s">
        <v>2485</v>
      </c>
      <c r="D2784" s="9">
        <v>45880</v>
      </c>
      <c r="F2784" s="7">
        <f t="shared" si="357"/>
        <v>45880</v>
      </c>
      <c r="G2784" s="6">
        <f t="shared" si="359"/>
        <v>8</v>
      </c>
      <c r="H2784" s="6">
        <f t="shared" si="360"/>
        <v>11</v>
      </c>
      <c r="I2784" s="6">
        <f t="shared" si="361"/>
        <v>2025</v>
      </c>
      <c r="J2784" t="s">
        <v>7</v>
      </c>
      <c r="K2784" t="s">
        <v>5</v>
      </c>
      <c r="L2784">
        <v>3181</v>
      </c>
      <c r="M2784">
        <v>10311.700000000001</v>
      </c>
      <c r="N2784" s="4">
        <f t="shared" si="362"/>
        <v>10.3117</v>
      </c>
      <c r="O2784" s="4">
        <f t="shared" si="363"/>
        <v>6.4073913407000003</v>
      </c>
      <c r="P2784" s="5" t="s">
        <v>847</v>
      </c>
      <c r="Q2784" t="str">
        <f>VLOOKUP(P2784,Key!$A$2:$C$460,2,FALSE)</f>
        <v>Home - MDR</v>
      </c>
      <c r="R2784" t="str">
        <f>VLOOKUP(P2784,Key!$A$2:$C$460,3,FALSE)</f>
        <v>Home - MDR</v>
      </c>
      <c r="S2784" t="str">
        <f>VLOOKUP(P2784,Key!$A$2:$D$460,4,FALSE)</f>
        <v>Home - MDR</v>
      </c>
      <c r="T2784" s="5" t="b">
        <v>0</v>
      </c>
      <c r="U2784" s="4">
        <f t="shared" si="358"/>
        <v>17057.128484368419</v>
      </c>
    </row>
    <row r="2785" spans="1:21" x14ac:dyDescent="0.2">
      <c r="A2785">
        <v>15436933979</v>
      </c>
      <c r="B2785" t="s">
        <v>2486</v>
      </c>
      <c r="D2785" s="9">
        <v>45881</v>
      </c>
      <c r="F2785" s="7">
        <f t="shared" si="357"/>
        <v>45881</v>
      </c>
      <c r="G2785" s="6">
        <f t="shared" si="359"/>
        <v>8</v>
      </c>
      <c r="H2785" s="6">
        <f t="shared" si="360"/>
        <v>12</v>
      </c>
      <c r="I2785" s="6">
        <f t="shared" si="361"/>
        <v>2025</v>
      </c>
      <c r="J2785" t="s">
        <v>7</v>
      </c>
      <c r="K2785" t="s">
        <v>5</v>
      </c>
      <c r="L2785">
        <v>3457</v>
      </c>
      <c r="M2785">
        <v>10912.8</v>
      </c>
      <c r="N2785" s="4">
        <f t="shared" si="362"/>
        <v>10.912799999999999</v>
      </c>
      <c r="O2785" s="4">
        <f t="shared" si="363"/>
        <v>6.7808974487999993</v>
      </c>
      <c r="P2785" s="5" t="s">
        <v>847</v>
      </c>
      <c r="Q2785" t="str">
        <f>VLOOKUP(P2785,Key!$A$2:$C$460,2,FALSE)</f>
        <v>Home - MDR</v>
      </c>
      <c r="R2785" t="str">
        <f>VLOOKUP(P2785,Key!$A$2:$C$460,3,FALSE)</f>
        <v>Home - MDR</v>
      </c>
      <c r="S2785" t="str">
        <f>VLOOKUP(P2785,Key!$A$2:$D$460,4,FALSE)</f>
        <v>Home - MDR</v>
      </c>
      <c r="T2785" s="5" t="b">
        <v>0</v>
      </c>
      <c r="U2785" s="4">
        <f t="shared" si="358"/>
        <v>17063.909381817219</v>
      </c>
    </row>
    <row r="2786" spans="1:21" x14ac:dyDescent="0.2">
      <c r="A2786">
        <v>15448899318</v>
      </c>
      <c r="B2786" t="s">
        <v>2487</v>
      </c>
      <c r="D2786" s="9">
        <v>45882</v>
      </c>
      <c r="F2786" s="7">
        <f t="shared" si="357"/>
        <v>45882</v>
      </c>
      <c r="G2786" s="6">
        <f t="shared" si="359"/>
        <v>8</v>
      </c>
      <c r="H2786" s="6">
        <f t="shared" si="360"/>
        <v>13</v>
      </c>
      <c r="I2786" s="6">
        <f t="shared" si="361"/>
        <v>2025</v>
      </c>
      <c r="J2786" t="s">
        <v>7</v>
      </c>
      <c r="K2786" t="s">
        <v>5</v>
      </c>
      <c r="L2786">
        <v>3355</v>
      </c>
      <c r="M2786">
        <v>10613.5</v>
      </c>
      <c r="N2786" s="4">
        <f t="shared" si="362"/>
        <v>10.6135</v>
      </c>
      <c r="O2786" s="4">
        <f t="shared" si="363"/>
        <v>6.5949211085000004</v>
      </c>
      <c r="P2786" s="5" t="s">
        <v>847</v>
      </c>
      <c r="Q2786" t="str">
        <f>VLOOKUP(P2786,Key!$A$2:$C$460,2,FALSE)</f>
        <v>Home - MDR</v>
      </c>
      <c r="R2786" t="str">
        <f>VLOOKUP(P2786,Key!$A$2:$C$460,3,FALSE)</f>
        <v>Home - MDR</v>
      </c>
      <c r="S2786" t="str">
        <f>VLOOKUP(P2786,Key!$A$2:$D$460,4,FALSE)</f>
        <v>Home - MDR</v>
      </c>
      <c r="T2786" s="5" t="b">
        <v>0</v>
      </c>
      <c r="U2786" s="4">
        <f t="shared" si="358"/>
        <v>17070.504302925718</v>
      </c>
    </row>
    <row r="2787" spans="1:21" x14ac:dyDescent="0.2">
      <c r="A2787">
        <v>15459586243</v>
      </c>
      <c r="B2787" t="s">
        <v>2488</v>
      </c>
      <c r="D2787" s="9">
        <v>45883</v>
      </c>
      <c r="F2787" s="7">
        <f t="shared" si="357"/>
        <v>45883</v>
      </c>
      <c r="G2787" s="6">
        <f t="shared" si="359"/>
        <v>8</v>
      </c>
      <c r="H2787" s="6">
        <f t="shared" si="360"/>
        <v>14</v>
      </c>
      <c r="I2787" s="6">
        <f t="shared" si="361"/>
        <v>2025</v>
      </c>
      <c r="J2787" t="s">
        <v>7</v>
      </c>
      <c r="K2787" t="s">
        <v>5</v>
      </c>
      <c r="L2787">
        <v>3446</v>
      </c>
      <c r="M2787">
        <v>10944.9</v>
      </c>
      <c r="N2787" s="4">
        <f t="shared" si="362"/>
        <v>10.944900000000001</v>
      </c>
      <c r="O2787" s="4">
        <f t="shared" si="363"/>
        <v>6.8008434579000001</v>
      </c>
      <c r="P2787" s="5" t="s">
        <v>847</v>
      </c>
      <c r="Q2787" t="str">
        <f>VLOOKUP(P2787,Key!$A$2:$C$460,2,FALSE)</f>
        <v>Home - MDR</v>
      </c>
      <c r="R2787" t="str">
        <f>VLOOKUP(P2787,Key!$A$2:$C$460,3,FALSE)</f>
        <v>Home - MDR</v>
      </c>
      <c r="S2787" t="str">
        <f>VLOOKUP(P2787,Key!$A$2:$D$460,4,FALSE)</f>
        <v>Home - MDR</v>
      </c>
      <c r="T2787" s="5" t="b">
        <v>0</v>
      </c>
      <c r="U2787" s="4">
        <f t="shared" si="358"/>
        <v>17077.305146383616</v>
      </c>
    </row>
    <row r="2788" spans="1:21" x14ac:dyDescent="0.2">
      <c r="A2788">
        <v>15470374340</v>
      </c>
      <c r="B2788" t="s">
        <v>2489</v>
      </c>
      <c r="D2788" s="9">
        <v>45884</v>
      </c>
      <c r="F2788" s="7">
        <f t="shared" si="357"/>
        <v>45884</v>
      </c>
      <c r="G2788" s="6">
        <f t="shared" si="359"/>
        <v>8</v>
      </c>
      <c r="H2788" s="6">
        <f t="shared" si="360"/>
        <v>15</v>
      </c>
      <c r="I2788" s="6">
        <f t="shared" si="361"/>
        <v>2025</v>
      </c>
      <c r="J2788" t="s">
        <v>7</v>
      </c>
      <c r="K2788" t="s">
        <v>5</v>
      </c>
      <c r="L2788">
        <v>3415</v>
      </c>
      <c r="M2788">
        <v>10978.7</v>
      </c>
      <c r="N2788" s="4">
        <f t="shared" si="362"/>
        <v>10.9787</v>
      </c>
      <c r="O2788" s="4">
        <f t="shared" si="363"/>
        <v>6.8218457977000009</v>
      </c>
      <c r="P2788" s="5" t="s">
        <v>847</v>
      </c>
      <c r="Q2788" t="str">
        <f>VLOOKUP(P2788,Key!$A$2:$C$460,2,FALSE)</f>
        <v>Home - MDR</v>
      </c>
      <c r="R2788" t="str">
        <f>VLOOKUP(P2788,Key!$A$2:$C$460,3,FALSE)</f>
        <v>Home - MDR</v>
      </c>
      <c r="S2788" t="str">
        <f>VLOOKUP(P2788,Key!$A$2:$D$460,4,FALSE)</f>
        <v>Home - MDR</v>
      </c>
      <c r="T2788" s="5" t="b">
        <v>0</v>
      </c>
      <c r="U2788" s="4">
        <f t="shared" si="358"/>
        <v>17084.126992181315</v>
      </c>
    </row>
    <row r="2789" spans="1:21" x14ac:dyDescent="0.2">
      <c r="A2789">
        <v>15482155499</v>
      </c>
      <c r="B2789" t="s">
        <v>2490</v>
      </c>
      <c r="D2789" s="9">
        <v>45885</v>
      </c>
      <c r="F2789" s="7">
        <f t="shared" si="357"/>
        <v>45885</v>
      </c>
      <c r="G2789" s="6">
        <f t="shared" si="359"/>
        <v>8</v>
      </c>
      <c r="H2789" s="6">
        <f t="shared" si="360"/>
        <v>16</v>
      </c>
      <c r="I2789" s="6">
        <f t="shared" si="361"/>
        <v>2025</v>
      </c>
      <c r="J2789" t="s">
        <v>7</v>
      </c>
      <c r="K2789" t="s">
        <v>5</v>
      </c>
      <c r="L2789">
        <v>3353</v>
      </c>
      <c r="M2789">
        <v>10613.3</v>
      </c>
      <c r="N2789" s="4">
        <f t="shared" si="362"/>
        <v>10.613299999999999</v>
      </c>
      <c r="O2789" s="4">
        <f t="shared" si="363"/>
        <v>6.5947968342999994</v>
      </c>
      <c r="P2789" s="5" t="s">
        <v>603</v>
      </c>
      <c r="Q2789" t="str">
        <f>VLOOKUP(P2789,Key!$A$2:$C$460,2,FALSE)</f>
        <v>California</v>
      </c>
      <c r="R2789" t="str">
        <f>VLOOKUP(P2789,Key!$A$2:$C$460,3,FALSE)</f>
        <v>USA</v>
      </c>
      <c r="S2789" t="str">
        <f>VLOOKUP(P2789,Key!$A$2:$D$460,4,FALSE)</f>
        <v>DOM</v>
      </c>
      <c r="T2789" s="5" t="b">
        <v>0</v>
      </c>
      <c r="U2789" s="4">
        <f t="shared" si="358"/>
        <v>17090.721789015613</v>
      </c>
    </row>
    <row r="2790" spans="1:21" x14ac:dyDescent="0.2">
      <c r="A2790">
        <v>15493133089</v>
      </c>
      <c r="B2790" t="s">
        <v>2491</v>
      </c>
      <c r="D2790" s="9">
        <v>45886</v>
      </c>
      <c r="F2790" s="7">
        <f t="shared" si="357"/>
        <v>45886</v>
      </c>
      <c r="G2790" s="6">
        <f t="shared" si="359"/>
        <v>8</v>
      </c>
      <c r="H2790" s="6">
        <f t="shared" si="360"/>
        <v>17</v>
      </c>
      <c r="I2790" s="6">
        <f t="shared" si="361"/>
        <v>2025</v>
      </c>
      <c r="J2790" t="s">
        <v>7</v>
      </c>
      <c r="K2790" t="s">
        <v>5</v>
      </c>
      <c r="L2790">
        <v>2126</v>
      </c>
      <c r="M2790">
        <v>6701.6</v>
      </c>
      <c r="N2790" s="4">
        <f t="shared" si="362"/>
        <v>6.7016</v>
      </c>
      <c r="O2790" s="4">
        <f t="shared" si="363"/>
        <v>4.1641798936000001</v>
      </c>
      <c r="P2790" s="5" t="s">
        <v>603</v>
      </c>
      <c r="Q2790" t="str">
        <f>VLOOKUP(P2790,Key!$A$2:$C$460,2,FALSE)</f>
        <v>California</v>
      </c>
      <c r="R2790" t="str">
        <f>VLOOKUP(P2790,Key!$A$2:$C$460,3,FALSE)</f>
        <v>USA</v>
      </c>
      <c r="S2790" t="str">
        <f>VLOOKUP(P2790,Key!$A$2:$D$460,4,FALSE)</f>
        <v>DOM</v>
      </c>
      <c r="T2790" s="5" t="b">
        <v>0</v>
      </c>
      <c r="U2790" s="4">
        <f t="shared" si="358"/>
        <v>17094.885968909213</v>
      </c>
    </row>
    <row r="2791" spans="1:21" x14ac:dyDescent="0.2">
      <c r="A2791">
        <v>15503114575</v>
      </c>
      <c r="B2791" t="s">
        <v>2492</v>
      </c>
      <c r="D2791" s="9">
        <v>45887</v>
      </c>
      <c r="F2791" s="7">
        <f t="shared" ref="F2791:F2828" si="364">DATE(I2791,G2791,H2791)</f>
        <v>45887</v>
      </c>
      <c r="G2791" s="6">
        <f t="shared" si="359"/>
        <v>8</v>
      </c>
      <c r="H2791" s="6">
        <f t="shared" si="360"/>
        <v>18</v>
      </c>
      <c r="I2791" s="6">
        <f t="shared" si="361"/>
        <v>2025</v>
      </c>
      <c r="J2791" t="s">
        <v>4</v>
      </c>
      <c r="K2791" t="s">
        <v>5</v>
      </c>
      <c r="L2791">
        <v>3439</v>
      </c>
      <c r="M2791">
        <v>10731</v>
      </c>
      <c r="N2791" s="4">
        <f t="shared" si="362"/>
        <v>10.731</v>
      </c>
      <c r="O2791" s="4">
        <f t="shared" si="363"/>
        <v>6.6679322010000002</v>
      </c>
      <c r="P2791" s="5" t="s">
        <v>847</v>
      </c>
      <c r="Q2791" t="str">
        <f>VLOOKUP(P2791,Key!$A$2:$C$460,2,FALSE)</f>
        <v>Home - MDR</v>
      </c>
      <c r="R2791" t="str">
        <f>VLOOKUP(P2791,Key!$A$2:$C$460,3,FALSE)</f>
        <v>Home - MDR</v>
      </c>
      <c r="S2791" t="str">
        <f>VLOOKUP(P2791,Key!$A$2:$D$460,4,FALSE)</f>
        <v>Home - MDR</v>
      </c>
      <c r="T2791" s="5" t="b">
        <v>0</v>
      </c>
      <c r="U2791" s="4">
        <f t="shared" si="358"/>
        <v>17101.553901110212</v>
      </c>
    </row>
    <row r="2792" spans="1:21" x14ac:dyDescent="0.2">
      <c r="A2792">
        <v>15516213133</v>
      </c>
      <c r="B2792" t="s">
        <v>2493</v>
      </c>
      <c r="D2792" s="9">
        <v>45888</v>
      </c>
      <c r="F2792" s="7">
        <f t="shared" si="364"/>
        <v>45888</v>
      </c>
      <c r="G2792" s="6">
        <f t="shared" si="359"/>
        <v>8</v>
      </c>
      <c r="H2792" s="6">
        <f t="shared" si="360"/>
        <v>19</v>
      </c>
      <c r="I2792" s="6">
        <f t="shared" si="361"/>
        <v>2025</v>
      </c>
      <c r="J2792" t="s">
        <v>7</v>
      </c>
      <c r="K2792" t="s">
        <v>5</v>
      </c>
      <c r="L2792">
        <v>3430</v>
      </c>
      <c r="M2792">
        <v>10731.5</v>
      </c>
      <c r="N2792" s="4">
        <f t="shared" si="362"/>
        <v>10.7315</v>
      </c>
      <c r="O2792" s="4">
        <f t="shared" si="363"/>
        <v>6.6682428864999999</v>
      </c>
      <c r="P2792" s="5" t="s">
        <v>847</v>
      </c>
      <c r="Q2792" t="str">
        <f>VLOOKUP(P2792,Key!$A$2:$C$460,2,FALSE)</f>
        <v>Home - MDR</v>
      </c>
      <c r="R2792" t="str">
        <f>VLOOKUP(P2792,Key!$A$2:$C$460,3,FALSE)</f>
        <v>Home - MDR</v>
      </c>
      <c r="S2792" t="str">
        <f>VLOOKUP(P2792,Key!$A$2:$D$460,4,FALSE)</f>
        <v>Home - MDR</v>
      </c>
      <c r="T2792" s="5" t="b">
        <v>0</v>
      </c>
      <c r="U2792" s="4">
        <f t="shared" si="358"/>
        <v>17108.222143996711</v>
      </c>
    </row>
    <row r="2793" spans="1:21" x14ac:dyDescent="0.2">
      <c r="A2793">
        <v>15526972200</v>
      </c>
      <c r="B2793" t="s">
        <v>2494</v>
      </c>
      <c r="D2793" s="9">
        <v>45889</v>
      </c>
      <c r="F2793" s="7">
        <f t="shared" si="364"/>
        <v>45889</v>
      </c>
      <c r="G2793" s="6">
        <f t="shared" si="359"/>
        <v>8</v>
      </c>
      <c r="H2793" s="6">
        <f t="shared" si="360"/>
        <v>20</v>
      </c>
      <c r="I2793" s="6">
        <f t="shared" si="361"/>
        <v>2025</v>
      </c>
      <c r="J2793" t="s">
        <v>4</v>
      </c>
      <c r="K2793" t="s">
        <v>5</v>
      </c>
      <c r="L2793">
        <v>3679</v>
      </c>
      <c r="M2793">
        <v>11614.7</v>
      </c>
      <c r="N2793" s="4">
        <f t="shared" si="362"/>
        <v>11.614700000000001</v>
      </c>
      <c r="O2793" s="4">
        <f t="shared" si="363"/>
        <v>7.2170377537000006</v>
      </c>
      <c r="P2793" s="5" t="s">
        <v>847</v>
      </c>
      <c r="Q2793" t="str">
        <f>VLOOKUP(P2793,Key!$A$2:$C$460,2,FALSE)</f>
        <v>Home - MDR</v>
      </c>
      <c r="R2793" t="str">
        <f>VLOOKUP(P2793,Key!$A$2:$C$460,3,FALSE)</f>
        <v>Home - MDR</v>
      </c>
      <c r="S2793" t="str">
        <f>VLOOKUP(P2793,Key!$A$2:$D$460,4,FALSE)</f>
        <v>Home - MDR</v>
      </c>
      <c r="T2793" s="5" t="b">
        <v>0</v>
      </c>
      <c r="U2793" s="4">
        <f t="shared" si="358"/>
        <v>17115.439181750411</v>
      </c>
    </row>
    <row r="2794" spans="1:21" x14ac:dyDescent="0.2">
      <c r="A2794">
        <v>15538195654</v>
      </c>
      <c r="B2794" t="s">
        <v>2495</v>
      </c>
      <c r="D2794" s="9">
        <v>45890</v>
      </c>
      <c r="F2794" s="7">
        <f t="shared" si="364"/>
        <v>45890</v>
      </c>
      <c r="G2794" s="6">
        <f t="shared" si="359"/>
        <v>8</v>
      </c>
      <c r="H2794" s="6">
        <f t="shared" si="360"/>
        <v>21</v>
      </c>
      <c r="I2794" s="6">
        <f t="shared" si="361"/>
        <v>2025</v>
      </c>
      <c r="J2794" t="s">
        <v>4</v>
      </c>
      <c r="K2794" t="s">
        <v>5</v>
      </c>
      <c r="L2794">
        <v>3241</v>
      </c>
      <c r="M2794">
        <v>10330.9</v>
      </c>
      <c r="N2794" s="4">
        <f t="shared" si="362"/>
        <v>10.3309</v>
      </c>
      <c r="O2794" s="4">
        <f t="shared" si="363"/>
        <v>6.4193216638999999</v>
      </c>
      <c r="P2794" s="5" t="s">
        <v>603</v>
      </c>
      <c r="Q2794" t="str">
        <f>VLOOKUP(P2794,Key!$A$2:$C$460,2,FALSE)</f>
        <v>California</v>
      </c>
      <c r="R2794" t="str">
        <f>VLOOKUP(P2794,Key!$A$2:$C$460,3,FALSE)</f>
        <v>USA</v>
      </c>
      <c r="S2794" t="str">
        <f>VLOOKUP(P2794,Key!$A$2:$D$460,4,FALSE)</f>
        <v>DOM</v>
      </c>
      <c r="T2794" s="5" t="b">
        <v>0</v>
      </c>
      <c r="U2794" s="4">
        <f t="shared" si="358"/>
        <v>17121.858503414311</v>
      </c>
    </row>
    <row r="2795" spans="1:21" x14ac:dyDescent="0.2">
      <c r="A2795">
        <v>15548908198</v>
      </c>
      <c r="B2795" t="s">
        <v>2496</v>
      </c>
      <c r="D2795" s="9">
        <v>45891</v>
      </c>
      <c r="F2795" s="7">
        <f t="shared" si="364"/>
        <v>45891</v>
      </c>
      <c r="G2795" s="6">
        <f t="shared" si="359"/>
        <v>8</v>
      </c>
      <c r="H2795" s="6">
        <f t="shared" si="360"/>
        <v>22</v>
      </c>
      <c r="I2795" s="6">
        <f t="shared" si="361"/>
        <v>2025</v>
      </c>
      <c r="J2795" t="s">
        <v>4</v>
      </c>
      <c r="K2795" t="s">
        <v>5</v>
      </c>
      <c r="L2795">
        <v>3315</v>
      </c>
      <c r="M2795">
        <v>10529.6</v>
      </c>
      <c r="N2795" s="4">
        <f t="shared" si="362"/>
        <v>10.5296</v>
      </c>
      <c r="O2795" s="4">
        <f t="shared" si="363"/>
        <v>6.5427880816000004</v>
      </c>
      <c r="P2795" s="5" t="s">
        <v>603</v>
      </c>
      <c r="Q2795" t="str">
        <f>VLOOKUP(P2795,Key!$A$2:$C$460,2,FALSE)</f>
        <v>California</v>
      </c>
      <c r="R2795" t="str">
        <f>VLOOKUP(P2795,Key!$A$2:$C$460,3,FALSE)</f>
        <v>USA</v>
      </c>
      <c r="S2795" t="str">
        <f>VLOOKUP(P2795,Key!$A$2:$D$460,4,FALSE)</f>
        <v>DOM</v>
      </c>
      <c r="T2795" s="5" t="b">
        <v>0</v>
      </c>
      <c r="U2795" s="4">
        <f t="shared" si="358"/>
        <v>17128.401291495909</v>
      </c>
    </row>
    <row r="2796" spans="1:21" x14ac:dyDescent="0.2">
      <c r="A2796">
        <v>15561349636</v>
      </c>
      <c r="B2796" t="s">
        <v>2497</v>
      </c>
      <c r="D2796" s="9">
        <v>45892</v>
      </c>
      <c r="F2796" s="7">
        <f t="shared" si="364"/>
        <v>45892</v>
      </c>
      <c r="G2796" s="6">
        <f t="shared" si="359"/>
        <v>8</v>
      </c>
      <c r="H2796" s="6">
        <f t="shared" si="360"/>
        <v>23</v>
      </c>
      <c r="I2796" s="6">
        <f t="shared" si="361"/>
        <v>2025</v>
      </c>
      <c r="J2796" t="s">
        <v>7</v>
      </c>
      <c r="K2796" t="s">
        <v>5</v>
      </c>
      <c r="L2796">
        <v>3276</v>
      </c>
      <c r="M2796">
        <v>10415</v>
      </c>
      <c r="N2796" s="4">
        <f t="shared" si="362"/>
        <v>10.414999999999999</v>
      </c>
      <c r="O2796" s="4">
        <f t="shared" si="363"/>
        <v>6.471578965</v>
      </c>
      <c r="P2796" s="5" t="s">
        <v>603</v>
      </c>
      <c r="Q2796" t="str">
        <f>VLOOKUP(P2796,Key!$A$2:$C$460,2,FALSE)</f>
        <v>California</v>
      </c>
      <c r="R2796" t="str">
        <f>VLOOKUP(P2796,Key!$A$2:$C$460,3,FALSE)</f>
        <v>USA</v>
      </c>
      <c r="S2796" t="str">
        <f>VLOOKUP(P2796,Key!$A$2:$D$460,4,FALSE)</f>
        <v>DOM</v>
      </c>
      <c r="T2796" s="5" t="b">
        <v>0</v>
      </c>
      <c r="U2796" s="4">
        <f t="shared" si="358"/>
        <v>17134.872870460909</v>
      </c>
    </row>
    <row r="2797" spans="1:21" x14ac:dyDescent="0.2">
      <c r="A2797">
        <v>15573713487</v>
      </c>
      <c r="B2797" t="s">
        <v>2498</v>
      </c>
      <c r="D2797" s="9">
        <v>45893</v>
      </c>
      <c r="F2797" s="7">
        <f t="shared" si="364"/>
        <v>45893</v>
      </c>
      <c r="G2797" s="6">
        <f t="shared" si="359"/>
        <v>8</v>
      </c>
      <c r="H2797" s="6">
        <f t="shared" si="360"/>
        <v>24</v>
      </c>
      <c r="I2797" s="6">
        <f t="shared" si="361"/>
        <v>2025</v>
      </c>
      <c r="J2797" t="s">
        <v>7</v>
      </c>
      <c r="K2797" t="s">
        <v>5</v>
      </c>
      <c r="L2797">
        <v>2139</v>
      </c>
      <c r="M2797">
        <v>6811.7</v>
      </c>
      <c r="N2797" s="4">
        <f t="shared" si="362"/>
        <v>6.8117000000000001</v>
      </c>
      <c r="O2797" s="4">
        <f t="shared" si="363"/>
        <v>4.2325928406999997</v>
      </c>
      <c r="P2797" s="5" t="s">
        <v>603</v>
      </c>
      <c r="Q2797" t="str">
        <f>VLOOKUP(P2797,Key!$A$2:$C$460,2,FALSE)</f>
        <v>California</v>
      </c>
      <c r="R2797" t="str">
        <f>VLOOKUP(P2797,Key!$A$2:$C$460,3,FALSE)</f>
        <v>USA</v>
      </c>
      <c r="S2797" t="str">
        <f>VLOOKUP(P2797,Key!$A$2:$D$460,4,FALSE)</f>
        <v>DOM</v>
      </c>
      <c r="T2797" s="5" t="b">
        <v>0</v>
      </c>
      <c r="U2797" s="4">
        <f t="shared" si="358"/>
        <v>17139.10546330161</v>
      </c>
    </row>
    <row r="2798" spans="1:21" x14ac:dyDescent="0.2">
      <c r="A2798">
        <v>15583914482</v>
      </c>
      <c r="B2798" t="s">
        <v>2499</v>
      </c>
      <c r="D2798" s="9">
        <v>45894</v>
      </c>
      <c r="F2798" s="7">
        <f t="shared" si="364"/>
        <v>45894</v>
      </c>
      <c r="G2798" s="6">
        <f t="shared" si="359"/>
        <v>8</v>
      </c>
      <c r="H2798" s="6">
        <f t="shared" si="360"/>
        <v>25</v>
      </c>
      <c r="I2798" s="6">
        <f t="shared" si="361"/>
        <v>2025</v>
      </c>
      <c r="J2798" t="s">
        <v>7</v>
      </c>
      <c r="K2798" t="s">
        <v>5</v>
      </c>
      <c r="L2798">
        <v>3422</v>
      </c>
      <c r="M2798">
        <v>10973.2</v>
      </c>
      <c r="N2798" s="4">
        <f t="shared" si="362"/>
        <v>10.9732</v>
      </c>
      <c r="O2798" s="4">
        <f t="shared" si="363"/>
        <v>6.8184282572000008</v>
      </c>
      <c r="P2798" s="5" t="s">
        <v>847</v>
      </c>
      <c r="Q2798" t="str">
        <f>VLOOKUP(P2798,Key!$A$2:$C$460,2,FALSE)</f>
        <v>Home - MDR</v>
      </c>
      <c r="R2798" t="str">
        <f>VLOOKUP(P2798,Key!$A$2:$C$460,3,FALSE)</f>
        <v>Home - MDR</v>
      </c>
      <c r="S2798" t="str">
        <f>VLOOKUP(P2798,Key!$A$2:$D$460,4,FALSE)</f>
        <v>Home - MDR</v>
      </c>
      <c r="T2798" s="5" t="b">
        <v>0</v>
      </c>
      <c r="U2798" s="4">
        <f t="shared" si="358"/>
        <v>17145.92389155881</v>
      </c>
    </row>
    <row r="2799" spans="1:21" x14ac:dyDescent="0.2">
      <c r="A2799">
        <v>15596201407</v>
      </c>
      <c r="B2799" t="s">
        <v>2500</v>
      </c>
      <c r="D2799" s="9">
        <v>45895</v>
      </c>
      <c r="F2799" s="7">
        <f t="shared" si="364"/>
        <v>45895</v>
      </c>
      <c r="G2799" s="6">
        <f t="shared" si="359"/>
        <v>8</v>
      </c>
      <c r="H2799" s="6">
        <f t="shared" si="360"/>
        <v>26</v>
      </c>
      <c r="I2799" s="6">
        <f t="shared" si="361"/>
        <v>2025</v>
      </c>
      <c r="J2799" t="s">
        <v>7</v>
      </c>
      <c r="K2799" t="s">
        <v>5</v>
      </c>
      <c r="L2799">
        <v>3248</v>
      </c>
      <c r="M2799">
        <v>10487</v>
      </c>
      <c r="N2799" s="4">
        <f t="shared" si="362"/>
        <v>10.487</v>
      </c>
      <c r="O2799" s="4">
        <f t="shared" si="363"/>
        <v>6.516317677</v>
      </c>
      <c r="P2799" s="5" t="s">
        <v>847</v>
      </c>
      <c r="Q2799" t="str">
        <f>VLOOKUP(P2799,Key!$A$2:$C$460,2,FALSE)</f>
        <v>Home - MDR</v>
      </c>
      <c r="R2799" t="str">
        <f>VLOOKUP(P2799,Key!$A$2:$C$460,3,FALSE)</f>
        <v>Home - MDR</v>
      </c>
      <c r="S2799" t="str">
        <f>VLOOKUP(P2799,Key!$A$2:$D$460,4,FALSE)</f>
        <v>Home - MDR</v>
      </c>
      <c r="T2799" s="5" t="b">
        <v>0</v>
      </c>
      <c r="U2799" s="4">
        <f t="shared" si="358"/>
        <v>17152.44020923581</v>
      </c>
    </row>
    <row r="2800" spans="1:21" x14ac:dyDescent="0.2">
      <c r="A2800">
        <v>15608215730</v>
      </c>
      <c r="B2800" t="s">
        <v>2501</v>
      </c>
      <c r="D2800" s="9">
        <v>45896</v>
      </c>
      <c r="F2800" s="7">
        <f t="shared" si="364"/>
        <v>45896</v>
      </c>
      <c r="G2800" s="6">
        <f t="shared" si="359"/>
        <v>8</v>
      </c>
      <c r="H2800" s="6">
        <f t="shared" si="360"/>
        <v>27</v>
      </c>
      <c r="I2800" s="6">
        <f t="shared" si="361"/>
        <v>2025</v>
      </c>
      <c r="J2800" t="s">
        <v>7</v>
      </c>
      <c r="K2800" t="s">
        <v>5</v>
      </c>
      <c r="L2800">
        <v>3289</v>
      </c>
      <c r="M2800">
        <v>10567.7</v>
      </c>
      <c r="N2800" s="4">
        <f t="shared" si="362"/>
        <v>10.5677</v>
      </c>
      <c r="O2800" s="4">
        <f t="shared" si="363"/>
        <v>6.5664623167000009</v>
      </c>
      <c r="P2800" s="5" t="s">
        <v>847</v>
      </c>
      <c r="Q2800" t="str">
        <f>VLOOKUP(P2800,Key!$A$2:$C$460,2,FALSE)</f>
        <v>Home - MDR</v>
      </c>
      <c r="R2800" t="str">
        <f>VLOOKUP(P2800,Key!$A$2:$C$460,3,FALSE)</f>
        <v>Home - MDR</v>
      </c>
      <c r="S2800" t="str">
        <f>VLOOKUP(P2800,Key!$A$2:$D$460,4,FALSE)</f>
        <v>Home - MDR</v>
      </c>
      <c r="T2800" s="5" t="b">
        <v>0</v>
      </c>
      <c r="U2800" s="4">
        <f t="shared" si="358"/>
        <v>17159.00667155251</v>
      </c>
    </row>
    <row r="2801" spans="1:21" x14ac:dyDescent="0.2">
      <c r="A2801">
        <v>15618491727</v>
      </c>
      <c r="B2801" t="s">
        <v>2502</v>
      </c>
      <c r="D2801" s="9">
        <v>45897</v>
      </c>
      <c r="F2801" s="7">
        <f t="shared" si="364"/>
        <v>45897</v>
      </c>
      <c r="G2801" s="6">
        <f t="shared" si="359"/>
        <v>8</v>
      </c>
      <c r="H2801" s="6">
        <f t="shared" si="360"/>
        <v>28</v>
      </c>
      <c r="I2801" s="6">
        <f t="shared" si="361"/>
        <v>2025</v>
      </c>
      <c r="J2801" t="s">
        <v>4</v>
      </c>
      <c r="K2801" t="s">
        <v>5</v>
      </c>
      <c r="L2801">
        <v>3328</v>
      </c>
      <c r="M2801">
        <v>10746</v>
      </c>
      <c r="N2801" s="4">
        <f t="shared" si="362"/>
        <v>10.746</v>
      </c>
      <c r="O2801" s="4">
        <f t="shared" si="363"/>
        <v>6.6772527660000005</v>
      </c>
      <c r="P2801" s="5" t="s">
        <v>847</v>
      </c>
      <c r="Q2801" t="str">
        <f>VLOOKUP(P2801,Key!$A$2:$C$460,2,FALSE)</f>
        <v>Home - MDR</v>
      </c>
      <c r="R2801" t="str">
        <f>VLOOKUP(P2801,Key!$A$2:$C$460,3,FALSE)</f>
        <v>Home - MDR</v>
      </c>
      <c r="S2801" t="str">
        <f>VLOOKUP(P2801,Key!$A$2:$D$460,4,FALSE)</f>
        <v>Home - MDR</v>
      </c>
      <c r="T2801" s="5" t="b">
        <v>0</v>
      </c>
      <c r="U2801" s="4">
        <f t="shared" si="358"/>
        <v>17165.68392431851</v>
      </c>
    </row>
    <row r="2802" spans="1:21" x14ac:dyDescent="0.2">
      <c r="A2802">
        <v>15628982782</v>
      </c>
      <c r="B2802" t="s">
        <v>2503</v>
      </c>
      <c r="D2802" s="9">
        <v>45898</v>
      </c>
      <c r="F2802" s="7">
        <f t="shared" si="364"/>
        <v>45898</v>
      </c>
      <c r="G2802" s="6">
        <f t="shared" si="359"/>
        <v>8</v>
      </c>
      <c r="H2802" s="6">
        <f t="shared" si="360"/>
        <v>29</v>
      </c>
      <c r="I2802" s="6">
        <f t="shared" si="361"/>
        <v>2025</v>
      </c>
      <c r="J2802" t="s">
        <v>4</v>
      </c>
      <c r="K2802" t="s">
        <v>5</v>
      </c>
      <c r="L2802">
        <v>3440</v>
      </c>
      <c r="M2802">
        <v>10941.4</v>
      </c>
      <c r="N2802" s="4">
        <f t="shared" si="362"/>
        <v>10.9414</v>
      </c>
      <c r="O2802" s="4">
        <f t="shared" si="363"/>
        <v>6.7986686593999996</v>
      </c>
      <c r="P2802" s="5" t="s">
        <v>847</v>
      </c>
      <c r="Q2802" t="str">
        <f>VLOOKUP(P2802,Key!$A$2:$C$460,2,FALSE)</f>
        <v>Home - MDR</v>
      </c>
      <c r="R2802" t="str">
        <f>VLOOKUP(P2802,Key!$A$2:$C$460,3,FALSE)</f>
        <v>Home - MDR</v>
      </c>
      <c r="S2802" t="str">
        <f>VLOOKUP(P2802,Key!$A$2:$D$460,4,FALSE)</f>
        <v>Home - MDR</v>
      </c>
      <c r="T2802" s="5" t="b">
        <v>0</v>
      </c>
      <c r="U2802" s="4">
        <f t="shared" si="358"/>
        <v>17172.482592977911</v>
      </c>
    </row>
    <row r="2803" spans="1:21" x14ac:dyDescent="0.2">
      <c r="A2803">
        <v>15642114428</v>
      </c>
      <c r="B2803" t="s">
        <v>2504</v>
      </c>
      <c r="D2803" s="9">
        <v>45899</v>
      </c>
      <c r="F2803" s="7">
        <f t="shared" si="364"/>
        <v>45899</v>
      </c>
      <c r="G2803" s="6">
        <f t="shared" si="359"/>
        <v>8</v>
      </c>
      <c r="H2803" s="6">
        <f t="shared" si="360"/>
        <v>30</v>
      </c>
      <c r="I2803" s="6">
        <f t="shared" si="361"/>
        <v>2025</v>
      </c>
      <c r="J2803" t="s">
        <v>6</v>
      </c>
      <c r="K2803" t="s">
        <v>5</v>
      </c>
      <c r="L2803">
        <v>3279</v>
      </c>
      <c r="M2803">
        <v>10461.6</v>
      </c>
      <c r="N2803" s="4">
        <f t="shared" si="362"/>
        <v>10.461600000000001</v>
      </c>
      <c r="O2803" s="4">
        <f t="shared" si="363"/>
        <v>6.5005348536000005</v>
      </c>
      <c r="P2803" s="5" t="s">
        <v>603</v>
      </c>
      <c r="Q2803" t="str">
        <f>VLOOKUP(P2803,Key!$A$2:$C$460,2,FALSE)</f>
        <v>California</v>
      </c>
      <c r="R2803" t="str">
        <f>VLOOKUP(P2803,Key!$A$2:$C$460,3,FALSE)</f>
        <v>USA</v>
      </c>
      <c r="S2803" t="str">
        <f>VLOOKUP(P2803,Key!$A$2:$D$460,4,FALSE)</f>
        <v>DOM</v>
      </c>
      <c r="T2803" s="5" t="b">
        <v>0</v>
      </c>
      <c r="U2803" s="4">
        <f t="shared" si="358"/>
        <v>17178.983127831511</v>
      </c>
    </row>
    <row r="2804" spans="1:21" x14ac:dyDescent="0.2">
      <c r="A2804">
        <v>15653578407</v>
      </c>
      <c r="B2804" t="s">
        <v>2505</v>
      </c>
      <c r="D2804" s="9">
        <v>45900</v>
      </c>
      <c r="F2804" s="7">
        <f t="shared" si="364"/>
        <v>45900</v>
      </c>
      <c r="G2804" s="6">
        <f t="shared" si="359"/>
        <v>8</v>
      </c>
      <c r="H2804" s="6">
        <f t="shared" si="360"/>
        <v>31</v>
      </c>
      <c r="I2804" s="6">
        <f t="shared" si="361"/>
        <v>2025</v>
      </c>
      <c r="J2804" t="s">
        <v>6</v>
      </c>
      <c r="K2804" t="s">
        <v>5</v>
      </c>
      <c r="L2804">
        <v>2731</v>
      </c>
      <c r="M2804">
        <v>8740.6</v>
      </c>
      <c r="N2804" s="4">
        <f t="shared" si="362"/>
        <v>8.7406000000000006</v>
      </c>
      <c r="O2804" s="4">
        <f t="shared" si="363"/>
        <v>5.4311553626000002</v>
      </c>
      <c r="P2804" s="5" t="s">
        <v>847</v>
      </c>
      <c r="Q2804" t="str">
        <f>VLOOKUP(P2804,Key!$A$2:$C$460,2,FALSE)</f>
        <v>Home - MDR</v>
      </c>
      <c r="R2804" t="str">
        <f>VLOOKUP(P2804,Key!$A$2:$C$460,3,FALSE)</f>
        <v>Home - MDR</v>
      </c>
      <c r="S2804" t="str">
        <f>VLOOKUP(P2804,Key!$A$2:$D$460,4,FALSE)</f>
        <v>Home - MDR</v>
      </c>
      <c r="T2804" s="5" t="b">
        <v>0</v>
      </c>
      <c r="U2804" s="4">
        <f t="shared" si="358"/>
        <v>17184.41428319411</v>
      </c>
    </row>
    <row r="2805" spans="1:21" x14ac:dyDescent="0.2">
      <c r="A2805">
        <v>15662830265</v>
      </c>
      <c r="B2805" t="s">
        <v>2506</v>
      </c>
      <c r="D2805" s="9">
        <v>45901</v>
      </c>
      <c r="F2805" s="7">
        <f t="shared" si="364"/>
        <v>45901</v>
      </c>
      <c r="G2805" s="6">
        <f t="shared" si="359"/>
        <v>9</v>
      </c>
      <c r="H2805" s="6">
        <f t="shared" si="360"/>
        <v>1</v>
      </c>
      <c r="I2805" s="6">
        <f t="shared" si="361"/>
        <v>2025</v>
      </c>
      <c r="J2805" t="s">
        <v>7</v>
      </c>
      <c r="K2805" t="s">
        <v>5</v>
      </c>
      <c r="L2805">
        <v>3621</v>
      </c>
      <c r="M2805">
        <v>11405.8</v>
      </c>
      <c r="N2805" s="4">
        <f t="shared" si="362"/>
        <v>11.405799999999999</v>
      </c>
      <c r="O2805" s="4">
        <f t="shared" si="363"/>
        <v>7.0872333517999992</v>
      </c>
      <c r="P2805" s="5" t="s">
        <v>847</v>
      </c>
      <c r="Q2805" t="str">
        <f>VLOOKUP(P2805,Key!$A$2:$C$460,2,FALSE)</f>
        <v>Home - MDR</v>
      </c>
      <c r="R2805" t="str">
        <f>VLOOKUP(P2805,Key!$A$2:$C$460,3,FALSE)</f>
        <v>Home - MDR</v>
      </c>
      <c r="S2805" t="str">
        <f>VLOOKUP(P2805,Key!$A$2:$D$460,4,FALSE)</f>
        <v>Home - MDR</v>
      </c>
      <c r="T2805" s="5" t="b">
        <v>0</v>
      </c>
      <c r="U2805" s="4">
        <f t="shared" si="358"/>
        <v>17191.501516545908</v>
      </c>
    </row>
    <row r="2806" spans="1:21" x14ac:dyDescent="0.2">
      <c r="A2806">
        <v>15674168846</v>
      </c>
      <c r="B2806" t="s">
        <v>2507</v>
      </c>
      <c r="D2806" s="9">
        <v>45902</v>
      </c>
      <c r="F2806" s="7">
        <f t="shared" si="364"/>
        <v>45902</v>
      </c>
      <c r="G2806" s="6">
        <f t="shared" si="359"/>
        <v>9</v>
      </c>
      <c r="H2806" s="6">
        <f t="shared" si="360"/>
        <v>2</v>
      </c>
      <c r="I2806" s="6">
        <f t="shared" si="361"/>
        <v>2025</v>
      </c>
      <c r="J2806" t="s">
        <v>7</v>
      </c>
      <c r="K2806" t="s">
        <v>5</v>
      </c>
      <c r="L2806">
        <v>3516</v>
      </c>
      <c r="M2806">
        <v>10922.1</v>
      </c>
      <c r="N2806" s="4">
        <f t="shared" si="362"/>
        <v>10.9221</v>
      </c>
      <c r="O2806" s="4">
        <f t="shared" si="363"/>
        <v>6.7866761991000004</v>
      </c>
      <c r="P2806" s="5" t="s">
        <v>847</v>
      </c>
      <c r="Q2806" t="str">
        <f>VLOOKUP(P2806,Key!$A$2:$C$460,2,FALSE)</f>
        <v>Home - MDR</v>
      </c>
      <c r="R2806" t="str">
        <f>VLOOKUP(P2806,Key!$A$2:$C$460,3,FALSE)</f>
        <v>Home - MDR</v>
      </c>
      <c r="S2806" t="str">
        <f>VLOOKUP(P2806,Key!$A$2:$D$460,4,FALSE)</f>
        <v>Home - MDR</v>
      </c>
      <c r="T2806" s="5" t="b">
        <v>0</v>
      </c>
      <c r="U2806" s="4">
        <f t="shared" si="358"/>
        <v>17198.288192745007</v>
      </c>
    </row>
    <row r="2807" spans="1:21" x14ac:dyDescent="0.2">
      <c r="A2807">
        <v>15684723558</v>
      </c>
      <c r="B2807" t="s">
        <v>2508</v>
      </c>
      <c r="D2807" s="9">
        <v>45903</v>
      </c>
      <c r="F2807" s="7">
        <f t="shared" si="364"/>
        <v>45903</v>
      </c>
      <c r="G2807" s="6">
        <f t="shared" si="359"/>
        <v>9</v>
      </c>
      <c r="H2807" s="6">
        <f t="shared" si="360"/>
        <v>3</v>
      </c>
      <c r="I2807" s="6">
        <f t="shared" si="361"/>
        <v>2025</v>
      </c>
      <c r="J2807" t="s">
        <v>4</v>
      </c>
      <c r="K2807" t="s">
        <v>5</v>
      </c>
      <c r="L2807">
        <v>3539</v>
      </c>
      <c r="M2807">
        <v>11295.2</v>
      </c>
      <c r="N2807" s="4">
        <f t="shared" si="362"/>
        <v>11.295200000000001</v>
      </c>
      <c r="O2807" s="4">
        <f t="shared" si="363"/>
        <v>7.0185097192000008</v>
      </c>
      <c r="P2807" s="5" t="s">
        <v>847</v>
      </c>
      <c r="Q2807" t="str">
        <f>VLOOKUP(P2807,Key!$A$2:$C$460,2,FALSE)</f>
        <v>Home - MDR</v>
      </c>
      <c r="R2807" t="str">
        <f>VLOOKUP(P2807,Key!$A$2:$C$460,3,FALSE)</f>
        <v>Home - MDR</v>
      </c>
      <c r="S2807" t="str">
        <f>VLOOKUP(P2807,Key!$A$2:$D$460,4,FALSE)</f>
        <v>Home - MDR</v>
      </c>
      <c r="T2807" s="5" t="b">
        <v>0</v>
      </c>
      <c r="U2807" s="4">
        <f t="shared" si="358"/>
        <v>17205.306702464208</v>
      </c>
    </row>
    <row r="2808" spans="1:21" x14ac:dyDescent="0.2">
      <c r="A2808">
        <v>15697590625</v>
      </c>
      <c r="B2808" t="s">
        <v>2509</v>
      </c>
      <c r="D2808" s="9">
        <v>45904</v>
      </c>
      <c r="F2808" s="7">
        <f t="shared" si="364"/>
        <v>45904</v>
      </c>
      <c r="G2808" s="6">
        <f t="shared" si="359"/>
        <v>9</v>
      </c>
      <c r="H2808" s="6">
        <f t="shared" si="360"/>
        <v>4</v>
      </c>
      <c r="I2808" s="6">
        <f t="shared" si="361"/>
        <v>2025</v>
      </c>
      <c r="J2808" t="s">
        <v>7</v>
      </c>
      <c r="K2808" t="s">
        <v>5</v>
      </c>
      <c r="L2808">
        <v>3338</v>
      </c>
      <c r="M2808">
        <v>10764.8</v>
      </c>
      <c r="N2808" s="4">
        <f t="shared" si="362"/>
        <v>10.764799999999999</v>
      </c>
      <c r="O2808" s="4">
        <f t="shared" si="363"/>
        <v>6.6889345408000001</v>
      </c>
      <c r="P2808" s="5" t="s">
        <v>847</v>
      </c>
      <c r="Q2808" t="str">
        <f>VLOOKUP(P2808,Key!$A$2:$C$460,2,FALSE)</f>
        <v>Home - MDR</v>
      </c>
      <c r="R2808" t="str">
        <f>VLOOKUP(P2808,Key!$A$2:$C$460,3,FALSE)</f>
        <v>Home - MDR</v>
      </c>
      <c r="S2808" t="str">
        <f>VLOOKUP(P2808,Key!$A$2:$D$460,4,FALSE)</f>
        <v>Home - MDR</v>
      </c>
      <c r="T2808" s="5" t="b">
        <v>0</v>
      </c>
      <c r="U2808" s="4">
        <f t="shared" si="358"/>
        <v>17211.995637005009</v>
      </c>
    </row>
    <row r="2809" spans="1:21" x14ac:dyDescent="0.2">
      <c r="A2809">
        <v>15708154033</v>
      </c>
      <c r="B2809" t="s">
        <v>2510</v>
      </c>
      <c r="D2809" s="9">
        <v>45905</v>
      </c>
      <c r="F2809" s="7">
        <f t="shared" si="364"/>
        <v>45905</v>
      </c>
      <c r="G2809" s="6">
        <f t="shared" si="359"/>
        <v>9</v>
      </c>
      <c r="H2809" s="6">
        <f t="shared" si="360"/>
        <v>5</v>
      </c>
      <c r="I2809" s="6">
        <f t="shared" si="361"/>
        <v>2025</v>
      </c>
      <c r="J2809" t="s">
        <v>4</v>
      </c>
      <c r="K2809" t="s">
        <v>5</v>
      </c>
      <c r="L2809">
        <v>3471</v>
      </c>
      <c r="M2809">
        <v>10962.9</v>
      </c>
      <c r="N2809" s="4">
        <f t="shared" si="362"/>
        <v>10.962899999999999</v>
      </c>
      <c r="O2809" s="4">
        <f t="shared" si="363"/>
        <v>6.8120281359000003</v>
      </c>
      <c r="P2809" s="5" t="s">
        <v>847</v>
      </c>
      <c r="Q2809" t="str">
        <f>VLOOKUP(P2809,Key!$A$2:$C$460,2,FALSE)</f>
        <v>Home - MDR</v>
      </c>
      <c r="R2809" t="str">
        <f>VLOOKUP(P2809,Key!$A$2:$C$460,3,FALSE)</f>
        <v>Home - MDR</v>
      </c>
      <c r="S2809" t="str">
        <f>VLOOKUP(P2809,Key!$A$2:$D$460,4,FALSE)</f>
        <v>Home - MDR</v>
      </c>
      <c r="T2809" s="5" t="b">
        <v>0</v>
      </c>
      <c r="U2809" s="4">
        <f t="shared" si="358"/>
        <v>17218.80766514091</v>
      </c>
    </row>
    <row r="2810" spans="1:21" x14ac:dyDescent="0.2">
      <c r="A2810">
        <v>15720545458</v>
      </c>
      <c r="B2810" t="s">
        <v>2511</v>
      </c>
      <c r="D2810" s="9">
        <v>45906</v>
      </c>
      <c r="F2810" s="7">
        <f t="shared" si="364"/>
        <v>45906</v>
      </c>
      <c r="G2810" s="6">
        <f t="shared" si="359"/>
        <v>9</v>
      </c>
      <c r="H2810" s="6">
        <f t="shared" si="360"/>
        <v>6</v>
      </c>
      <c r="I2810" s="6">
        <f t="shared" si="361"/>
        <v>2025</v>
      </c>
      <c r="J2810" t="s">
        <v>7</v>
      </c>
      <c r="K2810" t="s">
        <v>5</v>
      </c>
      <c r="L2810">
        <v>3397</v>
      </c>
      <c r="M2810">
        <v>10743.8</v>
      </c>
      <c r="N2810" s="4">
        <f t="shared" si="362"/>
        <v>10.743799999999998</v>
      </c>
      <c r="O2810" s="4">
        <f t="shared" si="363"/>
        <v>6.6758857497999999</v>
      </c>
      <c r="P2810" s="5" t="s">
        <v>847</v>
      </c>
      <c r="Q2810" t="str">
        <f>VLOOKUP(P2810,Key!$A$2:$C$460,2,FALSE)</f>
        <v>Home - MDR</v>
      </c>
      <c r="R2810" t="str">
        <f>VLOOKUP(P2810,Key!$A$2:$C$460,3,FALSE)</f>
        <v>Home - MDR</v>
      </c>
      <c r="S2810" t="str">
        <f>VLOOKUP(P2810,Key!$A$2:$D$460,4,FALSE)</f>
        <v>Home - MDR</v>
      </c>
      <c r="T2810" s="5" t="b">
        <v>0</v>
      </c>
      <c r="U2810" s="4">
        <f t="shared" si="358"/>
        <v>17225.483550890709</v>
      </c>
    </row>
    <row r="2811" spans="1:21" x14ac:dyDescent="0.2">
      <c r="A2811">
        <v>15733048591</v>
      </c>
      <c r="B2811" t="s">
        <v>2512</v>
      </c>
      <c r="D2811" s="9">
        <v>45907</v>
      </c>
      <c r="F2811" s="7">
        <f t="shared" si="364"/>
        <v>45907</v>
      </c>
      <c r="G2811" s="6">
        <f t="shared" si="359"/>
        <v>9</v>
      </c>
      <c r="H2811" s="6">
        <f t="shared" si="360"/>
        <v>7</v>
      </c>
      <c r="I2811" s="6">
        <f t="shared" si="361"/>
        <v>2025</v>
      </c>
      <c r="J2811" t="s">
        <v>7</v>
      </c>
      <c r="K2811" t="s">
        <v>5</v>
      </c>
      <c r="L2811">
        <v>2173</v>
      </c>
      <c r="M2811">
        <v>7021.5</v>
      </c>
      <c r="N2811" s="4">
        <f t="shared" si="362"/>
        <v>7.0214999999999996</v>
      </c>
      <c r="O2811" s="4">
        <f t="shared" si="363"/>
        <v>4.3629564765</v>
      </c>
      <c r="P2811" s="5" t="s">
        <v>847</v>
      </c>
      <c r="Q2811" t="str">
        <f>VLOOKUP(P2811,Key!$A$2:$C$460,2,FALSE)</f>
        <v>Home - MDR</v>
      </c>
      <c r="R2811" t="str">
        <f>VLOOKUP(P2811,Key!$A$2:$C$460,3,FALSE)</f>
        <v>Home - MDR</v>
      </c>
      <c r="S2811" t="str">
        <f>VLOOKUP(P2811,Key!$A$2:$D$460,4,FALSE)</f>
        <v>Home - MDR</v>
      </c>
      <c r="T2811" s="5" t="b">
        <v>0</v>
      </c>
      <c r="U2811" s="4">
        <f t="shared" ref="U2811:U2833" si="365">IF(K2811="Run",O2811,0)+U2810</f>
        <v>17229.846507367209</v>
      </c>
    </row>
    <row r="2812" spans="1:21" x14ac:dyDescent="0.2">
      <c r="A2812">
        <v>15741891871</v>
      </c>
      <c r="B2812" t="s">
        <v>2513</v>
      </c>
      <c r="D2812" s="9">
        <v>45908</v>
      </c>
      <c r="F2812" s="7">
        <f t="shared" si="364"/>
        <v>45908</v>
      </c>
      <c r="G2812" s="6">
        <f t="shared" si="359"/>
        <v>9</v>
      </c>
      <c r="H2812" s="6">
        <f t="shared" si="360"/>
        <v>8</v>
      </c>
      <c r="I2812" s="6">
        <f t="shared" si="361"/>
        <v>2025</v>
      </c>
      <c r="J2812" t="s">
        <v>4</v>
      </c>
      <c r="K2812" t="s">
        <v>5</v>
      </c>
      <c r="L2812">
        <v>3384</v>
      </c>
      <c r="M2812">
        <v>11002.2</v>
      </c>
      <c r="N2812" s="4">
        <f t="shared" si="362"/>
        <v>11.0022</v>
      </c>
      <c r="O2812" s="4">
        <f t="shared" si="363"/>
        <v>6.8364480162000003</v>
      </c>
      <c r="P2812" s="5" t="s">
        <v>847</v>
      </c>
      <c r="Q2812" t="str">
        <f>VLOOKUP(P2812,Key!$A$2:$C$460,2,FALSE)</f>
        <v>Home - MDR</v>
      </c>
      <c r="R2812" t="str">
        <f>VLOOKUP(P2812,Key!$A$2:$C$460,3,FALSE)</f>
        <v>Home - MDR</v>
      </c>
      <c r="S2812" t="str">
        <f>VLOOKUP(P2812,Key!$A$2:$D$460,4,FALSE)</f>
        <v>Home - MDR</v>
      </c>
      <c r="T2812" s="5" t="b">
        <v>0</v>
      </c>
      <c r="U2812" s="4">
        <f t="shared" si="365"/>
        <v>17236.68295538341</v>
      </c>
    </row>
    <row r="2813" spans="1:21" x14ac:dyDescent="0.2">
      <c r="A2813">
        <v>15754217691</v>
      </c>
      <c r="B2813" t="s">
        <v>2514</v>
      </c>
      <c r="D2813" s="9">
        <v>45909</v>
      </c>
      <c r="F2813" s="7">
        <f t="shared" si="364"/>
        <v>45909</v>
      </c>
      <c r="G2813" s="6">
        <f t="shared" si="359"/>
        <v>9</v>
      </c>
      <c r="H2813" s="6">
        <f t="shared" si="360"/>
        <v>9</v>
      </c>
      <c r="I2813" s="6">
        <f t="shared" si="361"/>
        <v>2025</v>
      </c>
      <c r="J2813" t="s">
        <v>4</v>
      </c>
      <c r="K2813" t="s">
        <v>5</v>
      </c>
      <c r="L2813">
        <v>3385</v>
      </c>
      <c r="M2813">
        <v>10701.4</v>
      </c>
      <c r="N2813" s="4">
        <f t="shared" si="362"/>
        <v>10.7014</v>
      </c>
      <c r="O2813" s="4">
        <f t="shared" si="363"/>
        <v>6.6495396193999996</v>
      </c>
      <c r="P2813" s="5" t="s">
        <v>847</v>
      </c>
      <c r="Q2813" t="str">
        <f>VLOOKUP(P2813,Key!$A$2:$C$460,2,FALSE)</f>
        <v>Home - MDR</v>
      </c>
      <c r="R2813" t="str">
        <f>VLOOKUP(P2813,Key!$A$2:$C$460,3,FALSE)</f>
        <v>Home - MDR</v>
      </c>
      <c r="S2813" t="str">
        <f>VLOOKUP(P2813,Key!$A$2:$D$460,4,FALSE)</f>
        <v>Home - MDR</v>
      </c>
      <c r="T2813" s="5" t="b">
        <v>0</v>
      </c>
      <c r="U2813" s="4">
        <f t="shared" si="365"/>
        <v>17243.332495002811</v>
      </c>
    </row>
    <row r="2814" spans="1:21" x14ac:dyDescent="0.2">
      <c r="A2814">
        <v>15765916387</v>
      </c>
      <c r="B2814" t="s">
        <v>2515</v>
      </c>
      <c r="D2814" s="9">
        <v>45910</v>
      </c>
      <c r="F2814" s="7">
        <f t="shared" si="364"/>
        <v>45910</v>
      </c>
      <c r="G2814" s="6">
        <f t="shared" si="359"/>
        <v>9</v>
      </c>
      <c r="H2814" s="6">
        <f t="shared" si="360"/>
        <v>10</v>
      </c>
      <c r="I2814" s="6">
        <f t="shared" si="361"/>
        <v>2025</v>
      </c>
      <c r="J2814" t="s">
        <v>4</v>
      </c>
      <c r="K2814" t="s">
        <v>5</v>
      </c>
      <c r="L2814">
        <v>3605</v>
      </c>
      <c r="M2814">
        <v>11463.6</v>
      </c>
      <c r="N2814" s="4">
        <f t="shared" si="362"/>
        <v>11.4636</v>
      </c>
      <c r="O2814" s="4">
        <f t="shared" si="363"/>
        <v>7.1231485956</v>
      </c>
      <c r="P2814" s="5" t="s">
        <v>847</v>
      </c>
      <c r="Q2814" t="str">
        <f>VLOOKUP(P2814,Key!$A$2:$C$460,2,FALSE)</f>
        <v>Home - MDR</v>
      </c>
      <c r="R2814" t="str">
        <f>VLOOKUP(P2814,Key!$A$2:$C$460,3,FALSE)</f>
        <v>Home - MDR</v>
      </c>
      <c r="S2814" t="str">
        <f>VLOOKUP(P2814,Key!$A$2:$D$460,4,FALSE)</f>
        <v>Home - MDR</v>
      </c>
      <c r="T2814" s="5" t="b">
        <v>0</v>
      </c>
      <c r="U2814" s="4">
        <f t="shared" si="365"/>
        <v>17250.455643598412</v>
      </c>
    </row>
    <row r="2815" spans="1:21" x14ac:dyDescent="0.2">
      <c r="A2815">
        <v>15782137163</v>
      </c>
      <c r="B2815" t="s">
        <v>2516</v>
      </c>
      <c r="D2815" s="9">
        <v>45911</v>
      </c>
      <c r="F2815" s="7">
        <f t="shared" si="364"/>
        <v>45911</v>
      </c>
      <c r="G2815" s="6">
        <f t="shared" si="359"/>
        <v>9</v>
      </c>
      <c r="H2815" s="6">
        <f t="shared" si="360"/>
        <v>11</v>
      </c>
      <c r="I2815" s="6">
        <f t="shared" si="361"/>
        <v>2025</v>
      </c>
      <c r="J2815" t="s">
        <v>1117</v>
      </c>
      <c r="K2815" t="s">
        <v>5</v>
      </c>
      <c r="L2815">
        <v>3600</v>
      </c>
      <c r="M2815">
        <v>11426.4</v>
      </c>
      <c r="N2815" s="4">
        <f t="shared" si="362"/>
        <v>11.426399999999999</v>
      </c>
      <c r="O2815" s="4">
        <f t="shared" si="363"/>
        <v>7.1000335944000001</v>
      </c>
      <c r="P2815" s="5" t="s">
        <v>847</v>
      </c>
      <c r="Q2815" t="str">
        <f>VLOOKUP(P2815,Key!$A$2:$C$460,2,FALSE)</f>
        <v>Home - MDR</v>
      </c>
      <c r="R2815" t="str">
        <f>VLOOKUP(P2815,Key!$A$2:$C$460,3,FALSE)</f>
        <v>Home - MDR</v>
      </c>
      <c r="S2815" t="str">
        <f>VLOOKUP(P2815,Key!$A$2:$D$460,4,FALSE)</f>
        <v>Home - MDR</v>
      </c>
      <c r="T2815" s="5" t="b">
        <v>1</v>
      </c>
      <c r="U2815" s="4">
        <f t="shared" si="365"/>
        <v>17257.555677192813</v>
      </c>
    </row>
    <row r="2816" spans="1:21" x14ac:dyDescent="0.2">
      <c r="A2816">
        <v>15789373665</v>
      </c>
      <c r="B2816" t="s">
        <v>2517</v>
      </c>
      <c r="D2816" s="9">
        <v>45912</v>
      </c>
      <c r="F2816" s="7">
        <f t="shared" si="364"/>
        <v>45912</v>
      </c>
      <c r="G2816" s="6">
        <f t="shared" si="359"/>
        <v>9</v>
      </c>
      <c r="H2816" s="6">
        <f t="shared" si="360"/>
        <v>12</v>
      </c>
      <c r="I2816" s="6">
        <f t="shared" si="361"/>
        <v>2025</v>
      </c>
      <c r="J2816" t="s">
        <v>7</v>
      </c>
      <c r="K2816" t="s">
        <v>5</v>
      </c>
      <c r="L2816">
        <v>3123</v>
      </c>
      <c r="M2816">
        <v>10054.5</v>
      </c>
      <c r="N2816" s="4">
        <f t="shared" si="362"/>
        <v>10.054500000000001</v>
      </c>
      <c r="O2816" s="4">
        <f t="shared" si="363"/>
        <v>6.2475747195000002</v>
      </c>
      <c r="P2816" s="5" t="s">
        <v>847</v>
      </c>
      <c r="Q2816" t="str">
        <f>VLOOKUP(P2816,Key!$A$2:$C$460,2,FALSE)</f>
        <v>Home - MDR</v>
      </c>
      <c r="R2816" t="str">
        <f>VLOOKUP(P2816,Key!$A$2:$C$460,3,FALSE)</f>
        <v>Home - MDR</v>
      </c>
      <c r="S2816" t="str">
        <f>VLOOKUP(P2816,Key!$A$2:$D$460,4,FALSE)</f>
        <v>Home - MDR</v>
      </c>
      <c r="T2816" s="5" t="b">
        <v>0</v>
      </c>
      <c r="U2816" s="4">
        <f t="shared" si="365"/>
        <v>17263.803251912312</v>
      </c>
    </row>
    <row r="2817" spans="1:21" x14ac:dyDescent="0.2">
      <c r="A2817">
        <v>15800739748</v>
      </c>
      <c r="B2817" t="s">
        <v>2518</v>
      </c>
      <c r="D2817" s="9">
        <v>45913</v>
      </c>
      <c r="F2817" s="7">
        <f t="shared" si="364"/>
        <v>45913</v>
      </c>
      <c r="G2817" s="6">
        <f t="shared" si="359"/>
        <v>9</v>
      </c>
      <c r="H2817" s="6">
        <f t="shared" si="360"/>
        <v>13</v>
      </c>
      <c r="I2817" s="6">
        <f t="shared" si="361"/>
        <v>2025</v>
      </c>
      <c r="J2817" t="s">
        <v>7</v>
      </c>
      <c r="K2817" t="s">
        <v>5</v>
      </c>
      <c r="L2817">
        <v>3614</v>
      </c>
      <c r="M2817">
        <v>11422.8</v>
      </c>
      <c r="N2817" s="4">
        <f t="shared" si="362"/>
        <v>11.422799999999999</v>
      </c>
      <c r="O2817" s="4">
        <f t="shared" si="363"/>
        <v>7.0977966588000001</v>
      </c>
      <c r="P2817" s="5" t="s">
        <v>847</v>
      </c>
      <c r="Q2817" t="str">
        <f>VLOOKUP(P2817,Key!$A$2:$C$460,2,FALSE)</f>
        <v>Home - MDR</v>
      </c>
      <c r="R2817" t="str">
        <f>VLOOKUP(P2817,Key!$A$2:$C$460,3,FALSE)</f>
        <v>Home - MDR</v>
      </c>
      <c r="S2817" t="str">
        <f>VLOOKUP(P2817,Key!$A$2:$D$460,4,FALSE)</f>
        <v>Home - MDR</v>
      </c>
      <c r="T2817" s="5" t="b">
        <v>0</v>
      </c>
      <c r="U2817" s="4">
        <f t="shared" si="365"/>
        <v>17270.901048571111</v>
      </c>
    </row>
    <row r="2818" spans="1:21" x14ac:dyDescent="0.2">
      <c r="A2818">
        <v>15812660325</v>
      </c>
      <c r="B2818" t="s">
        <v>2519</v>
      </c>
      <c r="D2818" s="9">
        <v>45914</v>
      </c>
      <c r="F2818" s="7">
        <f t="shared" si="364"/>
        <v>45914</v>
      </c>
      <c r="G2818" s="6">
        <f t="shared" si="359"/>
        <v>9</v>
      </c>
      <c r="H2818" s="6">
        <f t="shared" si="360"/>
        <v>14</v>
      </c>
      <c r="I2818" s="6">
        <f t="shared" si="361"/>
        <v>2025</v>
      </c>
      <c r="J2818" t="s">
        <v>7</v>
      </c>
      <c r="K2818" t="s">
        <v>5</v>
      </c>
      <c r="L2818">
        <v>2300</v>
      </c>
      <c r="M2818">
        <v>7414.4</v>
      </c>
      <c r="N2818" s="4">
        <f t="shared" si="362"/>
        <v>7.4143999999999997</v>
      </c>
      <c r="O2818" s="4">
        <f t="shared" si="363"/>
        <v>4.6070931424000001</v>
      </c>
      <c r="P2818" s="5" t="s">
        <v>847</v>
      </c>
      <c r="Q2818" t="str">
        <f>VLOOKUP(P2818,Key!$A$2:$C$460,2,FALSE)</f>
        <v>Home - MDR</v>
      </c>
      <c r="R2818" t="str">
        <f>VLOOKUP(P2818,Key!$A$2:$C$460,3,FALSE)</f>
        <v>Home - MDR</v>
      </c>
      <c r="S2818" t="str">
        <f>VLOOKUP(P2818,Key!$A$2:$D$460,4,FALSE)</f>
        <v>Home - MDR</v>
      </c>
      <c r="T2818" s="5" t="b">
        <v>0</v>
      </c>
      <c r="U2818" s="4">
        <f t="shared" si="365"/>
        <v>17275.508141713512</v>
      </c>
    </row>
    <row r="2819" spans="1:21" x14ac:dyDescent="0.2">
      <c r="A2819">
        <v>15821935822</v>
      </c>
      <c r="B2819" t="s">
        <v>2520</v>
      </c>
      <c r="D2819" s="9">
        <v>45915</v>
      </c>
      <c r="F2819" s="7">
        <f t="shared" si="364"/>
        <v>45915</v>
      </c>
      <c r="G2819" s="6">
        <f t="shared" si="359"/>
        <v>9</v>
      </c>
      <c r="H2819" s="6">
        <f t="shared" si="360"/>
        <v>15</v>
      </c>
      <c r="I2819" s="6">
        <f t="shared" si="361"/>
        <v>2025</v>
      </c>
      <c r="J2819" t="s">
        <v>4</v>
      </c>
      <c r="K2819" t="s">
        <v>5</v>
      </c>
      <c r="L2819">
        <v>3370</v>
      </c>
      <c r="M2819">
        <v>10992.1</v>
      </c>
      <c r="N2819" s="4">
        <f t="shared" si="362"/>
        <v>10.992100000000001</v>
      </c>
      <c r="O2819" s="4">
        <f t="shared" si="363"/>
        <v>6.8301721690999999</v>
      </c>
      <c r="P2819" s="5" t="s">
        <v>847</v>
      </c>
      <c r="Q2819" t="str">
        <f>VLOOKUP(P2819,Key!$A$2:$C$460,2,FALSE)</f>
        <v>Home - MDR</v>
      </c>
      <c r="R2819" t="str">
        <f>VLOOKUP(P2819,Key!$A$2:$C$460,3,FALSE)</f>
        <v>Home - MDR</v>
      </c>
      <c r="S2819" t="str">
        <f>VLOOKUP(P2819,Key!$A$2:$D$460,4,FALSE)</f>
        <v>Home - MDR</v>
      </c>
      <c r="T2819" s="5" t="b">
        <v>0</v>
      </c>
      <c r="U2819" s="4">
        <f t="shared" si="365"/>
        <v>17282.33831388261</v>
      </c>
    </row>
    <row r="2820" spans="1:21" x14ac:dyDescent="0.2">
      <c r="A2820">
        <v>15833650736</v>
      </c>
      <c r="B2820" t="s">
        <v>2521</v>
      </c>
      <c r="D2820" s="9">
        <v>45916</v>
      </c>
      <c r="F2820" s="7">
        <f t="shared" si="364"/>
        <v>45916</v>
      </c>
      <c r="G2820" s="6">
        <f t="shared" si="359"/>
        <v>9</v>
      </c>
      <c r="H2820" s="6">
        <f t="shared" si="360"/>
        <v>16</v>
      </c>
      <c r="I2820" s="6">
        <f t="shared" si="361"/>
        <v>2025</v>
      </c>
      <c r="J2820" t="s">
        <v>4</v>
      </c>
      <c r="K2820" t="s">
        <v>5</v>
      </c>
      <c r="L2820">
        <v>3514</v>
      </c>
      <c r="M2820">
        <v>11398.4</v>
      </c>
      <c r="N2820" s="4">
        <f t="shared" si="362"/>
        <v>11.398399999999999</v>
      </c>
      <c r="O2820" s="4">
        <f t="shared" si="363"/>
        <v>7.0826352064</v>
      </c>
      <c r="P2820" s="5" t="s">
        <v>847</v>
      </c>
      <c r="Q2820" t="str">
        <f>VLOOKUP(P2820,Key!$A$2:$C$460,2,FALSE)</f>
        <v>Home - MDR</v>
      </c>
      <c r="R2820" t="str">
        <f>VLOOKUP(P2820,Key!$A$2:$C$460,3,FALSE)</f>
        <v>Home - MDR</v>
      </c>
      <c r="S2820" t="str">
        <f>VLOOKUP(P2820,Key!$A$2:$D$460,4,FALSE)</f>
        <v>Home - MDR</v>
      </c>
      <c r="T2820" s="5" t="b">
        <v>0</v>
      </c>
      <c r="U2820" s="4">
        <f t="shared" si="365"/>
        <v>17289.42094908901</v>
      </c>
    </row>
    <row r="2821" spans="1:21" x14ac:dyDescent="0.2">
      <c r="A2821">
        <v>15844711184</v>
      </c>
      <c r="B2821" t="s">
        <v>2522</v>
      </c>
      <c r="D2821" s="9">
        <v>45917</v>
      </c>
      <c r="F2821" s="7">
        <f t="shared" si="364"/>
        <v>45917</v>
      </c>
      <c r="G2821" s="6">
        <f t="shared" si="359"/>
        <v>9</v>
      </c>
      <c r="H2821" s="6">
        <f t="shared" si="360"/>
        <v>17</v>
      </c>
      <c r="I2821" s="6">
        <f t="shared" si="361"/>
        <v>2025</v>
      </c>
      <c r="J2821" t="s">
        <v>4</v>
      </c>
      <c r="K2821" t="s">
        <v>5</v>
      </c>
      <c r="L2821">
        <v>3323</v>
      </c>
      <c r="M2821">
        <v>10637.1</v>
      </c>
      <c r="N2821" s="4">
        <f t="shared" si="362"/>
        <v>10.6371</v>
      </c>
      <c r="O2821" s="4">
        <f t="shared" si="363"/>
        <v>6.6095854641000003</v>
      </c>
      <c r="P2821" s="5" t="s">
        <v>847</v>
      </c>
      <c r="Q2821" t="str">
        <f>VLOOKUP(P2821,Key!$A$2:$C$460,2,FALSE)</f>
        <v>Home - MDR</v>
      </c>
      <c r="R2821" t="str">
        <f>VLOOKUP(P2821,Key!$A$2:$C$460,3,FALSE)</f>
        <v>Home - MDR</v>
      </c>
      <c r="S2821" t="str">
        <f>VLOOKUP(P2821,Key!$A$2:$D$460,4,FALSE)</f>
        <v>Home - MDR</v>
      </c>
      <c r="T2821" s="5" t="b">
        <v>0</v>
      </c>
      <c r="U2821" s="4">
        <f t="shared" si="365"/>
        <v>17296.030534553109</v>
      </c>
    </row>
    <row r="2822" spans="1:21" x14ac:dyDescent="0.2">
      <c r="A2822">
        <v>15858314746</v>
      </c>
      <c r="B2822" t="s">
        <v>2523</v>
      </c>
      <c r="D2822" s="9">
        <v>45918</v>
      </c>
      <c r="F2822" s="7">
        <f t="shared" si="364"/>
        <v>45918</v>
      </c>
      <c r="G2822" s="6">
        <f t="shared" si="359"/>
        <v>9</v>
      </c>
      <c r="H2822" s="6">
        <f t="shared" si="360"/>
        <v>18</v>
      </c>
      <c r="I2822" s="6">
        <f t="shared" si="361"/>
        <v>2025</v>
      </c>
      <c r="J2822" t="s">
        <v>6</v>
      </c>
      <c r="K2822" t="s">
        <v>5</v>
      </c>
      <c r="L2822">
        <v>3447</v>
      </c>
      <c r="M2822">
        <v>10786.1</v>
      </c>
      <c r="N2822" s="4">
        <f t="shared" si="362"/>
        <v>10.786100000000001</v>
      </c>
      <c r="O2822" s="4">
        <f t="shared" si="363"/>
        <v>6.7021697431000007</v>
      </c>
      <c r="P2822" s="5" t="s">
        <v>847</v>
      </c>
      <c r="Q2822" t="str">
        <f>VLOOKUP(P2822,Key!$A$2:$C$460,2,FALSE)</f>
        <v>Home - MDR</v>
      </c>
      <c r="R2822" t="str">
        <f>VLOOKUP(P2822,Key!$A$2:$C$460,3,FALSE)</f>
        <v>Home - MDR</v>
      </c>
      <c r="S2822" t="str">
        <f>VLOOKUP(P2822,Key!$A$2:$D$460,4,FALSE)</f>
        <v>Home - MDR</v>
      </c>
      <c r="T2822" s="5" t="b">
        <v>0</v>
      </c>
      <c r="U2822" s="4">
        <f t="shared" si="365"/>
        <v>17302.73270429621</v>
      </c>
    </row>
    <row r="2823" spans="1:21" x14ac:dyDescent="0.2">
      <c r="A2823">
        <v>15867624824</v>
      </c>
      <c r="B2823" t="s">
        <v>2524</v>
      </c>
      <c r="D2823" s="9">
        <v>45919</v>
      </c>
      <c r="F2823" s="7">
        <f t="shared" si="364"/>
        <v>45919</v>
      </c>
      <c r="G2823" s="6">
        <f t="shared" si="359"/>
        <v>9</v>
      </c>
      <c r="H2823" s="6">
        <f t="shared" si="360"/>
        <v>19</v>
      </c>
      <c r="I2823" s="6">
        <f t="shared" si="361"/>
        <v>2025</v>
      </c>
      <c r="J2823" t="s">
        <v>4</v>
      </c>
      <c r="K2823" t="s">
        <v>5</v>
      </c>
      <c r="L2823">
        <v>3411</v>
      </c>
      <c r="M2823">
        <v>10690.6</v>
      </c>
      <c r="N2823" s="4">
        <f t="shared" si="362"/>
        <v>10.6906</v>
      </c>
      <c r="O2823" s="4">
        <f t="shared" si="363"/>
        <v>6.6428288126000004</v>
      </c>
      <c r="P2823" s="5" t="s">
        <v>847</v>
      </c>
      <c r="Q2823" t="str">
        <f>VLOOKUP(P2823,Key!$A$2:$C$460,2,FALSE)</f>
        <v>Home - MDR</v>
      </c>
      <c r="R2823" t="str">
        <f>VLOOKUP(P2823,Key!$A$2:$C$460,3,FALSE)</f>
        <v>Home - MDR</v>
      </c>
      <c r="S2823" t="str">
        <f>VLOOKUP(P2823,Key!$A$2:$D$460,4,FALSE)</f>
        <v>Home - MDR</v>
      </c>
      <c r="T2823" s="5" t="b">
        <v>0</v>
      </c>
      <c r="U2823" s="4">
        <f t="shared" si="365"/>
        <v>17309.37553310881</v>
      </c>
    </row>
    <row r="2824" spans="1:21" x14ac:dyDescent="0.2">
      <c r="A2824">
        <v>15879374538</v>
      </c>
      <c r="B2824" t="s">
        <v>2525</v>
      </c>
      <c r="D2824" s="9">
        <v>45920</v>
      </c>
      <c r="F2824" s="7">
        <f t="shared" si="364"/>
        <v>45920</v>
      </c>
      <c r="G2824" s="6">
        <f t="shared" si="359"/>
        <v>9</v>
      </c>
      <c r="H2824" s="6">
        <f t="shared" si="360"/>
        <v>20</v>
      </c>
      <c r="I2824" s="6">
        <f t="shared" si="361"/>
        <v>2025</v>
      </c>
      <c r="J2824" t="s">
        <v>4</v>
      </c>
      <c r="K2824" t="s">
        <v>5</v>
      </c>
      <c r="L2824">
        <v>3720</v>
      </c>
      <c r="M2824">
        <v>11477.7</v>
      </c>
      <c r="N2824" s="4">
        <f t="shared" si="362"/>
        <v>11.4777</v>
      </c>
      <c r="O2824" s="4">
        <f t="shared" si="363"/>
        <v>7.1319099267000006</v>
      </c>
      <c r="P2824" s="5" t="s">
        <v>847</v>
      </c>
      <c r="Q2824" t="str">
        <f>VLOOKUP(P2824,Key!$A$2:$C$460,2,FALSE)</f>
        <v>Home - MDR</v>
      </c>
      <c r="R2824" t="str">
        <f>VLOOKUP(P2824,Key!$A$2:$C$460,3,FALSE)</f>
        <v>Home - MDR</v>
      </c>
      <c r="S2824" t="str">
        <f>VLOOKUP(P2824,Key!$A$2:$D$460,4,FALSE)</f>
        <v>Home - MDR</v>
      </c>
      <c r="T2824" s="5" t="b">
        <v>0</v>
      </c>
      <c r="U2824" s="4">
        <f t="shared" si="365"/>
        <v>17316.507443035509</v>
      </c>
    </row>
    <row r="2825" spans="1:21" x14ac:dyDescent="0.2">
      <c r="A2825">
        <v>15904473530</v>
      </c>
      <c r="B2825" t="s">
        <v>2526</v>
      </c>
      <c r="D2825" s="9">
        <v>45922</v>
      </c>
      <c r="F2825" s="7">
        <f t="shared" si="364"/>
        <v>45922</v>
      </c>
      <c r="G2825" s="6">
        <f t="shared" si="359"/>
        <v>9</v>
      </c>
      <c r="H2825" s="6">
        <f t="shared" si="360"/>
        <v>22</v>
      </c>
      <c r="I2825" s="6">
        <f t="shared" si="361"/>
        <v>2025</v>
      </c>
      <c r="J2825" t="s">
        <v>6</v>
      </c>
      <c r="K2825" t="s">
        <v>5</v>
      </c>
      <c r="L2825">
        <v>3473</v>
      </c>
      <c r="M2825">
        <v>10897.3</v>
      </c>
      <c r="N2825" s="4">
        <f t="shared" si="362"/>
        <v>10.8973</v>
      </c>
      <c r="O2825" s="4">
        <f t="shared" si="363"/>
        <v>6.7712661982999993</v>
      </c>
      <c r="P2825" s="5" t="s">
        <v>847</v>
      </c>
      <c r="Q2825" t="str">
        <f>VLOOKUP(P2825,Key!$A$2:$C$460,2,FALSE)</f>
        <v>Home - MDR</v>
      </c>
      <c r="R2825" t="str">
        <f>VLOOKUP(P2825,Key!$A$2:$C$460,3,FALSE)</f>
        <v>Home - MDR</v>
      </c>
      <c r="S2825" t="str">
        <f>VLOOKUP(P2825,Key!$A$2:$D$460,4,FALSE)</f>
        <v>Home - MDR</v>
      </c>
      <c r="T2825" s="5" t="b">
        <v>0</v>
      </c>
      <c r="U2825" s="4">
        <f t="shared" si="365"/>
        <v>17323.278709233808</v>
      </c>
    </row>
    <row r="2826" spans="1:21" x14ac:dyDescent="0.2">
      <c r="A2826">
        <v>15912186027</v>
      </c>
      <c r="B2826" t="s">
        <v>2527</v>
      </c>
      <c r="D2826" s="9">
        <v>45923</v>
      </c>
      <c r="F2826" s="7">
        <f t="shared" si="364"/>
        <v>45923</v>
      </c>
      <c r="G2826" s="6">
        <f t="shared" si="359"/>
        <v>9</v>
      </c>
      <c r="H2826" s="6">
        <f t="shared" si="360"/>
        <v>23</v>
      </c>
      <c r="I2826" s="6">
        <f t="shared" si="361"/>
        <v>2025</v>
      </c>
      <c r="J2826" t="s">
        <v>4</v>
      </c>
      <c r="K2826" t="s">
        <v>5</v>
      </c>
      <c r="L2826">
        <v>3584</v>
      </c>
      <c r="M2826">
        <v>11495.3</v>
      </c>
      <c r="N2826" s="4">
        <f t="shared" si="362"/>
        <v>11.495299999999999</v>
      </c>
      <c r="O2826" s="4">
        <f t="shared" si="363"/>
        <v>7.1428460562999998</v>
      </c>
      <c r="P2826" s="5" t="s">
        <v>847</v>
      </c>
      <c r="Q2826" t="str">
        <f>VLOOKUP(P2826,Key!$A$2:$C$460,2,FALSE)</f>
        <v>Home - MDR</v>
      </c>
      <c r="R2826" t="str">
        <f>VLOOKUP(P2826,Key!$A$2:$C$460,3,FALSE)</f>
        <v>Home - MDR</v>
      </c>
      <c r="S2826" t="str">
        <f>VLOOKUP(P2826,Key!$A$2:$D$460,4,FALSE)</f>
        <v>Home - MDR</v>
      </c>
      <c r="T2826" s="5" t="b">
        <v>0</v>
      </c>
      <c r="U2826" s="4">
        <f t="shared" si="365"/>
        <v>17330.421555290108</v>
      </c>
    </row>
    <row r="2827" spans="1:21" x14ac:dyDescent="0.2">
      <c r="A2827">
        <v>15925656367</v>
      </c>
      <c r="B2827" t="s">
        <v>2528</v>
      </c>
      <c r="D2827" s="9">
        <v>45924</v>
      </c>
      <c r="F2827" s="7">
        <f t="shared" si="364"/>
        <v>45924</v>
      </c>
      <c r="G2827" s="6">
        <f t="shared" si="359"/>
        <v>9</v>
      </c>
      <c r="H2827" s="6">
        <f t="shared" si="360"/>
        <v>24</v>
      </c>
      <c r="I2827" s="6">
        <f t="shared" si="361"/>
        <v>2025</v>
      </c>
      <c r="J2827" t="s">
        <v>6</v>
      </c>
      <c r="K2827" t="s">
        <v>5</v>
      </c>
      <c r="L2827">
        <v>3545</v>
      </c>
      <c r="M2827">
        <v>11440.2</v>
      </c>
      <c r="N2827" s="4">
        <f t="shared" si="362"/>
        <v>11.440200000000001</v>
      </c>
      <c r="O2827" s="4">
        <f t="shared" si="363"/>
        <v>7.1086085142000002</v>
      </c>
      <c r="P2827" s="5" t="s">
        <v>847</v>
      </c>
      <c r="Q2827" t="str">
        <f>VLOOKUP(P2827,Key!$A$2:$C$460,2,FALSE)</f>
        <v>Home - MDR</v>
      </c>
      <c r="R2827" t="str">
        <f>VLOOKUP(P2827,Key!$A$2:$C$460,3,FALSE)</f>
        <v>Home - MDR</v>
      </c>
      <c r="S2827" t="str">
        <f>VLOOKUP(P2827,Key!$A$2:$D$460,4,FALSE)</f>
        <v>Home - MDR</v>
      </c>
      <c r="T2827" s="5" t="b">
        <v>0</v>
      </c>
      <c r="U2827" s="4">
        <f t="shared" si="365"/>
        <v>17337.530163804309</v>
      </c>
    </row>
    <row r="2828" spans="1:21" x14ac:dyDescent="0.2">
      <c r="A2828">
        <v>15933960245</v>
      </c>
      <c r="B2828" t="s">
        <v>2529</v>
      </c>
      <c r="D2828" s="9">
        <v>45925</v>
      </c>
      <c r="F2828" s="7">
        <f t="shared" si="364"/>
        <v>45925</v>
      </c>
      <c r="G2828" s="6">
        <f t="shared" si="359"/>
        <v>9</v>
      </c>
      <c r="H2828" s="6">
        <f t="shared" si="360"/>
        <v>25</v>
      </c>
      <c r="I2828" s="6">
        <f t="shared" si="361"/>
        <v>2025</v>
      </c>
      <c r="J2828" t="s">
        <v>4</v>
      </c>
      <c r="K2828" t="s">
        <v>5</v>
      </c>
      <c r="L2828">
        <v>3740</v>
      </c>
      <c r="M2828">
        <v>11386.9</v>
      </c>
      <c r="N2828" s="4">
        <f t="shared" si="362"/>
        <v>11.386899999999999</v>
      </c>
      <c r="O2828" s="4">
        <f t="shared" si="363"/>
        <v>7.0754894399000001</v>
      </c>
      <c r="P2828" s="5" t="s">
        <v>847</v>
      </c>
      <c r="Q2828" t="str">
        <f>VLOOKUP(P2828,Key!$A$2:$C$460,2,FALSE)</f>
        <v>Home - MDR</v>
      </c>
      <c r="R2828" t="str">
        <f>VLOOKUP(P2828,Key!$A$2:$C$460,3,FALSE)</f>
        <v>Home - MDR</v>
      </c>
      <c r="S2828" t="str">
        <f>VLOOKUP(P2828,Key!$A$2:$D$460,4,FALSE)</f>
        <v>Home - MDR</v>
      </c>
      <c r="T2828" s="5" t="b">
        <v>0</v>
      </c>
      <c r="U2828" s="4">
        <f t="shared" si="365"/>
        <v>17344.605653244209</v>
      </c>
    </row>
    <row r="2829" spans="1:21" x14ac:dyDescent="0.2">
      <c r="A2829">
        <v>15944660632</v>
      </c>
      <c r="B2829" t="s">
        <v>2530</v>
      </c>
      <c r="D2829" s="9">
        <v>45926</v>
      </c>
      <c r="F2829" s="7">
        <f t="shared" ref="F2829:F2833" si="366">DATE(I2829,G2829,H2829)</f>
        <v>45926</v>
      </c>
      <c r="G2829" s="6">
        <f t="shared" si="359"/>
        <v>9</v>
      </c>
      <c r="H2829" s="6">
        <f t="shared" si="360"/>
        <v>26</v>
      </c>
      <c r="I2829" s="6">
        <f t="shared" si="361"/>
        <v>2025</v>
      </c>
      <c r="J2829" t="s">
        <v>4</v>
      </c>
      <c r="K2829" t="s">
        <v>5</v>
      </c>
      <c r="L2829">
        <v>3354</v>
      </c>
      <c r="M2829">
        <v>10744.7</v>
      </c>
      <c r="N2829" s="4">
        <f t="shared" si="362"/>
        <v>10.7447</v>
      </c>
      <c r="O2829" s="4">
        <f t="shared" si="363"/>
        <v>6.6764449837000006</v>
      </c>
      <c r="P2829" s="5" t="s">
        <v>47</v>
      </c>
      <c r="Q2829" t="str">
        <f>VLOOKUP(P2829,Key!$A$2:$C$460,2,FALSE)</f>
        <v>California</v>
      </c>
      <c r="R2829" t="str">
        <f>VLOOKUP(P2829,Key!$A$2:$C$460,3,FALSE)</f>
        <v>USA</v>
      </c>
      <c r="S2829" t="str">
        <f>VLOOKUP(P2829,Key!$A$2:$D$460,4,FALSE)</f>
        <v>DOM</v>
      </c>
      <c r="T2829" s="5" t="b">
        <v>0</v>
      </c>
      <c r="U2829" s="4">
        <f t="shared" si="365"/>
        <v>17351.282098227908</v>
      </c>
    </row>
    <row r="2830" spans="1:21" x14ac:dyDescent="0.2">
      <c r="A2830">
        <v>15955272357</v>
      </c>
      <c r="B2830" t="s">
        <v>2531</v>
      </c>
      <c r="D2830" s="9">
        <v>45927</v>
      </c>
      <c r="F2830" s="7">
        <f t="shared" si="366"/>
        <v>45927</v>
      </c>
      <c r="G2830" s="6">
        <f t="shared" si="359"/>
        <v>9</v>
      </c>
      <c r="H2830" s="6">
        <f t="shared" si="360"/>
        <v>27</v>
      </c>
      <c r="I2830" s="6">
        <f t="shared" si="361"/>
        <v>2025</v>
      </c>
      <c r="J2830" t="s">
        <v>1526</v>
      </c>
      <c r="K2830" t="s">
        <v>5</v>
      </c>
      <c r="L2830">
        <v>3600</v>
      </c>
      <c r="M2830">
        <v>10782.6</v>
      </c>
      <c r="N2830" s="4">
        <f t="shared" si="362"/>
        <v>10.7826</v>
      </c>
      <c r="O2830" s="4">
        <f t="shared" si="363"/>
        <v>6.6999949446000002</v>
      </c>
      <c r="P2830" s="5" t="s">
        <v>47</v>
      </c>
      <c r="Q2830" t="str">
        <f>VLOOKUP(P2830,Key!$A$2:$C$460,2,FALSE)</f>
        <v>California</v>
      </c>
      <c r="R2830" t="str">
        <f>VLOOKUP(P2830,Key!$A$2:$C$460,3,FALSE)</f>
        <v>USA</v>
      </c>
      <c r="S2830" t="str">
        <f>VLOOKUP(P2830,Key!$A$2:$D$460,4,FALSE)</f>
        <v>DOM</v>
      </c>
      <c r="T2830" s="5" t="b">
        <v>1</v>
      </c>
      <c r="U2830" s="4">
        <f t="shared" si="365"/>
        <v>17357.982093172508</v>
      </c>
    </row>
    <row r="2831" spans="1:21" x14ac:dyDescent="0.2">
      <c r="A2831">
        <v>15967193172</v>
      </c>
      <c r="B2831" t="s">
        <v>2532</v>
      </c>
      <c r="D2831" s="9">
        <v>45928</v>
      </c>
      <c r="F2831" s="7">
        <f t="shared" si="366"/>
        <v>45928</v>
      </c>
      <c r="G2831" s="6">
        <f t="shared" si="359"/>
        <v>9</v>
      </c>
      <c r="H2831" s="6">
        <f t="shared" si="360"/>
        <v>28</v>
      </c>
      <c r="I2831" s="6">
        <f t="shared" si="361"/>
        <v>2025</v>
      </c>
      <c r="J2831" t="s">
        <v>1927</v>
      </c>
      <c r="K2831" t="s">
        <v>5</v>
      </c>
      <c r="L2831">
        <v>2400</v>
      </c>
      <c r="M2831">
        <v>7242.1</v>
      </c>
      <c r="N2831" s="4">
        <f t="shared" si="362"/>
        <v>7.2421000000000006</v>
      </c>
      <c r="O2831" s="4">
        <f t="shared" si="363"/>
        <v>4.5000309191000003</v>
      </c>
      <c r="P2831" s="5" t="s">
        <v>48</v>
      </c>
      <c r="Q2831" t="str">
        <f>VLOOKUP(P2831,Key!$A$2:$C$460,2,FALSE)</f>
        <v>California</v>
      </c>
      <c r="R2831" t="str">
        <f>VLOOKUP(P2831,Key!$A$2:$C$460,3,FALSE)</f>
        <v>USA</v>
      </c>
      <c r="S2831" t="str">
        <f>VLOOKUP(P2831,Key!$A$2:$D$460,4,FALSE)</f>
        <v>DOM</v>
      </c>
      <c r="T2831" s="5" t="b">
        <v>1</v>
      </c>
      <c r="U2831" s="4">
        <f t="shared" si="365"/>
        <v>17362.482124091606</v>
      </c>
    </row>
    <row r="2832" spans="1:21" x14ac:dyDescent="0.2">
      <c r="A2832">
        <v>15977622918</v>
      </c>
      <c r="B2832" t="s">
        <v>2533</v>
      </c>
      <c r="D2832" s="9">
        <v>45929</v>
      </c>
      <c r="F2832" s="7">
        <f t="shared" si="366"/>
        <v>45929</v>
      </c>
      <c r="G2832" s="6">
        <f t="shared" si="359"/>
        <v>9</v>
      </c>
      <c r="H2832" s="6">
        <f t="shared" si="360"/>
        <v>29</v>
      </c>
      <c r="I2832" s="6">
        <f t="shared" si="361"/>
        <v>2025</v>
      </c>
      <c r="J2832" t="s">
        <v>4</v>
      </c>
      <c r="K2832" t="s">
        <v>5</v>
      </c>
      <c r="L2832">
        <v>3527</v>
      </c>
      <c r="M2832">
        <v>11187.2</v>
      </c>
      <c r="N2832" s="4">
        <f t="shared" si="362"/>
        <v>11.187200000000001</v>
      </c>
      <c r="O2832" s="4">
        <f t="shared" si="363"/>
        <v>6.9514016512000003</v>
      </c>
      <c r="P2832" s="5" t="s">
        <v>847</v>
      </c>
      <c r="Q2832" t="str">
        <f>VLOOKUP(P2832,Key!$A$2:$C$460,2,FALSE)</f>
        <v>Home - MDR</v>
      </c>
      <c r="R2832" t="str">
        <f>VLOOKUP(P2832,Key!$A$2:$C$460,3,FALSE)</f>
        <v>Home - MDR</v>
      </c>
      <c r="S2832" t="str">
        <f>VLOOKUP(P2832,Key!$A$2:$D$460,4,FALSE)</f>
        <v>Home - MDR</v>
      </c>
      <c r="T2832" s="5" t="b">
        <v>0</v>
      </c>
      <c r="U2832" s="4">
        <f t="shared" si="365"/>
        <v>17369.433525742807</v>
      </c>
    </row>
    <row r="2833" spans="1:21" x14ac:dyDescent="0.2">
      <c r="A2833">
        <v>15989389769</v>
      </c>
      <c r="B2833" t="s">
        <v>2534</v>
      </c>
      <c r="D2833" s="9">
        <v>45930</v>
      </c>
      <c r="F2833" s="7">
        <f t="shared" si="366"/>
        <v>45930</v>
      </c>
      <c r="G2833" s="6">
        <f t="shared" si="359"/>
        <v>9</v>
      </c>
      <c r="H2833" s="6">
        <f t="shared" si="360"/>
        <v>30</v>
      </c>
      <c r="I2833" s="6">
        <f t="shared" si="361"/>
        <v>2025</v>
      </c>
      <c r="J2833" t="s">
        <v>4</v>
      </c>
      <c r="K2833" t="s">
        <v>5</v>
      </c>
      <c r="L2833">
        <v>3557</v>
      </c>
      <c r="M2833">
        <v>11365.8</v>
      </c>
      <c r="N2833" s="4">
        <f t="shared" si="362"/>
        <v>11.3658</v>
      </c>
      <c r="O2833" s="4">
        <f t="shared" si="363"/>
        <v>7.0623785117999995</v>
      </c>
      <c r="P2833" s="5" t="s">
        <v>847</v>
      </c>
      <c r="Q2833" t="str">
        <f>VLOOKUP(P2833,Key!$A$2:$C$460,2,FALSE)</f>
        <v>Home - MDR</v>
      </c>
      <c r="R2833" t="str">
        <f>VLOOKUP(P2833,Key!$A$2:$C$460,3,FALSE)</f>
        <v>Home - MDR</v>
      </c>
      <c r="S2833" t="str">
        <f>VLOOKUP(P2833,Key!$A$2:$D$460,4,FALSE)</f>
        <v>Home - MDR</v>
      </c>
      <c r="T2833" s="5" t="b">
        <v>0</v>
      </c>
      <c r="U2833" s="4">
        <f t="shared" si="365"/>
        <v>17376.495904254607</v>
      </c>
    </row>
  </sheetData>
  <autoFilter ref="A5:T2475" xr:uid="{037E103F-738D-4F4D-9D98-8E7C6D704927}"/>
  <sortState xmlns:xlrd2="http://schemas.microsoft.com/office/spreadsheetml/2017/richdata2" ref="A6:AB372">
    <sortCondition ref="S6:S372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23D9-0994-454F-A9BF-85EA63B722F0}">
  <dimension ref="A4:S64"/>
  <sheetViews>
    <sheetView topLeftCell="A5" workbookViewId="0">
      <selection activeCell="B10" sqref="B10"/>
    </sheetView>
  </sheetViews>
  <sheetFormatPr baseColWidth="10" defaultRowHeight="16" x14ac:dyDescent="0.2"/>
  <cols>
    <col min="1" max="1" width="21" bestFit="1" customWidth="1"/>
    <col min="2" max="2" width="18.5" bestFit="1" customWidth="1"/>
    <col min="3" max="3" width="5.6640625" bestFit="1" customWidth="1"/>
    <col min="4" max="4" width="10.83203125" bestFit="1" customWidth="1"/>
    <col min="5" max="5" width="5.1640625" bestFit="1" customWidth="1"/>
    <col min="6" max="7" width="5.1640625" style="13" bestFit="1" customWidth="1"/>
    <col min="8" max="9" width="5.1640625" bestFit="1" customWidth="1"/>
    <col min="11" max="11" width="14.6640625" bestFit="1" customWidth="1"/>
  </cols>
  <sheetData>
    <row r="4" spans="1:19" x14ac:dyDescent="0.2">
      <c r="A4" s="2" t="s">
        <v>2</v>
      </c>
      <c r="B4" t="s">
        <v>5</v>
      </c>
    </row>
    <row r="6" spans="1:19" x14ac:dyDescent="0.2">
      <c r="A6" s="2" t="s">
        <v>37</v>
      </c>
      <c r="B6" t="s">
        <v>38</v>
      </c>
    </row>
    <row r="7" spans="1:19" x14ac:dyDescent="0.2">
      <c r="A7" s="3" t="s">
        <v>341</v>
      </c>
      <c r="B7" s="6">
        <v>1991.2117609604272</v>
      </c>
      <c r="J7" t="s">
        <v>2149</v>
      </c>
      <c r="K7">
        <v>15000</v>
      </c>
      <c r="P7" t="str">
        <f>J8</f>
        <v>runs</v>
      </c>
      <c r="Q7">
        <f>K8</f>
        <v>2377</v>
      </c>
    </row>
    <row r="8" spans="1:19" x14ac:dyDescent="0.2">
      <c r="A8" s="10" t="s">
        <v>103</v>
      </c>
      <c r="B8" s="4">
        <v>1991.2117609604272</v>
      </c>
      <c r="J8" t="s">
        <v>2150</v>
      </c>
      <c r="K8">
        <f>L8-M8</f>
        <v>2377</v>
      </c>
      <c r="L8">
        <v>2385</v>
      </c>
      <c r="M8">
        <f>10-2</f>
        <v>8</v>
      </c>
      <c r="P8" t="str">
        <f>J9</f>
        <v>miles/run</v>
      </c>
      <c r="Q8" s="4">
        <f>K9</f>
        <v>6.3104753891459824</v>
      </c>
    </row>
    <row r="9" spans="1:19" x14ac:dyDescent="0.2">
      <c r="A9" s="12" t="s">
        <v>117</v>
      </c>
      <c r="B9" s="6">
        <v>604.35424872336296</v>
      </c>
      <c r="J9" t="s">
        <v>2151</v>
      </c>
      <c r="K9" s="4">
        <f>K7/K8</f>
        <v>6.3104753891459824</v>
      </c>
      <c r="P9" t="str">
        <f>J17</f>
        <v>years</v>
      </c>
      <c r="Q9" s="4">
        <f>K17</f>
        <v>7.8520547945205479</v>
      </c>
      <c r="S9">
        <f>0.85*12</f>
        <v>10.199999999999999</v>
      </c>
    </row>
    <row r="10" spans="1:19" x14ac:dyDescent="0.2">
      <c r="A10" s="12" t="s">
        <v>607</v>
      </c>
      <c r="B10" s="6">
        <v>192.20734547002436</v>
      </c>
      <c r="P10" t="str">
        <f>J20</f>
        <v>miles/year</v>
      </c>
      <c r="Q10">
        <f>K20</f>
        <v>1910.327983251919</v>
      </c>
    </row>
    <row r="11" spans="1:19" x14ac:dyDescent="0.2">
      <c r="A11" s="12" t="s">
        <v>129</v>
      </c>
      <c r="B11" s="6">
        <v>140.26776101056547</v>
      </c>
      <c r="C11" t="s">
        <v>2133</v>
      </c>
      <c r="J11" t="s">
        <v>2152</v>
      </c>
      <c r="K11">
        <f>M11-L11</f>
        <v>2866</v>
      </c>
      <c r="L11" s="7">
        <f>activities!F6</f>
        <v>42675</v>
      </c>
      <c r="M11" s="7">
        <v>45541</v>
      </c>
    </row>
    <row r="12" spans="1:19" x14ac:dyDescent="0.2">
      <c r="A12" s="12" t="s">
        <v>124</v>
      </c>
      <c r="B12" s="6">
        <v>102.92526962629567</v>
      </c>
      <c r="J12" t="s">
        <v>2153</v>
      </c>
      <c r="K12">
        <f>K11/K8</f>
        <v>1.205721497686159</v>
      </c>
    </row>
    <row r="13" spans="1:19" x14ac:dyDescent="0.2">
      <c r="A13" s="12" t="s">
        <v>118</v>
      </c>
      <c r="B13" s="6">
        <v>95.735264205321485</v>
      </c>
      <c r="C13" t="s">
        <v>2133</v>
      </c>
      <c r="J13" t="s">
        <v>2154</v>
      </c>
      <c r="K13" s="14">
        <f>24*K12</f>
        <v>28.937315944467816</v>
      </c>
    </row>
    <row r="14" spans="1:19" x14ac:dyDescent="0.2">
      <c r="A14" s="12" t="s">
        <v>130</v>
      </c>
      <c r="B14" s="6">
        <v>95.285457743351756</v>
      </c>
      <c r="C14" t="s">
        <v>2133</v>
      </c>
    </row>
    <row r="15" spans="1:19" x14ac:dyDescent="0.2">
      <c r="A15" s="12" t="s">
        <v>115</v>
      </c>
      <c r="B15" s="6">
        <v>79.468510881083787</v>
      </c>
      <c r="C15" t="s">
        <v>2133</v>
      </c>
      <c r="J15" t="s">
        <v>2155</v>
      </c>
      <c r="K15">
        <f>K7/K11</f>
        <v>5.2337752965805997</v>
      </c>
    </row>
    <row r="16" spans="1:19" x14ac:dyDescent="0.2">
      <c r="A16" s="12" t="s">
        <v>114</v>
      </c>
      <c r="B16" s="6">
        <v>78.798392962049221</v>
      </c>
      <c r="C16" t="s">
        <v>2133</v>
      </c>
    </row>
    <row r="17" spans="1:13" x14ac:dyDescent="0.2">
      <c r="A17" s="12" t="s">
        <v>1486</v>
      </c>
      <c r="B17" s="6">
        <v>64.860710115090242</v>
      </c>
      <c r="J17" t="s">
        <v>2156</v>
      </c>
      <c r="K17" s="4">
        <f>K11/365</f>
        <v>7.8520547945205479</v>
      </c>
    </row>
    <row r="18" spans="1:13" x14ac:dyDescent="0.2">
      <c r="A18" s="12" t="s">
        <v>113</v>
      </c>
      <c r="B18" s="6">
        <v>60.213714420310005</v>
      </c>
      <c r="C18" t="s">
        <v>2133</v>
      </c>
      <c r="J18" t="s">
        <v>2157</v>
      </c>
      <c r="K18" s="13">
        <f>L18/(L18+M18)</f>
        <v>0.16519916142557653</v>
      </c>
      <c r="L18">
        <f>COUNTIFS(activities!$T$6:$T$2475,TRUE, activities!$K$6:$K$2475, "Run")</f>
        <v>394</v>
      </c>
      <c r="M18">
        <f>COUNTIFS(activities!$T$6:$T$2475,FALSE, activities!$K$6:$K$2475, "Run")</f>
        <v>1991</v>
      </c>
    </row>
    <row r="19" spans="1:13" x14ac:dyDescent="0.2">
      <c r="A19" s="12" t="s">
        <v>77</v>
      </c>
      <c r="B19" s="6">
        <v>53.665147382095412</v>
      </c>
      <c r="C19" t="s">
        <v>2133</v>
      </c>
    </row>
    <row r="20" spans="1:13" x14ac:dyDescent="0.2">
      <c r="A20" s="12" t="s">
        <v>127</v>
      </c>
      <c r="B20" s="6">
        <v>53.645786638942191</v>
      </c>
      <c r="C20" t="s">
        <v>2133</v>
      </c>
      <c r="J20" t="s">
        <v>2159</v>
      </c>
      <c r="K20">
        <f>K7/K17</f>
        <v>1910.327983251919</v>
      </c>
    </row>
    <row r="21" spans="1:13" x14ac:dyDescent="0.2">
      <c r="A21" s="12" t="s">
        <v>111</v>
      </c>
      <c r="B21" s="6">
        <v>32.059636744999999</v>
      </c>
      <c r="J21" t="s">
        <v>2158</v>
      </c>
      <c r="K21">
        <f>K20/12</f>
        <v>159.19399860432659</v>
      </c>
    </row>
    <row r="22" spans="1:13" x14ac:dyDescent="0.2">
      <c r="A22" s="12" t="s">
        <v>141</v>
      </c>
      <c r="B22" s="6">
        <v>24.227690249700004</v>
      </c>
      <c r="J22" t="s">
        <v>2160</v>
      </c>
      <c r="K22">
        <f>K20/52</f>
        <v>36.737076600998442</v>
      </c>
    </row>
    <row r="23" spans="1:13" x14ac:dyDescent="0.2">
      <c r="A23" s="12" t="s">
        <v>121</v>
      </c>
      <c r="B23" s="6">
        <v>23.105910542269999</v>
      </c>
    </row>
    <row r="24" spans="1:13" x14ac:dyDescent="0.2">
      <c r="A24" s="12" t="s">
        <v>858</v>
      </c>
      <c r="B24" s="6">
        <v>22.201585829999999</v>
      </c>
    </row>
    <row r="25" spans="1:13" x14ac:dyDescent="0.2">
      <c r="A25" s="12" t="s">
        <v>110</v>
      </c>
      <c r="B25" s="6">
        <v>21.477812889199999</v>
      </c>
    </row>
    <row r="26" spans="1:13" x14ac:dyDescent="0.2">
      <c r="A26" s="12" t="s">
        <v>1475</v>
      </c>
      <c r="B26" s="6">
        <v>20.63009548765918</v>
      </c>
    </row>
    <row r="27" spans="1:13" x14ac:dyDescent="0.2">
      <c r="A27" s="12" t="s">
        <v>608</v>
      </c>
      <c r="B27" s="6">
        <v>20.486601870000001</v>
      </c>
    </row>
    <row r="28" spans="1:13" x14ac:dyDescent="0.2">
      <c r="A28" s="12" t="s">
        <v>126</v>
      </c>
      <c r="B28" s="6">
        <v>20.2177967754</v>
      </c>
    </row>
    <row r="29" spans="1:13" x14ac:dyDescent="0.2">
      <c r="A29" s="12" t="s">
        <v>1851</v>
      </c>
      <c r="B29" s="6">
        <v>19.884841071764647</v>
      </c>
    </row>
    <row r="30" spans="1:13" x14ac:dyDescent="0.2">
      <c r="A30" s="12" t="s">
        <v>133</v>
      </c>
      <c r="B30" s="6">
        <v>19.675961263400001</v>
      </c>
    </row>
    <row r="31" spans="1:13" x14ac:dyDescent="0.2">
      <c r="A31" s="12" t="s">
        <v>1484</v>
      </c>
      <c r="B31" s="6">
        <v>19.326501606192384</v>
      </c>
    </row>
    <row r="32" spans="1:13" x14ac:dyDescent="0.2">
      <c r="A32" s="12" t="s">
        <v>856</v>
      </c>
      <c r="B32" s="6">
        <v>17.000710560000002</v>
      </c>
    </row>
    <row r="33" spans="1:3" x14ac:dyDescent="0.2">
      <c r="A33" s="12" t="s">
        <v>122</v>
      </c>
      <c r="B33" s="6">
        <v>16.354453651450001</v>
      </c>
    </row>
    <row r="34" spans="1:3" x14ac:dyDescent="0.2">
      <c r="A34" s="12" t="s">
        <v>109</v>
      </c>
      <c r="B34" s="6">
        <v>14.421213127700002</v>
      </c>
    </row>
    <row r="35" spans="1:3" x14ac:dyDescent="0.2">
      <c r="A35" s="12" t="s">
        <v>1482</v>
      </c>
      <c r="B35" s="6">
        <v>13.226369001516602</v>
      </c>
    </row>
    <row r="36" spans="1:3" x14ac:dyDescent="0.2">
      <c r="A36" s="12" t="s">
        <v>116</v>
      </c>
      <c r="B36" s="6">
        <v>11.6104414092</v>
      </c>
    </row>
    <row r="37" spans="1:3" x14ac:dyDescent="0.2">
      <c r="A37" s="12" t="s">
        <v>1477</v>
      </c>
      <c r="B37" s="6">
        <v>7.2000120669384771</v>
      </c>
    </row>
    <row r="38" spans="1:3" x14ac:dyDescent="0.2">
      <c r="A38" s="12" t="s">
        <v>120</v>
      </c>
      <c r="B38" s="6">
        <v>7.1331526687000002</v>
      </c>
    </row>
    <row r="39" spans="1:3" x14ac:dyDescent="0.2">
      <c r="A39" s="12" t="s">
        <v>40</v>
      </c>
      <c r="B39" s="6">
        <v>6.9896159677000007</v>
      </c>
    </row>
    <row r="40" spans="1:3" x14ac:dyDescent="0.2">
      <c r="A40" s="12" t="s">
        <v>1479</v>
      </c>
      <c r="B40" s="6">
        <v>6.5000109359033207</v>
      </c>
    </row>
    <row r="41" spans="1:3" x14ac:dyDescent="0.2">
      <c r="A41" s="12" t="s">
        <v>123</v>
      </c>
      <c r="B41" s="6">
        <v>5.6413030347999999</v>
      </c>
    </row>
    <row r="42" spans="1:3" x14ac:dyDescent="0.2">
      <c r="A42" s="12" t="s">
        <v>338</v>
      </c>
      <c r="B42" s="6">
        <v>5.4929196400000002</v>
      </c>
    </row>
    <row r="43" spans="1:3" x14ac:dyDescent="0.2">
      <c r="A43" s="12" t="s">
        <v>851</v>
      </c>
      <c r="B43" s="6">
        <v>5.2195163999999998</v>
      </c>
    </row>
    <row r="44" spans="1:3" x14ac:dyDescent="0.2">
      <c r="A44" s="12" t="s">
        <v>128</v>
      </c>
      <c r="B44" s="6">
        <v>4.8599973531099998</v>
      </c>
    </row>
    <row r="45" spans="1:3" x14ac:dyDescent="0.2">
      <c r="A45" s="12" t="s">
        <v>125</v>
      </c>
      <c r="B45" s="6">
        <v>4.8400016343300001</v>
      </c>
    </row>
    <row r="46" spans="1:3" x14ac:dyDescent="0.2">
      <c r="A46" s="3" t="s">
        <v>342</v>
      </c>
      <c r="B46" s="6">
        <v>1372.6361602759255</v>
      </c>
    </row>
    <row r="47" spans="1:3" x14ac:dyDescent="0.2">
      <c r="A47" s="3" t="s">
        <v>507</v>
      </c>
      <c r="B47" s="6">
        <v>613.95184907103624</v>
      </c>
      <c r="C47" t="s">
        <v>2133</v>
      </c>
    </row>
    <row r="48" spans="1:3" x14ac:dyDescent="0.2">
      <c r="A48" s="3" t="s">
        <v>512</v>
      </c>
      <c r="B48" s="6">
        <v>1829.2723479354174</v>
      </c>
      <c r="C48" t="s">
        <v>2133</v>
      </c>
    </row>
    <row r="49" spans="1:3" x14ac:dyDescent="0.2">
      <c r="A49" s="3" t="s">
        <v>509</v>
      </c>
      <c r="B49" s="6">
        <v>3666.7646471762082</v>
      </c>
      <c r="C49" t="s">
        <v>2133</v>
      </c>
    </row>
    <row r="50" spans="1:3" x14ac:dyDescent="0.2">
      <c r="A50" s="3" t="s">
        <v>848</v>
      </c>
      <c r="B50" s="6">
        <v>7902.659138835591</v>
      </c>
      <c r="C50" t="s">
        <v>2133</v>
      </c>
    </row>
    <row r="51" spans="1:3" x14ac:dyDescent="0.2">
      <c r="A51" s="3" t="s">
        <v>36</v>
      </c>
      <c r="B51" s="6">
        <v>17376.495904254607</v>
      </c>
    </row>
    <row r="52" spans="1:3" x14ac:dyDescent="0.2">
      <c r="C52" t="s">
        <v>2133</v>
      </c>
    </row>
    <row r="54" spans="1:3" x14ac:dyDescent="0.2">
      <c r="C54" t="s">
        <v>2133</v>
      </c>
    </row>
    <row r="57" spans="1:3" x14ac:dyDescent="0.2">
      <c r="C57" t="s">
        <v>2133</v>
      </c>
    </row>
    <row r="58" spans="1:3" x14ac:dyDescent="0.2">
      <c r="C58" t="s">
        <v>2133</v>
      </c>
    </row>
    <row r="64" spans="1:3" x14ac:dyDescent="0.2">
      <c r="C64" t="s">
        <v>2133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4133-F593-0A41-A867-B0B9EC2D028B}">
  <dimension ref="A1:B14"/>
  <sheetViews>
    <sheetView workbookViewId="0">
      <selection activeCell="E13" sqref="E13"/>
    </sheetView>
  </sheetViews>
  <sheetFormatPr baseColWidth="10" defaultRowHeight="16" x14ac:dyDescent="0.2"/>
  <cols>
    <col min="1" max="1" width="13" bestFit="1" customWidth="1"/>
    <col min="2" max="2" width="18.5" bestFit="1" customWidth="1"/>
  </cols>
  <sheetData>
    <row r="1" spans="1:2" x14ac:dyDescent="0.2">
      <c r="A1" s="2" t="s">
        <v>2</v>
      </c>
      <c r="B1" t="s">
        <v>5</v>
      </c>
    </row>
    <row r="3" spans="1:2" x14ac:dyDescent="0.2">
      <c r="A3" s="2" t="s">
        <v>37</v>
      </c>
      <c r="B3" t="s">
        <v>38</v>
      </c>
    </row>
    <row r="4" spans="1:2" x14ac:dyDescent="0.2">
      <c r="A4" s="15">
        <v>2016</v>
      </c>
      <c r="B4">
        <v>90.109992105420034</v>
      </c>
    </row>
    <row r="5" spans="1:2" x14ac:dyDescent="0.2">
      <c r="A5" s="15">
        <v>2017</v>
      </c>
      <c r="B5">
        <v>1424.6109437738646</v>
      </c>
    </row>
    <row r="6" spans="1:2" x14ac:dyDescent="0.2">
      <c r="A6" s="15">
        <v>2018</v>
      </c>
      <c r="B6">
        <v>1681.0609496864895</v>
      </c>
    </row>
    <row r="7" spans="1:2" x14ac:dyDescent="0.2">
      <c r="A7" s="15">
        <v>2019</v>
      </c>
      <c r="B7">
        <v>2160.5158277504597</v>
      </c>
    </row>
    <row r="8" spans="1:2" x14ac:dyDescent="0.2">
      <c r="A8" s="15">
        <v>2020</v>
      </c>
      <c r="B8">
        <v>2155.2812368900022</v>
      </c>
    </row>
    <row r="9" spans="1:2" x14ac:dyDescent="0.2">
      <c r="A9" s="15">
        <v>2021</v>
      </c>
      <c r="B9">
        <v>1854.0893616019985</v>
      </c>
    </row>
    <row r="10" spans="1:2" x14ac:dyDescent="0.2">
      <c r="A10" s="15">
        <v>2022</v>
      </c>
      <c r="B10">
        <v>2031.3615130844937</v>
      </c>
    </row>
    <row r="11" spans="1:2" x14ac:dyDescent="0.2">
      <c r="A11" s="15">
        <v>2023</v>
      </c>
      <c r="B11">
        <v>2115.1464537733978</v>
      </c>
    </row>
    <row r="12" spans="1:2" x14ac:dyDescent="0.2">
      <c r="A12" s="15">
        <v>2024</v>
      </c>
      <c r="B12">
        <v>2223.6822086416723</v>
      </c>
    </row>
    <row r="13" spans="1:2" x14ac:dyDescent="0.2">
      <c r="A13" s="15">
        <v>2025</v>
      </c>
      <c r="B13">
        <v>1640.6374169467992</v>
      </c>
    </row>
    <row r="14" spans="1:2" x14ac:dyDescent="0.2">
      <c r="A14" s="15" t="s">
        <v>36</v>
      </c>
      <c r="B14">
        <v>17376.495904254596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FB89-4993-054E-81F4-386329E705F1}">
  <dimension ref="A2:D163"/>
  <sheetViews>
    <sheetView topLeftCell="A159" workbookViewId="0">
      <selection activeCell="D32" sqref="D32"/>
    </sheetView>
  </sheetViews>
  <sheetFormatPr baseColWidth="10" defaultRowHeight="16" x14ac:dyDescent="0.2"/>
  <sheetData>
    <row r="2" spans="1:4" x14ac:dyDescent="0.2">
      <c r="B2" t="s">
        <v>101</v>
      </c>
      <c r="C2" t="s">
        <v>102</v>
      </c>
      <c r="D2" t="s">
        <v>250</v>
      </c>
    </row>
    <row r="3" spans="1:4" x14ac:dyDescent="0.2">
      <c r="A3" s="3" t="s">
        <v>67</v>
      </c>
      <c r="B3" t="s">
        <v>113</v>
      </c>
      <c r="C3" t="s">
        <v>103</v>
      </c>
      <c r="D3" t="str">
        <f>IF(C3="USA","DOM","INT")</f>
        <v>DOM</v>
      </c>
    </row>
    <row r="4" spans="1:4" x14ac:dyDescent="0.2">
      <c r="A4" s="3" t="s">
        <v>51</v>
      </c>
      <c r="C4" t="s">
        <v>104</v>
      </c>
      <c r="D4" t="str">
        <f t="shared" ref="D4:D99" si="0">IF(C4="USA","DOM","INT")</f>
        <v>INT</v>
      </c>
    </row>
    <row r="5" spans="1:4" x14ac:dyDescent="0.2">
      <c r="A5" s="3" t="s">
        <v>95</v>
      </c>
      <c r="B5" t="s">
        <v>113</v>
      </c>
      <c r="C5" t="s">
        <v>103</v>
      </c>
      <c r="D5" t="str">
        <f t="shared" si="0"/>
        <v>DOM</v>
      </c>
    </row>
    <row r="6" spans="1:4" x14ac:dyDescent="0.2">
      <c r="A6" s="3" t="s">
        <v>46</v>
      </c>
      <c r="B6" t="s">
        <v>115</v>
      </c>
      <c r="C6" t="s">
        <v>103</v>
      </c>
      <c r="D6" t="str">
        <f t="shared" si="0"/>
        <v>DOM</v>
      </c>
    </row>
    <row r="7" spans="1:4" x14ac:dyDescent="0.2">
      <c r="A7" s="3" t="s">
        <v>59</v>
      </c>
      <c r="C7" t="s">
        <v>105</v>
      </c>
      <c r="D7" t="str">
        <f t="shared" si="0"/>
        <v>INT</v>
      </c>
    </row>
    <row r="8" spans="1:4" x14ac:dyDescent="0.2">
      <c r="A8" s="3" t="s">
        <v>99</v>
      </c>
      <c r="C8" t="s">
        <v>106</v>
      </c>
      <c r="D8" t="str">
        <f t="shared" si="0"/>
        <v>INT</v>
      </c>
    </row>
    <row r="9" spans="1:4" x14ac:dyDescent="0.2">
      <c r="A9" s="3" t="s">
        <v>135</v>
      </c>
      <c r="C9" t="s">
        <v>135</v>
      </c>
      <c r="D9" t="str">
        <f t="shared" si="0"/>
        <v>INT</v>
      </c>
    </row>
    <row r="10" spans="1:4" x14ac:dyDescent="0.2">
      <c r="A10" s="3" t="s">
        <v>71</v>
      </c>
      <c r="C10" t="s">
        <v>107</v>
      </c>
      <c r="D10" t="str">
        <f t="shared" si="0"/>
        <v>INT</v>
      </c>
    </row>
    <row r="11" spans="1:4" x14ac:dyDescent="0.2">
      <c r="A11" s="3" t="s">
        <v>85</v>
      </c>
      <c r="C11" t="s">
        <v>108</v>
      </c>
      <c r="D11" t="str">
        <f t="shared" si="0"/>
        <v>INT</v>
      </c>
    </row>
    <row r="12" spans="1:4" x14ac:dyDescent="0.2">
      <c r="A12" s="3" t="s">
        <v>65</v>
      </c>
      <c r="C12" t="s">
        <v>108</v>
      </c>
      <c r="D12" t="str">
        <f t="shared" si="0"/>
        <v>INT</v>
      </c>
    </row>
    <row r="13" spans="1:4" x14ac:dyDescent="0.2">
      <c r="A13" s="3" t="s">
        <v>93</v>
      </c>
      <c r="B13" t="s">
        <v>109</v>
      </c>
      <c r="C13" t="s">
        <v>103</v>
      </c>
      <c r="D13" t="str">
        <f t="shared" si="0"/>
        <v>DOM</v>
      </c>
    </row>
    <row r="14" spans="1:4" x14ac:dyDescent="0.2">
      <c r="A14" s="3" t="s">
        <v>56</v>
      </c>
      <c r="B14" t="s">
        <v>110</v>
      </c>
      <c r="C14" t="s">
        <v>103</v>
      </c>
      <c r="D14" t="str">
        <f t="shared" si="0"/>
        <v>DOM</v>
      </c>
    </row>
    <row r="15" spans="1:4" x14ac:dyDescent="0.2">
      <c r="A15" s="3" t="s">
        <v>132</v>
      </c>
      <c r="B15" t="s">
        <v>133</v>
      </c>
      <c r="C15" t="s">
        <v>103</v>
      </c>
      <c r="D15" t="str">
        <f t="shared" si="0"/>
        <v>DOM</v>
      </c>
    </row>
    <row r="16" spans="1:4" x14ac:dyDescent="0.2">
      <c r="A16" s="3" t="s">
        <v>55</v>
      </c>
      <c r="B16" t="s">
        <v>111</v>
      </c>
      <c r="C16" t="s">
        <v>103</v>
      </c>
      <c r="D16" t="str">
        <f t="shared" si="0"/>
        <v>DOM</v>
      </c>
    </row>
    <row r="17" spans="1:4" x14ac:dyDescent="0.2">
      <c r="A17" s="3" t="s">
        <v>70</v>
      </c>
      <c r="C17" t="s">
        <v>112</v>
      </c>
      <c r="D17" t="str">
        <f t="shared" si="0"/>
        <v>INT</v>
      </c>
    </row>
    <row r="18" spans="1:4" x14ac:dyDescent="0.2">
      <c r="A18" s="3" t="s">
        <v>96</v>
      </c>
      <c r="B18" t="s">
        <v>113</v>
      </c>
      <c r="C18" t="s">
        <v>103</v>
      </c>
      <c r="D18" t="str">
        <f t="shared" si="0"/>
        <v>DOM</v>
      </c>
    </row>
    <row r="19" spans="1:4" x14ac:dyDescent="0.2">
      <c r="A19" s="3" t="s">
        <v>50</v>
      </c>
      <c r="C19" t="s">
        <v>50</v>
      </c>
      <c r="D19" t="str">
        <f t="shared" si="0"/>
        <v>INT</v>
      </c>
    </row>
    <row r="20" spans="1:4" x14ac:dyDescent="0.2">
      <c r="A20" s="3" t="s">
        <v>61</v>
      </c>
      <c r="C20" t="s">
        <v>105</v>
      </c>
      <c r="D20" t="str">
        <f t="shared" si="0"/>
        <v>INT</v>
      </c>
    </row>
    <row r="21" spans="1:4" x14ac:dyDescent="0.2">
      <c r="A21" s="3" t="s">
        <v>98</v>
      </c>
      <c r="B21" t="s">
        <v>114</v>
      </c>
      <c r="C21" t="s">
        <v>103</v>
      </c>
      <c r="D21" t="str">
        <f t="shared" si="0"/>
        <v>DOM</v>
      </c>
    </row>
    <row r="22" spans="1:4" x14ac:dyDescent="0.2">
      <c r="A22" s="3" t="s">
        <v>62</v>
      </c>
      <c r="C22" t="s">
        <v>105</v>
      </c>
      <c r="D22" t="str">
        <f t="shared" si="0"/>
        <v>INT</v>
      </c>
    </row>
    <row r="23" spans="1:4" x14ac:dyDescent="0.2">
      <c r="A23" s="3" t="s">
        <v>97</v>
      </c>
      <c r="B23" t="s">
        <v>114</v>
      </c>
      <c r="C23" t="s">
        <v>103</v>
      </c>
      <c r="D23" t="str">
        <f t="shared" si="0"/>
        <v>DOM</v>
      </c>
    </row>
    <row r="24" spans="1:4" x14ac:dyDescent="0.2">
      <c r="A24" s="3" t="s">
        <v>78</v>
      </c>
      <c r="B24" t="s">
        <v>114</v>
      </c>
      <c r="C24" t="s">
        <v>103</v>
      </c>
      <c r="D24" t="str">
        <f t="shared" si="0"/>
        <v>DOM</v>
      </c>
    </row>
    <row r="25" spans="1:4" x14ac:dyDescent="0.2">
      <c r="A25" s="3" t="s">
        <v>73</v>
      </c>
      <c r="B25" t="s">
        <v>116</v>
      </c>
      <c r="C25" t="s">
        <v>103</v>
      </c>
      <c r="D25" t="str">
        <f t="shared" si="0"/>
        <v>DOM</v>
      </c>
    </row>
    <row r="26" spans="1:4" x14ac:dyDescent="0.2">
      <c r="A26" s="3" t="s">
        <v>508</v>
      </c>
      <c r="B26" t="s">
        <v>509</v>
      </c>
      <c r="C26" t="s">
        <v>509</v>
      </c>
      <c r="D26" t="s">
        <v>509</v>
      </c>
    </row>
    <row r="27" spans="1:4" x14ac:dyDescent="0.2">
      <c r="A27" s="3" t="s">
        <v>134</v>
      </c>
      <c r="B27" t="s">
        <v>118</v>
      </c>
      <c r="C27" t="s">
        <v>103</v>
      </c>
      <c r="D27" t="str">
        <f t="shared" si="0"/>
        <v>DOM</v>
      </c>
    </row>
    <row r="28" spans="1:4" x14ac:dyDescent="0.2">
      <c r="A28" s="3" t="s">
        <v>58</v>
      </c>
      <c r="C28" t="s">
        <v>119</v>
      </c>
      <c r="D28" t="str">
        <f t="shared" si="0"/>
        <v>INT</v>
      </c>
    </row>
    <row r="29" spans="1:4" x14ac:dyDescent="0.2">
      <c r="A29" s="3" t="s">
        <v>84</v>
      </c>
      <c r="C29" t="s">
        <v>108</v>
      </c>
      <c r="D29" t="str">
        <f t="shared" si="0"/>
        <v>INT</v>
      </c>
    </row>
    <row r="30" spans="1:4" x14ac:dyDescent="0.2">
      <c r="A30" s="3" t="s">
        <v>52</v>
      </c>
      <c r="B30" t="s">
        <v>120</v>
      </c>
      <c r="C30" t="s">
        <v>103</v>
      </c>
      <c r="D30" t="str">
        <f t="shared" si="0"/>
        <v>DOM</v>
      </c>
    </row>
    <row r="31" spans="1:4" x14ac:dyDescent="0.2">
      <c r="A31" s="3" t="s">
        <v>57</v>
      </c>
      <c r="B31" t="s">
        <v>121</v>
      </c>
      <c r="C31" t="s">
        <v>103</v>
      </c>
      <c r="D31" t="str">
        <f t="shared" si="0"/>
        <v>DOM</v>
      </c>
    </row>
    <row r="32" spans="1:4" x14ac:dyDescent="0.2">
      <c r="A32" s="3" t="s">
        <v>511</v>
      </c>
      <c r="B32" t="s">
        <v>512</v>
      </c>
      <c r="C32" t="s">
        <v>512</v>
      </c>
      <c r="D32" t="s">
        <v>512</v>
      </c>
    </row>
    <row r="33" spans="1:4" x14ac:dyDescent="0.2">
      <c r="A33" s="3" t="s">
        <v>68</v>
      </c>
      <c r="B33" t="s">
        <v>40</v>
      </c>
      <c r="C33" t="s">
        <v>103</v>
      </c>
      <c r="D33" t="str">
        <f t="shared" si="0"/>
        <v>DOM</v>
      </c>
    </row>
    <row r="34" spans="1:4" x14ac:dyDescent="0.2">
      <c r="A34" s="3" t="s">
        <v>74</v>
      </c>
      <c r="B34" t="s">
        <v>122</v>
      </c>
      <c r="C34" t="s">
        <v>103</v>
      </c>
      <c r="D34" t="str">
        <f t="shared" si="0"/>
        <v>DOM</v>
      </c>
    </row>
    <row r="35" spans="1:4" x14ac:dyDescent="0.2">
      <c r="A35" s="3" t="s">
        <v>49</v>
      </c>
      <c r="B35" t="s">
        <v>117</v>
      </c>
      <c r="C35" t="s">
        <v>103</v>
      </c>
      <c r="D35" t="str">
        <f t="shared" si="0"/>
        <v>DOM</v>
      </c>
    </row>
    <row r="36" spans="1:4" x14ac:dyDescent="0.2">
      <c r="A36" s="3" t="s">
        <v>66</v>
      </c>
      <c r="B36" t="s">
        <v>123</v>
      </c>
      <c r="C36" t="s">
        <v>103</v>
      </c>
      <c r="D36" t="str">
        <f t="shared" si="0"/>
        <v>DOM</v>
      </c>
    </row>
    <row r="37" spans="1:4" x14ac:dyDescent="0.2">
      <c r="A37" s="3" t="s">
        <v>48</v>
      </c>
      <c r="B37" t="s">
        <v>117</v>
      </c>
      <c r="C37" t="s">
        <v>103</v>
      </c>
      <c r="D37" t="str">
        <f t="shared" si="0"/>
        <v>DOM</v>
      </c>
    </row>
    <row r="38" spans="1:4" x14ac:dyDescent="0.2">
      <c r="A38" s="3" t="s">
        <v>53</v>
      </c>
      <c r="B38" t="s">
        <v>124</v>
      </c>
      <c r="C38" t="s">
        <v>103</v>
      </c>
      <c r="D38" t="str">
        <f t="shared" si="0"/>
        <v>DOM</v>
      </c>
    </row>
    <row r="39" spans="1:4" x14ac:dyDescent="0.2">
      <c r="A39" s="3" t="s">
        <v>44</v>
      </c>
      <c r="B39" t="s">
        <v>125</v>
      </c>
      <c r="C39" t="s">
        <v>103</v>
      </c>
      <c r="D39" t="str">
        <f t="shared" si="0"/>
        <v>DOM</v>
      </c>
    </row>
    <row r="40" spans="1:4" x14ac:dyDescent="0.2">
      <c r="A40" s="3" t="s">
        <v>54</v>
      </c>
      <c r="B40" t="s">
        <v>126</v>
      </c>
      <c r="C40" t="s">
        <v>103</v>
      </c>
      <c r="D40" t="str">
        <f t="shared" si="0"/>
        <v>DOM</v>
      </c>
    </row>
    <row r="41" spans="1:4" x14ac:dyDescent="0.2">
      <c r="A41" s="3" t="s">
        <v>72</v>
      </c>
      <c r="B41" t="s">
        <v>127</v>
      </c>
      <c r="C41" t="s">
        <v>103</v>
      </c>
      <c r="D41" t="str">
        <f t="shared" si="0"/>
        <v>DOM</v>
      </c>
    </row>
    <row r="42" spans="1:4" x14ac:dyDescent="0.2">
      <c r="A42" s="3" t="s">
        <v>83</v>
      </c>
      <c r="B42" t="s">
        <v>115</v>
      </c>
      <c r="C42" t="s">
        <v>103</v>
      </c>
      <c r="D42" t="str">
        <f t="shared" si="0"/>
        <v>DOM</v>
      </c>
    </row>
    <row r="43" spans="1:4" x14ac:dyDescent="0.2">
      <c r="A43" s="3" t="s">
        <v>64</v>
      </c>
      <c r="B43" t="s">
        <v>117</v>
      </c>
      <c r="C43" t="s">
        <v>103</v>
      </c>
      <c r="D43" t="str">
        <f t="shared" si="0"/>
        <v>DOM</v>
      </c>
    </row>
    <row r="44" spans="1:4" x14ac:dyDescent="0.2">
      <c r="A44" s="3" t="s">
        <v>47</v>
      </c>
      <c r="B44" t="s">
        <v>117</v>
      </c>
      <c r="C44" t="s">
        <v>103</v>
      </c>
      <c r="D44" t="str">
        <f t="shared" si="0"/>
        <v>DOM</v>
      </c>
    </row>
    <row r="45" spans="1:4" x14ac:dyDescent="0.2">
      <c r="A45" s="3" t="s">
        <v>94</v>
      </c>
      <c r="B45" t="s">
        <v>117</v>
      </c>
      <c r="C45" t="s">
        <v>103</v>
      </c>
      <c r="D45" t="str">
        <f t="shared" si="0"/>
        <v>DOM</v>
      </c>
    </row>
    <row r="46" spans="1:4" x14ac:dyDescent="0.2">
      <c r="A46" s="3" t="s">
        <v>45</v>
      </c>
      <c r="B46" t="s">
        <v>128</v>
      </c>
      <c r="C46" t="s">
        <v>103</v>
      </c>
      <c r="D46" t="str">
        <f t="shared" si="0"/>
        <v>DOM</v>
      </c>
    </row>
    <row r="47" spans="1:4" x14ac:dyDescent="0.2">
      <c r="A47" s="3" t="s">
        <v>63</v>
      </c>
      <c r="B47" t="s">
        <v>129</v>
      </c>
      <c r="C47" t="s">
        <v>103</v>
      </c>
      <c r="D47" t="str">
        <f t="shared" si="0"/>
        <v>DOM</v>
      </c>
    </row>
    <row r="48" spans="1:4" x14ac:dyDescent="0.2">
      <c r="A48" s="3" t="s">
        <v>60</v>
      </c>
      <c r="C48" t="s">
        <v>105</v>
      </c>
      <c r="D48" t="str">
        <f t="shared" si="0"/>
        <v>INT</v>
      </c>
    </row>
    <row r="49" spans="1:4" x14ac:dyDescent="0.2">
      <c r="A49" s="3" t="s">
        <v>43</v>
      </c>
      <c r="B49" t="s">
        <v>130</v>
      </c>
      <c r="C49" t="s">
        <v>103</v>
      </c>
      <c r="D49" t="str">
        <f t="shared" si="0"/>
        <v>DOM</v>
      </c>
    </row>
    <row r="50" spans="1:4" x14ac:dyDescent="0.2">
      <c r="A50" s="3" t="s">
        <v>69</v>
      </c>
      <c r="C50" t="s">
        <v>131</v>
      </c>
      <c r="D50" t="str">
        <f t="shared" si="0"/>
        <v>INT</v>
      </c>
    </row>
    <row r="51" spans="1:4" x14ac:dyDescent="0.2">
      <c r="A51" s="5" t="s">
        <v>1844</v>
      </c>
      <c r="B51" t="s">
        <v>77</v>
      </c>
      <c r="C51" t="s">
        <v>103</v>
      </c>
      <c r="D51" t="str">
        <f t="shared" si="0"/>
        <v>DOM</v>
      </c>
    </row>
    <row r="52" spans="1:4" x14ac:dyDescent="0.2">
      <c r="A52" t="s">
        <v>137</v>
      </c>
      <c r="B52" t="s">
        <v>117</v>
      </c>
      <c r="C52" t="s">
        <v>103</v>
      </c>
      <c r="D52" t="str">
        <f t="shared" si="0"/>
        <v>DOM</v>
      </c>
    </row>
    <row r="53" spans="1:4" x14ac:dyDescent="0.2">
      <c r="A53" t="s">
        <v>138</v>
      </c>
      <c r="B53" t="s">
        <v>117</v>
      </c>
      <c r="C53" t="s">
        <v>103</v>
      </c>
      <c r="D53" t="str">
        <f t="shared" si="0"/>
        <v>DOM</v>
      </c>
    </row>
    <row r="54" spans="1:4" x14ac:dyDescent="0.2">
      <c r="A54" s="3" t="s">
        <v>139</v>
      </c>
      <c r="C54" t="s">
        <v>131</v>
      </c>
      <c r="D54" t="str">
        <f t="shared" si="0"/>
        <v>INT</v>
      </c>
    </row>
    <row r="55" spans="1:4" x14ac:dyDescent="0.2">
      <c r="A55" s="3" t="s">
        <v>140</v>
      </c>
      <c r="B55" t="s">
        <v>141</v>
      </c>
      <c r="C55" t="s">
        <v>103</v>
      </c>
      <c r="D55" t="str">
        <f t="shared" si="0"/>
        <v>DOM</v>
      </c>
    </row>
    <row r="56" spans="1:4" x14ac:dyDescent="0.2">
      <c r="A56" s="3" t="s">
        <v>166</v>
      </c>
      <c r="C56" t="s">
        <v>168</v>
      </c>
      <c r="D56" t="str">
        <f t="shared" si="0"/>
        <v>INT</v>
      </c>
    </row>
    <row r="57" spans="1:4" x14ac:dyDescent="0.2">
      <c r="A57" s="3" t="s">
        <v>167</v>
      </c>
      <c r="C57" t="s">
        <v>168</v>
      </c>
      <c r="D57" t="str">
        <f t="shared" si="0"/>
        <v>INT</v>
      </c>
    </row>
    <row r="58" spans="1:4" x14ac:dyDescent="0.2">
      <c r="A58" s="3" t="s">
        <v>169</v>
      </c>
      <c r="C58" t="s">
        <v>170</v>
      </c>
      <c r="D58" t="str">
        <f t="shared" si="0"/>
        <v>INT</v>
      </c>
    </row>
    <row r="59" spans="1:4" x14ac:dyDescent="0.2">
      <c r="A59" s="3" t="s">
        <v>213</v>
      </c>
      <c r="C59" t="s">
        <v>214</v>
      </c>
      <c r="D59" t="str">
        <f t="shared" si="0"/>
        <v>INT</v>
      </c>
    </row>
    <row r="60" spans="1:4" x14ac:dyDescent="0.2">
      <c r="A60" s="3" t="s">
        <v>215</v>
      </c>
      <c r="C60" t="s">
        <v>214</v>
      </c>
      <c r="D60" t="str">
        <f t="shared" si="0"/>
        <v>INT</v>
      </c>
    </row>
    <row r="61" spans="1:4" x14ac:dyDescent="0.2">
      <c r="A61" s="3" t="s">
        <v>246</v>
      </c>
      <c r="B61" t="s">
        <v>114</v>
      </c>
      <c r="C61" t="s">
        <v>103</v>
      </c>
      <c r="D61" t="str">
        <f t="shared" si="0"/>
        <v>DOM</v>
      </c>
    </row>
    <row r="62" spans="1:4" x14ac:dyDescent="0.2">
      <c r="A62" s="3" t="s">
        <v>248</v>
      </c>
      <c r="C62" t="s">
        <v>131</v>
      </c>
      <c r="D62" t="str">
        <f t="shared" si="0"/>
        <v>INT</v>
      </c>
    </row>
    <row r="63" spans="1:4" x14ac:dyDescent="0.2">
      <c r="A63" s="3" t="s">
        <v>249</v>
      </c>
      <c r="C63" t="s">
        <v>131</v>
      </c>
      <c r="D63" t="str">
        <f t="shared" si="0"/>
        <v>INT</v>
      </c>
    </row>
    <row r="64" spans="1:4" x14ac:dyDescent="0.2">
      <c r="A64" t="s">
        <v>334</v>
      </c>
      <c r="B64" t="s">
        <v>115</v>
      </c>
      <c r="C64" t="s">
        <v>103</v>
      </c>
      <c r="D64" t="str">
        <f t="shared" si="0"/>
        <v>DOM</v>
      </c>
    </row>
    <row r="65" spans="1:4" x14ac:dyDescent="0.2">
      <c r="A65" t="s">
        <v>335</v>
      </c>
      <c r="B65" t="s">
        <v>338</v>
      </c>
      <c r="C65" t="s">
        <v>103</v>
      </c>
      <c r="D65" t="str">
        <f t="shared" si="0"/>
        <v>DOM</v>
      </c>
    </row>
    <row r="66" spans="1:4" x14ac:dyDescent="0.2">
      <c r="A66" t="s">
        <v>336</v>
      </c>
      <c r="C66" t="s">
        <v>339</v>
      </c>
      <c r="D66" t="str">
        <f t="shared" si="0"/>
        <v>INT</v>
      </c>
    </row>
    <row r="67" spans="1:4" x14ac:dyDescent="0.2">
      <c r="A67" t="s">
        <v>1087</v>
      </c>
      <c r="C67" t="s">
        <v>339</v>
      </c>
      <c r="D67" t="str">
        <f t="shared" si="0"/>
        <v>INT</v>
      </c>
    </row>
    <row r="68" spans="1:4" x14ac:dyDescent="0.2">
      <c r="A68" t="s">
        <v>337</v>
      </c>
      <c r="C68" t="s">
        <v>340</v>
      </c>
      <c r="D68" t="str">
        <f t="shared" si="0"/>
        <v>INT</v>
      </c>
    </row>
    <row r="69" spans="1:4" x14ac:dyDescent="0.2">
      <c r="A69" t="s">
        <v>385</v>
      </c>
      <c r="C69" t="s">
        <v>387</v>
      </c>
      <c r="D69" t="str">
        <f t="shared" si="0"/>
        <v>INT</v>
      </c>
    </row>
    <row r="70" spans="1:4" x14ac:dyDescent="0.2">
      <c r="A70" t="s">
        <v>386</v>
      </c>
      <c r="C70" t="s">
        <v>387</v>
      </c>
      <c r="D70" t="str">
        <f t="shared" si="0"/>
        <v>INT</v>
      </c>
    </row>
    <row r="71" spans="1:4" x14ac:dyDescent="0.2">
      <c r="A71" t="s">
        <v>94</v>
      </c>
      <c r="B71" t="s">
        <v>117</v>
      </c>
      <c r="C71" t="s">
        <v>103</v>
      </c>
      <c r="D71" t="str">
        <f t="shared" si="0"/>
        <v>DOM</v>
      </c>
    </row>
    <row r="72" spans="1:4" x14ac:dyDescent="0.2">
      <c r="A72" t="s">
        <v>506</v>
      </c>
      <c r="B72" t="s">
        <v>507</v>
      </c>
      <c r="C72" t="s">
        <v>507</v>
      </c>
      <c r="D72" t="s">
        <v>507</v>
      </c>
    </row>
    <row r="73" spans="1:4" x14ac:dyDescent="0.2">
      <c r="A73" t="s">
        <v>42</v>
      </c>
      <c r="B73" t="s">
        <v>848</v>
      </c>
      <c r="C73" t="s">
        <v>848</v>
      </c>
      <c r="D73" t="s">
        <v>848</v>
      </c>
    </row>
    <row r="74" spans="1:4" x14ac:dyDescent="0.2">
      <c r="A74" t="s">
        <v>510</v>
      </c>
      <c r="B74" t="s">
        <v>512</v>
      </c>
      <c r="C74" t="s">
        <v>512</v>
      </c>
      <c r="D74" t="s">
        <v>512</v>
      </c>
    </row>
    <row r="75" spans="1:4" x14ac:dyDescent="0.2">
      <c r="A75" t="s">
        <v>601</v>
      </c>
      <c r="B75" t="s">
        <v>117</v>
      </c>
      <c r="C75" t="s">
        <v>103</v>
      </c>
      <c r="D75" t="str">
        <f t="shared" si="0"/>
        <v>DOM</v>
      </c>
    </row>
    <row r="76" spans="1:4" x14ac:dyDescent="0.2">
      <c r="A76" t="s">
        <v>603</v>
      </c>
      <c r="B76" t="s">
        <v>117</v>
      </c>
      <c r="C76" t="s">
        <v>103</v>
      </c>
      <c r="D76" t="str">
        <f t="shared" si="0"/>
        <v>DOM</v>
      </c>
    </row>
    <row r="77" spans="1:4" x14ac:dyDescent="0.2">
      <c r="A77" t="s">
        <v>602</v>
      </c>
      <c r="B77" t="s">
        <v>117</v>
      </c>
      <c r="C77" t="s">
        <v>103</v>
      </c>
      <c r="D77" t="str">
        <f t="shared" si="0"/>
        <v>DOM</v>
      </c>
    </row>
    <row r="78" spans="1:4" x14ac:dyDescent="0.2">
      <c r="A78" t="s">
        <v>604</v>
      </c>
      <c r="B78" t="s">
        <v>607</v>
      </c>
      <c r="C78" t="s">
        <v>103</v>
      </c>
      <c r="D78" t="str">
        <f t="shared" si="0"/>
        <v>DOM</v>
      </c>
    </row>
    <row r="79" spans="1:4" x14ac:dyDescent="0.2">
      <c r="A79" t="s">
        <v>605</v>
      </c>
      <c r="B79" t="s">
        <v>608</v>
      </c>
      <c r="C79" t="s">
        <v>103</v>
      </c>
      <c r="D79" t="str">
        <f t="shared" si="0"/>
        <v>DOM</v>
      </c>
    </row>
    <row r="80" spans="1:4" x14ac:dyDescent="0.2">
      <c r="A80" t="s">
        <v>606</v>
      </c>
      <c r="B80" t="s">
        <v>127</v>
      </c>
      <c r="C80" t="s">
        <v>103</v>
      </c>
      <c r="D80" t="str">
        <f t="shared" si="0"/>
        <v>DOM</v>
      </c>
    </row>
    <row r="81" spans="1:4" x14ac:dyDescent="0.2">
      <c r="A81" t="s">
        <v>847</v>
      </c>
      <c r="B81" t="s">
        <v>848</v>
      </c>
      <c r="C81" t="s">
        <v>848</v>
      </c>
      <c r="D81" t="s">
        <v>848</v>
      </c>
    </row>
    <row r="82" spans="1:4" x14ac:dyDescent="0.2">
      <c r="A82" t="s">
        <v>849</v>
      </c>
      <c r="B82" t="s">
        <v>124</v>
      </c>
      <c r="C82" t="s">
        <v>103</v>
      </c>
      <c r="D82" t="str">
        <f t="shared" si="0"/>
        <v>DOM</v>
      </c>
    </row>
    <row r="83" spans="1:4" x14ac:dyDescent="0.2">
      <c r="A83" t="s">
        <v>850</v>
      </c>
      <c r="B83" t="s">
        <v>851</v>
      </c>
      <c r="C83" t="s">
        <v>103</v>
      </c>
      <c r="D83" t="str">
        <f t="shared" si="0"/>
        <v>DOM</v>
      </c>
    </row>
    <row r="84" spans="1:4" x14ac:dyDescent="0.2">
      <c r="A84" t="s">
        <v>852</v>
      </c>
      <c r="B84" t="s">
        <v>117</v>
      </c>
      <c r="C84" t="s">
        <v>103</v>
      </c>
      <c r="D84" t="str">
        <f t="shared" si="0"/>
        <v>DOM</v>
      </c>
    </row>
    <row r="85" spans="1:4" x14ac:dyDescent="0.2">
      <c r="A85" t="s">
        <v>853</v>
      </c>
      <c r="B85" t="s">
        <v>853</v>
      </c>
      <c r="C85" t="s">
        <v>854</v>
      </c>
      <c r="D85" t="str">
        <f t="shared" si="0"/>
        <v>INT</v>
      </c>
    </row>
    <row r="86" spans="1:4" x14ac:dyDescent="0.2">
      <c r="A86" t="s">
        <v>855</v>
      </c>
      <c r="B86" t="s">
        <v>856</v>
      </c>
      <c r="C86" t="s">
        <v>103</v>
      </c>
      <c r="D86" t="str">
        <f t="shared" si="0"/>
        <v>DOM</v>
      </c>
    </row>
    <row r="87" spans="1:4" x14ac:dyDescent="0.2">
      <c r="A87" t="s">
        <v>857</v>
      </c>
      <c r="B87" t="s">
        <v>858</v>
      </c>
      <c r="C87" t="s">
        <v>103</v>
      </c>
      <c r="D87" t="str">
        <f t="shared" si="0"/>
        <v>DOM</v>
      </c>
    </row>
    <row r="88" spans="1:4" x14ac:dyDescent="0.2">
      <c r="A88" t="s">
        <v>859</v>
      </c>
      <c r="B88" t="s">
        <v>859</v>
      </c>
      <c r="C88" t="s">
        <v>860</v>
      </c>
      <c r="D88" t="str">
        <f t="shared" si="0"/>
        <v>INT</v>
      </c>
    </row>
    <row r="89" spans="1:4" x14ac:dyDescent="0.2">
      <c r="A89" t="s">
        <v>861</v>
      </c>
      <c r="B89" t="s">
        <v>861</v>
      </c>
      <c r="C89" t="s">
        <v>128</v>
      </c>
      <c r="D89" t="str">
        <f t="shared" si="0"/>
        <v>INT</v>
      </c>
    </row>
    <row r="90" spans="1:4" x14ac:dyDescent="0.2">
      <c r="A90" t="s">
        <v>958</v>
      </c>
      <c r="B90" t="s">
        <v>958</v>
      </c>
      <c r="C90" t="s">
        <v>960</v>
      </c>
      <c r="D90" t="str">
        <f t="shared" si="0"/>
        <v>INT</v>
      </c>
    </row>
    <row r="91" spans="1:4" x14ac:dyDescent="0.2">
      <c r="A91" t="s">
        <v>959</v>
      </c>
      <c r="B91" t="s">
        <v>959</v>
      </c>
      <c r="C91" t="s">
        <v>960</v>
      </c>
      <c r="D91" t="str">
        <f t="shared" si="0"/>
        <v>INT</v>
      </c>
    </row>
    <row r="92" spans="1:4" x14ac:dyDescent="0.2">
      <c r="A92" t="s">
        <v>1079</v>
      </c>
      <c r="B92" t="s">
        <v>117</v>
      </c>
      <c r="C92" t="s">
        <v>103</v>
      </c>
      <c r="D92" t="str">
        <f t="shared" si="0"/>
        <v>DOM</v>
      </c>
    </row>
    <row r="93" spans="1:4" x14ac:dyDescent="0.2">
      <c r="A93" t="s">
        <v>1080</v>
      </c>
      <c r="B93" t="s">
        <v>114</v>
      </c>
      <c r="C93" t="s">
        <v>103</v>
      </c>
      <c r="D93" t="str">
        <f t="shared" si="0"/>
        <v>DOM</v>
      </c>
    </row>
    <row r="94" spans="1:4" x14ac:dyDescent="0.2">
      <c r="A94" t="s">
        <v>1081</v>
      </c>
      <c r="B94" t="s">
        <v>117</v>
      </c>
      <c r="C94" t="s">
        <v>103</v>
      </c>
      <c r="D94" t="str">
        <f t="shared" si="0"/>
        <v>DOM</v>
      </c>
    </row>
    <row r="95" spans="1:4" x14ac:dyDescent="0.2">
      <c r="A95" t="s">
        <v>1082</v>
      </c>
      <c r="B95" t="s">
        <v>117</v>
      </c>
      <c r="C95" t="s">
        <v>103</v>
      </c>
      <c r="D95" t="str">
        <f t="shared" si="0"/>
        <v>DOM</v>
      </c>
    </row>
    <row r="96" spans="1:4" x14ac:dyDescent="0.2">
      <c r="A96" t="s">
        <v>1083</v>
      </c>
      <c r="B96" t="s">
        <v>1083</v>
      </c>
      <c r="C96" t="s">
        <v>1084</v>
      </c>
      <c r="D96" t="str">
        <f t="shared" si="0"/>
        <v>INT</v>
      </c>
    </row>
    <row r="97" spans="1:4" x14ac:dyDescent="0.2">
      <c r="A97" t="s">
        <v>1085</v>
      </c>
      <c r="B97" t="s">
        <v>1085</v>
      </c>
      <c r="C97" t="s">
        <v>1086</v>
      </c>
      <c r="D97" t="str">
        <f t="shared" si="0"/>
        <v>INT</v>
      </c>
    </row>
    <row r="98" spans="1:4" x14ac:dyDescent="0.2">
      <c r="A98" t="s">
        <v>1088</v>
      </c>
      <c r="B98" t="s">
        <v>1088</v>
      </c>
      <c r="C98" t="s">
        <v>1086</v>
      </c>
      <c r="D98" t="str">
        <f t="shared" si="0"/>
        <v>INT</v>
      </c>
    </row>
    <row r="99" spans="1:4" x14ac:dyDescent="0.2">
      <c r="A99" t="s">
        <v>1089</v>
      </c>
      <c r="B99" t="s">
        <v>1089</v>
      </c>
      <c r="C99" t="s">
        <v>1093</v>
      </c>
      <c r="D99" t="str">
        <f t="shared" si="0"/>
        <v>INT</v>
      </c>
    </row>
    <row r="100" spans="1:4" x14ac:dyDescent="0.2">
      <c r="A100" t="s">
        <v>1090</v>
      </c>
      <c r="B100" t="s">
        <v>1090</v>
      </c>
      <c r="C100" t="s">
        <v>1093</v>
      </c>
      <c r="D100" t="str">
        <f t="shared" ref="D100:D105" si="1">IF(C100="USA","DOM","INT")</f>
        <v>INT</v>
      </c>
    </row>
    <row r="101" spans="1:4" x14ac:dyDescent="0.2">
      <c r="A101" t="s">
        <v>1091</v>
      </c>
      <c r="B101" t="s">
        <v>1091</v>
      </c>
      <c r="C101" t="s">
        <v>1093</v>
      </c>
      <c r="D101" t="str">
        <f t="shared" si="1"/>
        <v>INT</v>
      </c>
    </row>
    <row r="102" spans="1:4" x14ac:dyDescent="0.2">
      <c r="A102" t="s">
        <v>1092</v>
      </c>
      <c r="B102" t="s">
        <v>1092</v>
      </c>
      <c r="C102" t="s">
        <v>387</v>
      </c>
      <c r="D102" t="str">
        <f t="shared" si="1"/>
        <v>INT</v>
      </c>
    </row>
    <row r="103" spans="1:4" x14ac:dyDescent="0.2">
      <c r="A103" t="s">
        <v>1185</v>
      </c>
      <c r="C103" t="s">
        <v>108</v>
      </c>
      <c r="D103" t="str">
        <f t="shared" si="1"/>
        <v>INT</v>
      </c>
    </row>
    <row r="104" spans="1:4" x14ac:dyDescent="0.2">
      <c r="A104" t="s">
        <v>1184</v>
      </c>
      <c r="B104" t="s">
        <v>117</v>
      </c>
      <c r="C104" t="s">
        <v>103</v>
      </c>
      <c r="D104" t="str">
        <f t="shared" si="1"/>
        <v>DOM</v>
      </c>
    </row>
    <row r="105" spans="1:4" x14ac:dyDescent="0.2">
      <c r="A105" t="s">
        <v>1183</v>
      </c>
      <c r="B105" t="s">
        <v>1183</v>
      </c>
      <c r="C105" t="s">
        <v>1183</v>
      </c>
      <c r="D105" t="str">
        <f t="shared" si="1"/>
        <v>INT</v>
      </c>
    </row>
    <row r="106" spans="1:4" x14ac:dyDescent="0.2">
      <c r="A106" t="s">
        <v>1455</v>
      </c>
      <c r="B106" t="s">
        <v>1455</v>
      </c>
      <c r="C106" t="s">
        <v>1455</v>
      </c>
      <c r="D106" t="s">
        <v>342</v>
      </c>
    </row>
    <row r="107" spans="1:4" x14ac:dyDescent="0.2">
      <c r="A107" t="s">
        <v>1456</v>
      </c>
      <c r="B107" t="s">
        <v>1456</v>
      </c>
      <c r="C107" t="s">
        <v>1456</v>
      </c>
      <c r="D107" t="s">
        <v>342</v>
      </c>
    </row>
    <row r="108" spans="1:4" x14ac:dyDescent="0.2">
      <c r="A108" s="5" t="s">
        <v>1457</v>
      </c>
      <c r="B108" t="s">
        <v>118</v>
      </c>
      <c r="C108" t="s">
        <v>103</v>
      </c>
      <c r="D108" t="s">
        <v>341</v>
      </c>
    </row>
    <row r="109" spans="1:4" x14ac:dyDescent="0.2">
      <c r="A109" t="s">
        <v>1458</v>
      </c>
      <c r="B109" t="s">
        <v>118</v>
      </c>
      <c r="C109" t="s">
        <v>103</v>
      </c>
      <c r="D109" t="s">
        <v>341</v>
      </c>
    </row>
    <row r="110" spans="1:4" x14ac:dyDescent="0.2">
      <c r="A110" t="s">
        <v>1459</v>
      </c>
      <c r="B110" t="s">
        <v>1460</v>
      </c>
      <c r="C110" t="s">
        <v>1461</v>
      </c>
      <c r="D110" t="s">
        <v>342</v>
      </c>
    </row>
    <row r="111" spans="1:4" x14ac:dyDescent="0.2">
      <c r="A111" t="s">
        <v>1462</v>
      </c>
      <c r="B111">
        <v>0</v>
      </c>
      <c r="C111" t="s">
        <v>1461</v>
      </c>
      <c r="D111" t="s">
        <v>342</v>
      </c>
    </row>
    <row r="112" spans="1:4" x14ac:dyDescent="0.2">
      <c r="A112" t="s">
        <v>1463</v>
      </c>
      <c r="B112" t="s">
        <v>117</v>
      </c>
      <c r="C112" t="s">
        <v>103</v>
      </c>
      <c r="D112" t="s">
        <v>341</v>
      </c>
    </row>
    <row r="113" spans="1:4" x14ac:dyDescent="0.2">
      <c r="A113" t="s">
        <v>1464</v>
      </c>
      <c r="B113">
        <v>0</v>
      </c>
      <c r="C113" t="s">
        <v>1465</v>
      </c>
      <c r="D113" t="s">
        <v>342</v>
      </c>
    </row>
    <row r="114" spans="1:4" x14ac:dyDescent="0.2">
      <c r="A114" t="s">
        <v>1466</v>
      </c>
      <c r="B114">
        <v>0</v>
      </c>
      <c r="C114" t="s">
        <v>1467</v>
      </c>
      <c r="D114" t="s">
        <v>342</v>
      </c>
    </row>
    <row r="115" spans="1:4" x14ac:dyDescent="0.2">
      <c r="A115" t="s">
        <v>1468</v>
      </c>
      <c r="B115">
        <v>0</v>
      </c>
      <c r="C115" t="s">
        <v>1469</v>
      </c>
      <c r="D115" t="s">
        <v>342</v>
      </c>
    </row>
    <row r="116" spans="1:4" x14ac:dyDescent="0.2">
      <c r="A116" t="s">
        <v>1470</v>
      </c>
      <c r="B116">
        <v>0</v>
      </c>
      <c r="C116" t="s">
        <v>1471</v>
      </c>
      <c r="D116" t="s">
        <v>342</v>
      </c>
    </row>
    <row r="117" spans="1:4" x14ac:dyDescent="0.2">
      <c r="A117" t="s">
        <v>1472</v>
      </c>
      <c r="B117">
        <v>0</v>
      </c>
      <c r="C117" t="s">
        <v>1473</v>
      </c>
      <c r="D117" t="s">
        <v>342</v>
      </c>
    </row>
    <row r="118" spans="1:4" x14ac:dyDescent="0.2">
      <c r="A118" s="5" t="s">
        <v>1474</v>
      </c>
      <c r="B118" t="s">
        <v>1475</v>
      </c>
      <c r="C118" t="s">
        <v>103</v>
      </c>
      <c r="D118" t="s">
        <v>341</v>
      </c>
    </row>
    <row r="119" spans="1:4" x14ac:dyDescent="0.2">
      <c r="A119" t="s">
        <v>1476</v>
      </c>
      <c r="B119" t="s">
        <v>1477</v>
      </c>
      <c r="C119" t="s">
        <v>103</v>
      </c>
      <c r="D119" t="s">
        <v>341</v>
      </c>
    </row>
    <row r="120" spans="1:4" x14ac:dyDescent="0.2">
      <c r="A120" s="5" t="s">
        <v>1478</v>
      </c>
      <c r="B120" t="s">
        <v>1479</v>
      </c>
      <c r="C120" t="s">
        <v>103</v>
      </c>
      <c r="D120" t="s">
        <v>341</v>
      </c>
    </row>
    <row r="121" spans="1:4" x14ac:dyDescent="0.2">
      <c r="A121" s="5" t="s">
        <v>1480</v>
      </c>
      <c r="B121" t="s">
        <v>129</v>
      </c>
      <c r="C121" t="s">
        <v>103</v>
      </c>
      <c r="D121" t="s">
        <v>341</v>
      </c>
    </row>
    <row r="122" spans="1:4" x14ac:dyDescent="0.2">
      <c r="A122" s="5" t="s">
        <v>1481</v>
      </c>
      <c r="B122" t="s">
        <v>1482</v>
      </c>
      <c r="C122" t="s">
        <v>103</v>
      </c>
      <c r="D122" t="s">
        <v>341</v>
      </c>
    </row>
    <row r="123" spans="1:4" x14ac:dyDescent="0.2">
      <c r="A123" s="5" t="s">
        <v>1483</v>
      </c>
      <c r="B123" t="s">
        <v>1484</v>
      </c>
      <c r="C123" t="s">
        <v>103</v>
      </c>
      <c r="D123" t="s">
        <v>341</v>
      </c>
    </row>
    <row r="124" spans="1:4" x14ac:dyDescent="0.2">
      <c r="A124" s="5" t="s">
        <v>1485</v>
      </c>
      <c r="B124" t="s">
        <v>1486</v>
      </c>
      <c r="C124" t="s">
        <v>103</v>
      </c>
      <c r="D124" t="s">
        <v>341</v>
      </c>
    </row>
    <row r="125" spans="1:4" x14ac:dyDescent="0.2">
      <c r="A125" s="5" t="s">
        <v>1823</v>
      </c>
      <c r="B125" t="s">
        <v>607</v>
      </c>
      <c r="C125" t="s">
        <v>103</v>
      </c>
      <c r="D125" t="s">
        <v>341</v>
      </c>
    </row>
    <row r="126" spans="1:4" x14ac:dyDescent="0.2">
      <c r="A126" s="5" t="s">
        <v>1824</v>
      </c>
      <c r="B126" t="s">
        <v>117</v>
      </c>
      <c r="C126" t="s">
        <v>103</v>
      </c>
      <c r="D126" t="s">
        <v>341</v>
      </c>
    </row>
    <row r="127" spans="1:4" x14ac:dyDescent="0.2">
      <c r="A127" s="5" t="s">
        <v>1825</v>
      </c>
      <c r="C127" t="s">
        <v>1826</v>
      </c>
      <c r="D127" t="s">
        <v>342</v>
      </c>
    </row>
    <row r="128" spans="1:4" x14ac:dyDescent="0.2">
      <c r="A128" s="5" t="s">
        <v>1828</v>
      </c>
      <c r="B128" t="s">
        <v>118</v>
      </c>
      <c r="C128" t="s">
        <v>103</v>
      </c>
      <c r="D128" t="s">
        <v>341</v>
      </c>
    </row>
    <row r="129" spans="1:4" x14ac:dyDescent="0.2">
      <c r="A129" s="5" t="s">
        <v>1829</v>
      </c>
      <c r="C129" t="s">
        <v>1830</v>
      </c>
      <c r="D129" t="s">
        <v>342</v>
      </c>
    </row>
    <row r="130" spans="1:4" x14ac:dyDescent="0.2">
      <c r="A130" s="5" t="s">
        <v>1831</v>
      </c>
      <c r="C130" t="s">
        <v>1830</v>
      </c>
      <c r="D130" t="s">
        <v>342</v>
      </c>
    </row>
    <row r="131" spans="1:4" x14ac:dyDescent="0.2">
      <c r="A131" s="5" t="s">
        <v>1832</v>
      </c>
      <c r="C131" t="s">
        <v>1853</v>
      </c>
      <c r="D131" t="s">
        <v>342</v>
      </c>
    </row>
    <row r="132" spans="1:4" x14ac:dyDescent="0.2">
      <c r="A132" s="5" t="s">
        <v>1827</v>
      </c>
      <c r="C132" t="s">
        <v>170</v>
      </c>
      <c r="D132" t="s">
        <v>342</v>
      </c>
    </row>
    <row r="133" spans="1:4" x14ac:dyDescent="0.2">
      <c r="A133" s="5" t="s">
        <v>1833</v>
      </c>
      <c r="C133" t="s">
        <v>1086</v>
      </c>
      <c r="D133" t="s">
        <v>342</v>
      </c>
    </row>
    <row r="134" spans="1:4" x14ac:dyDescent="0.2">
      <c r="A134" s="5" t="s">
        <v>1834</v>
      </c>
      <c r="C134" t="s">
        <v>1835</v>
      </c>
      <c r="D134" t="s">
        <v>342</v>
      </c>
    </row>
    <row r="135" spans="1:4" x14ac:dyDescent="0.2">
      <c r="A135" s="5" t="s">
        <v>1836</v>
      </c>
      <c r="C135" t="s">
        <v>387</v>
      </c>
      <c r="D135" t="s">
        <v>342</v>
      </c>
    </row>
    <row r="136" spans="1:4" x14ac:dyDescent="0.2">
      <c r="A136" s="5" t="s">
        <v>1837</v>
      </c>
      <c r="C136" t="s">
        <v>1461</v>
      </c>
      <c r="D136" t="s">
        <v>342</v>
      </c>
    </row>
    <row r="137" spans="1:4" x14ac:dyDescent="0.2">
      <c r="A137" s="5" t="s">
        <v>1838</v>
      </c>
      <c r="C137" t="s">
        <v>1839</v>
      </c>
      <c r="D137" t="s">
        <v>342</v>
      </c>
    </row>
    <row r="138" spans="1:4" x14ac:dyDescent="0.2">
      <c r="A138" s="5" t="s">
        <v>1840</v>
      </c>
      <c r="C138" t="s">
        <v>1841</v>
      </c>
      <c r="D138" t="s">
        <v>342</v>
      </c>
    </row>
    <row r="139" spans="1:4" x14ac:dyDescent="0.2">
      <c r="A139" s="5" t="s">
        <v>1842</v>
      </c>
      <c r="C139" t="s">
        <v>1843</v>
      </c>
      <c r="D139" t="s">
        <v>342</v>
      </c>
    </row>
    <row r="140" spans="1:4" x14ac:dyDescent="0.2">
      <c r="A140" s="5" t="s">
        <v>1845</v>
      </c>
      <c r="B140" t="s">
        <v>77</v>
      </c>
      <c r="C140" t="s">
        <v>103</v>
      </c>
      <c r="D140" t="s">
        <v>341</v>
      </c>
    </row>
    <row r="141" spans="1:4" x14ac:dyDescent="0.2">
      <c r="A141" s="5" t="s">
        <v>1846</v>
      </c>
      <c r="B141" t="s">
        <v>127</v>
      </c>
      <c r="C141" t="s">
        <v>103</v>
      </c>
      <c r="D141" t="s">
        <v>341</v>
      </c>
    </row>
    <row r="142" spans="1:4" x14ac:dyDescent="0.2">
      <c r="A142" s="5" t="s">
        <v>1847</v>
      </c>
      <c r="B142" t="s">
        <v>127</v>
      </c>
      <c r="C142" t="s">
        <v>103</v>
      </c>
      <c r="D142" t="s">
        <v>341</v>
      </c>
    </row>
    <row r="143" spans="1:4" x14ac:dyDescent="0.2">
      <c r="A143" s="5" t="s">
        <v>1848</v>
      </c>
      <c r="B143" t="s">
        <v>129</v>
      </c>
      <c r="C143" t="s">
        <v>103</v>
      </c>
      <c r="D143" t="s">
        <v>341</v>
      </c>
    </row>
    <row r="144" spans="1:4" x14ac:dyDescent="0.2">
      <c r="A144" s="5" t="s">
        <v>1849</v>
      </c>
      <c r="C144" t="s">
        <v>1093</v>
      </c>
      <c r="D144" t="s">
        <v>342</v>
      </c>
    </row>
    <row r="145" spans="1:4" x14ac:dyDescent="0.2">
      <c r="A145" s="5" t="s">
        <v>1850</v>
      </c>
      <c r="B145" t="s">
        <v>1851</v>
      </c>
      <c r="C145" t="s">
        <v>103</v>
      </c>
      <c r="D145" t="s">
        <v>341</v>
      </c>
    </row>
    <row r="146" spans="1:4" x14ac:dyDescent="0.2">
      <c r="A146" s="5" t="s">
        <v>1852</v>
      </c>
      <c r="B146" t="s">
        <v>115</v>
      </c>
      <c r="C146" t="s">
        <v>103</v>
      </c>
      <c r="D146" t="s">
        <v>341</v>
      </c>
    </row>
    <row r="147" spans="1:4" x14ac:dyDescent="0.2">
      <c r="A147" t="s">
        <v>2122</v>
      </c>
      <c r="C147" t="s">
        <v>2125</v>
      </c>
      <c r="D147" t="s">
        <v>342</v>
      </c>
    </row>
    <row r="148" spans="1:4" x14ac:dyDescent="0.2">
      <c r="A148" t="s">
        <v>2123</v>
      </c>
      <c r="C148" t="s">
        <v>2125</v>
      </c>
      <c r="D148" t="s">
        <v>342</v>
      </c>
    </row>
    <row r="149" spans="1:4" x14ac:dyDescent="0.2">
      <c r="A149" t="s">
        <v>2124</v>
      </c>
      <c r="C149" t="s">
        <v>2125</v>
      </c>
      <c r="D149" t="s">
        <v>342</v>
      </c>
    </row>
    <row r="150" spans="1:4" x14ac:dyDescent="0.2">
      <c r="A150" s="5" t="s">
        <v>2126</v>
      </c>
      <c r="C150" t="s">
        <v>2129</v>
      </c>
      <c r="D150" t="s">
        <v>342</v>
      </c>
    </row>
    <row r="151" spans="1:4" x14ac:dyDescent="0.2">
      <c r="A151" s="5" t="s">
        <v>2127</v>
      </c>
      <c r="C151" s="5" t="s">
        <v>2127</v>
      </c>
      <c r="D151" t="s">
        <v>342</v>
      </c>
    </row>
    <row r="152" spans="1:4" x14ac:dyDescent="0.2">
      <c r="A152" s="5" t="s">
        <v>2128</v>
      </c>
      <c r="C152" t="s">
        <v>2129</v>
      </c>
      <c r="D152" t="s">
        <v>342</v>
      </c>
    </row>
    <row r="153" spans="1:4" x14ac:dyDescent="0.2">
      <c r="A153" t="s">
        <v>2130</v>
      </c>
      <c r="C153" t="s">
        <v>387</v>
      </c>
      <c r="D153" t="s">
        <v>342</v>
      </c>
    </row>
    <row r="154" spans="1:4" x14ac:dyDescent="0.2">
      <c r="A154" t="s">
        <v>2131</v>
      </c>
      <c r="C154" t="s">
        <v>387</v>
      </c>
      <c r="D154" t="s">
        <v>342</v>
      </c>
    </row>
    <row r="155" spans="1:4" x14ac:dyDescent="0.2">
      <c r="A155" t="s">
        <v>957</v>
      </c>
      <c r="B155" t="s">
        <v>124</v>
      </c>
      <c r="C155" t="s">
        <v>103</v>
      </c>
      <c r="D155" t="s">
        <v>341</v>
      </c>
    </row>
    <row r="156" spans="1:4" x14ac:dyDescent="0.2">
      <c r="A156" t="s">
        <v>2132</v>
      </c>
      <c r="B156" t="s">
        <v>129</v>
      </c>
      <c r="C156" t="s">
        <v>103</v>
      </c>
      <c r="D156" t="s">
        <v>341</v>
      </c>
    </row>
    <row r="157" spans="1:4" x14ac:dyDescent="0.2">
      <c r="A157" t="s">
        <v>2148</v>
      </c>
      <c r="B157" t="s">
        <v>117</v>
      </c>
      <c r="C157" t="s">
        <v>103</v>
      </c>
      <c r="D157" t="s">
        <v>341</v>
      </c>
    </row>
    <row r="158" spans="1:4" x14ac:dyDescent="0.2">
      <c r="A158" t="s">
        <v>2535</v>
      </c>
      <c r="B158" t="s">
        <v>117</v>
      </c>
      <c r="C158" t="s">
        <v>103</v>
      </c>
      <c r="D158" t="s">
        <v>341</v>
      </c>
    </row>
    <row r="159" spans="1:4" x14ac:dyDescent="0.2">
      <c r="A159" s="5" t="s">
        <v>2536</v>
      </c>
      <c r="B159" t="s">
        <v>124</v>
      </c>
      <c r="C159" t="s">
        <v>103</v>
      </c>
      <c r="D159" t="s">
        <v>341</v>
      </c>
    </row>
    <row r="160" spans="1:4" x14ac:dyDescent="0.2">
      <c r="A160" t="s">
        <v>2537</v>
      </c>
      <c r="C160" t="s">
        <v>1461</v>
      </c>
      <c r="D160" t="s">
        <v>342</v>
      </c>
    </row>
    <row r="161" spans="1:4" x14ac:dyDescent="0.2">
      <c r="A161" s="5" t="s">
        <v>2538</v>
      </c>
      <c r="B161" t="s">
        <v>117</v>
      </c>
      <c r="C161" t="s">
        <v>103</v>
      </c>
      <c r="D161" t="s">
        <v>341</v>
      </c>
    </row>
    <row r="162" spans="1:4" x14ac:dyDescent="0.2">
      <c r="A162" t="s">
        <v>2539</v>
      </c>
      <c r="C162" t="s">
        <v>1461</v>
      </c>
      <c r="D162" t="s">
        <v>342</v>
      </c>
    </row>
    <row r="163" spans="1:4" x14ac:dyDescent="0.2">
      <c r="A163" s="5" t="s">
        <v>2540</v>
      </c>
      <c r="C163" t="s">
        <v>960</v>
      </c>
      <c r="D163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activities</vt:lpstr>
      <vt:lpstr>Sheet1</vt:lpstr>
      <vt:lpstr>Sheet2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Kirshner, Rex</dc:creator>
  <cp:lastModifiedBy>Rex Kirshner</cp:lastModifiedBy>
  <dcterms:created xsi:type="dcterms:W3CDTF">2018-07-27T03:43:22Z</dcterms:created>
  <dcterms:modified xsi:type="dcterms:W3CDTF">2025-10-01T22:24:03Z</dcterms:modified>
</cp:coreProperties>
</file>