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fs02\user02\PSRMINAR\Documents\Transfer calc\"/>
    </mc:Choice>
  </mc:AlternateContent>
  <bookViews>
    <workbookView xWindow="0" yWindow="0" windowWidth="2370" windowHeight="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H9" i="1"/>
  <c r="G9" i="1"/>
  <c r="C9" i="1"/>
  <c r="D9" i="1"/>
  <c r="F8" i="1"/>
  <c r="H8" i="1"/>
  <c r="G8" i="1"/>
  <c r="C8" i="1"/>
  <c r="D8" i="1"/>
  <c r="F7" i="1"/>
  <c r="H7" i="1"/>
  <c r="G7" i="1"/>
  <c r="C7" i="1"/>
  <c r="D7" i="1"/>
  <c r="F6" i="1"/>
  <c r="H6" i="1"/>
  <c r="G6" i="1"/>
  <c r="C6" i="1"/>
  <c r="D6" i="1"/>
  <c r="F5" i="1"/>
  <c r="H5" i="1"/>
  <c r="G5" i="1"/>
  <c r="C5" i="1"/>
  <c r="D5" i="1"/>
  <c r="F4" i="1"/>
  <c r="H4" i="1"/>
  <c r="G4" i="1"/>
  <c r="C4" i="1"/>
  <c r="D4" i="1"/>
  <c r="F3" i="1"/>
  <c r="H3" i="1"/>
  <c r="G3" i="1"/>
  <c r="C3" i="1"/>
  <c r="D3" i="1"/>
  <c r="F2" i="1"/>
  <c r="H2" i="1"/>
  <c r="G2" i="1"/>
  <c r="C2" i="1"/>
  <c r="D2" i="1"/>
</calcChain>
</file>

<file path=xl/sharedStrings.xml><?xml version="1.0" encoding="utf-8"?>
<sst xmlns="http://schemas.openxmlformats.org/spreadsheetml/2006/main" count="15" uniqueCount="15">
  <si>
    <t>Orbit r A.U.</t>
  </si>
  <si>
    <t>Orbit Period Years</t>
  </si>
  <si>
    <t>Orbit velocity AU/Yr</t>
  </si>
  <si>
    <t>Mean long J2000</t>
  </si>
  <si>
    <t>Mass (Kg)</t>
  </si>
  <si>
    <t>planet r (km)</t>
  </si>
  <si>
    <t>SOI (km)</t>
  </si>
  <si>
    <t>Mercury</t>
  </si>
  <si>
    <t>Venus</t>
  </si>
  <si>
    <t>Earth</t>
  </si>
  <si>
    <t>Mars</t>
  </si>
  <si>
    <t>Jupiter</t>
  </si>
  <si>
    <t>Saturn</t>
  </si>
  <si>
    <t>Uranus</t>
  </si>
  <si>
    <t>Neptune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</si>
</sst>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C11" sqref="C11"/>
    </sheetView>
  </sheetViews>
  <sheetFormatPr defaultRowHeight="15" x14ac:dyDescent="0.25"/>
  <sheetData>
    <row r="1" spans="1:8" ht="4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t="s">
        <v>7</v>
      </c>
      <c r="B2" s="2">
        <v>0.38709893000000001</v>
      </c>
      <c r="C2" s="2">
        <f>B2^(3/2)</f>
        <v>0.24084240553804778</v>
      </c>
      <c r="D2" s="2">
        <f>2*PI()*B2/C2</f>
        <v>10.098779340653541</v>
      </c>
      <c r="E2" s="2">
        <v>252.25084000000001</v>
      </c>
      <c r="F2" s="3">
        <f>3.3*10^23</f>
        <v>3.2999999999999996E+23</v>
      </c>
      <c r="G2" s="4">
        <f>4880/2</f>
        <v>2440</v>
      </c>
      <c r="H2" s="5">
        <f>(F2/(1.989*10^30))^(2/5)*B2*148598000</f>
        <v>111631.45819976374</v>
      </c>
    </row>
    <row r="3" spans="1:8" x14ac:dyDescent="0.25">
      <c r="A3" t="s">
        <v>8</v>
      </c>
      <c r="B3" s="2">
        <v>0.72333199000000004</v>
      </c>
      <c r="C3" s="2">
        <f t="shared" ref="C3:C9" si="0">B3^(3/2)</f>
        <v>0.61518609257701462</v>
      </c>
      <c r="D3" s="2">
        <f t="shared" ref="D3:D9" si="1">2*PI()*B3/C3</f>
        <v>7.3877302927032735</v>
      </c>
      <c r="E3" s="2">
        <v>181.97972999999999</v>
      </c>
      <c r="F3" s="3">
        <f>4.869*10^24</f>
        <v>4.8690000000000001E+24</v>
      </c>
      <c r="G3" s="4">
        <f>12103.6/2</f>
        <v>6051.8</v>
      </c>
      <c r="H3" s="5">
        <f t="shared" ref="H3:H9" si="2">(F3/(1.989*10^30))^(2/5)*B3*148598000</f>
        <v>612170.83254777489</v>
      </c>
    </row>
    <row r="4" spans="1:8" x14ac:dyDescent="0.25">
      <c r="A4" t="s">
        <v>9</v>
      </c>
      <c r="B4" s="2">
        <v>1.00000011</v>
      </c>
      <c r="C4" s="2">
        <f t="shared" si="0"/>
        <v>1.0000001650000045</v>
      </c>
      <c r="D4" s="2">
        <f t="shared" si="1"/>
        <v>6.2831849616044231</v>
      </c>
      <c r="E4" s="2">
        <v>100.46435</v>
      </c>
      <c r="F4" s="3">
        <f>5.972*10^24</f>
        <v>5.9720000000000003E+24</v>
      </c>
      <c r="G4" s="4">
        <f>12756.3/2</f>
        <v>6378.15</v>
      </c>
      <c r="H4" s="5">
        <f t="shared" si="2"/>
        <v>918347.43724394799</v>
      </c>
    </row>
    <row r="5" spans="1:8" x14ac:dyDescent="0.25">
      <c r="A5" t="s">
        <v>10</v>
      </c>
      <c r="B5" s="2">
        <v>1.52366231</v>
      </c>
      <c r="C5" s="2">
        <f t="shared" si="0"/>
        <v>1.8807587333996538</v>
      </c>
      <c r="D5" s="2">
        <f t="shared" si="1"/>
        <v>5.0902077280217455</v>
      </c>
      <c r="E5" s="2">
        <v>355.45332000000002</v>
      </c>
      <c r="F5" s="3">
        <f>6.4219*10^23</f>
        <v>6.4218999999999998E+23</v>
      </c>
      <c r="G5" s="4">
        <f>6794/2</f>
        <v>3397</v>
      </c>
      <c r="H5" s="5">
        <f t="shared" si="2"/>
        <v>573473.28487006517</v>
      </c>
    </row>
    <row r="6" spans="1:8" x14ac:dyDescent="0.25">
      <c r="A6" t="s">
        <v>11</v>
      </c>
      <c r="B6" s="2">
        <v>5.2033630100000003</v>
      </c>
      <c r="C6" s="2">
        <f t="shared" si="0"/>
        <v>11.869329544783934</v>
      </c>
      <c r="D6" s="2">
        <f t="shared" si="1"/>
        <v>2.7544684717867014</v>
      </c>
      <c r="E6" s="2">
        <v>34.404380000000003</v>
      </c>
      <c r="F6" s="3">
        <f>1.9*10^27</f>
        <v>1.8999999999999998E+27</v>
      </c>
      <c r="G6" s="4">
        <f>142984/2</f>
        <v>71492</v>
      </c>
      <c r="H6" s="5">
        <f t="shared" si="2"/>
        <v>47901004.042020932</v>
      </c>
    </row>
    <row r="7" spans="1:8" x14ac:dyDescent="0.25">
      <c r="A7" t="s">
        <v>12</v>
      </c>
      <c r="B7" s="2">
        <v>9.5370703199999998</v>
      </c>
      <c r="C7" s="2">
        <f t="shared" si="0"/>
        <v>29.45252119985933</v>
      </c>
      <c r="D7" s="2">
        <f t="shared" si="1"/>
        <v>2.0345687794105962</v>
      </c>
      <c r="E7" s="2">
        <v>49.944319999999998</v>
      </c>
      <c r="F7" s="3">
        <f>5.68*10^26</f>
        <v>5.6800000000000001E+26</v>
      </c>
      <c r="G7" s="4">
        <f>120536/2</f>
        <v>60268</v>
      </c>
      <c r="H7" s="5">
        <f t="shared" si="2"/>
        <v>54164329.341616184</v>
      </c>
    </row>
    <row r="8" spans="1:8" x14ac:dyDescent="0.25">
      <c r="A8" t="s">
        <v>13</v>
      </c>
      <c r="B8" s="2">
        <v>19.191263930000002</v>
      </c>
      <c r="C8" s="2">
        <f t="shared" si="0"/>
        <v>84.072772053552583</v>
      </c>
      <c r="D8" s="2">
        <f t="shared" si="1"/>
        <v>1.4342606364207096</v>
      </c>
      <c r="E8" s="2">
        <v>313.23218000000003</v>
      </c>
      <c r="F8" s="3">
        <f>8.683*10^25</f>
        <v>8.6830000000000001E+25</v>
      </c>
      <c r="G8" s="4">
        <f>51118/2</f>
        <v>25559</v>
      </c>
      <c r="H8" s="5">
        <f t="shared" si="2"/>
        <v>51419819.708532393</v>
      </c>
    </row>
    <row r="9" spans="1:8" x14ac:dyDescent="0.25">
      <c r="A9" t="s">
        <v>14</v>
      </c>
      <c r="B9" s="2">
        <v>30.068963480000001</v>
      </c>
      <c r="C9" s="2">
        <f t="shared" si="0"/>
        <v>164.8836855499334</v>
      </c>
      <c r="D9" s="2">
        <f t="shared" si="1"/>
        <v>1.1458311894807829</v>
      </c>
      <c r="E9" s="2">
        <v>304.88029999999998</v>
      </c>
      <c r="F9" s="3">
        <f>1.0247*10^26</f>
        <v>1.0247E+26</v>
      </c>
      <c r="G9" s="4">
        <f>49532/2</f>
        <v>24766</v>
      </c>
      <c r="H9" s="5">
        <f t="shared" si="2"/>
        <v>86082763.986218482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Liverpool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Minarro Escalona, Raymond Arturo</dc:creator>
  <cp:lastModifiedBy>Minarro Escalona, Raymond Arturo</cp:lastModifiedBy>
  <dcterms:created xsi:type="dcterms:W3CDTF">2018-12-01T17:40:51Z</dcterms:created>
  <dcterms:modified xsi:type="dcterms:W3CDTF">2018-12-01T17:48:18Z</dcterms:modified>
</cp:coreProperties>
</file>