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s Documentos\ORT Analista de Sistemas\3° 2°\Integración de Sistemas\is\docs\02 - Athos - Carpeta de Proyecto\Documentacion auxiliar\"/>
    </mc:Choice>
  </mc:AlternateContent>
  <xr:revisionPtr revIDLastSave="0" documentId="8_{F3B66BB0-C3BD-4782-81FB-249599F024F4}" xr6:coauthVersionLast="44" xr6:coauthVersionMax="44" xr10:uidLastSave="{00000000-0000-0000-0000-000000000000}"/>
  <bookViews>
    <workbookView xWindow="-120" yWindow="330" windowWidth="38640" windowHeight="21390" activeTab="1" xr2:uid="{D94C2F8D-8B1F-420D-B87C-1FEE7AEF429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O2" i="2"/>
  <c r="J6" i="2" l="1"/>
  <c r="D6" i="2" l="1"/>
  <c r="J4" i="2"/>
  <c r="J14" i="2"/>
  <c r="D13" i="2"/>
  <c r="D8" i="2"/>
  <c r="D7" i="2"/>
  <c r="D11" i="2"/>
  <c r="J5" i="2"/>
  <c r="J15" i="2"/>
  <c r="J13" i="2"/>
  <c r="D5" i="2"/>
  <c r="J12" i="2"/>
  <c r="D15" i="2"/>
  <c r="J11" i="2"/>
  <c r="D14" i="2"/>
  <c r="J10" i="2"/>
  <c r="J9" i="2"/>
  <c r="D12" i="2"/>
  <c r="J8" i="2"/>
  <c r="D10" i="2"/>
  <c r="J7" i="2"/>
  <c r="D9" i="2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C5" i="2"/>
  <c r="C6" i="2" s="1"/>
  <c r="C7" i="2" s="1"/>
  <c r="C8" i="2" s="1"/>
  <c r="C9" i="2" s="1"/>
  <c r="C10" i="2" s="1"/>
  <c r="C11" i="2" s="1"/>
  <c r="D16" i="2" l="1"/>
  <c r="C12" i="2"/>
  <c r="C13" i="2" s="1"/>
  <c r="C14" i="2" s="1"/>
  <c r="C15" i="2" s="1"/>
  <c r="H16" i="2"/>
  <c r="B16" i="2"/>
  <c r="E4" i="2"/>
  <c r="E5" i="2" l="1"/>
  <c r="E6" i="2" s="1"/>
  <c r="E7" i="2" l="1"/>
  <c r="E8" i="2" l="1"/>
  <c r="E9" i="2" s="1"/>
  <c r="E10" i="2" l="1"/>
  <c r="E11" i="2" l="1"/>
  <c r="J16" i="2" l="1"/>
  <c r="K16" i="2" s="1"/>
  <c r="E12" i="2"/>
  <c r="E16" i="2" l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E13" i="2"/>
  <c r="E14" i="2" s="1"/>
  <c r="E15" i="2" s="1"/>
</calcChain>
</file>

<file path=xl/sharedStrings.xml><?xml version="1.0" encoding="utf-8"?>
<sst xmlns="http://schemas.openxmlformats.org/spreadsheetml/2006/main" count="48" uniqueCount="30">
  <si>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</si>
  <si>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</si>
  <si>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</si>
  <si>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</si>
  <si>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</si>
  <si>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</si>
  <si>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</si>
  <si>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</si>
  <si>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</si>
  <si>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</si>
  <si>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</si>
  <si>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</si>
  <si>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Año 1</t>
  </si>
  <si>
    <t>Año 2</t>
  </si>
  <si>
    <t>RRHH</t>
  </si>
  <si>
    <t>Licencia Raven</t>
  </si>
  <si>
    <t>Licencia MMPI-A</t>
  </si>
  <si>
    <t>Licencia Kuder</t>
  </si>
  <si>
    <t>Patente</t>
  </si>
  <si>
    <t>Infraestructura (servidor nube)</t>
  </si>
  <si>
    <t>Categoria</t>
  </si>
  <si>
    <t>Total</t>
  </si>
  <si>
    <t>Cantidad de usuarios</t>
  </si>
  <si>
    <t>Ingresos mensuales</t>
  </si>
  <si>
    <t>Gastos</t>
  </si>
  <si>
    <t>Costo anual</t>
  </si>
  <si>
    <t>Balance</t>
  </si>
  <si>
    <t>Cuota</t>
  </si>
  <si>
    <t>Tasa impuestos</t>
  </si>
  <si>
    <t>Monto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</si>
</sst>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1" fillId="3" borderId="1" xfId="2" applyBorder="1"/>
    <xf numFmtId="0" fontId="0" fillId="2" borderId="1" xfId="1" applyFont="1" applyBorder="1"/>
    <xf numFmtId="1" fontId="0" fillId="0" borderId="1" xfId="0" applyNumberFormat="1" applyBorder="1"/>
    <xf numFmtId="2" fontId="0" fillId="0" borderId="1" xfId="0" applyNumberFormat="1" applyBorder="1"/>
    <xf numFmtId="2" fontId="1" fillId="3" borderId="1" xfId="2" applyNumberFormat="1" applyBorder="1"/>
  </cellXfs>
  <cellStyles count="3">
    <cellStyle name="40% - Énfasis1" xfId="1" builtinId="31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del primer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493189450822655E-2"/>
          <c:y val="0.12325801301837083"/>
          <c:w val="0.9155931688088037"/>
          <c:h val="0.7572494645383598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Gastos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Sheet2!$A$4:$A$15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2"/>
                <c:pt idx="0">
                  <c:v>-6130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3-4AFD-911D-5C39804A4C13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Ingresos mensuales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Sheet2!$A$4:$A$15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Sheet2!$D$4:$D$15</c:f>
              <c:numCache>
                <c:formatCode>0.00</c:formatCode>
                <c:ptCount val="12"/>
                <c:pt idx="0">
                  <c:v>0</c:v>
                </c:pt>
                <c:pt idx="1">
                  <c:v>69.795955250000006</c:v>
                </c:pt>
                <c:pt idx="2">
                  <c:v>97.714337349999994</c:v>
                </c:pt>
                <c:pt idx="3">
                  <c:v>136.80007228999997</c:v>
                </c:pt>
                <c:pt idx="4">
                  <c:v>191.52010120599999</c:v>
                </c:pt>
                <c:pt idx="5">
                  <c:v>268.12814168839998</c:v>
                </c:pt>
                <c:pt idx="6">
                  <c:v>375.37939836375995</c:v>
                </c:pt>
                <c:pt idx="7">
                  <c:v>525.53115770926399</c:v>
                </c:pt>
                <c:pt idx="8">
                  <c:v>735.74362079296952</c:v>
                </c:pt>
                <c:pt idx="9">
                  <c:v>882.89234495156347</c:v>
                </c:pt>
                <c:pt idx="10">
                  <c:v>1059.4708139418763</c:v>
                </c:pt>
                <c:pt idx="11">
                  <c:v>1271.3649767302513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93-4AFD-911D-5C39804A4C13}"/>
            </c:ext>
          </c:extLst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Balance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Sheet2!$A$4:$A$15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Sheet2!$E$4:$E$15</c:f>
              <c:numCache>
                <c:formatCode>0.00</c:formatCode>
                <c:ptCount val="12"/>
                <c:pt idx="0">
                  <c:v>-6130</c:v>
                </c:pt>
                <c:pt idx="1">
                  <c:v>-6060.2040447500003</c:v>
                </c:pt>
                <c:pt idx="2">
                  <c:v>-5962.4897074</c:v>
                </c:pt>
                <c:pt idx="3">
                  <c:v>-5825.6896351100004</c:v>
                </c:pt>
                <c:pt idx="4">
                  <c:v>-5634.1695339040007</c:v>
                </c:pt>
                <c:pt idx="5">
                  <c:v>-5366.0413922156004</c:v>
                </c:pt>
                <c:pt idx="6">
                  <c:v>-4990.6619938518406</c:v>
                </c:pt>
                <c:pt idx="7">
                  <c:v>-4465.1308361425763</c:v>
                </c:pt>
                <c:pt idx="8">
                  <c:v>-3729.3872153496068</c:v>
                </c:pt>
                <c:pt idx="9">
                  <c:v>-2846.4948703980435</c:v>
                </c:pt>
                <c:pt idx="10">
                  <c:v>-1787.0240564561673</c:v>
                </c:pt>
                <c:pt idx="11">
                  <c:v>-515.65907972591594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3-4AFD-911D-5C39804A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6667744"/>
        <c:axId val="366668072"/>
        <c:axId val="0"/>
      </c:bar3DChart>
      <c:catAx>
        <c:axId val="3666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6668072"/>
        <c:crosses val="autoZero"/>
        <c:auto val="1"/>
        <c:lblAlgn val="ctr"/>
        <c:lblOffset val="100"/>
        <c:noMultiLvlLbl val="0"/>
      </c:catAx>
      <c:valAx>
        <c:axId val="366668072"/>
        <c:scaling>
          <c:orientation val="minMax"/>
          <c:min val="-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layout>
            <c:manualLayout>
              <c:xMode val="edge"/>
              <c:yMode val="edge"/>
              <c:x val="2.2792213133387453E-2"/>
              <c:y val="6.70432061755764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66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del segundo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493189450822655E-2"/>
          <c:y val="0.12325801301837083"/>
          <c:w val="0.9155931688088037"/>
          <c:h val="0.7572494645383598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Sheet2!$H$3</c:f>
              <c:strCache>
                <c:ptCount val="1"/>
                <c:pt idx="0">
                  <c:v>Gastos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Sheet2!$G$4:$G$15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Sheet2!$H$4:$H$15</c:f>
              <c:numCache>
                <c:formatCode>General</c:formatCode>
                <c:ptCount val="12"/>
                <c:pt idx="0">
                  <c:v>-6130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A-46BE-9E03-D32B0B8C5F21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Ingresos mensuales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Sheet2!$G$4:$G$15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Sheet2!$J$4:$J$15</c:f>
              <c:numCache>
                <c:formatCode>0.00</c:formatCode>
                <c:ptCount val="12"/>
                <c:pt idx="0">
                  <c:v>1525.6379720763014</c:v>
                </c:pt>
                <c:pt idx="1">
                  <c:v>1830.6481977000001</c:v>
                </c:pt>
                <c:pt idx="2">
                  <c:v>2196.7778372399998</c:v>
                </c:pt>
                <c:pt idx="3">
                  <c:v>2636.1334046879997</c:v>
                </c:pt>
                <c:pt idx="4">
                  <c:v>3163.3600856255998</c:v>
                </c:pt>
                <c:pt idx="5">
                  <c:v>3796.0321027507193</c:v>
                </c:pt>
                <c:pt idx="6">
                  <c:v>4555.2385233008627</c:v>
                </c:pt>
                <c:pt idx="7">
                  <c:v>5010.7623756309495</c:v>
                </c:pt>
                <c:pt idx="8">
                  <c:v>5511.8386131940451</c:v>
                </c:pt>
                <c:pt idx="9">
                  <c:v>6063.0224745134492</c:v>
                </c:pt>
                <c:pt idx="10">
                  <c:v>6669.3247219647947</c:v>
                </c:pt>
                <c:pt idx="11">
                  <c:v>7336.257194161275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A-46BE-9E03-D32B0B8C5F21}"/>
            </c:ext>
          </c:extLst>
        </c:ser>
        <c:ser>
          <c:idx val="2"/>
          <c:order val="2"/>
          <c:tx>
            <c:strRef>
              <c:f>Sheet2!$K$3</c:f>
              <c:strCache>
                <c:ptCount val="1"/>
                <c:pt idx="0">
                  <c:v>Balance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Sheet2!$G$4:$G$15</c:f>
              <c:strCache>
                <c:ptCount val="12"/>
                <c:pt idx="0">
                  <c:v>Mes 1</c:v>
                </c:pt>
                <c:pt idx="1">
                  <c:v>Mes 2</c:v>
                </c:pt>
                <c:pt idx="2">
                  <c:v>Mes 3</c:v>
                </c:pt>
                <c:pt idx="3">
                  <c:v>Mes 4</c:v>
                </c:pt>
                <c:pt idx="4">
                  <c:v>Mes 5</c:v>
                </c:pt>
                <c:pt idx="5">
                  <c:v>Mes 6</c:v>
                </c:pt>
                <c:pt idx="6">
                  <c:v>Mes 7</c:v>
                </c:pt>
                <c:pt idx="7">
                  <c:v>Mes 8</c:v>
                </c:pt>
                <c:pt idx="8">
                  <c:v>Mes 9</c:v>
                </c:pt>
                <c:pt idx="9">
                  <c:v>Mes 10</c:v>
                </c:pt>
                <c:pt idx="10">
                  <c:v>Mes 11</c:v>
                </c:pt>
                <c:pt idx="11">
                  <c:v>Mes 12</c:v>
                </c:pt>
              </c:strCache>
            </c:strRef>
          </c:cat>
          <c:val>
            <c:numRef>
              <c:f>Sheet2!$K$4:$K$15</c:f>
              <c:numCache>
                <c:formatCode>0.00</c:formatCode>
                <c:ptCount val="12"/>
                <c:pt idx="0">
                  <c:v>-5120.0211076496144</c:v>
                </c:pt>
                <c:pt idx="1">
                  <c:v>-3289.372909949614</c:v>
                </c:pt>
                <c:pt idx="2">
                  <c:v>-1092.5950727096142</c:v>
                </c:pt>
                <c:pt idx="3">
                  <c:v>1543.5383319783855</c:v>
                </c:pt>
                <c:pt idx="4">
                  <c:v>4706.8984176039849</c:v>
                </c:pt>
                <c:pt idx="5">
                  <c:v>8502.9305203547046</c:v>
                </c:pt>
                <c:pt idx="6">
                  <c:v>13058.169043655567</c:v>
                </c:pt>
                <c:pt idx="7">
                  <c:v>18068.931419286517</c:v>
                </c:pt>
                <c:pt idx="8">
                  <c:v>23580.770032480563</c:v>
                </c:pt>
                <c:pt idx="9">
                  <c:v>29643.79250699401</c:v>
                </c:pt>
                <c:pt idx="10">
                  <c:v>36313.117228958807</c:v>
                </c:pt>
                <c:pt idx="11">
                  <c:v>43649.374423120084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A-46BE-9E03-D32B0B8C5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6667744"/>
        <c:axId val="366668072"/>
        <c:axId val="0"/>
      </c:bar3DChart>
      <c:catAx>
        <c:axId val="3666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6668072"/>
        <c:crosses val="autoZero"/>
        <c:auto val="1"/>
        <c:lblAlgn val="ctr"/>
        <c:lblOffset val="100"/>
        <c:noMultiLvlLbl val="0"/>
      </c:catAx>
      <c:valAx>
        <c:axId val="366668072"/>
        <c:scaling>
          <c:orientation val="minMax"/>
          <c:min val="-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layout>
            <c:manualLayout>
              <c:xMode val="edge"/>
              <c:yMode val="edge"/>
              <c:x val="2.2792213133387453E-2"/>
              <c:y val="6.704320617557642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66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17</xdr:row>
      <xdr:rowOff>14287</xdr:rowOff>
    </xdr:from>
    <xdr:to>
      <xdr:col>7</xdr:col>
      <xdr:colOff>304801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B4099-189D-422E-BDCB-840E9FE00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295276</xdr:colOff>
      <xdr:row>35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3832E-C6FA-4CFA-A3F3-E135CB92E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2A69-4CE3-4516-9696-A5D09415A0DB}">
  <dimension ref="A1:B8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28.85546875" bestFit="1" customWidth="1"/>
    <col min="2" max="2" width="11" customWidth="1"/>
    <col min="11" max="13" width="9.28515625" customWidth="1"/>
  </cols>
  <sheetData>
    <row r="1" spans="1:2" x14ac:dyDescent="0.25">
      <c r="A1" t="s">
        <v>20</v>
      </c>
      <c r="B1" t="s">
        <v>25</v>
      </c>
    </row>
    <row r="2" spans="1:2" x14ac:dyDescent="0.25">
      <c r="A2" t="s">
        <v>14</v>
      </c>
      <c r="B2">
        <v>0</v>
      </c>
    </row>
    <row r="3" spans="1:2" x14ac:dyDescent="0.25">
      <c r="A3" t="s">
        <v>15</v>
      </c>
      <c r="B3">
        <v>-2000</v>
      </c>
    </row>
    <row r="4" spans="1:2" x14ac:dyDescent="0.25">
      <c r="A4" t="s">
        <v>16</v>
      </c>
      <c r="B4">
        <v>-2000</v>
      </c>
    </row>
    <row r="5" spans="1:2" x14ac:dyDescent="0.25">
      <c r="A5" t="s">
        <v>17</v>
      </c>
      <c r="B5">
        <v>-2000</v>
      </c>
    </row>
    <row r="6" spans="1:2" x14ac:dyDescent="0.25">
      <c r="A6" t="s">
        <v>18</v>
      </c>
      <c r="B6">
        <v>-100</v>
      </c>
    </row>
    <row r="7" spans="1:2" x14ac:dyDescent="0.25">
      <c r="A7" t="s">
        <v>19</v>
      </c>
      <c r="B7">
        <v>-30</v>
      </c>
    </row>
    <row r="8" spans="1:2" x14ac:dyDescent="0.25">
      <c r="A8" t="s">
        <v>21</v>
      </c>
      <c r="B8">
        <v>-6130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1575-DB0D-48F6-B5FB-FD408E948C58}">
  <dimension ref="A1:O16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1" max="1" width="7.140625" bestFit="1" customWidth="1"/>
    <col min="2" max="2" width="6.85546875" bestFit="1" customWidth="1"/>
    <col min="3" max="3" width="19.7109375" bestFit="1" customWidth="1"/>
    <col min="4" max="4" width="18.7109375" bestFit="1" customWidth="1"/>
    <col min="5" max="5" width="14" customWidth="1"/>
    <col min="7" max="7" width="7.140625" bestFit="1" customWidth="1"/>
    <col min="8" max="8" width="6.85546875" bestFit="1" customWidth="1"/>
    <col min="9" max="9" width="19.7109375" bestFit="1" customWidth="1"/>
    <col min="10" max="10" width="18.7109375" bestFit="1" customWidth="1"/>
    <col min="11" max="11" width="8.5703125" bestFit="1" customWidth="1"/>
  </cols>
  <sheetData>
    <row r="1" spans="1:15" x14ac:dyDescent="0.25">
      <c r="M1" t="s">
        <v>27</v>
      </c>
      <c r="N1" t="s">
        <v>28</v>
      </c>
      <c r="O1" t="s">
        <v>29</v>
      </c>
    </row>
    <row r="2" spans="1:15" x14ac:dyDescent="0.25">
      <c r="M2">
        <v>2.15</v>
      </c>
      <c r="N2">
        <v>7.2479000000000002E-2</v>
      </c>
      <c r="O2">
        <f>M2*N2</f>
        <v>0.15582984999999999</v>
      </c>
    </row>
    <row r="3" spans="1:15" x14ac:dyDescent="0.25">
      <c r="A3" s="1" t="s">
        <v>12</v>
      </c>
      <c r="B3" s="1" t="s">
        <v>24</v>
      </c>
      <c r="C3" s="1" t="s">
        <v>22</v>
      </c>
      <c r="D3" s="1" t="s">
        <v>23</v>
      </c>
      <c r="E3" s="4" t="s">
        <v>26</v>
      </c>
      <c r="G3" s="1" t="s">
        <v>13</v>
      </c>
      <c r="H3" s="1" t="s">
        <v>24</v>
      </c>
      <c r="I3" s="1" t="s">
        <v>22</v>
      </c>
      <c r="J3" s="1" t="s">
        <v>23</v>
      </c>
      <c r="K3" s="4" t="s">
        <v>26</v>
      </c>
      <c r="M3">
        <f>M2-O2</f>
        <v>1.99417015</v>
      </c>
    </row>
    <row r="4" spans="1:15" x14ac:dyDescent="0.25">
      <c r="A4" s="1" t="s">
        <v>0</v>
      </c>
      <c r="B4" s="2">
        <v>-6130</v>
      </c>
      <c r="C4" s="5">
        <v>35</v>
      </c>
      <c r="D4" s="6">
        <v>0</v>
      </c>
      <c r="E4" s="6">
        <f>B4+D4</f>
        <v>-6130</v>
      </c>
      <c r="G4" s="1" t="s">
        <v>0</v>
      </c>
      <c r="H4" s="2">
        <v>-6130</v>
      </c>
      <c r="I4" s="5">
        <v>918</v>
      </c>
      <c r="J4" s="6">
        <f>C15*$M$3</f>
        <v>1525.6379720763014</v>
      </c>
      <c r="K4" s="6">
        <f>E16+H4+J4</f>
        <v>-5120.0211076496144</v>
      </c>
    </row>
    <row r="5" spans="1:15" x14ac:dyDescent="0.25">
      <c r="A5" s="1" t="s">
        <v>1</v>
      </c>
      <c r="B5" s="2">
        <v>0</v>
      </c>
      <c r="C5" s="5">
        <f>C4*1.4</f>
        <v>49</v>
      </c>
      <c r="D5" s="6">
        <f>C4*$M$3</f>
        <v>69.795955250000006</v>
      </c>
      <c r="E5" s="6">
        <f>E4+B5+D5</f>
        <v>-6060.2040447500003</v>
      </c>
      <c r="G5" s="1" t="s">
        <v>1</v>
      </c>
      <c r="H5" s="2">
        <v>0</v>
      </c>
      <c r="I5" s="5">
        <f>I4*1.2</f>
        <v>1101.5999999999999</v>
      </c>
      <c r="J5" s="6">
        <f>I4*$M$3</f>
        <v>1830.6481977000001</v>
      </c>
      <c r="K5" s="6">
        <f>K4+H5+J5</f>
        <v>-3289.372909949614</v>
      </c>
    </row>
    <row r="6" spans="1:15" x14ac:dyDescent="0.25">
      <c r="A6" s="1" t="s">
        <v>2</v>
      </c>
      <c r="B6" s="2">
        <v>0</v>
      </c>
      <c r="C6" s="5">
        <f t="shared" ref="C6:C11" si="0">C5*1.4</f>
        <v>68.599999999999994</v>
      </c>
      <c r="D6" s="6">
        <f t="shared" ref="D6:D15" si="1">C5*$M$3</f>
        <v>97.714337349999994</v>
      </c>
      <c r="E6" s="6">
        <f t="shared" ref="E6:E15" si="2">E5+B6+D6</f>
        <v>-5962.4897074</v>
      </c>
      <c r="G6" s="1" t="s">
        <v>2</v>
      </c>
      <c r="H6" s="2">
        <v>0</v>
      </c>
      <c r="I6" s="5">
        <f>I5*1.2</f>
        <v>1321.9199999999998</v>
      </c>
      <c r="J6" s="6">
        <f t="shared" ref="J6:J15" si="3">I5*$M$3</f>
        <v>2196.7778372399998</v>
      </c>
      <c r="K6" s="6">
        <f t="shared" ref="K6:K15" si="4">K5+H6+J6</f>
        <v>-1092.5950727096142</v>
      </c>
    </row>
    <row r="7" spans="1:15" x14ac:dyDescent="0.25">
      <c r="A7" s="1" t="s">
        <v>3</v>
      </c>
      <c r="B7" s="2">
        <v>0</v>
      </c>
      <c r="C7" s="5">
        <f t="shared" si="0"/>
        <v>96.039999999999992</v>
      </c>
      <c r="D7" s="6">
        <f t="shared" si="1"/>
        <v>136.80007228999997</v>
      </c>
      <c r="E7" s="6">
        <f t="shared" si="2"/>
        <v>-5825.6896351100004</v>
      </c>
      <c r="G7" s="1" t="s">
        <v>3</v>
      </c>
      <c r="H7" s="2">
        <v>0</v>
      </c>
      <c r="I7" s="5">
        <f>I6*1.2</f>
        <v>1586.3039999999999</v>
      </c>
      <c r="J7" s="6">
        <f t="shared" si="3"/>
        <v>2636.1334046879997</v>
      </c>
      <c r="K7" s="6">
        <f t="shared" si="4"/>
        <v>1543.5383319783855</v>
      </c>
    </row>
    <row r="8" spans="1:15" x14ac:dyDescent="0.25">
      <c r="A8" s="1" t="s">
        <v>4</v>
      </c>
      <c r="B8" s="2">
        <v>0</v>
      </c>
      <c r="C8" s="5">
        <f t="shared" si="0"/>
        <v>134.45599999999999</v>
      </c>
      <c r="D8" s="6">
        <f t="shared" si="1"/>
        <v>191.52010120599999</v>
      </c>
      <c r="E8" s="6">
        <f t="shared" si="2"/>
        <v>-5634.1695339040007</v>
      </c>
      <c r="G8" s="1" t="s">
        <v>4</v>
      </c>
      <c r="H8" s="2">
        <v>0</v>
      </c>
      <c r="I8" s="5">
        <f>I7*1.2</f>
        <v>1903.5647999999997</v>
      </c>
      <c r="J8" s="6">
        <f t="shared" si="3"/>
        <v>3163.3600856255998</v>
      </c>
      <c r="K8" s="6">
        <f t="shared" si="4"/>
        <v>4706.8984176039849</v>
      </c>
    </row>
    <row r="9" spans="1:15" x14ac:dyDescent="0.25">
      <c r="A9" s="1" t="s">
        <v>5</v>
      </c>
      <c r="B9" s="2">
        <v>0</v>
      </c>
      <c r="C9" s="5">
        <f t="shared" si="0"/>
        <v>188.23839999999998</v>
      </c>
      <c r="D9" s="6">
        <f t="shared" si="1"/>
        <v>268.12814168839998</v>
      </c>
      <c r="E9" s="6">
        <f t="shared" si="2"/>
        <v>-5366.0413922156004</v>
      </c>
      <c r="G9" s="1" t="s">
        <v>5</v>
      </c>
      <c r="H9" s="2">
        <v>0</v>
      </c>
      <c r="I9" s="5">
        <f>I8*1.2</f>
        <v>2284.2777599999995</v>
      </c>
      <c r="J9" s="6">
        <f t="shared" si="3"/>
        <v>3796.0321027507193</v>
      </c>
      <c r="K9" s="6">
        <f t="shared" si="4"/>
        <v>8502.9305203547046</v>
      </c>
    </row>
    <row r="10" spans="1:15" x14ac:dyDescent="0.25">
      <c r="A10" s="1" t="s">
        <v>6</v>
      </c>
      <c r="B10" s="2">
        <v>0</v>
      </c>
      <c r="C10" s="5">
        <f t="shared" si="0"/>
        <v>263.53375999999997</v>
      </c>
      <c r="D10" s="6">
        <f t="shared" si="1"/>
        <v>375.37939836375995</v>
      </c>
      <c r="E10" s="6">
        <f t="shared" si="2"/>
        <v>-4990.6619938518406</v>
      </c>
      <c r="G10" s="1" t="s">
        <v>6</v>
      </c>
      <c r="H10" s="2">
        <v>0</v>
      </c>
      <c r="I10" s="5">
        <f t="shared" ref="I10:I15" si="5">I9*1.1</f>
        <v>2512.7055359999995</v>
      </c>
      <c r="J10" s="6">
        <f t="shared" si="3"/>
        <v>4555.2385233008627</v>
      </c>
      <c r="K10" s="6">
        <f t="shared" si="4"/>
        <v>13058.169043655567</v>
      </c>
    </row>
    <row r="11" spans="1:15" x14ac:dyDescent="0.25">
      <c r="A11" s="1" t="s">
        <v>7</v>
      </c>
      <c r="B11" s="2">
        <v>0</v>
      </c>
      <c r="C11" s="5">
        <f t="shared" si="0"/>
        <v>368.94726399999996</v>
      </c>
      <c r="D11" s="6">
        <f>C10*$M$3</f>
        <v>525.53115770926399</v>
      </c>
      <c r="E11" s="6">
        <f t="shared" si="2"/>
        <v>-4465.1308361425763</v>
      </c>
      <c r="G11" s="1" t="s">
        <v>7</v>
      </c>
      <c r="H11" s="2">
        <v>0</v>
      </c>
      <c r="I11" s="5">
        <f t="shared" si="5"/>
        <v>2763.9760895999998</v>
      </c>
      <c r="J11" s="6">
        <f t="shared" si="3"/>
        <v>5010.7623756309495</v>
      </c>
      <c r="K11" s="6">
        <f t="shared" si="4"/>
        <v>18068.931419286517</v>
      </c>
    </row>
    <row r="12" spans="1:15" x14ac:dyDescent="0.25">
      <c r="A12" s="1" t="s">
        <v>8</v>
      </c>
      <c r="B12" s="2">
        <v>0</v>
      </c>
      <c r="C12" s="5">
        <f>C11*1.2</f>
        <v>442.73671679999995</v>
      </c>
      <c r="D12" s="6">
        <f t="shared" si="1"/>
        <v>735.74362079296952</v>
      </c>
      <c r="E12" s="6">
        <f t="shared" si="2"/>
        <v>-3729.3872153496068</v>
      </c>
      <c r="G12" s="1" t="s">
        <v>8</v>
      </c>
      <c r="H12" s="2">
        <v>0</v>
      </c>
      <c r="I12" s="5">
        <f t="shared" si="5"/>
        <v>3040.3736985599999</v>
      </c>
      <c r="J12" s="6">
        <f t="shared" si="3"/>
        <v>5511.8386131940451</v>
      </c>
      <c r="K12" s="6">
        <f t="shared" si="4"/>
        <v>23580.770032480563</v>
      </c>
    </row>
    <row r="13" spans="1:15" x14ac:dyDescent="0.25">
      <c r="A13" s="1" t="s">
        <v>9</v>
      </c>
      <c r="B13" s="2">
        <v>0</v>
      </c>
      <c r="C13" s="5">
        <f>C12*1.2</f>
        <v>531.28406015999997</v>
      </c>
      <c r="D13" s="6">
        <f t="shared" si="1"/>
        <v>882.89234495156347</v>
      </c>
      <c r="E13" s="6">
        <f t="shared" si="2"/>
        <v>-2846.4948703980435</v>
      </c>
      <c r="G13" s="1" t="s">
        <v>9</v>
      </c>
      <c r="H13" s="2">
        <v>0</v>
      </c>
      <c r="I13" s="5">
        <f t="shared" si="5"/>
        <v>3344.411068416</v>
      </c>
      <c r="J13" s="6">
        <f t="shared" si="3"/>
        <v>6063.0224745134492</v>
      </c>
      <c r="K13" s="6">
        <f t="shared" si="4"/>
        <v>29643.79250699401</v>
      </c>
    </row>
    <row r="14" spans="1:15" x14ac:dyDescent="0.25">
      <c r="A14" s="1" t="s">
        <v>10</v>
      </c>
      <c r="B14" s="2">
        <v>0</v>
      </c>
      <c r="C14" s="5">
        <f>C13*1.2</f>
        <v>637.54087219199994</v>
      </c>
      <c r="D14" s="6">
        <f t="shared" si="1"/>
        <v>1059.4708139418763</v>
      </c>
      <c r="E14" s="6">
        <f t="shared" si="2"/>
        <v>-1787.0240564561673</v>
      </c>
      <c r="G14" s="1" t="s">
        <v>10</v>
      </c>
      <c r="H14" s="2">
        <v>0</v>
      </c>
      <c r="I14" s="5">
        <f t="shared" si="5"/>
        <v>3678.8521752576003</v>
      </c>
      <c r="J14" s="6">
        <f t="shared" si="3"/>
        <v>6669.3247219647947</v>
      </c>
      <c r="K14" s="6">
        <f t="shared" si="4"/>
        <v>36313.117228958807</v>
      </c>
    </row>
    <row r="15" spans="1:15" x14ac:dyDescent="0.25">
      <c r="A15" s="1" t="s">
        <v>11</v>
      </c>
      <c r="B15" s="2">
        <v>0</v>
      </c>
      <c r="C15" s="5">
        <f>C14*1.2</f>
        <v>765.04904663039986</v>
      </c>
      <c r="D15" s="6">
        <f t="shared" si="1"/>
        <v>1271.3649767302513</v>
      </c>
      <c r="E15" s="6">
        <f t="shared" si="2"/>
        <v>-515.65907972591594</v>
      </c>
      <c r="G15" s="1" t="s">
        <v>11</v>
      </c>
      <c r="H15" s="2">
        <v>0</v>
      </c>
      <c r="I15" s="5">
        <f t="shared" si="5"/>
        <v>4046.7373927833605</v>
      </c>
      <c r="J15" s="6">
        <f t="shared" si="3"/>
        <v>7336.257194161275</v>
      </c>
      <c r="K15" s="6">
        <f t="shared" si="4"/>
        <v>43649.374423120084</v>
      </c>
    </row>
    <row r="16" spans="1:15" x14ac:dyDescent="0.25">
      <c r="A16" s="1" t="s">
        <v>21</v>
      </c>
      <c r="B16" s="3">
        <f>SUM(B4:B15)</f>
        <v>-6130</v>
      </c>
      <c r="C16" s="5">
        <v>765.04904663039986</v>
      </c>
      <c r="D16" s="7">
        <f>SUM(D4:D15)</f>
        <v>5614.3409202740841</v>
      </c>
      <c r="E16" s="6">
        <f>B16+D16</f>
        <v>-515.65907972591594</v>
      </c>
      <c r="G16" s="1" t="s">
        <v>21</v>
      </c>
      <c r="H16" s="3">
        <f>SUM(H4:H15)</f>
        <v>-6130</v>
      </c>
      <c r="I16" s="5">
        <v>3372.2811606528007</v>
      </c>
      <c r="J16" s="7">
        <f>SUM(J4:J15)</f>
        <v>50295.033502846003</v>
      </c>
      <c r="K16" s="6">
        <f>H16+J16</f>
        <v>44165.033502846003</v>
      </c>
    </row>
  </sheetData>
  <conditionalFormatting sqref="A16:E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E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:K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K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Mediavilla</dc:creator>
  <cp:lastModifiedBy>Santo Suarez</cp:lastModifiedBy>
  <dcterms:created xsi:type="dcterms:W3CDTF">2019-09-01T14:23:18Z</dcterms:created>
  <dcterms:modified xsi:type="dcterms:W3CDTF">2019-09-29T13:52:31Z</dcterms:modified>
</cp:coreProperties>
</file>