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s Documentos\ORT Analista de Sistemas\3° 2°\Integración de Sistemas\is\docs\Documentos de negocio\"/>
    </mc:Choice>
  </mc:AlternateContent>
  <xr:revisionPtr revIDLastSave="0" documentId="13_ncr:1_{EC03AB86-2FC8-418B-B9D0-CC7987E7A9FD}" xr6:coauthVersionLast="45" xr6:coauthVersionMax="45" xr10:uidLastSave="{00000000-0000-0000-0000-000000000000}"/>
  <bookViews>
    <workbookView xWindow="14820" yWindow="3525" windowWidth="15750" windowHeight="9150" tabRatio="596" firstSheet="1" activeTab="1" xr2:uid="{00000000-000D-0000-FFFF-FFFF00000000}"/>
  </bookViews>
  <sheets>
    <sheet name="datos" sheetId="15" r:id="rId1"/>
    <sheet name="protoc" sheetId="5" r:id="rId2"/>
    <sheet name="puntajes brutos - T" sheetId="6" r:id="rId3"/>
    <sheet name="MMPI-Esc.Básicas Masc." sheetId="13" r:id="rId4"/>
    <sheet name="MMPI-Esc.Básicas Fem." sheetId="11" r:id="rId5"/>
    <sheet name="MMPI Esc.Contenido Masc" sheetId="12" r:id="rId6"/>
    <sheet name="MMPI Esc.Contenido Femen." sheetId="14" r:id="rId7"/>
    <sheet name="MMPI Supl.y Validez Masc." sheetId="30" r:id="rId8"/>
    <sheet name="MMPI Supl.y Validez Femen." sheetId="28" r:id="rId9"/>
    <sheet name="H-Lingoes bar. Masc." sheetId="7" r:id="rId10"/>
    <sheet name="H-Lingoes Bar. Femen" sheetId="9" r:id="rId11"/>
    <sheet name="Bar. W-Harmon" sheetId="10" r:id="rId12"/>
    <sheet name="Gráfico1 MMPI2 Bás. Masc." sheetId="24" r:id="rId13"/>
    <sheet name="Gráfico2 MMPI 2 Bás.Fem." sheetId="25" r:id="rId14"/>
    <sheet name="Gráfico3 MMPI2 Cntdo. Masc." sheetId="26" r:id="rId15"/>
    <sheet name="Gráfico4 MMPI 2 Cntdo. Fem." sheetId="27" r:id="rId16"/>
    <sheet name="Gráfico5 MMPI Suplem.Masc." sheetId="31" r:id="rId17"/>
    <sheet name="Gráfico6MMPI 2 Suplem.Fem." sheetId="29" r:id="rId18"/>
    <sheet name="Gráf 7 MMPI2 Validez Masc-Femen" sheetId="37" r:id="rId19"/>
    <sheet name="Gráf 8 HLingoes Masc-Femen" sheetId="36" r:id="rId20"/>
    <sheet name="Gráf 9 WHarmon Masc-Femen" sheetId="35" r:id="rId21"/>
  </sheets>
  <definedNames>
    <definedName name="_xlnm._FilterDatabase" localSheetId="1" hidden="1">protoc!$A$1:$H$568</definedName>
    <definedName name="_xlnm.Print_Area" localSheetId="0">datos!$A$1:$I$15</definedName>
    <definedName name="_xlnm.Print_Area" localSheetId="1">protoc!$A$1:$H$40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9" i="28" l="1"/>
  <c r="AH93" i="28"/>
  <c r="AD19" i="28"/>
  <c r="AX3" i="28"/>
  <c r="AX4" i="28"/>
  <c r="AX5" i="28"/>
  <c r="AX6" i="28"/>
  <c r="AX7" i="28"/>
  <c r="AX8" i="28"/>
  <c r="AX9" i="28"/>
  <c r="AX10" i="28"/>
  <c r="AX11" i="28"/>
  <c r="AX12" i="28"/>
  <c r="AX13" i="28"/>
  <c r="AX14" i="28"/>
  <c r="AX15" i="28"/>
  <c r="AX16" i="28"/>
  <c r="AX17" i="28"/>
  <c r="AX18" i="28"/>
  <c r="AX19" i="28"/>
  <c r="AX20" i="28"/>
  <c r="AX21" i="28"/>
  <c r="AX22" i="28"/>
  <c r="AX23" i="28"/>
  <c r="AX24" i="28"/>
  <c r="AX25" i="28"/>
  <c r="AX26" i="28"/>
  <c r="AX27" i="28"/>
  <c r="AX28" i="28"/>
  <c r="AX29" i="28"/>
  <c r="AX30" i="28"/>
  <c r="AX31" i="28"/>
  <c r="AX32" i="28"/>
  <c r="AX33" i="28"/>
  <c r="AX34" i="28"/>
  <c r="AX35" i="28"/>
  <c r="AX36" i="28"/>
  <c r="AX37" i="28"/>
  <c r="AX38" i="28"/>
  <c r="AX39" i="28"/>
  <c r="AX40" i="28"/>
  <c r="AX41" i="28"/>
  <c r="AX42" i="28"/>
  <c r="AX43" i="28"/>
  <c r="AX44" i="28"/>
  <c r="AX45" i="28"/>
  <c r="AX46" i="28"/>
  <c r="AX47" i="28"/>
  <c r="AX48" i="28"/>
  <c r="AX49" i="28"/>
  <c r="AX50" i="28"/>
  <c r="AX51" i="28"/>
  <c r="AX52" i="28"/>
  <c r="AX53" i="28"/>
  <c r="AX54" i="28"/>
  <c r="AX55" i="28"/>
  <c r="AX56" i="28"/>
  <c r="AX57" i="28"/>
  <c r="AX58" i="28"/>
  <c r="AX59" i="28"/>
  <c r="AX60" i="28"/>
  <c r="AX61" i="28"/>
  <c r="AX62" i="28"/>
  <c r="AX63" i="28"/>
  <c r="AX64" i="28"/>
  <c r="AX65" i="28"/>
  <c r="AX66" i="28"/>
  <c r="AX67" i="28"/>
  <c r="AX68" i="28"/>
  <c r="AX69" i="28"/>
  <c r="AX70" i="28"/>
  <c r="AX71" i="28"/>
  <c r="AX72" i="28"/>
  <c r="AX73" i="28"/>
  <c r="AX74" i="28"/>
  <c r="AX75" i="28"/>
  <c r="AX76" i="28"/>
  <c r="AX77" i="28"/>
  <c r="AX78" i="28"/>
  <c r="AX79" i="28"/>
  <c r="AX80" i="28"/>
  <c r="AX81" i="28"/>
  <c r="AX82" i="28"/>
  <c r="AX83" i="28"/>
  <c r="AX84" i="28"/>
  <c r="AX85" i="28"/>
  <c r="AX86" i="28"/>
  <c r="AX87" i="28"/>
  <c r="AX88" i="28"/>
  <c r="AX89" i="28"/>
  <c r="AX90" i="28"/>
  <c r="AX91" i="28"/>
  <c r="AX92" i="28"/>
  <c r="AX93" i="28"/>
  <c r="AD3" i="28"/>
  <c r="AE3" i="28"/>
  <c r="AF3" i="28"/>
  <c r="AG3" i="28"/>
  <c r="AH3" i="28"/>
  <c r="AI3" i="28"/>
  <c r="AJ3" i="28"/>
  <c r="AK3" i="28"/>
  <c r="AL3" i="28"/>
  <c r="AM3" i="28"/>
  <c r="AN3" i="28"/>
  <c r="AO3" i="28"/>
  <c r="AP3" i="28"/>
  <c r="AQ3" i="28"/>
  <c r="AR3" i="28"/>
  <c r="AS3" i="28"/>
  <c r="AT3" i="28"/>
  <c r="AU3" i="28"/>
  <c r="AV3" i="28"/>
  <c r="AW3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T5" i="28"/>
  <c r="AU5" i="28"/>
  <c r="AV5" i="28"/>
  <c r="AW5" i="28"/>
  <c r="AD6" i="28"/>
  <c r="AE6" i="28"/>
  <c r="AF6" i="28"/>
  <c r="AG6" i="28"/>
  <c r="AH6" i="28"/>
  <c r="AI6" i="28"/>
  <c r="AJ6" i="28"/>
  <c r="AK6" i="28"/>
  <c r="AL6" i="28"/>
  <c r="AM6" i="28"/>
  <c r="AN6" i="28"/>
  <c r="AO6" i="28"/>
  <c r="AP6" i="28"/>
  <c r="AQ6" i="28"/>
  <c r="AR6" i="28"/>
  <c r="AS6" i="28"/>
  <c r="AT6" i="28"/>
  <c r="AU6" i="28"/>
  <c r="AV6" i="28"/>
  <c r="AW6" i="28"/>
  <c r="AD7" i="28"/>
  <c r="AE7" i="28"/>
  <c r="AF7" i="28"/>
  <c r="AG7" i="28"/>
  <c r="AH7" i="28"/>
  <c r="AI7" i="28"/>
  <c r="AJ7" i="28"/>
  <c r="AK7" i="28"/>
  <c r="AL7" i="28"/>
  <c r="AM7" i="28"/>
  <c r="AN7" i="28"/>
  <c r="AO7" i="28"/>
  <c r="AP7" i="28"/>
  <c r="AQ7" i="28"/>
  <c r="AR7" i="28"/>
  <c r="AS7" i="28"/>
  <c r="AT7" i="28"/>
  <c r="AU7" i="28"/>
  <c r="AV7" i="28"/>
  <c r="AW7" i="28"/>
  <c r="AD8" i="28"/>
  <c r="AE8" i="28"/>
  <c r="AF8" i="28"/>
  <c r="AG8" i="28"/>
  <c r="AH8" i="28"/>
  <c r="AI8" i="28"/>
  <c r="AJ8" i="28"/>
  <c r="AK8" i="28"/>
  <c r="AL8" i="28"/>
  <c r="AM8" i="28"/>
  <c r="AN8" i="28"/>
  <c r="AO8" i="28"/>
  <c r="AP8" i="28"/>
  <c r="AQ8" i="28"/>
  <c r="AR8" i="28"/>
  <c r="AS8" i="28"/>
  <c r="AT8" i="28"/>
  <c r="AU8" i="28"/>
  <c r="AV8" i="28"/>
  <c r="AW8" i="28"/>
  <c r="AD9" i="28"/>
  <c r="AE9" i="28"/>
  <c r="AF9" i="28"/>
  <c r="AG9" i="28"/>
  <c r="AH9" i="28"/>
  <c r="AI9" i="28"/>
  <c r="AJ9" i="28"/>
  <c r="AK9" i="28"/>
  <c r="AL9" i="28"/>
  <c r="AM9" i="28"/>
  <c r="AN9" i="28"/>
  <c r="AO9" i="28"/>
  <c r="AP9" i="28"/>
  <c r="AQ9" i="28"/>
  <c r="AR9" i="28"/>
  <c r="AS9" i="28"/>
  <c r="AT9" i="28"/>
  <c r="AU9" i="28"/>
  <c r="AV9" i="28"/>
  <c r="AW9" i="28"/>
  <c r="AD10" i="28"/>
  <c r="AE10" i="28"/>
  <c r="AF10" i="28"/>
  <c r="AG10" i="28"/>
  <c r="AH10" i="28"/>
  <c r="AI10" i="28"/>
  <c r="AJ10" i="28"/>
  <c r="AK10" i="28"/>
  <c r="AL10" i="28"/>
  <c r="AM10" i="28"/>
  <c r="AN10" i="28"/>
  <c r="AO10" i="28"/>
  <c r="AP10" i="28"/>
  <c r="AQ10" i="28"/>
  <c r="AR10" i="28"/>
  <c r="AS10" i="28"/>
  <c r="AT10" i="28"/>
  <c r="AU10" i="28"/>
  <c r="AV10" i="28"/>
  <c r="AW10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AR11" i="28"/>
  <c r="AS11" i="28"/>
  <c r="AT11" i="28"/>
  <c r="AU11" i="28"/>
  <c r="AV11" i="28"/>
  <c r="AW11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AD17" i="28"/>
  <c r="AE17" i="28"/>
  <c r="AF17" i="28"/>
  <c r="AG17" i="28"/>
  <c r="AH17" i="28"/>
  <c r="AI17" i="28"/>
  <c r="AJ17" i="28"/>
  <c r="AK17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D18" i="28"/>
  <c r="AE18" i="28"/>
  <c r="AF18" i="28"/>
  <c r="AG18" i="28"/>
  <c r="AH18" i="28"/>
  <c r="AI18" i="28"/>
  <c r="AJ18" i="28"/>
  <c r="AK18" i="28"/>
  <c r="AL18" i="28"/>
  <c r="AM18" i="28"/>
  <c r="AN18" i="28"/>
  <c r="AO18" i="28"/>
  <c r="AP18" i="28"/>
  <c r="AQ18" i="28"/>
  <c r="AR18" i="28"/>
  <c r="AS18" i="28"/>
  <c r="AT18" i="28"/>
  <c r="AU18" i="28"/>
  <c r="AV18" i="28"/>
  <c r="AW18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R19" i="28"/>
  <c r="AS19" i="28"/>
  <c r="AT19" i="28"/>
  <c r="AU19" i="28"/>
  <c r="AV19" i="28"/>
  <c r="AW19" i="28"/>
  <c r="AD20" i="28"/>
  <c r="AE20" i="28"/>
  <c r="AF20" i="28"/>
  <c r="AG20" i="28"/>
  <c r="AH20" i="28"/>
  <c r="AI20" i="28"/>
  <c r="AJ20" i="28"/>
  <c r="AK20" i="28"/>
  <c r="AL20" i="28"/>
  <c r="AM20" i="28"/>
  <c r="AN20" i="28"/>
  <c r="AO20" i="28"/>
  <c r="AP20" i="28"/>
  <c r="AQ20" i="28"/>
  <c r="AR20" i="28"/>
  <c r="AS20" i="28"/>
  <c r="AT20" i="28"/>
  <c r="AU20" i="28"/>
  <c r="AV20" i="28"/>
  <c r="AW20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P23" i="28"/>
  <c r="AQ23" i="28"/>
  <c r="AR23" i="28"/>
  <c r="AS23" i="28"/>
  <c r="AT23" i="28"/>
  <c r="AU23" i="28"/>
  <c r="AV23" i="28"/>
  <c r="AW23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AP24" i="28"/>
  <c r="AQ24" i="28"/>
  <c r="AR24" i="28"/>
  <c r="AS24" i="28"/>
  <c r="AT24" i="28"/>
  <c r="AU24" i="28"/>
  <c r="AV24" i="28"/>
  <c r="AW24" i="28"/>
  <c r="AD25" i="28"/>
  <c r="AE25" i="28"/>
  <c r="AF25" i="28"/>
  <c r="AG25" i="28"/>
  <c r="AH25" i="28"/>
  <c r="AI25" i="28"/>
  <c r="AJ25" i="28"/>
  <c r="AK25" i="28"/>
  <c r="AL25" i="28"/>
  <c r="AM25" i="28"/>
  <c r="AN25" i="28"/>
  <c r="AO25" i="28"/>
  <c r="AP25" i="28"/>
  <c r="AQ25" i="28"/>
  <c r="AR25" i="28"/>
  <c r="AS25" i="28"/>
  <c r="AT25" i="28"/>
  <c r="AU25" i="28"/>
  <c r="AV25" i="28"/>
  <c r="AW25" i="28"/>
  <c r="AD26" i="28"/>
  <c r="AE26" i="28"/>
  <c r="AF26" i="28"/>
  <c r="AG26" i="28"/>
  <c r="AH26" i="28"/>
  <c r="AI26" i="28"/>
  <c r="AJ26" i="28"/>
  <c r="AK26" i="28"/>
  <c r="AL26" i="28"/>
  <c r="AM26" i="28"/>
  <c r="AN26" i="28"/>
  <c r="AO26" i="28"/>
  <c r="AP26" i="28"/>
  <c r="AQ26" i="28"/>
  <c r="AR26" i="28"/>
  <c r="AS26" i="28"/>
  <c r="AT26" i="28"/>
  <c r="AU26" i="28"/>
  <c r="AV26" i="28"/>
  <c r="AW26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AP28" i="28"/>
  <c r="AQ28" i="28"/>
  <c r="AR28" i="28"/>
  <c r="AS28" i="28"/>
  <c r="AT28" i="28"/>
  <c r="AU28" i="28"/>
  <c r="AV28" i="28"/>
  <c r="AW28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P29" i="28"/>
  <c r="AQ29" i="28"/>
  <c r="AR29" i="28"/>
  <c r="AS29" i="28"/>
  <c r="AT29" i="28"/>
  <c r="AU29" i="28"/>
  <c r="AV29" i="28"/>
  <c r="AW29" i="28"/>
  <c r="AD30" i="28"/>
  <c r="AE30" i="28"/>
  <c r="AF30" i="28"/>
  <c r="AG30" i="28"/>
  <c r="AH30" i="28"/>
  <c r="AI30" i="28"/>
  <c r="AJ30" i="28"/>
  <c r="AK30" i="28"/>
  <c r="AL30" i="28"/>
  <c r="AM30" i="28"/>
  <c r="AN30" i="28"/>
  <c r="AO30" i="28"/>
  <c r="AP30" i="28"/>
  <c r="AQ30" i="28"/>
  <c r="AR30" i="28"/>
  <c r="AS30" i="28"/>
  <c r="AT30" i="28"/>
  <c r="AU30" i="28"/>
  <c r="AV30" i="28"/>
  <c r="AW30" i="28"/>
  <c r="AD31" i="28"/>
  <c r="AE31" i="28"/>
  <c r="AF31" i="28"/>
  <c r="AG31" i="28"/>
  <c r="AH31" i="28"/>
  <c r="AI31" i="28"/>
  <c r="AJ31" i="28"/>
  <c r="AK31" i="28"/>
  <c r="AL31" i="28"/>
  <c r="AM31" i="28"/>
  <c r="AN31" i="28"/>
  <c r="AO31" i="28"/>
  <c r="AP31" i="28"/>
  <c r="AQ31" i="28"/>
  <c r="AR31" i="28"/>
  <c r="AS31" i="28"/>
  <c r="AT31" i="28"/>
  <c r="AU31" i="28"/>
  <c r="AV31" i="28"/>
  <c r="AW31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P34" i="28"/>
  <c r="AQ34" i="28"/>
  <c r="AR34" i="28"/>
  <c r="AS34" i="28"/>
  <c r="AT34" i="28"/>
  <c r="AU34" i="28"/>
  <c r="AV34" i="28"/>
  <c r="AW34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AP35" i="28"/>
  <c r="AQ35" i="28"/>
  <c r="AR35" i="28"/>
  <c r="AS35" i="28"/>
  <c r="AT35" i="28"/>
  <c r="AU35" i="28"/>
  <c r="AV35" i="28"/>
  <c r="AW35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AP36" i="28"/>
  <c r="AQ36" i="28"/>
  <c r="AR36" i="28"/>
  <c r="AS36" i="28"/>
  <c r="AT36" i="28"/>
  <c r="AU36" i="28"/>
  <c r="AV36" i="28"/>
  <c r="AW36" i="28"/>
  <c r="AD37" i="28"/>
  <c r="AE37" i="28"/>
  <c r="AF37" i="28"/>
  <c r="AG37" i="28"/>
  <c r="AH37" i="28"/>
  <c r="AI37" i="28"/>
  <c r="AJ37" i="28"/>
  <c r="AK37" i="28"/>
  <c r="AL37" i="28"/>
  <c r="AM37" i="28"/>
  <c r="AN37" i="28"/>
  <c r="AO37" i="28"/>
  <c r="AP37" i="28"/>
  <c r="AQ37" i="28"/>
  <c r="AR37" i="28"/>
  <c r="AS37" i="28"/>
  <c r="AT37" i="28"/>
  <c r="AU37" i="28"/>
  <c r="AV37" i="28"/>
  <c r="AW37" i="28"/>
  <c r="AD38" i="28"/>
  <c r="AE38" i="28"/>
  <c r="AF38" i="28"/>
  <c r="AG38" i="28"/>
  <c r="AH38" i="28"/>
  <c r="AI38" i="28"/>
  <c r="AJ38" i="28"/>
  <c r="AK38" i="28"/>
  <c r="AL38" i="28"/>
  <c r="AM38" i="28"/>
  <c r="AN38" i="28"/>
  <c r="AO38" i="28"/>
  <c r="AP38" i="28"/>
  <c r="AQ38" i="28"/>
  <c r="AR38" i="28"/>
  <c r="AS38" i="28"/>
  <c r="AT38" i="28"/>
  <c r="AU38" i="28"/>
  <c r="AV38" i="28"/>
  <c r="AW38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AP39" i="28"/>
  <c r="AQ39" i="28"/>
  <c r="AR39" i="28"/>
  <c r="AS39" i="28"/>
  <c r="AT39" i="28"/>
  <c r="AU39" i="28"/>
  <c r="AV39" i="28"/>
  <c r="AW39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AP40" i="28"/>
  <c r="AQ40" i="28"/>
  <c r="AR40" i="28"/>
  <c r="AS40" i="28"/>
  <c r="AT40" i="28"/>
  <c r="AU40" i="28"/>
  <c r="AV40" i="28"/>
  <c r="AW40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AP41" i="28"/>
  <c r="AQ41" i="28"/>
  <c r="AR41" i="28"/>
  <c r="AS41" i="28"/>
  <c r="AT41" i="28"/>
  <c r="AU41" i="28"/>
  <c r="AV41" i="28"/>
  <c r="AW41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AP42" i="28"/>
  <c r="AQ42" i="28"/>
  <c r="AR42" i="28"/>
  <c r="AS42" i="28"/>
  <c r="AT42" i="28"/>
  <c r="AU42" i="28"/>
  <c r="AV42" i="28"/>
  <c r="AW42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AP43" i="28"/>
  <c r="AQ43" i="28"/>
  <c r="AR43" i="28"/>
  <c r="AS43" i="28"/>
  <c r="AT43" i="28"/>
  <c r="AU43" i="28"/>
  <c r="AV43" i="28"/>
  <c r="AW43" i="28"/>
  <c r="AD44" i="28"/>
  <c r="AE44" i="28"/>
  <c r="AF44" i="28"/>
  <c r="AG44" i="28"/>
  <c r="AH44" i="28"/>
  <c r="AI44" i="28"/>
  <c r="AJ44" i="28"/>
  <c r="AK44" i="28"/>
  <c r="AL44" i="28"/>
  <c r="AM44" i="28"/>
  <c r="AN44" i="28"/>
  <c r="AO44" i="28"/>
  <c r="AP44" i="28"/>
  <c r="AQ44" i="28"/>
  <c r="AR44" i="28"/>
  <c r="AS44" i="28"/>
  <c r="AT44" i="28"/>
  <c r="AU44" i="28"/>
  <c r="AV44" i="28"/>
  <c r="AW44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AP45" i="28"/>
  <c r="AQ45" i="28"/>
  <c r="AR45" i="28"/>
  <c r="AS45" i="28"/>
  <c r="AT45" i="28"/>
  <c r="AU45" i="28"/>
  <c r="AV45" i="28"/>
  <c r="AW45" i="28"/>
  <c r="AD46" i="28"/>
  <c r="AE46" i="28"/>
  <c r="AF46" i="28"/>
  <c r="AG46" i="28"/>
  <c r="AH46" i="28"/>
  <c r="AI46" i="28"/>
  <c r="AJ46" i="28"/>
  <c r="AK46" i="28"/>
  <c r="AL46" i="28"/>
  <c r="AM46" i="28"/>
  <c r="AN46" i="28"/>
  <c r="AO46" i="28"/>
  <c r="AP46" i="28"/>
  <c r="AQ46" i="28"/>
  <c r="AR46" i="28"/>
  <c r="AS46" i="28"/>
  <c r="AT46" i="28"/>
  <c r="AU46" i="28"/>
  <c r="AV46" i="28"/>
  <c r="AW46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AP47" i="28"/>
  <c r="AQ47" i="28"/>
  <c r="AR47" i="28"/>
  <c r="AS47" i="28"/>
  <c r="AT47" i="28"/>
  <c r="AU47" i="28"/>
  <c r="AV47" i="28"/>
  <c r="AW47" i="28"/>
  <c r="AD48" i="28"/>
  <c r="AE48" i="28"/>
  <c r="AF48" i="28"/>
  <c r="AG48" i="28"/>
  <c r="AH48" i="28"/>
  <c r="AI48" i="28"/>
  <c r="AJ48" i="28"/>
  <c r="AK48" i="28"/>
  <c r="AL48" i="28"/>
  <c r="AM48" i="28"/>
  <c r="AN48" i="28"/>
  <c r="AO48" i="28"/>
  <c r="AP48" i="28"/>
  <c r="AQ48" i="28"/>
  <c r="AR48" i="28"/>
  <c r="AS48" i="28"/>
  <c r="AT48" i="28"/>
  <c r="AU48" i="28"/>
  <c r="AV48" i="28"/>
  <c r="AW48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AP49" i="28"/>
  <c r="AQ49" i="28"/>
  <c r="AR49" i="28"/>
  <c r="AS49" i="28"/>
  <c r="AT49" i="28"/>
  <c r="AU49" i="28"/>
  <c r="AV49" i="28"/>
  <c r="AW49" i="28"/>
  <c r="AD50" i="28"/>
  <c r="AE50" i="28"/>
  <c r="AF50" i="28"/>
  <c r="AG50" i="28"/>
  <c r="AH50" i="28"/>
  <c r="AI50" i="28"/>
  <c r="AJ50" i="28"/>
  <c r="AK50" i="28"/>
  <c r="AL50" i="28"/>
  <c r="AM50" i="28"/>
  <c r="AN50" i="28"/>
  <c r="AO50" i="28"/>
  <c r="AP50" i="28"/>
  <c r="AQ50" i="28"/>
  <c r="AR50" i="28"/>
  <c r="AS50" i="28"/>
  <c r="AT50" i="28"/>
  <c r="AU50" i="28"/>
  <c r="AV50" i="28"/>
  <c r="AW50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AP51" i="28"/>
  <c r="AQ51" i="28"/>
  <c r="AR51" i="28"/>
  <c r="AS51" i="28"/>
  <c r="AT51" i="28"/>
  <c r="AU51" i="28"/>
  <c r="AV51" i="28"/>
  <c r="AW51" i="28"/>
  <c r="AD52" i="28"/>
  <c r="AE52" i="28"/>
  <c r="AF52" i="28"/>
  <c r="AG52" i="28"/>
  <c r="AH52" i="28"/>
  <c r="AI52" i="28"/>
  <c r="AJ52" i="28"/>
  <c r="AK52" i="28"/>
  <c r="AL52" i="28"/>
  <c r="AM52" i="28"/>
  <c r="AN52" i="28"/>
  <c r="AO52" i="28"/>
  <c r="AP52" i="28"/>
  <c r="AQ52" i="28"/>
  <c r="AR52" i="28"/>
  <c r="AS52" i="28"/>
  <c r="AT52" i="28"/>
  <c r="AU52" i="28"/>
  <c r="AV52" i="28"/>
  <c r="AW52" i="28"/>
  <c r="AD53" i="28"/>
  <c r="AE53" i="28"/>
  <c r="AF53" i="28"/>
  <c r="AG53" i="28"/>
  <c r="AH53" i="28"/>
  <c r="AI53" i="28"/>
  <c r="AJ53" i="28"/>
  <c r="AK53" i="28"/>
  <c r="AL53" i="28"/>
  <c r="AM53" i="28"/>
  <c r="AN53" i="28"/>
  <c r="AO53" i="28"/>
  <c r="AP53" i="28"/>
  <c r="AQ53" i="28"/>
  <c r="AR53" i="28"/>
  <c r="AS53" i="28"/>
  <c r="AT53" i="28"/>
  <c r="AU53" i="28"/>
  <c r="AV53" i="28"/>
  <c r="AW53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AP54" i="28"/>
  <c r="AQ54" i="28"/>
  <c r="AR54" i="28"/>
  <c r="AS54" i="28"/>
  <c r="AT54" i="28"/>
  <c r="AU54" i="28"/>
  <c r="AV54" i="28"/>
  <c r="AW54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AP55" i="28"/>
  <c r="AQ55" i="28"/>
  <c r="AR55" i="28"/>
  <c r="AS55" i="28"/>
  <c r="AT55" i="28"/>
  <c r="AU55" i="28"/>
  <c r="AV55" i="28"/>
  <c r="AW55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AP56" i="28"/>
  <c r="AQ56" i="28"/>
  <c r="AR56" i="28"/>
  <c r="AS56" i="28"/>
  <c r="AT56" i="28"/>
  <c r="AU56" i="28"/>
  <c r="AV56" i="28"/>
  <c r="AW56" i="28"/>
  <c r="AD57" i="28"/>
  <c r="AE57" i="28"/>
  <c r="AF57" i="28"/>
  <c r="AG57" i="28"/>
  <c r="AH57" i="28"/>
  <c r="AI57" i="28"/>
  <c r="AJ57" i="28"/>
  <c r="AK57" i="28"/>
  <c r="AL57" i="28"/>
  <c r="AM57" i="28"/>
  <c r="AN57" i="28"/>
  <c r="AO57" i="28"/>
  <c r="AP57" i="28"/>
  <c r="AQ57" i="28"/>
  <c r="AR57" i="28"/>
  <c r="AS57" i="28"/>
  <c r="AT57" i="28"/>
  <c r="AU57" i="28"/>
  <c r="AV57" i="28"/>
  <c r="AW57" i="28"/>
  <c r="AD58" i="28"/>
  <c r="AE58" i="28"/>
  <c r="AF58" i="28"/>
  <c r="AG58" i="28"/>
  <c r="AH58" i="28"/>
  <c r="AI58" i="28"/>
  <c r="AJ58" i="28"/>
  <c r="AK58" i="28"/>
  <c r="AL58" i="28"/>
  <c r="AM58" i="28"/>
  <c r="AN58" i="28"/>
  <c r="AO58" i="28"/>
  <c r="AP58" i="28"/>
  <c r="AQ58" i="28"/>
  <c r="AR58" i="28"/>
  <c r="AS58" i="28"/>
  <c r="AT58" i="28"/>
  <c r="AU58" i="28"/>
  <c r="AV58" i="28"/>
  <c r="AW58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AP59" i="28"/>
  <c r="AQ59" i="28"/>
  <c r="AR59" i="28"/>
  <c r="AS59" i="28"/>
  <c r="AT59" i="28"/>
  <c r="AU59" i="28"/>
  <c r="AV59" i="28"/>
  <c r="AW59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AP60" i="28"/>
  <c r="AQ60" i="28"/>
  <c r="AR60" i="28"/>
  <c r="AS60" i="28"/>
  <c r="AT60" i="28"/>
  <c r="AU60" i="28"/>
  <c r="AV60" i="28"/>
  <c r="AW60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AP61" i="28"/>
  <c r="AQ61" i="28"/>
  <c r="AR61" i="28"/>
  <c r="AS61" i="28"/>
  <c r="AT61" i="28"/>
  <c r="AU61" i="28"/>
  <c r="AV61" i="28"/>
  <c r="AW61" i="28"/>
  <c r="AD62" i="28"/>
  <c r="AE62" i="28"/>
  <c r="AF62" i="28"/>
  <c r="AG62" i="28"/>
  <c r="AH62" i="28"/>
  <c r="AI62" i="28"/>
  <c r="AJ62" i="28"/>
  <c r="AK62" i="28"/>
  <c r="AL62" i="28"/>
  <c r="AM62" i="28"/>
  <c r="AN62" i="28"/>
  <c r="AO62" i="28"/>
  <c r="AP62" i="28"/>
  <c r="AQ62" i="28"/>
  <c r="AR62" i="28"/>
  <c r="AS62" i="28"/>
  <c r="AT62" i="28"/>
  <c r="AU62" i="28"/>
  <c r="AV62" i="28"/>
  <c r="AW62" i="28"/>
  <c r="AD63" i="28"/>
  <c r="AE63" i="28"/>
  <c r="AF63" i="28"/>
  <c r="AG63" i="28"/>
  <c r="AH63" i="28"/>
  <c r="AI63" i="28"/>
  <c r="AJ63" i="28"/>
  <c r="AK63" i="28"/>
  <c r="AL63" i="28"/>
  <c r="AM63" i="28"/>
  <c r="AN63" i="28"/>
  <c r="AO63" i="28"/>
  <c r="AP63" i="28"/>
  <c r="AQ63" i="28"/>
  <c r="AR63" i="28"/>
  <c r="AS63" i="28"/>
  <c r="AT63" i="28"/>
  <c r="AU63" i="28"/>
  <c r="AV63" i="28"/>
  <c r="AW63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AP64" i="28"/>
  <c r="AQ64" i="28"/>
  <c r="AR64" i="28"/>
  <c r="AS64" i="28"/>
  <c r="AT64" i="28"/>
  <c r="AU64" i="28"/>
  <c r="AV64" i="28"/>
  <c r="AW64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AP65" i="28"/>
  <c r="AQ65" i="28"/>
  <c r="AR65" i="28"/>
  <c r="AS65" i="28"/>
  <c r="AT65" i="28"/>
  <c r="AU65" i="28"/>
  <c r="AV65" i="28"/>
  <c r="AW65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AP66" i="28"/>
  <c r="AQ66" i="28"/>
  <c r="AR66" i="28"/>
  <c r="AS66" i="28"/>
  <c r="AT66" i="28"/>
  <c r="AU66" i="28"/>
  <c r="AV66" i="28"/>
  <c r="AW66" i="28"/>
  <c r="AD67" i="28"/>
  <c r="AE67" i="28"/>
  <c r="AF67" i="28"/>
  <c r="AG67" i="28"/>
  <c r="AH67" i="28"/>
  <c r="AI67" i="28"/>
  <c r="AJ67" i="28"/>
  <c r="AK67" i="28"/>
  <c r="AL67" i="28"/>
  <c r="AM67" i="28"/>
  <c r="AN67" i="28"/>
  <c r="AO67" i="28"/>
  <c r="AP67" i="28"/>
  <c r="AQ67" i="28"/>
  <c r="AR67" i="28"/>
  <c r="AS67" i="28"/>
  <c r="AT67" i="28"/>
  <c r="AU67" i="28"/>
  <c r="AV67" i="28"/>
  <c r="AW67" i="28"/>
  <c r="AD68" i="28"/>
  <c r="AE68" i="28"/>
  <c r="AF68" i="28"/>
  <c r="AG68" i="28"/>
  <c r="AH68" i="28"/>
  <c r="AI68" i="28"/>
  <c r="AJ68" i="28"/>
  <c r="AK68" i="28"/>
  <c r="AL68" i="28"/>
  <c r="AM68" i="28"/>
  <c r="AN68" i="28"/>
  <c r="AO68" i="28"/>
  <c r="AP68" i="28"/>
  <c r="AQ68" i="28"/>
  <c r="AR68" i="28"/>
  <c r="AS68" i="28"/>
  <c r="AT68" i="28"/>
  <c r="AU68" i="28"/>
  <c r="AV68" i="28"/>
  <c r="AW68" i="28"/>
  <c r="AD69" i="28"/>
  <c r="AE69" i="28"/>
  <c r="AF69" i="28"/>
  <c r="AG69" i="28"/>
  <c r="AH69" i="28"/>
  <c r="AI69" i="28"/>
  <c r="AJ69" i="28"/>
  <c r="AK69" i="28"/>
  <c r="AL69" i="28"/>
  <c r="AM69" i="28"/>
  <c r="AN69" i="28"/>
  <c r="AO69" i="28"/>
  <c r="AP69" i="28"/>
  <c r="AQ69" i="28"/>
  <c r="AR69" i="28"/>
  <c r="AS69" i="28"/>
  <c r="AT69" i="28"/>
  <c r="AU69" i="28"/>
  <c r="AV69" i="28"/>
  <c r="AW69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AP70" i="28"/>
  <c r="AQ70" i="28"/>
  <c r="AR70" i="28"/>
  <c r="AS70" i="28"/>
  <c r="AT70" i="28"/>
  <c r="AU70" i="28"/>
  <c r="AV70" i="28"/>
  <c r="AW70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AP71" i="28"/>
  <c r="AQ71" i="28"/>
  <c r="AR71" i="28"/>
  <c r="AS71" i="28"/>
  <c r="AT71" i="28"/>
  <c r="AU71" i="28"/>
  <c r="AV71" i="28"/>
  <c r="AW71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AP72" i="28"/>
  <c r="AQ72" i="28"/>
  <c r="AR72" i="28"/>
  <c r="AS72" i="28"/>
  <c r="AT72" i="28"/>
  <c r="AU72" i="28"/>
  <c r="AV72" i="28"/>
  <c r="AW72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AP73" i="28"/>
  <c r="AQ73" i="28"/>
  <c r="AR73" i="28"/>
  <c r="AS73" i="28"/>
  <c r="AT73" i="28"/>
  <c r="AU73" i="28"/>
  <c r="AV73" i="28"/>
  <c r="AW73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AP74" i="28"/>
  <c r="AQ74" i="28"/>
  <c r="AR74" i="28"/>
  <c r="AS74" i="28"/>
  <c r="AT74" i="28"/>
  <c r="AU74" i="28"/>
  <c r="AV74" i="28"/>
  <c r="AW74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AP75" i="28"/>
  <c r="AQ75" i="28"/>
  <c r="AR75" i="28"/>
  <c r="AS75" i="28"/>
  <c r="AT75" i="28"/>
  <c r="AU75" i="28"/>
  <c r="AV75" i="28"/>
  <c r="AW75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AP76" i="28"/>
  <c r="AQ76" i="28"/>
  <c r="AR76" i="28"/>
  <c r="AS76" i="28"/>
  <c r="AT76" i="28"/>
  <c r="AU76" i="28"/>
  <c r="AV76" i="28"/>
  <c r="AW76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AP77" i="28"/>
  <c r="AQ77" i="28"/>
  <c r="AR77" i="28"/>
  <c r="AS77" i="28"/>
  <c r="AT77" i="28"/>
  <c r="AU77" i="28"/>
  <c r="AV77" i="28"/>
  <c r="AW77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AP78" i="28"/>
  <c r="AQ78" i="28"/>
  <c r="AR78" i="28"/>
  <c r="AS78" i="28"/>
  <c r="AT78" i="28"/>
  <c r="AU78" i="28"/>
  <c r="AV78" i="28"/>
  <c r="AW78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AP79" i="28"/>
  <c r="AQ79" i="28"/>
  <c r="AR79" i="28"/>
  <c r="AS79" i="28"/>
  <c r="AT79" i="28"/>
  <c r="AU79" i="28"/>
  <c r="AV79" i="28"/>
  <c r="AW79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AP80" i="28"/>
  <c r="AQ80" i="28"/>
  <c r="AR80" i="28"/>
  <c r="AS80" i="28"/>
  <c r="AT80" i="28"/>
  <c r="AU80" i="28"/>
  <c r="AV80" i="28"/>
  <c r="AW80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AP81" i="28"/>
  <c r="AQ81" i="28"/>
  <c r="AR81" i="28"/>
  <c r="AS81" i="28"/>
  <c r="AT81" i="28"/>
  <c r="AU81" i="28"/>
  <c r="AV81" i="28"/>
  <c r="AW81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P82" i="28"/>
  <c r="AQ82" i="28"/>
  <c r="AR82" i="28"/>
  <c r="AS82" i="28"/>
  <c r="AT82" i="28"/>
  <c r="AU82" i="28"/>
  <c r="AV82" i="28"/>
  <c r="AW82" i="28"/>
  <c r="AD83" i="28"/>
  <c r="AE83" i="28"/>
  <c r="AF83" i="28"/>
  <c r="AG83" i="28"/>
  <c r="AH83" i="28"/>
  <c r="AI83" i="28"/>
  <c r="AJ83" i="28"/>
  <c r="AK83" i="28"/>
  <c r="AL83" i="28"/>
  <c r="AM83" i="28"/>
  <c r="AN83" i="28"/>
  <c r="AO83" i="28"/>
  <c r="AP83" i="28"/>
  <c r="AQ83" i="28"/>
  <c r="AR83" i="28"/>
  <c r="AS83" i="28"/>
  <c r="AT83" i="28"/>
  <c r="AU83" i="28"/>
  <c r="AV83" i="28"/>
  <c r="AW83" i="28"/>
  <c r="AD84" i="28"/>
  <c r="AE84" i="28"/>
  <c r="AF84" i="28"/>
  <c r="AG84" i="28"/>
  <c r="AH84" i="28"/>
  <c r="AI84" i="28"/>
  <c r="AJ84" i="28"/>
  <c r="AK84" i="28"/>
  <c r="AL84" i="28"/>
  <c r="AM84" i="28"/>
  <c r="AN84" i="28"/>
  <c r="AO84" i="28"/>
  <c r="AP84" i="28"/>
  <c r="AQ84" i="28"/>
  <c r="AR84" i="28"/>
  <c r="AS84" i="28"/>
  <c r="AT84" i="28"/>
  <c r="AU84" i="28"/>
  <c r="AV84" i="28"/>
  <c r="AW84" i="28"/>
  <c r="AD85" i="28"/>
  <c r="AE85" i="28"/>
  <c r="AF85" i="28"/>
  <c r="AG85" i="28"/>
  <c r="AH85" i="28"/>
  <c r="AI85" i="28"/>
  <c r="AJ85" i="28"/>
  <c r="AK85" i="28"/>
  <c r="AL85" i="28"/>
  <c r="AM85" i="28"/>
  <c r="AN85" i="28"/>
  <c r="AO85" i="28"/>
  <c r="AP85" i="28"/>
  <c r="AQ85" i="28"/>
  <c r="AR85" i="28"/>
  <c r="AS85" i="28"/>
  <c r="AT85" i="28"/>
  <c r="AU85" i="28"/>
  <c r="AV85" i="28"/>
  <c r="AW85" i="28"/>
  <c r="AD86" i="28"/>
  <c r="AE86" i="28"/>
  <c r="AF86" i="28"/>
  <c r="AG86" i="28"/>
  <c r="AH86" i="28"/>
  <c r="AI86" i="28"/>
  <c r="AJ86" i="28"/>
  <c r="AK86" i="28"/>
  <c r="AL86" i="28"/>
  <c r="AM86" i="28"/>
  <c r="AN86" i="28"/>
  <c r="AO86" i="28"/>
  <c r="AP86" i="28"/>
  <c r="AQ86" i="28"/>
  <c r="AR86" i="28"/>
  <c r="AS86" i="28"/>
  <c r="AT86" i="28"/>
  <c r="AU86" i="28"/>
  <c r="AV86" i="28"/>
  <c r="AW86" i="28"/>
  <c r="AD87" i="28"/>
  <c r="AE87" i="28"/>
  <c r="AF87" i="28"/>
  <c r="AG87" i="28"/>
  <c r="AH87" i="28"/>
  <c r="AI87" i="28"/>
  <c r="AJ87" i="28"/>
  <c r="AK87" i="28"/>
  <c r="AL87" i="28"/>
  <c r="AM87" i="28"/>
  <c r="AN87" i="28"/>
  <c r="AO87" i="28"/>
  <c r="AP87" i="28"/>
  <c r="AQ87" i="28"/>
  <c r="AR87" i="28"/>
  <c r="AS87" i="28"/>
  <c r="AT87" i="28"/>
  <c r="AU87" i="28"/>
  <c r="AV87" i="28"/>
  <c r="AW87" i="28"/>
  <c r="AD88" i="28"/>
  <c r="AE88" i="28"/>
  <c r="AF88" i="28"/>
  <c r="AG88" i="28"/>
  <c r="AH88" i="28"/>
  <c r="AI88" i="28"/>
  <c r="AJ88" i="28"/>
  <c r="AK88" i="28"/>
  <c r="AL88" i="28"/>
  <c r="AM88" i="28"/>
  <c r="AN88" i="28"/>
  <c r="AO88" i="28"/>
  <c r="AP88" i="28"/>
  <c r="AQ88" i="28"/>
  <c r="AR88" i="28"/>
  <c r="AS88" i="28"/>
  <c r="AT88" i="28"/>
  <c r="AU88" i="28"/>
  <c r="AV88" i="28"/>
  <c r="AW88" i="28"/>
  <c r="AD89" i="28"/>
  <c r="AE89" i="28"/>
  <c r="AF89" i="28"/>
  <c r="AG89" i="28"/>
  <c r="AH89" i="28"/>
  <c r="AI89" i="28"/>
  <c r="AJ89" i="28"/>
  <c r="AK89" i="28"/>
  <c r="AL89" i="28"/>
  <c r="AM89" i="28"/>
  <c r="AN89" i="28"/>
  <c r="AO89" i="28"/>
  <c r="AP89" i="28"/>
  <c r="AQ89" i="28"/>
  <c r="AR89" i="28"/>
  <c r="AS89" i="28"/>
  <c r="AT89" i="28"/>
  <c r="AU89" i="28"/>
  <c r="AV89" i="28"/>
  <c r="AW89" i="28"/>
  <c r="AD90" i="28"/>
  <c r="AE90" i="28"/>
  <c r="AF90" i="28"/>
  <c r="AG90" i="28"/>
  <c r="AH90" i="28"/>
  <c r="AI90" i="28"/>
  <c r="AJ90" i="28"/>
  <c r="AK90" i="28"/>
  <c r="AL90" i="28"/>
  <c r="AM90" i="28"/>
  <c r="AN90" i="28"/>
  <c r="AO90" i="28"/>
  <c r="AP90" i="28"/>
  <c r="AQ90" i="28"/>
  <c r="AR90" i="28"/>
  <c r="AS90" i="28"/>
  <c r="AT90" i="28"/>
  <c r="AU90" i="28"/>
  <c r="AV90" i="28"/>
  <c r="AW90" i="28"/>
  <c r="AD91" i="28"/>
  <c r="AE91" i="28"/>
  <c r="AF91" i="28"/>
  <c r="AG91" i="28"/>
  <c r="AH91" i="28"/>
  <c r="AI91" i="28"/>
  <c r="AJ91" i="28"/>
  <c r="AK91" i="28"/>
  <c r="AL91" i="28"/>
  <c r="AM91" i="28"/>
  <c r="AN91" i="28"/>
  <c r="AO91" i="28"/>
  <c r="AP91" i="28"/>
  <c r="AQ91" i="28"/>
  <c r="AR91" i="28"/>
  <c r="AS91" i="28"/>
  <c r="AT91" i="28"/>
  <c r="AU91" i="28"/>
  <c r="AV91" i="28"/>
  <c r="AW91" i="28"/>
  <c r="AD92" i="28"/>
  <c r="AE92" i="28"/>
  <c r="AF92" i="28"/>
  <c r="AG92" i="28"/>
  <c r="AH92" i="28"/>
  <c r="AI92" i="28"/>
  <c r="AJ92" i="28"/>
  <c r="AK92" i="28"/>
  <c r="AL92" i="28"/>
  <c r="AM92" i="28"/>
  <c r="AN92" i="28"/>
  <c r="AO92" i="28"/>
  <c r="AP92" i="28"/>
  <c r="AQ92" i="28"/>
  <c r="AR92" i="28"/>
  <c r="AS92" i="28"/>
  <c r="AT92" i="28"/>
  <c r="AU92" i="28"/>
  <c r="AV92" i="28"/>
  <c r="AW92" i="28"/>
  <c r="AD93" i="28"/>
  <c r="AE93" i="28"/>
  <c r="AF93" i="28"/>
  <c r="AG93" i="28"/>
  <c r="AI93" i="28"/>
  <c r="AJ93" i="28"/>
  <c r="AK93" i="28"/>
  <c r="AL93" i="28"/>
  <c r="AM93" i="28"/>
  <c r="AN93" i="28"/>
  <c r="AO93" i="28"/>
  <c r="AP93" i="28"/>
  <c r="AQ93" i="28"/>
  <c r="AR93" i="28"/>
  <c r="AS93" i="28"/>
  <c r="AT93" i="28"/>
  <c r="AU93" i="28"/>
  <c r="AV93" i="28"/>
  <c r="AW93" i="28"/>
  <c r="AC3" i="28"/>
  <c r="AC4" i="28"/>
  <c r="AC5" i="28"/>
  <c r="AC6" i="28"/>
  <c r="AC7" i="28"/>
  <c r="AC8" i="28"/>
  <c r="AC9" i="28"/>
  <c r="AC10" i="28"/>
  <c r="AC11" i="28"/>
  <c r="AC12" i="28"/>
  <c r="AC13" i="28"/>
  <c r="AC14" i="28"/>
  <c r="AC15" i="28"/>
  <c r="AC16" i="28"/>
  <c r="AC17" i="28"/>
  <c r="AC18" i="28"/>
  <c r="AC19" i="28"/>
  <c r="AC20" i="28"/>
  <c r="AC21" i="28"/>
  <c r="AC22" i="28"/>
  <c r="AC23" i="28"/>
  <c r="AC24" i="28"/>
  <c r="AC25" i="28"/>
  <c r="AC26" i="28"/>
  <c r="AC27" i="28"/>
  <c r="AC28" i="28"/>
  <c r="AC29" i="28"/>
  <c r="AC30" i="28"/>
  <c r="AC31" i="28"/>
  <c r="AC32" i="28"/>
  <c r="AC33" i="28"/>
  <c r="AC34" i="28"/>
  <c r="AC35" i="28"/>
  <c r="AC36" i="28"/>
  <c r="AC37" i="28"/>
  <c r="AC38" i="28"/>
  <c r="AC39" i="28"/>
  <c r="AC40" i="28"/>
  <c r="AC41" i="28"/>
  <c r="AC42" i="28"/>
  <c r="AC43" i="28"/>
  <c r="AC44" i="28"/>
  <c r="AC45" i="28"/>
  <c r="AC46" i="28"/>
  <c r="AC47" i="28"/>
  <c r="AC48" i="28"/>
  <c r="AC49" i="28"/>
  <c r="AC50" i="28"/>
  <c r="AC51" i="28"/>
  <c r="AC52" i="28"/>
  <c r="AC53" i="28"/>
  <c r="AC54" i="28"/>
  <c r="AC55" i="28"/>
  <c r="AC56" i="28"/>
  <c r="AC57" i="28"/>
  <c r="AC58" i="28"/>
  <c r="AC59" i="28"/>
  <c r="AC60" i="28"/>
  <c r="AC61" i="28"/>
  <c r="AC62" i="28"/>
  <c r="AC63" i="28"/>
  <c r="AC64" i="28"/>
  <c r="AC65" i="28"/>
  <c r="AC66" i="28"/>
  <c r="AC67" i="28"/>
  <c r="AC68" i="28"/>
  <c r="AC69" i="28"/>
  <c r="AC70" i="28"/>
  <c r="AC71" i="28"/>
  <c r="AC72" i="28"/>
  <c r="AC73" i="28"/>
  <c r="AC74" i="28"/>
  <c r="AC75" i="28"/>
  <c r="AC76" i="28"/>
  <c r="AC77" i="28"/>
  <c r="AC78" i="28"/>
  <c r="AC79" i="28"/>
  <c r="AC80" i="28"/>
  <c r="AC81" i="28"/>
  <c r="AC82" i="28"/>
  <c r="AC83" i="28"/>
  <c r="AC84" i="28"/>
  <c r="AC85" i="28"/>
  <c r="AC86" i="28"/>
  <c r="AC87" i="28"/>
  <c r="AC88" i="28"/>
  <c r="AC89" i="28"/>
  <c r="AC90" i="28"/>
  <c r="AC91" i="28"/>
  <c r="AC92" i="28"/>
  <c r="AC93" i="28"/>
  <c r="AD25" i="30"/>
  <c r="AD3" i="30"/>
  <c r="AE3" i="30"/>
  <c r="AF3" i="30"/>
  <c r="AG3" i="30"/>
  <c r="AH3" i="30"/>
  <c r="AI3" i="30"/>
  <c r="AJ3" i="30"/>
  <c r="AK3" i="30"/>
  <c r="AL3" i="30"/>
  <c r="AM3" i="30"/>
  <c r="AN3" i="30"/>
  <c r="AO3" i="30"/>
  <c r="AP3" i="30"/>
  <c r="AQ3" i="30"/>
  <c r="AR3" i="30"/>
  <c r="AS3" i="30"/>
  <c r="AT3" i="30"/>
  <c r="AU3" i="30"/>
  <c r="AV3" i="30"/>
  <c r="AW3" i="30"/>
  <c r="AX3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D6" i="30"/>
  <c r="AE6" i="30"/>
  <c r="AF6" i="30"/>
  <c r="AG6" i="30"/>
  <c r="AH6" i="30"/>
  <c r="AI6" i="30"/>
  <c r="AJ6" i="30"/>
  <c r="AK6" i="30"/>
  <c r="AL6" i="30"/>
  <c r="AM6" i="30"/>
  <c r="AN6" i="30"/>
  <c r="AO6" i="30"/>
  <c r="AP6" i="30"/>
  <c r="AQ6" i="30"/>
  <c r="AR6" i="30"/>
  <c r="AS6" i="30"/>
  <c r="AT6" i="30"/>
  <c r="AU6" i="30"/>
  <c r="AV6" i="30"/>
  <c r="AW6" i="30"/>
  <c r="AX6" i="30"/>
  <c r="AD7" i="30"/>
  <c r="AE7" i="30"/>
  <c r="AF7" i="30"/>
  <c r="AG7" i="30"/>
  <c r="AH7" i="30"/>
  <c r="AI7" i="30"/>
  <c r="AJ7" i="30"/>
  <c r="AK7" i="30"/>
  <c r="AL7" i="30"/>
  <c r="AM7" i="30"/>
  <c r="AN7" i="30"/>
  <c r="AO7" i="30"/>
  <c r="AP7" i="30"/>
  <c r="AQ7" i="30"/>
  <c r="AR7" i="30"/>
  <c r="AS7" i="30"/>
  <c r="AT7" i="30"/>
  <c r="AU7" i="30"/>
  <c r="AV7" i="30"/>
  <c r="AW7" i="30"/>
  <c r="AX7" i="30"/>
  <c r="AD8" i="30"/>
  <c r="AE8" i="30"/>
  <c r="AF8" i="30"/>
  <c r="AG8" i="30"/>
  <c r="AH8" i="30"/>
  <c r="AI8" i="30"/>
  <c r="AJ8" i="30"/>
  <c r="AK8" i="30"/>
  <c r="AL8" i="30"/>
  <c r="AM8" i="30"/>
  <c r="AN8" i="30"/>
  <c r="AO8" i="30"/>
  <c r="AP8" i="30"/>
  <c r="AQ8" i="30"/>
  <c r="AR8" i="30"/>
  <c r="AS8" i="30"/>
  <c r="AT8" i="30"/>
  <c r="AU8" i="30"/>
  <c r="AV8" i="30"/>
  <c r="AW8" i="30"/>
  <c r="AX8" i="30"/>
  <c r="AD9" i="30"/>
  <c r="AE9" i="30"/>
  <c r="AF9" i="30"/>
  <c r="AG9" i="30"/>
  <c r="AH9" i="30"/>
  <c r="AI9" i="30"/>
  <c r="AJ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D10" i="30"/>
  <c r="AE10" i="30"/>
  <c r="AF10" i="30"/>
  <c r="AG10" i="30"/>
  <c r="AH10" i="30"/>
  <c r="AI10" i="30"/>
  <c r="AJ10" i="30"/>
  <c r="AK10" i="30"/>
  <c r="AL10" i="30"/>
  <c r="AM10" i="30"/>
  <c r="AN10" i="30"/>
  <c r="AO10" i="30"/>
  <c r="AP10" i="30"/>
  <c r="AQ10" i="30"/>
  <c r="AR10" i="30"/>
  <c r="AS10" i="30"/>
  <c r="AT10" i="30"/>
  <c r="AU10" i="30"/>
  <c r="AV10" i="30"/>
  <c r="AW10" i="30"/>
  <c r="AX10" i="30"/>
  <c r="AD11" i="30"/>
  <c r="AE11" i="30"/>
  <c r="AF11" i="30"/>
  <c r="AG11" i="30"/>
  <c r="AH11" i="30"/>
  <c r="AI11" i="30"/>
  <c r="AJ11" i="30"/>
  <c r="AK11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D12" i="30"/>
  <c r="AE12" i="30"/>
  <c r="AF12" i="30"/>
  <c r="AG12" i="30"/>
  <c r="AH12" i="30"/>
  <c r="AI12" i="30"/>
  <c r="AJ12" i="30"/>
  <c r="AK12" i="30"/>
  <c r="AL12" i="30"/>
  <c r="AM12" i="30"/>
  <c r="AN12" i="30"/>
  <c r="AO12" i="30"/>
  <c r="AP12" i="30"/>
  <c r="AQ12" i="30"/>
  <c r="AR12" i="30"/>
  <c r="AS12" i="30"/>
  <c r="AT12" i="30"/>
  <c r="AU12" i="30"/>
  <c r="AV12" i="30"/>
  <c r="AW12" i="30"/>
  <c r="AX12" i="30"/>
  <c r="AD13" i="30"/>
  <c r="AE13" i="30"/>
  <c r="AF13" i="30"/>
  <c r="AG13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D14" i="30"/>
  <c r="AE14" i="30"/>
  <c r="AF14" i="30"/>
  <c r="AG14" i="30"/>
  <c r="AH14" i="30"/>
  <c r="AI14" i="30"/>
  <c r="AJ14" i="30"/>
  <c r="AK14" i="30"/>
  <c r="AL14" i="30"/>
  <c r="AM14" i="30"/>
  <c r="AN14" i="30"/>
  <c r="AO14" i="30"/>
  <c r="AP14" i="30"/>
  <c r="AQ14" i="30"/>
  <c r="AR14" i="30"/>
  <c r="AS14" i="30"/>
  <c r="AT14" i="30"/>
  <c r="AU14" i="30"/>
  <c r="AV14" i="30"/>
  <c r="AW14" i="30"/>
  <c r="AX14" i="30"/>
  <c r="AD15" i="30"/>
  <c r="AE15" i="30"/>
  <c r="AF15" i="30"/>
  <c r="AG15" i="30"/>
  <c r="AH15" i="30"/>
  <c r="AI15" i="30"/>
  <c r="AJ15" i="30"/>
  <c r="AK15" i="30"/>
  <c r="AL15" i="30"/>
  <c r="AM15" i="30"/>
  <c r="AN15" i="30"/>
  <c r="AO15" i="30"/>
  <c r="AP15" i="30"/>
  <c r="AQ15" i="30"/>
  <c r="AR15" i="30"/>
  <c r="AS15" i="30"/>
  <c r="AT15" i="30"/>
  <c r="AU15" i="30"/>
  <c r="AV15" i="30"/>
  <c r="AW15" i="30"/>
  <c r="AX15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D17" i="30"/>
  <c r="AE17" i="30"/>
  <c r="AF17" i="30"/>
  <c r="AG17" i="30"/>
  <c r="AH17" i="30"/>
  <c r="AI17" i="30"/>
  <c r="AJ17" i="30"/>
  <c r="AK17" i="30"/>
  <c r="AL17" i="30"/>
  <c r="AM17" i="30"/>
  <c r="AN17" i="30"/>
  <c r="AO17" i="30"/>
  <c r="AP17" i="30"/>
  <c r="AQ17" i="30"/>
  <c r="AR17" i="30"/>
  <c r="AS17" i="30"/>
  <c r="AT17" i="30"/>
  <c r="AU17" i="30"/>
  <c r="AV17" i="30"/>
  <c r="AW17" i="30"/>
  <c r="AX17" i="30"/>
  <c r="AD18" i="30"/>
  <c r="AE18" i="30"/>
  <c r="AF18" i="30"/>
  <c r="AG18" i="30"/>
  <c r="AH18" i="30"/>
  <c r="AI18" i="30"/>
  <c r="AJ18" i="30"/>
  <c r="AK18" i="30"/>
  <c r="AL18" i="30"/>
  <c r="AM18" i="30"/>
  <c r="AN18" i="30"/>
  <c r="AO18" i="30"/>
  <c r="AP18" i="30"/>
  <c r="AQ18" i="30"/>
  <c r="AR18" i="30"/>
  <c r="AS18" i="30"/>
  <c r="AT18" i="30"/>
  <c r="AU18" i="30"/>
  <c r="AV18" i="30"/>
  <c r="AW18" i="30"/>
  <c r="AX18" i="30"/>
  <c r="AD19" i="30"/>
  <c r="AE19" i="30"/>
  <c r="AF19" i="30"/>
  <c r="AG19" i="30"/>
  <c r="AH19" i="30"/>
  <c r="AI19" i="30"/>
  <c r="AJ19" i="30"/>
  <c r="AK19" i="30"/>
  <c r="AL19" i="30"/>
  <c r="AM19" i="30"/>
  <c r="AN19" i="30"/>
  <c r="AO19" i="30"/>
  <c r="AP19" i="30"/>
  <c r="AQ19" i="30"/>
  <c r="AR19" i="30"/>
  <c r="AS19" i="30"/>
  <c r="AT19" i="30"/>
  <c r="AU19" i="30"/>
  <c r="AV19" i="30"/>
  <c r="AW19" i="30"/>
  <c r="AX19" i="30"/>
  <c r="AD20" i="30"/>
  <c r="AE20" i="30"/>
  <c r="AF20" i="30"/>
  <c r="AG20" i="30"/>
  <c r="AH20" i="30"/>
  <c r="AI20" i="30"/>
  <c r="AJ20" i="30"/>
  <c r="AK20" i="30"/>
  <c r="AL20" i="30"/>
  <c r="AM20" i="30"/>
  <c r="AN20" i="30"/>
  <c r="AO20" i="30"/>
  <c r="AP20" i="30"/>
  <c r="AQ20" i="30"/>
  <c r="AR20" i="30"/>
  <c r="AS20" i="30"/>
  <c r="AT20" i="30"/>
  <c r="AU20" i="30"/>
  <c r="AV20" i="30"/>
  <c r="AW20" i="30"/>
  <c r="AX20" i="30"/>
  <c r="AD21" i="30"/>
  <c r="AE21" i="30"/>
  <c r="AF21" i="30"/>
  <c r="AG21" i="30"/>
  <c r="AH21" i="30"/>
  <c r="AI21" i="30"/>
  <c r="AJ21" i="30"/>
  <c r="AK21" i="30"/>
  <c r="AL21" i="30"/>
  <c r="AM21" i="30"/>
  <c r="AN21" i="30"/>
  <c r="AO21" i="30"/>
  <c r="AP21" i="30"/>
  <c r="AQ21" i="30"/>
  <c r="AR21" i="30"/>
  <c r="AS21" i="30"/>
  <c r="AT21" i="30"/>
  <c r="AU21" i="30"/>
  <c r="AV21" i="30"/>
  <c r="AW21" i="30"/>
  <c r="AX21" i="30"/>
  <c r="AD22" i="30"/>
  <c r="AE22" i="30"/>
  <c r="AF22" i="30"/>
  <c r="AG22" i="30"/>
  <c r="AH22" i="30"/>
  <c r="AI22" i="30"/>
  <c r="AJ22" i="30"/>
  <c r="AK22" i="30"/>
  <c r="AL22" i="30"/>
  <c r="AM22" i="30"/>
  <c r="AN22" i="30"/>
  <c r="AO22" i="30"/>
  <c r="AP22" i="30"/>
  <c r="AQ22" i="30"/>
  <c r="AR22" i="30"/>
  <c r="AS22" i="30"/>
  <c r="AT22" i="30"/>
  <c r="AU22" i="30"/>
  <c r="AV22" i="30"/>
  <c r="AW22" i="30"/>
  <c r="AX22" i="30"/>
  <c r="AD23" i="30"/>
  <c r="AE23" i="30"/>
  <c r="AF23" i="30"/>
  <c r="AG23" i="30"/>
  <c r="AH23" i="30"/>
  <c r="AI23" i="30"/>
  <c r="AJ23" i="30"/>
  <c r="AK23" i="30"/>
  <c r="AL23" i="30"/>
  <c r="AM23" i="30"/>
  <c r="AN23" i="30"/>
  <c r="AO23" i="30"/>
  <c r="AP23" i="30"/>
  <c r="AQ23" i="30"/>
  <c r="AR23" i="30"/>
  <c r="AS23" i="30"/>
  <c r="AT23" i="30"/>
  <c r="AU23" i="30"/>
  <c r="AV23" i="30"/>
  <c r="AW23" i="30"/>
  <c r="AX23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AP24" i="30"/>
  <c r="AQ24" i="30"/>
  <c r="AR24" i="30"/>
  <c r="AS24" i="30"/>
  <c r="AT24" i="30"/>
  <c r="AU24" i="30"/>
  <c r="AV24" i="30"/>
  <c r="AW24" i="30"/>
  <c r="AX24" i="30"/>
  <c r="AE25" i="30"/>
  <c r="AF25" i="30"/>
  <c r="AG25" i="30"/>
  <c r="AH25" i="30"/>
  <c r="AI25" i="30"/>
  <c r="AJ25" i="30"/>
  <c r="AK25" i="30"/>
  <c r="AL25" i="30"/>
  <c r="AM25" i="30"/>
  <c r="AN25" i="30"/>
  <c r="AO25" i="30"/>
  <c r="AP25" i="30"/>
  <c r="AQ25" i="30"/>
  <c r="AR25" i="30"/>
  <c r="AS25" i="30"/>
  <c r="AT25" i="30"/>
  <c r="AU25" i="30"/>
  <c r="AV25" i="30"/>
  <c r="AW25" i="30"/>
  <c r="AX25" i="30"/>
  <c r="AD26" i="30"/>
  <c r="AE26" i="30"/>
  <c r="AF26" i="30"/>
  <c r="AG26" i="30"/>
  <c r="AH26" i="30"/>
  <c r="AI26" i="30"/>
  <c r="AJ26" i="30"/>
  <c r="AK26" i="30"/>
  <c r="AL26" i="30"/>
  <c r="AM26" i="30"/>
  <c r="AN26" i="30"/>
  <c r="AO26" i="30"/>
  <c r="AP26" i="30"/>
  <c r="AQ26" i="30"/>
  <c r="AR26" i="30"/>
  <c r="AS26" i="30"/>
  <c r="AT26" i="30"/>
  <c r="AU26" i="30"/>
  <c r="AV26" i="30"/>
  <c r="AW26" i="30"/>
  <c r="AX26" i="30"/>
  <c r="AD27" i="30"/>
  <c r="AE27" i="30"/>
  <c r="AF27" i="30"/>
  <c r="AG27" i="30"/>
  <c r="AH27" i="30"/>
  <c r="AI27" i="30"/>
  <c r="AJ27" i="30"/>
  <c r="AK27" i="30"/>
  <c r="AL27" i="30"/>
  <c r="AM27" i="30"/>
  <c r="AN27" i="30"/>
  <c r="AO27" i="30"/>
  <c r="AP27" i="30"/>
  <c r="AQ27" i="30"/>
  <c r="AR27" i="30"/>
  <c r="AS27" i="30"/>
  <c r="AT27" i="30"/>
  <c r="AU27" i="30"/>
  <c r="AV27" i="30"/>
  <c r="AW27" i="30"/>
  <c r="AX27" i="30"/>
  <c r="AD28" i="30"/>
  <c r="AE28" i="30"/>
  <c r="AF28" i="30"/>
  <c r="AG28" i="30"/>
  <c r="AH28" i="30"/>
  <c r="AI28" i="30"/>
  <c r="AJ28" i="30"/>
  <c r="AK28" i="30"/>
  <c r="AL28" i="30"/>
  <c r="AM28" i="30"/>
  <c r="AN28" i="30"/>
  <c r="AO28" i="30"/>
  <c r="AP28" i="30"/>
  <c r="AQ28" i="30"/>
  <c r="AR28" i="30"/>
  <c r="AS28" i="30"/>
  <c r="AT28" i="30"/>
  <c r="AU28" i="30"/>
  <c r="AV28" i="30"/>
  <c r="AW28" i="30"/>
  <c r="AX28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AP29" i="30"/>
  <c r="AQ29" i="30"/>
  <c r="AR29" i="30"/>
  <c r="AS29" i="30"/>
  <c r="AT29" i="30"/>
  <c r="AU29" i="30"/>
  <c r="AV29" i="30"/>
  <c r="AW29" i="30"/>
  <c r="AX29" i="30"/>
  <c r="AD30" i="30"/>
  <c r="AE30" i="30"/>
  <c r="AF30" i="30"/>
  <c r="AG30" i="30"/>
  <c r="AH30" i="30"/>
  <c r="AI30" i="30"/>
  <c r="AJ30" i="30"/>
  <c r="AK30" i="30"/>
  <c r="AL30" i="30"/>
  <c r="AM30" i="30"/>
  <c r="AN30" i="30"/>
  <c r="AO30" i="30"/>
  <c r="AP30" i="30"/>
  <c r="AQ30" i="30"/>
  <c r="AR30" i="30"/>
  <c r="AS30" i="30"/>
  <c r="AT30" i="30"/>
  <c r="AU30" i="30"/>
  <c r="AV30" i="30"/>
  <c r="AW30" i="30"/>
  <c r="AX30" i="30"/>
  <c r="AD31" i="30"/>
  <c r="AE31" i="30"/>
  <c r="AF31" i="30"/>
  <c r="AG31" i="30"/>
  <c r="AH31" i="30"/>
  <c r="AI31" i="30"/>
  <c r="AJ31" i="30"/>
  <c r="AK31" i="30"/>
  <c r="AL31" i="30"/>
  <c r="AM31" i="30"/>
  <c r="AN31" i="30"/>
  <c r="AO31" i="30"/>
  <c r="AP31" i="30"/>
  <c r="AQ31" i="30"/>
  <c r="AR31" i="30"/>
  <c r="AS31" i="30"/>
  <c r="AT31" i="30"/>
  <c r="AU31" i="30"/>
  <c r="AV31" i="30"/>
  <c r="AW31" i="30"/>
  <c r="AX31" i="30"/>
  <c r="AD32" i="30"/>
  <c r="AE32" i="30"/>
  <c r="AF32" i="30"/>
  <c r="AG32" i="30"/>
  <c r="AH32" i="30"/>
  <c r="AI32" i="30"/>
  <c r="AJ32" i="30"/>
  <c r="AK32" i="30"/>
  <c r="AL32" i="30"/>
  <c r="AM32" i="30"/>
  <c r="AN32" i="30"/>
  <c r="AO32" i="30"/>
  <c r="AP32" i="30"/>
  <c r="AQ32" i="30"/>
  <c r="AR32" i="30"/>
  <c r="AS32" i="30"/>
  <c r="AT32" i="30"/>
  <c r="AU32" i="30"/>
  <c r="AV32" i="30"/>
  <c r="AW32" i="30"/>
  <c r="AX32" i="30"/>
  <c r="AD33" i="30"/>
  <c r="AE33" i="30"/>
  <c r="AF33" i="30"/>
  <c r="AG33" i="30"/>
  <c r="AH33" i="30"/>
  <c r="AI33" i="30"/>
  <c r="AJ33" i="30"/>
  <c r="AK33" i="30"/>
  <c r="AL33" i="30"/>
  <c r="AM33" i="30"/>
  <c r="AN33" i="30"/>
  <c r="AO33" i="30"/>
  <c r="AP33" i="30"/>
  <c r="AQ33" i="30"/>
  <c r="AR33" i="30"/>
  <c r="AS33" i="30"/>
  <c r="AT33" i="30"/>
  <c r="AU33" i="30"/>
  <c r="AV33" i="30"/>
  <c r="AW33" i="30"/>
  <c r="AX33" i="30"/>
  <c r="AD34" i="30"/>
  <c r="AE34" i="30"/>
  <c r="AF34" i="30"/>
  <c r="AG34" i="30"/>
  <c r="AH34" i="30"/>
  <c r="AI34" i="30"/>
  <c r="AJ34" i="30"/>
  <c r="AK34" i="30"/>
  <c r="AL34" i="30"/>
  <c r="AM34" i="30"/>
  <c r="AN34" i="30"/>
  <c r="AO34" i="30"/>
  <c r="AP34" i="30"/>
  <c r="AQ34" i="30"/>
  <c r="AR34" i="30"/>
  <c r="AS34" i="30"/>
  <c r="AT34" i="30"/>
  <c r="AU34" i="30"/>
  <c r="AV34" i="30"/>
  <c r="AW34" i="30"/>
  <c r="AX34" i="30"/>
  <c r="AD35" i="30"/>
  <c r="AE35" i="30"/>
  <c r="AF35" i="30"/>
  <c r="AG35" i="30"/>
  <c r="AH35" i="30"/>
  <c r="AI35" i="30"/>
  <c r="AJ35" i="30"/>
  <c r="AK35" i="30"/>
  <c r="AL35" i="30"/>
  <c r="AM35" i="30"/>
  <c r="AN35" i="30"/>
  <c r="AO35" i="30"/>
  <c r="AP35" i="30"/>
  <c r="AQ35" i="30"/>
  <c r="AR35" i="30"/>
  <c r="AS35" i="30"/>
  <c r="AT35" i="30"/>
  <c r="AU35" i="30"/>
  <c r="AV35" i="30"/>
  <c r="AW35" i="30"/>
  <c r="AX35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AP36" i="30"/>
  <c r="AQ36" i="30"/>
  <c r="AR36" i="30"/>
  <c r="AS36" i="30"/>
  <c r="AT36" i="30"/>
  <c r="AU36" i="30"/>
  <c r="AV36" i="30"/>
  <c r="AW36" i="30"/>
  <c r="AX36" i="30"/>
  <c r="AD37" i="30"/>
  <c r="AE37" i="30"/>
  <c r="AF37" i="30"/>
  <c r="AG37" i="30"/>
  <c r="AH37" i="30"/>
  <c r="AI37" i="30"/>
  <c r="AJ37" i="30"/>
  <c r="AK37" i="30"/>
  <c r="AL37" i="30"/>
  <c r="AM37" i="30"/>
  <c r="AN37" i="30"/>
  <c r="AO37" i="30"/>
  <c r="AP37" i="30"/>
  <c r="AQ37" i="30"/>
  <c r="AR37" i="30"/>
  <c r="AS37" i="30"/>
  <c r="AT37" i="30"/>
  <c r="AU37" i="30"/>
  <c r="AV37" i="30"/>
  <c r="AW37" i="30"/>
  <c r="AX37" i="30"/>
  <c r="AD38" i="30"/>
  <c r="AE38" i="30"/>
  <c r="AF38" i="30"/>
  <c r="AG38" i="30"/>
  <c r="AH38" i="30"/>
  <c r="AI38" i="30"/>
  <c r="AJ38" i="30"/>
  <c r="AK38" i="30"/>
  <c r="AL38" i="30"/>
  <c r="AM38" i="30"/>
  <c r="AN38" i="30"/>
  <c r="AO38" i="30"/>
  <c r="AP38" i="30"/>
  <c r="AQ38" i="30"/>
  <c r="AR38" i="30"/>
  <c r="AS38" i="30"/>
  <c r="AT38" i="30"/>
  <c r="AU38" i="30"/>
  <c r="AV38" i="30"/>
  <c r="AW38" i="30"/>
  <c r="AX38" i="30"/>
  <c r="AD39" i="30"/>
  <c r="AE39" i="30"/>
  <c r="AF39" i="30"/>
  <c r="AG39" i="30"/>
  <c r="AH39" i="30"/>
  <c r="AI39" i="30"/>
  <c r="AJ39" i="30"/>
  <c r="AK39" i="30"/>
  <c r="AL39" i="30"/>
  <c r="AM39" i="30"/>
  <c r="AN39" i="30"/>
  <c r="AO39" i="30"/>
  <c r="AP39" i="30"/>
  <c r="AQ39" i="30"/>
  <c r="AR39" i="30"/>
  <c r="AS39" i="30"/>
  <c r="AT39" i="30"/>
  <c r="AU39" i="30"/>
  <c r="AV39" i="30"/>
  <c r="AW39" i="30"/>
  <c r="AX39" i="30"/>
  <c r="AD40" i="30"/>
  <c r="AE40" i="30"/>
  <c r="AF40" i="30"/>
  <c r="AG40" i="30"/>
  <c r="AH40" i="30"/>
  <c r="AI40" i="30"/>
  <c r="AJ40" i="30"/>
  <c r="AK40" i="30"/>
  <c r="AL40" i="30"/>
  <c r="AM40" i="30"/>
  <c r="AN40" i="30"/>
  <c r="AO40" i="30"/>
  <c r="AP40" i="30"/>
  <c r="AQ40" i="30"/>
  <c r="AR40" i="30"/>
  <c r="AS40" i="30"/>
  <c r="AT40" i="30"/>
  <c r="AU40" i="30"/>
  <c r="AV40" i="30"/>
  <c r="AW40" i="30"/>
  <c r="AX40" i="30"/>
  <c r="AD41" i="30"/>
  <c r="AE41" i="30"/>
  <c r="AF41" i="30"/>
  <c r="AG41" i="30"/>
  <c r="AH41" i="30"/>
  <c r="AI41" i="30"/>
  <c r="AJ41" i="30"/>
  <c r="AK41" i="30"/>
  <c r="AL41" i="30"/>
  <c r="AM41" i="30"/>
  <c r="AN41" i="30"/>
  <c r="AO41" i="30"/>
  <c r="AP41" i="30"/>
  <c r="AQ41" i="30"/>
  <c r="AR41" i="30"/>
  <c r="AS41" i="30"/>
  <c r="AT41" i="30"/>
  <c r="AU41" i="30"/>
  <c r="AV41" i="30"/>
  <c r="AW41" i="30"/>
  <c r="AX41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AP42" i="30"/>
  <c r="AQ42" i="30"/>
  <c r="AR42" i="30"/>
  <c r="AS42" i="30"/>
  <c r="AT42" i="30"/>
  <c r="AU42" i="30"/>
  <c r="AV42" i="30"/>
  <c r="AW42" i="30"/>
  <c r="AX42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AP43" i="30"/>
  <c r="AQ43" i="30"/>
  <c r="AR43" i="30"/>
  <c r="AS43" i="30"/>
  <c r="AT43" i="30"/>
  <c r="AU43" i="30"/>
  <c r="AV43" i="30"/>
  <c r="AW43" i="30"/>
  <c r="AX43" i="30"/>
  <c r="AD44" i="30"/>
  <c r="AE44" i="30"/>
  <c r="AF44" i="30"/>
  <c r="AG44" i="30"/>
  <c r="AH44" i="30"/>
  <c r="AI44" i="30"/>
  <c r="AJ44" i="30"/>
  <c r="AK44" i="30"/>
  <c r="AL44" i="30"/>
  <c r="AM44" i="30"/>
  <c r="AN44" i="30"/>
  <c r="AO44" i="30"/>
  <c r="AP44" i="30"/>
  <c r="AQ44" i="30"/>
  <c r="AR44" i="30"/>
  <c r="AS44" i="30"/>
  <c r="AT44" i="30"/>
  <c r="AU44" i="30"/>
  <c r="AV44" i="30"/>
  <c r="AW44" i="30"/>
  <c r="AX44" i="30"/>
  <c r="AD45" i="30"/>
  <c r="AE45" i="30"/>
  <c r="AF45" i="30"/>
  <c r="AG45" i="30"/>
  <c r="AH45" i="30"/>
  <c r="AI45" i="30"/>
  <c r="AJ45" i="30"/>
  <c r="AK45" i="30"/>
  <c r="AL45" i="30"/>
  <c r="AM45" i="30"/>
  <c r="AN45" i="30"/>
  <c r="AO45" i="30"/>
  <c r="AP45" i="30"/>
  <c r="AQ45" i="30"/>
  <c r="AR45" i="30"/>
  <c r="AS45" i="30"/>
  <c r="AT45" i="30"/>
  <c r="AU45" i="30"/>
  <c r="AV45" i="30"/>
  <c r="AW45" i="30"/>
  <c r="AX45" i="30"/>
  <c r="AD46" i="30"/>
  <c r="AE46" i="30"/>
  <c r="AF46" i="30"/>
  <c r="AG46" i="30"/>
  <c r="AH46" i="30"/>
  <c r="AI46" i="30"/>
  <c r="AJ46" i="30"/>
  <c r="AK46" i="30"/>
  <c r="AL46" i="30"/>
  <c r="AM46" i="30"/>
  <c r="AN46" i="30"/>
  <c r="AO46" i="30"/>
  <c r="AP46" i="30"/>
  <c r="AQ46" i="30"/>
  <c r="AR46" i="30"/>
  <c r="AS46" i="30"/>
  <c r="AT46" i="30"/>
  <c r="AU46" i="30"/>
  <c r="AV46" i="30"/>
  <c r="AW46" i="30"/>
  <c r="AX46" i="30"/>
  <c r="AD47" i="30"/>
  <c r="AE47" i="30"/>
  <c r="AF47" i="30"/>
  <c r="AG47" i="30"/>
  <c r="AH47" i="30"/>
  <c r="AI47" i="30"/>
  <c r="AJ47" i="30"/>
  <c r="AK47" i="30"/>
  <c r="AL47" i="30"/>
  <c r="AM47" i="30"/>
  <c r="AN47" i="30"/>
  <c r="AO47" i="30"/>
  <c r="AP47" i="30"/>
  <c r="AQ47" i="30"/>
  <c r="AR47" i="30"/>
  <c r="AS47" i="30"/>
  <c r="AT47" i="30"/>
  <c r="AU47" i="30"/>
  <c r="AV47" i="30"/>
  <c r="AW47" i="30"/>
  <c r="AX47" i="30"/>
  <c r="AD48" i="30"/>
  <c r="AE48" i="30"/>
  <c r="AF48" i="30"/>
  <c r="AG48" i="30"/>
  <c r="AH48" i="30"/>
  <c r="AI48" i="30"/>
  <c r="AJ48" i="30"/>
  <c r="AK48" i="30"/>
  <c r="AL48" i="30"/>
  <c r="AM48" i="30"/>
  <c r="AN48" i="30"/>
  <c r="AO48" i="30"/>
  <c r="AP48" i="30"/>
  <c r="AQ48" i="30"/>
  <c r="AR48" i="30"/>
  <c r="AS48" i="30"/>
  <c r="AT48" i="30"/>
  <c r="AU48" i="30"/>
  <c r="AV48" i="30"/>
  <c r="AW48" i="30"/>
  <c r="AX48" i="30"/>
  <c r="AD49" i="30"/>
  <c r="AE49" i="30"/>
  <c r="AF49" i="30"/>
  <c r="AG49" i="30"/>
  <c r="AH49" i="30"/>
  <c r="AI49" i="30"/>
  <c r="AJ49" i="30"/>
  <c r="AK49" i="30"/>
  <c r="AL49" i="30"/>
  <c r="AM49" i="30"/>
  <c r="AN49" i="30"/>
  <c r="AO49" i="30"/>
  <c r="AP49" i="30"/>
  <c r="AQ49" i="30"/>
  <c r="AR49" i="30"/>
  <c r="AS49" i="30"/>
  <c r="AT49" i="30"/>
  <c r="AU49" i="30"/>
  <c r="AV49" i="30"/>
  <c r="AW49" i="30"/>
  <c r="AX49" i="30"/>
  <c r="AD50" i="30"/>
  <c r="AE50" i="30"/>
  <c r="AF50" i="30"/>
  <c r="AG50" i="30"/>
  <c r="AH50" i="30"/>
  <c r="AI50" i="30"/>
  <c r="AJ50" i="30"/>
  <c r="AK50" i="30"/>
  <c r="AL50" i="30"/>
  <c r="AM50" i="30"/>
  <c r="AN50" i="30"/>
  <c r="AO50" i="30"/>
  <c r="AP50" i="30"/>
  <c r="AQ50" i="30"/>
  <c r="AR50" i="30"/>
  <c r="AS50" i="30"/>
  <c r="AT50" i="30"/>
  <c r="AU50" i="30"/>
  <c r="AV50" i="30"/>
  <c r="AW50" i="30"/>
  <c r="AX50" i="30"/>
  <c r="AD51" i="30"/>
  <c r="AE51" i="30"/>
  <c r="AF51" i="30"/>
  <c r="AG51" i="30"/>
  <c r="AH51" i="30"/>
  <c r="AI51" i="30"/>
  <c r="AJ51" i="30"/>
  <c r="AK51" i="30"/>
  <c r="AL51" i="30"/>
  <c r="AM51" i="30"/>
  <c r="AN51" i="30"/>
  <c r="AO51" i="30"/>
  <c r="AP51" i="30"/>
  <c r="AQ51" i="30"/>
  <c r="AR51" i="30"/>
  <c r="AS51" i="30"/>
  <c r="AT51" i="30"/>
  <c r="AU51" i="30"/>
  <c r="AV51" i="30"/>
  <c r="AW51" i="30"/>
  <c r="AX51" i="30"/>
  <c r="AD52" i="30"/>
  <c r="AE52" i="30"/>
  <c r="AF52" i="30"/>
  <c r="AG52" i="30"/>
  <c r="AH52" i="30"/>
  <c r="AI52" i="30"/>
  <c r="AJ52" i="30"/>
  <c r="AK52" i="30"/>
  <c r="AL52" i="30"/>
  <c r="AM52" i="30"/>
  <c r="AN52" i="30"/>
  <c r="AO52" i="30"/>
  <c r="AP52" i="30"/>
  <c r="AQ52" i="30"/>
  <c r="AR52" i="30"/>
  <c r="AS52" i="30"/>
  <c r="AT52" i="30"/>
  <c r="AU52" i="30"/>
  <c r="AV52" i="30"/>
  <c r="AW52" i="30"/>
  <c r="AX52" i="30"/>
  <c r="AD53" i="30"/>
  <c r="AE53" i="30"/>
  <c r="AF53" i="30"/>
  <c r="AG53" i="30"/>
  <c r="AH53" i="30"/>
  <c r="AI53" i="30"/>
  <c r="AJ53" i="30"/>
  <c r="AK53" i="30"/>
  <c r="AL53" i="30"/>
  <c r="AM53" i="30"/>
  <c r="AN53" i="30"/>
  <c r="AO53" i="30"/>
  <c r="AP53" i="30"/>
  <c r="AQ53" i="30"/>
  <c r="AR53" i="30"/>
  <c r="AS53" i="30"/>
  <c r="AT53" i="30"/>
  <c r="AU53" i="30"/>
  <c r="AV53" i="30"/>
  <c r="AW53" i="30"/>
  <c r="AX53" i="30"/>
  <c r="AD54" i="30"/>
  <c r="AE54" i="30"/>
  <c r="AF54" i="30"/>
  <c r="AG54" i="30"/>
  <c r="AH54" i="30"/>
  <c r="AI54" i="30"/>
  <c r="AJ54" i="30"/>
  <c r="AK54" i="30"/>
  <c r="AL54" i="30"/>
  <c r="AM54" i="30"/>
  <c r="AN54" i="30"/>
  <c r="AO54" i="30"/>
  <c r="AP54" i="30"/>
  <c r="AQ54" i="30"/>
  <c r="AR54" i="30"/>
  <c r="AS54" i="30"/>
  <c r="AT54" i="30"/>
  <c r="AU54" i="30"/>
  <c r="AV54" i="30"/>
  <c r="AW54" i="30"/>
  <c r="AX54" i="30"/>
  <c r="AD55" i="30"/>
  <c r="AE55" i="30"/>
  <c r="AF55" i="30"/>
  <c r="AG55" i="30"/>
  <c r="AH55" i="30"/>
  <c r="AI55" i="30"/>
  <c r="AJ55" i="30"/>
  <c r="AK55" i="30"/>
  <c r="AL55" i="30"/>
  <c r="AM55" i="30"/>
  <c r="AN55" i="30"/>
  <c r="AO55" i="30"/>
  <c r="AP55" i="30"/>
  <c r="AQ55" i="30"/>
  <c r="AR55" i="30"/>
  <c r="AS55" i="30"/>
  <c r="AT55" i="30"/>
  <c r="AU55" i="30"/>
  <c r="AV55" i="30"/>
  <c r="AW55" i="30"/>
  <c r="AX55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AP56" i="30"/>
  <c r="AQ56" i="30"/>
  <c r="AR56" i="30"/>
  <c r="AS56" i="30"/>
  <c r="AT56" i="30"/>
  <c r="AU56" i="30"/>
  <c r="AV56" i="30"/>
  <c r="AW56" i="30"/>
  <c r="AX56" i="30"/>
  <c r="AD57" i="30"/>
  <c r="AE57" i="30"/>
  <c r="AF57" i="30"/>
  <c r="AG57" i="30"/>
  <c r="AH57" i="30"/>
  <c r="AI57" i="30"/>
  <c r="AJ57" i="30"/>
  <c r="AK57" i="30"/>
  <c r="AL57" i="30"/>
  <c r="AM57" i="30"/>
  <c r="AN57" i="30"/>
  <c r="AO57" i="30"/>
  <c r="AP57" i="30"/>
  <c r="AQ57" i="30"/>
  <c r="AR57" i="30"/>
  <c r="AS57" i="30"/>
  <c r="AT57" i="30"/>
  <c r="AU57" i="30"/>
  <c r="AV57" i="30"/>
  <c r="AW57" i="30"/>
  <c r="AX57" i="30"/>
  <c r="AD58" i="30"/>
  <c r="AE58" i="30"/>
  <c r="AF58" i="30"/>
  <c r="AG58" i="30"/>
  <c r="AH58" i="30"/>
  <c r="AI58" i="30"/>
  <c r="AJ58" i="30"/>
  <c r="AK58" i="30"/>
  <c r="AL58" i="30"/>
  <c r="AM58" i="30"/>
  <c r="AN58" i="30"/>
  <c r="AO58" i="30"/>
  <c r="AP58" i="30"/>
  <c r="AQ58" i="30"/>
  <c r="AR58" i="30"/>
  <c r="AS58" i="30"/>
  <c r="AT58" i="30"/>
  <c r="AU58" i="30"/>
  <c r="AV58" i="30"/>
  <c r="AW58" i="30"/>
  <c r="AX58" i="30"/>
  <c r="AD59" i="30"/>
  <c r="AE59" i="30"/>
  <c r="AF59" i="30"/>
  <c r="AG59" i="30"/>
  <c r="AH59" i="30"/>
  <c r="AI59" i="30"/>
  <c r="AJ59" i="30"/>
  <c r="AK59" i="30"/>
  <c r="AL59" i="30"/>
  <c r="AM59" i="30"/>
  <c r="AN59" i="30"/>
  <c r="AO59" i="30"/>
  <c r="AP59" i="30"/>
  <c r="AQ59" i="30"/>
  <c r="AR59" i="30"/>
  <c r="AS59" i="30"/>
  <c r="AT59" i="30"/>
  <c r="AU59" i="30"/>
  <c r="AV59" i="30"/>
  <c r="AW59" i="30"/>
  <c r="AX59" i="30"/>
  <c r="AD60" i="30"/>
  <c r="AE60" i="30"/>
  <c r="AF60" i="30"/>
  <c r="AG60" i="30"/>
  <c r="AH60" i="30"/>
  <c r="AI60" i="30"/>
  <c r="AJ60" i="30"/>
  <c r="AK60" i="30"/>
  <c r="AL60" i="30"/>
  <c r="AM60" i="30"/>
  <c r="AN60" i="30"/>
  <c r="AO60" i="30"/>
  <c r="AP60" i="30"/>
  <c r="AQ60" i="30"/>
  <c r="AR60" i="30"/>
  <c r="AS60" i="30"/>
  <c r="AT60" i="30"/>
  <c r="AU60" i="30"/>
  <c r="AV60" i="30"/>
  <c r="AW60" i="30"/>
  <c r="AX60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AP61" i="30"/>
  <c r="AQ61" i="30"/>
  <c r="AR61" i="30"/>
  <c r="AS61" i="30"/>
  <c r="AT61" i="30"/>
  <c r="AU61" i="30"/>
  <c r="AV61" i="30"/>
  <c r="AW61" i="30"/>
  <c r="AX61" i="30"/>
  <c r="AD62" i="30"/>
  <c r="AE62" i="30"/>
  <c r="AF62" i="30"/>
  <c r="AG62" i="30"/>
  <c r="AH62" i="30"/>
  <c r="AI62" i="30"/>
  <c r="AJ62" i="30"/>
  <c r="AK62" i="30"/>
  <c r="AL62" i="30"/>
  <c r="AM62" i="30"/>
  <c r="AN62" i="30"/>
  <c r="AO62" i="30"/>
  <c r="AP62" i="30"/>
  <c r="AQ62" i="30"/>
  <c r="AR62" i="30"/>
  <c r="AS62" i="30"/>
  <c r="AT62" i="30"/>
  <c r="AU62" i="30"/>
  <c r="AV62" i="30"/>
  <c r="AW62" i="30"/>
  <c r="AX62" i="30"/>
  <c r="AD63" i="30"/>
  <c r="AE63" i="30"/>
  <c r="AF63" i="30"/>
  <c r="AG63" i="30"/>
  <c r="AH63" i="30"/>
  <c r="AI63" i="30"/>
  <c r="AJ63" i="30"/>
  <c r="AK63" i="30"/>
  <c r="AL63" i="30"/>
  <c r="AM63" i="30"/>
  <c r="AN63" i="30"/>
  <c r="AO63" i="30"/>
  <c r="AP63" i="30"/>
  <c r="AQ63" i="30"/>
  <c r="AR63" i="30"/>
  <c r="AS63" i="30"/>
  <c r="AT63" i="30"/>
  <c r="AU63" i="30"/>
  <c r="AV63" i="30"/>
  <c r="AW63" i="30"/>
  <c r="AX63" i="30"/>
  <c r="AD64" i="30"/>
  <c r="AE64" i="30"/>
  <c r="AF64" i="30"/>
  <c r="AG64" i="30"/>
  <c r="AH64" i="30"/>
  <c r="AI64" i="30"/>
  <c r="AJ64" i="30"/>
  <c r="AK64" i="30"/>
  <c r="AL64" i="30"/>
  <c r="AM64" i="30"/>
  <c r="AN64" i="30"/>
  <c r="AO64" i="30"/>
  <c r="AP64" i="30"/>
  <c r="AQ64" i="30"/>
  <c r="AR64" i="30"/>
  <c r="AS64" i="30"/>
  <c r="AT64" i="30"/>
  <c r="AU64" i="30"/>
  <c r="AV64" i="30"/>
  <c r="AW64" i="30"/>
  <c r="AX64" i="30"/>
  <c r="AD65" i="30"/>
  <c r="AE65" i="30"/>
  <c r="AF65" i="30"/>
  <c r="AG65" i="30"/>
  <c r="AH65" i="30"/>
  <c r="AI65" i="30"/>
  <c r="AJ65" i="30"/>
  <c r="AK65" i="30"/>
  <c r="AL65" i="30"/>
  <c r="AM65" i="30"/>
  <c r="AN65" i="30"/>
  <c r="AO65" i="30"/>
  <c r="AP65" i="30"/>
  <c r="AQ65" i="30"/>
  <c r="AR65" i="30"/>
  <c r="AS65" i="30"/>
  <c r="AT65" i="30"/>
  <c r="AU65" i="30"/>
  <c r="AV65" i="30"/>
  <c r="AW65" i="30"/>
  <c r="AX65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AP66" i="30"/>
  <c r="AQ66" i="30"/>
  <c r="AR66" i="30"/>
  <c r="AS66" i="30"/>
  <c r="AT66" i="30"/>
  <c r="AU66" i="30"/>
  <c r="AV66" i="30"/>
  <c r="AW66" i="30"/>
  <c r="AX66" i="30"/>
  <c r="AD67" i="30"/>
  <c r="AE67" i="30"/>
  <c r="AF67" i="30"/>
  <c r="AG67" i="30"/>
  <c r="AH67" i="30"/>
  <c r="AI67" i="30"/>
  <c r="AJ67" i="30"/>
  <c r="AK67" i="30"/>
  <c r="AL67" i="30"/>
  <c r="AM67" i="30"/>
  <c r="AN67" i="30"/>
  <c r="AO67" i="30"/>
  <c r="AP67" i="30"/>
  <c r="AQ67" i="30"/>
  <c r="AR67" i="30"/>
  <c r="AS67" i="30"/>
  <c r="AT67" i="30"/>
  <c r="AU67" i="30"/>
  <c r="AV67" i="30"/>
  <c r="AW67" i="30"/>
  <c r="AX67" i="30"/>
  <c r="AD68" i="30"/>
  <c r="AE68" i="30"/>
  <c r="AF68" i="30"/>
  <c r="AG68" i="30"/>
  <c r="AH68" i="30"/>
  <c r="AI68" i="30"/>
  <c r="AJ68" i="30"/>
  <c r="AK68" i="30"/>
  <c r="AL68" i="30"/>
  <c r="AM68" i="30"/>
  <c r="AN68" i="30"/>
  <c r="AO68" i="30"/>
  <c r="AP68" i="30"/>
  <c r="AQ68" i="30"/>
  <c r="AR68" i="30"/>
  <c r="AS68" i="30"/>
  <c r="AT68" i="30"/>
  <c r="AU68" i="30"/>
  <c r="AV68" i="30"/>
  <c r="AW68" i="30"/>
  <c r="AX68" i="30"/>
  <c r="AD69" i="30"/>
  <c r="AE69" i="30"/>
  <c r="AF69" i="30"/>
  <c r="AG69" i="30"/>
  <c r="AH69" i="30"/>
  <c r="AI69" i="30"/>
  <c r="AJ69" i="30"/>
  <c r="AK69" i="30"/>
  <c r="AL69" i="30"/>
  <c r="AM69" i="30"/>
  <c r="AN69" i="30"/>
  <c r="AO69" i="30"/>
  <c r="AP69" i="30"/>
  <c r="AQ69" i="30"/>
  <c r="AR69" i="30"/>
  <c r="AS69" i="30"/>
  <c r="AT69" i="30"/>
  <c r="AU69" i="30"/>
  <c r="AV69" i="30"/>
  <c r="AW69" i="30"/>
  <c r="AX69" i="30"/>
  <c r="AD70" i="30"/>
  <c r="AE70" i="30"/>
  <c r="AF70" i="30"/>
  <c r="AG70" i="30"/>
  <c r="AH70" i="30"/>
  <c r="AI70" i="30"/>
  <c r="AJ70" i="30"/>
  <c r="AK70" i="30"/>
  <c r="AL70" i="30"/>
  <c r="AM70" i="30"/>
  <c r="AN70" i="30"/>
  <c r="AO70" i="30"/>
  <c r="AP70" i="30"/>
  <c r="AQ70" i="30"/>
  <c r="AR70" i="30"/>
  <c r="AS70" i="30"/>
  <c r="AT70" i="30"/>
  <c r="AU70" i="30"/>
  <c r="AV70" i="30"/>
  <c r="AW70" i="30"/>
  <c r="AX70" i="30"/>
  <c r="AD71" i="30"/>
  <c r="AE71" i="30"/>
  <c r="AF71" i="30"/>
  <c r="AG71" i="30"/>
  <c r="AH71" i="30"/>
  <c r="AI71" i="30"/>
  <c r="AJ71" i="30"/>
  <c r="AK71" i="30"/>
  <c r="AL71" i="30"/>
  <c r="AM71" i="30"/>
  <c r="AN71" i="30"/>
  <c r="AO71" i="30"/>
  <c r="AP71" i="30"/>
  <c r="AQ71" i="30"/>
  <c r="AR71" i="30"/>
  <c r="AS71" i="30"/>
  <c r="AT71" i="30"/>
  <c r="AU71" i="30"/>
  <c r="AV71" i="30"/>
  <c r="AW71" i="30"/>
  <c r="AX71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AP72" i="30"/>
  <c r="AQ72" i="30"/>
  <c r="AR72" i="30"/>
  <c r="AS72" i="30"/>
  <c r="AT72" i="30"/>
  <c r="AU72" i="30"/>
  <c r="AV72" i="30"/>
  <c r="AW72" i="30"/>
  <c r="AX72" i="30"/>
  <c r="AD73" i="30"/>
  <c r="AE73" i="30"/>
  <c r="AF73" i="30"/>
  <c r="AG73" i="30"/>
  <c r="AH73" i="30"/>
  <c r="AI73" i="30"/>
  <c r="AJ73" i="30"/>
  <c r="AK73" i="30"/>
  <c r="AL73" i="30"/>
  <c r="AM73" i="30"/>
  <c r="AN73" i="30"/>
  <c r="AO73" i="30"/>
  <c r="AP73" i="30"/>
  <c r="AQ73" i="30"/>
  <c r="AR73" i="30"/>
  <c r="AS73" i="30"/>
  <c r="AT73" i="30"/>
  <c r="AU73" i="30"/>
  <c r="AV73" i="30"/>
  <c r="AW73" i="30"/>
  <c r="AX73" i="30"/>
  <c r="AD74" i="30"/>
  <c r="AE74" i="30"/>
  <c r="AF74" i="30"/>
  <c r="AG74" i="30"/>
  <c r="AH74" i="30"/>
  <c r="AI74" i="30"/>
  <c r="AJ74" i="30"/>
  <c r="AK74" i="30"/>
  <c r="AL74" i="30"/>
  <c r="AM74" i="30"/>
  <c r="AN74" i="30"/>
  <c r="AO74" i="30"/>
  <c r="AP74" i="30"/>
  <c r="AQ74" i="30"/>
  <c r="AR74" i="30"/>
  <c r="AS74" i="30"/>
  <c r="AT74" i="30"/>
  <c r="AU74" i="30"/>
  <c r="AV74" i="30"/>
  <c r="AW74" i="30"/>
  <c r="AX74" i="30"/>
  <c r="AD75" i="30"/>
  <c r="AE75" i="30"/>
  <c r="AF75" i="30"/>
  <c r="AG75" i="30"/>
  <c r="AH75" i="30"/>
  <c r="AI75" i="30"/>
  <c r="AJ75" i="30"/>
  <c r="AK75" i="30"/>
  <c r="AL75" i="30"/>
  <c r="AM75" i="30"/>
  <c r="AN75" i="30"/>
  <c r="AO75" i="30"/>
  <c r="AP75" i="30"/>
  <c r="AQ75" i="30"/>
  <c r="AR75" i="30"/>
  <c r="AS75" i="30"/>
  <c r="AT75" i="30"/>
  <c r="AU75" i="30"/>
  <c r="AV75" i="30"/>
  <c r="AW75" i="30"/>
  <c r="AX75" i="30"/>
  <c r="AD76" i="30"/>
  <c r="AE76" i="30"/>
  <c r="AF76" i="30"/>
  <c r="AG76" i="30"/>
  <c r="AH76" i="30"/>
  <c r="AI76" i="30"/>
  <c r="AJ76" i="30"/>
  <c r="AK76" i="30"/>
  <c r="AL76" i="30"/>
  <c r="AM76" i="30"/>
  <c r="AN76" i="30"/>
  <c r="AO76" i="30"/>
  <c r="AP76" i="30"/>
  <c r="AQ76" i="30"/>
  <c r="AR76" i="30"/>
  <c r="AS76" i="30"/>
  <c r="AT76" i="30"/>
  <c r="AU76" i="30"/>
  <c r="AV76" i="30"/>
  <c r="AW76" i="30"/>
  <c r="AX76" i="30"/>
  <c r="AD77" i="30"/>
  <c r="AE77" i="30"/>
  <c r="AF77" i="30"/>
  <c r="AG77" i="30"/>
  <c r="AH77" i="30"/>
  <c r="AI77" i="30"/>
  <c r="AJ77" i="30"/>
  <c r="AK77" i="30"/>
  <c r="AL77" i="30"/>
  <c r="AM77" i="30"/>
  <c r="AN77" i="30"/>
  <c r="AO77" i="30"/>
  <c r="AP77" i="30"/>
  <c r="AQ77" i="30"/>
  <c r="AR77" i="30"/>
  <c r="AS77" i="30"/>
  <c r="AT77" i="30"/>
  <c r="AU77" i="30"/>
  <c r="AV77" i="30"/>
  <c r="AW77" i="30"/>
  <c r="AX77" i="30"/>
  <c r="AD78" i="30"/>
  <c r="AE78" i="30"/>
  <c r="AF78" i="30"/>
  <c r="AG78" i="30"/>
  <c r="AH78" i="30"/>
  <c r="AI78" i="30"/>
  <c r="AJ78" i="30"/>
  <c r="AK78" i="30"/>
  <c r="AL78" i="30"/>
  <c r="AM78" i="30"/>
  <c r="AN78" i="30"/>
  <c r="AO78" i="30"/>
  <c r="AP78" i="30"/>
  <c r="AQ78" i="30"/>
  <c r="AR78" i="30"/>
  <c r="AS78" i="30"/>
  <c r="AT78" i="30"/>
  <c r="AU78" i="30"/>
  <c r="AV78" i="30"/>
  <c r="AW78" i="30"/>
  <c r="AX78" i="30"/>
  <c r="AD79" i="30"/>
  <c r="AE79" i="30"/>
  <c r="AF79" i="30"/>
  <c r="AG79" i="30"/>
  <c r="AH79" i="30"/>
  <c r="AI79" i="30"/>
  <c r="AJ79" i="30"/>
  <c r="AK79" i="30"/>
  <c r="AL79" i="30"/>
  <c r="AM79" i="30"/>
  <c r="AN79" i="30"/>
  <c r="AO79" i="30"/>
  <c r="AP79" i="30"/>
  <c r="AQ79" i="30"/>
  <c r="AR79" i="30"/>
  <c r="AS79" i="30"/>
  <c r="AT79" i="30"/>
  <c r="AU79" i="30"/>
  <c r="AV79" i="30"/>
  <c r="AW79" i="30"/>
  <c r="AX79" i="30"/>
  <c r="AD80" i="30"/>
  <c r="AE80" i="30"/>
  <c r="AF80" i="30"/>
  <c r="AG80" i="30"/>
  <c r="AH80" i="30"/>
  <c r="AI80" i="30"/>
  <c r="AJ80" i="30"/>
  <c r="AK80" i="30"/>
  <c r="AL80" i="30"/>
  <c r="AM80" i="30"/>
  <c r="AN80" i="30"/>
  <c r="AO80" i="30"/>
  <c r="AP80" i="30"/>
  <c r="AQ80" i="30"/>
  <c r="AR80" i="30"/>
  <c r="AS80" i="30"/>
  <c r="AT80" i="30"/>
  <c r="AU80" i="30"/>
  <c r="AV80" i="30"/>
  <c r="AW80" i="30"/>
  <c r="AX80" i="30"/>
  <c r="AD81" i="30"/>
  <c r="AE81" i="30"/>
  <c r="AF81" i="30"/>
  <c r="AG81" i="30"/>
  <c r="AH81" i="30"/>
  <c r="AI81" i="30"/>
  <c r="AJ81" i="30"/>
  <c r="AK81" i="30"/>
  <c r="AL81" i="30"/>
  <c r="AM81" i="30"/>
  <c r="AN81" i="30"/>
  <c r="AO81" i="30"/>
  <c r="AP81" i="30"/>
  <c r="AQ81" i="30"/>
  <c r="AR81" i="30"/>
  <c r="AS81" i="30"/>
  <c r="AT81" i="30"/>
  <c r="AU81" i="30"/>
  <c r="AV81" i="30"/>
  <c r="AW81" i="30"/>
  <c r="AX81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AP82" i="30"/>
  <c r="AQ82" i="30"/>
  <c r="AR82" i="30"/>
  <c r="AS82" i="30"/>
  <c r="AT82" i="30"/>
  <c r="AU82" i="30"/>
  <c r="AV82" i="30"/>
  <c r="AW82" i="30"/>
  <c r="AX82" i="30"/>
  <c r="AD83" i="30"/>
  <c r="AE83" i="30"/>
  <c r="AF83" i="30"/>
  <c r="AG83" i="30"/>
  <c r="AH83" i="30"/>
  <c r="AI83" i="30"/>
  <c r="AJ83" i="30"/>
  <c r="AK83" i="30"/>
  <c r="AL83" i="30"/>
  <c r="AM83" i="30"/>
  <c r="AN83" i="30"/>
  <c r="AO83" i="30"/>
  <c r="AP83" i="30"/>
  <c r="AQ83" i="30"/>
  <c r="AR83" i="30"/>
  <c r="AS83" i="30"/>
  <c r="AT83" i="30"/>
  <c r="AU83" i="30"/>
  <c r="AV83" i="30"/>
  <c r="AW83" i="30"/>
  <c r="AX83" i="30"/>
  <c r="AD84" i="30"/>
  <c r="AE84" i="30"/>
  <c r="AF84" i="30"/>
  <c r="AG84" i="30"/>
  <c r="AH84" i="30"/>
  <c r="AI84" i="30"/>
  <c r="AJ84" i="30"/>
  <c r="AK84" i="30"/>
  <c r="AL84" i="30"/>
  <c r="AM84" i="30"/>
  <c r="AN84" i="30"/>
  <c r="AO84" i="30"/>
  <c r="AP84" i="30"/>
  <c r="AQ84" i="30"/>
  <c r="AR84" i="30"/>
  <c r="AS84" i="30"/>
  <c r="AT84" i="30"/>
  <c r="AU84" i="30"/>
  <c r="AV84" i="30"/>
  <c r="AW84" i="30"/>
  <c r="AX84" i="30"/>
  <c r="AD85" i="30"/>
  <c r="AE85" i="30"/>
  <c r="AF85" i="30"/>
  <c r="AG85" i="30"/>
  <c r="AH85" i="30"/>
  <c r="AI85" i="30"/>
  <c r="AJ85" i="30"/>
  <c r="AK85" i="30"/>
  <c r="AL85" i="30"/>
  <c r="AM85" i="30"/>
  <c r="AN85" i="30"/>
  <c r="AO85" i="30"/>
  <c r="AP85" i="30"/>
  <c r="AQ85" i="30"/>
  <c r="AR85" i="30"/>
  <c r="AS85" i="30"/>
  <c r="AT85" i="30"/>
  <c r="AU85" i="30"/>
  <c r="AV85" i="30"/>
  <c r="AW85" i="30"/>
  <c r="AX85" i="30"/>
  <c r="AD86" i="30"/>
  <c r="AE86" i="30"/>
  <c r="AF86" i="30"/>
  <c r="AG86" i="30"/>
  <c r="AH86" i="30"/>
  <c r="AI86" i="30"/>
  <c r="AJ86" i="30"/>
  <c r="AK86" i="30"/>
  <c r="AL86" i="30"/>
  <c r="AM86" i="30"/>
  <c r="AN86" i="30"/>
  <c r="AO86" i="30"/>
  <c r="AP86" i="30"/>
  <c r="AQ86" i="30"/>
  <c r="AR86" i="30"/>
  <c r="AS86" i="30"/>
  <c r="AT86" i="30"/>
  <c r="AU86" i="30"/>
  <c r="AV86" i="30"/>
  <c r="AW86" i="30"/>
  <c r="AX86" i="30"/>
  <c r="AD87" i="30"/>
  <c r="AE87" i="30"/>
  <c r="AF87" i="30"/>
  <c r="AG87" i="30"/>
  <c r="AH87" i="30"/>
  <c r="AI87" i="30"/>
  <c r="AJ87" i="30"/>
  <c r="AK87" i="30"/>
  <c r="AL87" i="30"/>
  <c r="AM87" i="30"/>
  <c r="AN87" i="30"/>
  <c r="AO87" i="30"/>
  <c r="AP87" i="30"/>
  <c r="AQ87" i="30"/>
  <c r="AR87" i="30"/>
  <c r="AS87" i="30"/>
  <c r="AT87" i="30"/>
  <c r="AU87" i="30"/>
  <c r="AV87" i="30"/>
  <c r="AW87" i="30"/>
  <c r="AX87" i="30"/>
  <c r="AD88" i="30"/>
  <c r="AE88" i="30"/>
  <c r="AF88" i="30"/>
  <c r="AG88" i="30"/>
  <c r="AH88" i="30"/>
  <c r="AI88" i="30"/>
  <c r="AJ88" i="30"/>
  <c r="AK88" i="30"/>
  <c r="AL88" i="30"/>
  <c r="AM88" i="30"/>
  <c r="AN88" i="30"/>
  <c r="AO88" i="30"/>
  <c r="AP88" i="30"/>
  <c r="AQ88" i="30"/>
  <c r="AR88" i="30"/>
  <c r="AS88" i="30"/>
  <c r="AT88" i="30"/>
  <c r="AU88" i="30"/>
  <c r="AV88" i="30"/>
  <c r="AW88" i="30"/>
  <c r="AX88" i="30"/>
  <c r="AD89" i="30"/>
  <c r="AE89" i="30"/>
  <c r="AF89" i="30"/>
  <c r="AG89" i="30"/>
  <c r="AH89" i="30"/>
  <c r="AI89" i="30"/>
  <c r="AJ89" i="30"/>
  <c r="AK89" i="30"/>
  <c r="AL89" i="30"/>
  <c r="AM89" i="30"/>
  <c r="AN89" i="30"/>
  <c r="AO89" i="30"/>
  <c r="AP89" i="30"/>
  <c r="AQ89" i="30"/>
  <c r="AR89" i="30"/>
  <c r="AS89" i="30"/>
  <c r="AT89" i="30"/>
  <c r="AU89" i="30"/>
  <c r="AV89" i="30"/>
  <c r="AW89" i="30"/>
  <c r="AX89" i="30"/>
  <c r="AD90" i="30"/>
  <c r="AE90" i="30"/>
  <c r="AF90" i="30"/>
  <c r="AG90" i="30"/>
  <c r="AH90" i="30"/>
  <c r="AI90" i="30"/>
  <c r="AJ90" i="30"/>
  <c r="AK90" i="30"/>
  <c r="AL90" i="30"/>
  <c r="AM90" i="30"/>
  <c r="AN90" i="30"/>
  <c r="AO90" i="30"/>
  <c r="AP90" i="30"/>
  <c r="AQ90" i="30"/>
  <c r="AR90" i="30"/>
  <c r="AS90" i="30"/>
  <c r="AT90" i="30"/>
  <c r="AU90" i="30"/>
  <c r="AV90" i="30"/>
  <c r="AW90" i="30"/>
  <c r="AX90" i="30"/>
  <c r="AD91" i="30"/>
  <c r="AE91" i="30"/>
  <c r="AF91" i="30"/>
  <c r="AG91" i="30"/>
  <c r="AH91" i="30"/>
  <c r="AI91" i="30"/>
  <c r="AJ91" i="30"/>
  <c r="AK91" i="30"/>
  <c r="AL91" i="30"/>
  <c r="AM91" i="30"/>
  <c r="AN91" i="30"/>
  <c r="AO91" i="30"/>
  <c r="AP91" i="30"/>
  <c r="AQ91" i="30"/>
  <c r="AR91" i="30"/>
  <c r="AS91" i="30"/>
  <c r="AT91" i="30"/>
  <c r="AU91" i="30"/>
  <c r="AV91" i="30"/>
  <c r="AW91" i="30"/>
  <c r="AX91" i="30"/>
  <c r="AD92" i="30"/>
  <c r="AE92" i="30"/>
  <c r="AF92" i="30"/>
  <c r="AG92" i="30"/>
  <c r="AH92" i="30"/>
  <c r="AI92" i="30"/>
  <c r="AJ92" i="30"/>
  <c r="AK92" i="30"/>
  <c r="AL92" i="30"/>
  <c r="AM92" i="30"/>
  <c r="AN92" i="30"/>
  <c r="AO92" i="30"/>
  <c r="AP92" i="30"/>
  <c r="AQ92" i="30"/>
  <c r="AR92" i="30"/>
  <c r="AS92" i="30"/>
  <c r="AT92" i="30"/>
  <c r="AU92" i="30"/>
  <c r="AV92" i="30"/>
  <c r="AW92" i="30"/>
  <c r="AX92" i="30"/>
  <c r="AD93" i="30"/>
  <c r="AE93" i="30"/>
  <c r="AF93" i="30"/>
  <c r="AG93" i="30"/>
  <c r="AH93" i="30"/>
  <c r="AI93" i="30"/>
  <c r="AJ93" i="30"/>
  <c r="AK93" i="30"/>
  <c r="AL93" i="30"/>
  <c r="AM93" i="30"/>
  <c r="AN93" i="30"/>
  <c r="AO93" i="30"/>
  <c r="AP93" i="30"/>
  <c r="AQ93" i="30"/>
  <c r="AR93" i="30"/>
  <c r="AS93" i="30"/>
  <c r="AT93" i="30"/>
  <c r="AU93" i="30"/>
  <c r="AV93" i="30"/>
  <c r="AW93" i="30"/>
  <c r="AX93" i="30"/>
  <c r="AC3" i="30"/>
  <c r="AC4" i="30"/>
  <c r="AC5" i="30"/>
  <c r="AC6" i="30"/>
  <c r="AC7" i="30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V93" i="14"/>
  <c r="AF88" i="14"/>
  <c r="AD90" i="14"/>
  <c r="AC40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V40" i="14"/>
  <c r="W40" i="14"/>
  <c r="X40" i="14"/>
  <c r="Y40" i="14"/>
  <c r="Z40" i="14"/>
  <c r="AA40" i="14"/>
  <c r="AB40" i="14"/>
  <c r="AD40" i="14"/>
  <c r="AE40" i="14"/>
  <c r="AF40" i="14"/>
  <c r="AG40" i="14"/>
  <c r="AH40" i="14"/>
  <c r="AI40" i="14"/>
  <c r="AJ40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V88" i="14"/>
  <c r="W88" i="14"/>
  <c r="X88" i="14"/>
  <c r="Y88" i="14"/>
  <c r="Z88" i="14"/>
  <c r="AA88" i="14"/>
  <c r="AB88" i="14"/>
  <c r="AC88" i="14"/>
  <c r="AD88" i="14"/>
  <c r="AE88" i="14"/>
  <c r="AG88" i="14"/>
  <c r="AH88" i="14"/>
  <c r="AI88" i="14"/>
  <c r="AJ88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V90" i="14"/>
  <c r="W90" i="14"/>
  <c r="X90" i="14"/>
  <c r="Y90" i="14"/>
  <c r="Z90" i="14"/>
  <c r="AA90" i="14"/>
  <c r="AB90" i="14"/>
  <c r="AC90" i="14"/>
  <c r="AE90" i="14"/>
  <c r="AF90" i="14"/>
  <c r="AG90" i="14"/>
  <c r="AH90" i="14"/>
  <c r="AI90" i="14"/>
  <c r="AJ90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V9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3" i="12"/>
  <c r="M47" i="10"/>
  <c r="W7" i="10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A7" i="10"/>
  <c r="A8" i="10"/>
  <c r="Z10" i="6"/>
  <c r="Z12" i="6"/>
  <c r="Z8" i="6"/>
  <c r="Z11" i="6"/>
  <c r="AD10" i="6"/>
  <c r="AD9" i="6"/>
  <c r="AD12" i="6"/>
  <c r="AD8" i="6"/>
  <c r="Z9" i="6"/>
  <c r="AD11" i="6"/>
  <c r="AD6" i="9"/>
  <c r="AD7" i="9"/>
  <c r="AD8" i="9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D32" i="9" s="1"/>
  <c r="AD33" i="9" s="1"/>
  <c r="AD34" i="9" s="1"/>
  <c r="AD35" i="9" s="1"/>
  <c r="AD36" i="9" s="1"/>
  <c r="AD37" i="9" s="1"/>
  <c r="A6" i="9"/>
  <c r="A7" i="9"/>
  <c r="V13" i="6"/>
  <c r="V15" i="6"/>
  <c r="R9" i="6"/>
  <c r="R8" i="6"/>
  <c r="V8" i="6"/>
  <c r="R15" i="6"/>
  <c r="R11" i="6"/>
  <c r="V14" i="6"/>
  <c r="R18" i="6"/>
  <c r="R13" i="6"/>
  <c r="R12" i="6"/>
  <c r="V9" i="6"/>
  <c r="R21" i="6"/>
  <c r="R16" i="6"/>
  <c r="R10" i="6"/>
  <c r="R14" i="6"/>
  <c r="V11" i="6"/>
  <c r="R17" i="6"/>
  <c r="V12" i="6"/>
  <c r="V18" i="6"/>
  <c r="R20" i="6"/>
  <c r="V20" i="6"/>
  <c r="V16" i="6"/>
  <c r="V17" i="6"/>
  <c r="V10" i="6"/>
  <c r="R19" i="6"/>
  <c r="V19" i="6"/>
  <c r="V21" i="6"/>
  <c r="AD6" i="7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D33" i="7" s="1"/>
  <c r="AD34" i="7" s="1"/>
  <c r="AD35" i="7" s="1"/>
  <c r="AD36" i="7" s="1"/>
  <c r="AD37" i="7" s="1"/>
  <c r="A8" i="7"/>
  <c r="F11" i="6"/>
  <c r="H11" i="6" s="1"/>
  <c r="T8" i="14" s="1"/>
  <c r="F19" i="6"/>
  <c r="H19" i="6" s="1"/>
  <c r="T16" i="14" s="1"/>
  <c r="F20" i="6"/>
  <c r="G20" i="6" s="1"/>
  <c r="T17" i="12" s="1"/>
  <c r="F8" i="6"/>
  <c r="G8" i="6" s="1"/>
  <c r="T5" i="12" s="1"/>
  <c r="F13" i="6"/>
  <c r="H13" i="6" s="1"/>
  <c r="T10" i="14" s="1"/>
  <c r="F9" i="6"/>
  <c r="H9" i="6"/>
  <c r="T6" i="14" s="1"/>
  <c r="F10" i="6"/>
  <c r="H10" i="6"/>
  <c r="T7" i="14" s="1"/>
  <c r="F17" i="6"/>
  <c r="G17" i="6" s="1"/>
  <c r="T14" i="12" s="1"/>
  <c r="H17" i="6"/>
  <c r="T14" i="14"/>
  <c r="F15" i="6"/>
  <c r="H15" i="6"/>
  <c r="T12" i="14" s="1"/>
  <c r="F14" i="6"/>
  <c r="G14" i="6" s="1"/>
  <c r="T11" i="12" s="1"/>
  <c r="H14" i="6"/>
  <c r="T11" i="14" s="1"/>
  <c r="F16" i="6"/>
  <c r="H16" i="6" s="1"/>
  <c r="T13" i="14" s="1"/>
  <c r="F18" i="6"/>
  <c r="H18" i="6" s="1"/>
  <c r="T15" i="14" s="1"/>
  <c r="F12" i="6"/>
  <c r="G12" i="6" s="1"/>
  <c r="T9" i="12" s="1"/>
  <c r="F21" i="6"/>
  <c r="H21" i="6" s="1"/>
  <c r="T18" i="14" s="1"/>
  <c r="F22" i="6"/>
  <c r="H22" i="6" s="1"/>
  <c r="T19" i="14" s="1"/>
  <c r="G19" i="6"/>
  <c r="T16" i="12" s="1"/>
  <c r="G13" i="6"/>
  <c r="T10" i="12" s="1"/>
  <c r="J15" i="6"/>
  <c r="L15" i="6" s="1"/>
  <c r="AA12" i="28" s="1"/>
  <c r="J18" i="6"/>
  <c r="L18" i="6"/>
  <c r="AA15" i="28" s="1"/>
  <c r="J19" i="6"/>
  <c r="L19" i="6" s="1"/>
  <c r="AA16" i="28" s="1"/>
  <c r="H19" i="5"/>
  <c r="N16" i="6" s="1"/>
  <c r="H20" i="5"/>
  <c r="H13" i="5"/>
  <c r="H14" i="5"/>
  <c r="H15" i="5"/>
  <c r="H16" i="5"/>
  <c r="J21" i="6"/>
  <c r="L21" i="6"/>
  <c r="AA18" i="28" s="1"/>
  <c r="J9" i="6"/>
  <c r="L9" i="6" s="1"/>
  <c r="AA6" i="28" s="1"/>
  <c r="N10" i="6"/>
  <c r="AA29" i="28" s="1"/>
  <c r="J23" i="6"/>
  <c r="K23" i="6" s="1"/>
  <c r="AA20" i="30" s="1"/>
  <c r="J20" i="6"/>
  <c r="K20" i="6" s="1"/>
  <c r="AA17" i="30" s="1"/>
  <c r="J10" i="6"/>
  <c r="L10" i="6" s="1"/>
  <c r="AA7" i="28" s="1"/>
  <c r="J14" i="6"/>
  <c r="K14" i="6" s="1"/>
  <c r="AA11" i="30" s="1"/>
  <c r="J13" i="6"/>
  <c r="L13" i="6" s="1"/>
  <c r="AA10" i="28" s="1"/>
  <c r="N12" i="6"/>
  <c r="AA31" i="28" s="1"/>
  <c r="N8" i="6"/>
  <c r="O8" i="6" s="1"/>
  <c r="AA26" i="30" s="1"/>
  <c r="P8" i="6"/>
  <c r="AA27" i="28" s="1"/>
  <c r="J12" i="6"/>
  <c r="L12" i="6" s="1"/>
  <c r="AA9" i="28" s="1"/>
  <c r="J11" i="6"/>
  <c r="L11" i="6" s="1"/>
  <c r="AA8" i="28" s="1"/>
  <c r="J22" i="6"/>
  <c r="L22" i="6" s="1"/>
  <c r="AA19" i="28" s="1"/>
  <c r="N9" i="6"/>
  <c r="P9" i="6" s="1"/>
  <c r="AA28" i="28" s="1"/>
  <c r="J17" i="6"/>
  <c r="K17" i="6" s="1"/>
  <c r="AA14" i="30" s="1"/>
  <c r="J24" i="6"/>
  <c r="K24" i="6" s="1"/>
  <c r="AA21" i="30" s="1"/>
  <c r="J25" i="6"/>
  <c r="L25" i="6" s="1"/>
  <c r="AA22" i="28" s="1"/>
  <c r="N13" i="6"/>
  <c r="AA32" i="28" s="1"/>
  <c r="N11" i="6"/>
  <c r="AA30" i="28"/>
  <c r="J16" i="6"/>
  <c r="L16" i="6" s="1"/>
  <c r="AA13" i="28" s="1"/>
  <c r="N14" i="6"/>
  <c r="AA32" i="30" s="1"/>
  <c r="J8" i="6"/>
  <c r="L8" i="6"/>
  <c r="AA5" i="28" s="1"/>
  <c r="K18" i="6"/>
  <c r="AA15" i="30" s="1"/>
  <c r="AA28" i="30"/>
  <c r="K10" i="6"/>
  <c r="AA7" i="30" s="1"/>
  <c r="R12" i="11"/>
  <c r="O5" i="11"/>
  <c r="O6" i="11"/>
  <c r="O7" i="1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O84" i="11" s="1"/>
  <c r="O85" i="11" s="1"/>
  <c r="O86" i="11" s="1"/>
  <c r="O87" i="11" s="1"/>
  <c r="A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B9" i="6"/>
  <c r="C9" i="6" s="1"/>
  <c r="R6" i="13" s="1"/>
  <c r="B8" i="6"/>
  <c r="B16" i="6"/>
  <c r="D16" i="6"/>
  <c r="R13" i="11" s="1"/>
  <c r="B10" i="6"/>
  <c r="B19" i="6" s="1"/>
  <c r="B17" i="6"/>
  <c r="C17" i="6" s="1"/>
  <c r="R14" i="13" s="1"/>
  <c r="B21" i="6"/>
  <c r="C21" i="6" s="1"/>
  <c r="R18" i="13" s="1"/>
  <c r="B12" i="6"/>
  <c r="D12" i="6"/>
  <c r="R9" i="11" s="1"/>
  <c r="B13" i="6"/>
  <c r="C13" i="6"/>
  <c r="R10" i="13" s="1"/>
  <c r="R13" i="13"/>
  <c r="B15" i="6"/>
  <c r="C15" i="6"/>
  <c r="R12" i="13" s="1"/>
  <c r="C12" i="6"/>
  <c r="R9" i="13" s="1"/>
  <c r="B569" i="5"/>
  <c r="B570" i="5" s="1"/>
  <c r="C569" i="5"/>
  <c r="D569" i="5"/>
  <c r="B27" i="6" s="1"/>
  <c r="H12" i="6"/>
  <c r="T9" i="14"/>
  <c r="K13" i="6"/>
  <c r="AA10" i="30"/>
  <c r="AA29" i="30"/>
  <c r="D13" i="6"/>
  <c r="R10" i="11" s="1"/>
  <c r="K16" i="6"/>
  <c r="AA13" i="30" s="1"/>
  <c r="AA30" i="30"/>
  <c r="A9" i="10"/>
  <c r="K11" i="6"/>
  <c r="AA8" i="30"/>
  <c r="G21" i="6"/>
  <c r="T18" i="12" s="1"/>
  <c r="G9" i="6"/>
  <c r="T6" i="12" s="1"/>
  <c r="K8" i="6"/>
  <c r="AA5" i="30" s="1"/>
  <c r="K15" i="6"/>
  <c r="AA12" i="30" s="1"/>
  <c r="G18" i="6"/>
  <c r="T15" i="12" s="1"/>
  <c r="G10" i="6"/>
  <c r="T7" i="12" s="1"/>
  <c r="G11" i="6"/>
  <c r="T8" i="12" s="1"/>
  <c r="AA31" i="30"/>
  <c r="O9" i="6"/>
  <c r="AA27" i="30" s="1"/>
  <c r="K21" i="6"/>
  <c r="AA18" i="30" s="1"/>
  <c r="A8" i="9"/>
  <c r="AA33" i="28"/>
  <c r="L23" i="6"/>
  <c r="AA20" i="28"/>
  <c r="G15" i="6"/>
  <c r="T12" i="12" s="1"/>
  <c r="H8" i="6"/>
  <c r="T5" i="14" s="1"/>
  <c r="A9" i="7"/>
  <c r="A10" i="7" s="1"/>
  <c r="A9" i="9"/>
  <c r="AA35" i="28" l="1"/>
  <c r="AA34" i="30"/>
  <c r="D17" i="6"/>
  <c r="R14" i="11" s="1"/>
  <c r="K19" i="6"/>
  <c r="AA16" i="30" s="1"/>
  <c r="L17" i="6"/>
  <c r="AA14" i="28" s="1"/>
  <c r="G22" i="6"/>
  <c r="T19" i="12" s="1"/>
  <c r="D21" i="6"/>
  <c r="R18" i="11" s="1"/>
  <c r="H17" i="5"/>
  <c r="N15" i="6" s="1"/>
  <c r="P15" i="6" s="1"/>
  <c r="AA34" i="28" s="1"/>
  <c r="H20" i="6"/>
  <c r="T17" i="14" s="1"/>
  <c r="G16" i="6"/>
  <c r="T13" i="12" s="1"/>
  <c r="K9" i="6"/>
  <c r="AA6" i="30" s="1"/>
  <c r="L24" i="6"/>
  <c r="AA21" i="28" s="1"/>
  <c r="D8" i="6"/>
  <c r="R5" i="11" s="1"/>
  <c r="D19" i="6"/>
  <c r="R16" i="11" s="1"/>
  <c r="C19" i="6"/>
  <c r="R16" i="13" s="1"/>
  <c r="O15" i="6"/>
  <c r="AA33" i="30" s="1"/>
  <c r="O88" i="11"/>
  <c r="O89" i="11" s="1"/>
  <c r="O90" i="11" s="1"/>
  <c r="O91" i="11" s="1"/>
  <c r="O92" i="11" s="1"/>
  <c r="O93" i="11" s="1"/>
  <c r="O94" i="11" s="1"/>
  <c r="D9" i="6"/>
  <c r="R6" i="11" s="1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W18" i="6" s="1"/>
  <c r="AG30" i="7" s="1"/>
  <c r="W17" i="6"/>
  <c r="AG29" i="7" s="1"/>
  <c r="S21" i="6"/>
  <c r="AG19" i="7" s="1"/>
  <c r="A10" i="9"/>
  <c r="B18" i="6"/>
  <c r="B20" i="6"/>
  <c r="L14" i="6"/>
  <c r="AA11" i="28" s="1"/>
  <c r="S13" i="6"/>
  <c r="AG11" i="7" s="1"/>
  <c r="W15" i="6"/>
  <c r="AG27" i="7" s="1"/>
  <c r="A10" i="10"/>
  <c r="K22" i="6"/>
  <c r="AA19" i="30" s="1"/>
  <c r="C10" i="6"/>
  <c r="R7" i="13" s="1"/>
  <c r="K12" i="6"/>
  <c r="AA9" i="30" s="1"/>
  <c r="D10" i="6"/>
  <c r="R7" i="11" s="1"/>
  <c r="C8" i="6"/>
  <c r="R5" i="13" s="1"/>
  <c r="K25" i="6"/>
  <c r="AA22" i="30" s="1"/>
  <c r="L20" i="6"/>
  <c r="AA17" i="28" s="1"/>
  <c r="B11" i="6"/>
  <c r="S11" i="6"/>
  <c r="AG9" i="7" s="1"/>
  <c r="B14" i="6"/>
  <c r="S10" i="6"/>
  <c r="AG8" i="7" s="1"/>
  <c r="S17" i="6"/>
  <c r="AG15" i="7" s="1"/>
  <c r="S9" i="6"/>
  <c r="AG7" i="7" s="1"/>
  <c r="W19" i="6" l="1"/>
  <c r="AG31" i="7" s="1"/>
  <c r="S18" i="6"/>
  <c r="AG16" i="7" s="1"/>
  <c r="W20" i="6"/>
  <c r="AG32" i="7" s="1"/>
  <c r="W16" i="6"/>
  <c r="AG28" i="7" s="1"/>
  <c r="S20" i="6"/>
  <c r="AG18" i="7" s="1"/>
  <c r="W8" i="6"/>
  <c r="AG20" i="7" s="1"/>
  <c r="W10" i="6"/>
  <c r="AG22" i="7" s="1"/>
  <c r="W11" i="6"/>
  <c r="AG23" i="7" s="1"/>
  <c r="C20" i="6"/>
  <c r="R17" i="13" s="1"/>
  <c r="D20" i="6"/>
  <c r="R17" i="11" s="1"/>
  <c r="W9" i="6"/>
  <c r="AG21" i="7" s="1"/>
  <c r="D18" i="6"/>
  <c r="R15" i="11" s="1"/>
  <c r="C18" i="6"/>
  <c r="R15" i="13" s="1"/>
  <c r="S8" i="6"/>
  <c r="AG6" i="7" s="1"/>
  <c r="W13" i="6"/>
  <c r="AG25" i="7" s="1"/>
  <c r="A11" i="9"/>
  <c r="S15" i="6"/>
  <c r="AG13" i="7" s="1"/>
  <c r="S16" i="6"/>
  <c r="AG14" i="7" s="1"/>
  <c r="W14" i="6"/>
  <c r="AG26" i="7" s="1"/>
  <c r="W12" i="6"/>
  <c r="AG24" i="7" s="1"/>
  <c r="D14" i="6"/>
  <c r="R11" i="11" s="1"/>
  <c r="C14" i="6"/>
  <c r="R11" i="13" s="1"/>
  <c r="D11" i="6"/>
  <c r="R8" i="11" s="1"/>
  <c r="C11" i="6"/>
  <c r="R8" i="13" s="1"/>
  <c r="S19" i="6"/>
  <c r="AG17" i="7" s="1"/>
  <c r="S12" i="6"/>
  <c r="AG10" i="7" s="1"/>
  <c r="S14" i="6"/>
  <c r="AG12" i="7" s="1"/>
  <c r="A11" i="10"/>
  <c r="W21" i="6"/>
  <c r="AG33" i="7" s="1"/>
  <c r="A12" i="10" l="1"/>
  <c r="A12" i="9"/>
  <c r="A13" i="10" l="1"/>
  <c r="A13" i="9"/>
  <c r="A14" i="9" l="1"/>
  <c r="A14" i="10"/>
  <c r="A15" i="10" l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B12" i="6" s="1"/>
  <c r="Z26" i="10" s="1"/>
  <c r="AE12" i="6"/>
  <c r="Z17" i="10" s="1"/>
  <c r="AE10" i="6"/>
  <c r="Z15" i="10" s="1"/>
  <c r="AF9" i="6"/>
  <c r="Z28" i="10" s="1"/>
  <c r="AB8" i="6"/>
  <c r="Z22" i="10" s="1"/>
  <c r="AB11" i="6"/>
  <c r="Z25" i="10" s="1"/>
  <c r="AB9" i="6"/>
  <c r="Z23" i="10" s="1"/>
  <c r="AA10" i="6"/>
  <c r="Z10" i="10" s="1"/>
  <c r="A15" i="9"/>
  <c r="AA8" i="6"/>
  <c r="Z8" i="10" s="1"/>
  <c r="AF11" i="6"/>
  <c r="Z30" i="10" s="1"/>
  <c r="AA11" i="6" l="1"/>
  <c r="Z11" i="10" s="1"/>
  <c r="AE9" i="6"/>
  <c r="Z14" i="10" s="1"/>
  <c r="AA12" i="6"/>
  <c r="Z12" i="10" s="1"/>
  <c r="AB10" i="6"/>
  <c r="Z24" i="10" s="1"/>
  <c r="AF8" i="6"/>
  <c r="Z27" i="10" s="1"/>
  <c r="AF12" i="6"/>
  <c r="Z31" i="10" s="1"/>
  <c r="AF10" i="6"/>
  <c r="Z29" i="10" s="1"/>
  <c r="AE8" i="6"/>
  <c r="Z13" i="10" s="1"/>
  <c r="AE11" i="6"/>
  <c r="Z16" i="10" s="1"/>
  <c r="A16" i="9"/>
  <c r="AA9" i="6"/>
  <c r="Z9" i="10" s="1"/>
  <c r="A17" i="9" l="1"/>
  <c r="A18" i="9" l="1"/>
  <c r="A19" i="9" l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X19" i="6"/>
  <c r="AG31" i="9" s="1"/>
  <c r="T18" i="6" l="1"/>
  <c r="AG16" i="9" s="1"/>
  <c r="T8" i="6"/>
  <c r="AG6" i="9" s="1"/>
  <c r="X15" i="6"/>
  <c r="AG27" i="9" s="1"/>
  <c r="X10" i="6"/>
  <c r="AG22" i="9" s="1"/>
  <c r="X12" i="6"/>
  <c r="AG24" i="9" s="1"/>
  <c r="T9" i="6"/>
  <c r="AG7" i="9" s="1"/>
  <c r="T21" i="6"/>
  <c r="AG19" i="9" s="1"/>
  <c r="T10" i="6"/>
  <c r="AG8" i="9" s="1"/>
  <c r="T13" i="6"/>
  <c r="AG11" i="9" s="1"/>
  <c r="X21" i="6"/>
  <c r="AG33" i="9" s="1"/>
  <c r="T14" i="6"/>
  <c r="AG12" i="9" s="1"/>
  <c r="X18" i="6"/>
  <c r="AG30" i="9" s="1"/>
  <c r="X17" i="6"/>
  <c r="AG29" i="9" s="1"/>
  <c r="T11" i="6"/>
  <c r="AG9" i="9" s="1"/>
  <c r="X16" i="6"/>
  <c r="AG28" i="9" s="1"/>
  <c r="X9" i="6"/>
  <c r="AG21" i="9" s="1"/>
  <c r="T15" i="6"/>
  <c r="AG13" i="9" s="1"/>
  <c r="X11" i="6"/>
  <c r="AG23" i="9" s="1"/>
  <c r="T17" i="6"/>
  <c r="AG15" i="9" s="1"/>
  <c r="T16" i="6"/>
  <c r="AG14" i="9" s="1"/>
  <c r="T20" i="6"/>
  <c r="AG18" i="9" s="1"/>
  <c r="X8" i="6"/>
  <c r="AG20" i="9" s="1"/>
  <c r="T19" i="6"/>
  <c r="AG17" i="9" s="1"/>
  <c r="X20" i="6"/>
  <c r="AG32" i="9" s="1"/>
  <c r="X14" i="6"/>
  <c r="AG26" i="9" s="1"/>
  <c r="X13" i="6"/>
  <c r="AG25" i="9" s="1"/>
  <c r="T12" i="6"/>
  <c r="AG10" i="9" s="1"/>
</calcChain>
</file>

<file path=xl/sharedStrings.xml><?xml version="1.0" encoding="utf-8"?>
<sst xmlns="http://schemas.openxmlformats.org/spreadsheetml/2006/main" count="794" uniqueCount="189">
  <si>
    <t>Fecha:</t>
  </si>
  <si>
    <t>Causa:</t>
  </si>
  <si>
    <t>Nombre:</t>
  </si>
  <si>
    <t>Edad:</t>
  </si>
  <si>
    <t>Sexo:</t>
  </si>
  <si>
    <t>Nivel de instrucción:</t>
  </si>
  <si>
    <t>Ocupación:</t>
  </si>
  <si>
    <t>Pregunta</t>
  </si>
  <si>
    <t>Verdadero.</t>
  </si>
  <si>
    <t>Falso.</t>
  </si>
  <si>
    <t>No contesta</t>
  </si>
  <si>
    <t>VRIN</t>
  </si>
  <si>
    <t>TRIN</t>
  </si>
  <si>
    <t>MMPI - 2.   HARRIS-LINGOES; WIENER-HARMON:  PUNTAJES BRUTOS  y   PUNTAJES T</t>
  </si>
  <si>
    <t>MMPI-2</t>
  </si>
  <si>
    <t>Harris-Lingoes (28)</t>
  </si>
  <si>
    <t>Wiener-Harmon (10)</t>
  </si>
  <si>
    <t>Básicas</t>
  </si>
  <si>
    <t>Contenido</t>
  </si>
  <si>
    <t>Suplementarias</t>
  </si>
  <si>
    <t>Adicionales de Validez</t>
  </si>
  <si>
    <t>Subesc.</t>
  </si>
  <si>
    <t>P.B.</t>
  </si>
  <si>
    <t>P.T.M.</t>
  </si>
  <si>
    <t>P.T.F.</t>
  </si>
  <si>
    <t>Subesc</t>
  </si>
  <si>
    <t>P. B.</t>
  </si>
  <si>
    <t>P.T.H.</t>
  </si>
  <si>
    <t>L</t>
  </si>
  <si>
    <t>ANX</t>
  </si>
  <si>
    <t>A</t>
  </si>
  <si>
    <t>FB Back</t>
  </si>
  <si>
    <t>D1</t>
  </si>
  <si>
    <t>PD5</t>
  </si>
  <si>
    <t>D-O</t>
  </si>
  <si>
    <t>PD-S</t>
  </si>
  <si>
    <t>F</t>
  </si>
  <si>
    <t>FRS</t>
  </si>
  <si>
    <t>R</t>
  </si>
  <si>
    <t>F(p)</t>
  </si>
  <si>
    <t>D2</t>
  </si>
  <si>
    <t>PA1</t>
  </si>
  <si>
    <t>D-S</t>
  </si>
  <si>
    <t>PA-O</t>
  </si>
  <si>
    <t>K</t>
  </si>
  <si>
    <t>OBS</t>
  </si>
  <si>
    <t>ES</t>
  </si>
  <si>
    <t>DS</t>
  </si>
  <si>
    <t>xx</t>
  </si>
  <si>
    <t>D3</t>
  </si>
  <si>
    <t>PA2</t>
  </si>
  <si>
    <t>HY-O</t>
  </si>
  <si>
    <t>PA-S</t>
  </si>
  <si>
    <t>HS</t>
  </si>
  <si>
    <t>DEP</t>
  </si>
  <si>
    <t>MAC-R</t>
  </si>
  <si>
    <t>DS-r-</t>
  </si>
  <si>
    <t>D4</t>
  </si>
  <si>
    <t>PA3</t>
  </si>
  <si>
    <t>HY-S</t>
  </si>
  <si>
    <t>MA-O</t>
  </si>
  <si>
    <t>D</t>
  </si>
  <si>
    <t>HEA</t>
  </si>
  <si>
    <t>O-H</t>
  </si>
  <si>
    <t xml:space="preserve">S </t>
  </si>
  <si>
    <t>D5</t>
  </si>
  <si>
    <t>SC1</t>
  </si>
  <si>
    <t>PD-O</t>
  </si>
  <si>
    <t>MA-S</t>
  </si>
  <si>
    <t>HY</t>
  </si>
  <si>
    <t>BIZ</t>
  </si>
  <si>
    <t>DO</t>
  </si>
  <si>
    <t>Sd</t>
  </si>
  <si>
    <t>HY1</t>
  </si>
  <si>
    <t>SC2</t>
  </si>
  <si>
    <t>PD</t>
  </si>
  <si>
    <t>ANG</t>
  </si>
  <si>
    <t>RE</t>
  </si>
  <si>
    <t>So</t>
  </si>
  <si>
    <t>HY2</t>
  </si>
  <si>
    <t>SC3</t>
  </si>
  <si>
    <t>MF-M</t>
  </si>
  <si>
    <t>CYN</t>
  </si>
  <si>
    <t>MT</t>
  </si>
  <si>
    <t>HY3</t>
  </si>
  <si>
    <t>SC4</t>
  </si>
  <si>
    <t>MF-F</t>
  </si>
  <si>
    <t>ASP</t>
  </si>
  <si>
    <t>GM</t>
  </si>
  <si>
    <t>HY4</t>
  </si>
  <si>
    <t>SC5</t>
  </si>
  <si>
    <t>PA</t>
  </si>
  <si>
    <t>TPA</t>
  </si>
  <si>
    <t>GF</t>
  </si>
  <si>
    <t>HY5</t>
  </si>
  <si>
    <t>SC6</t>
  </si>
  <si>
    <t>PT</t>
  </si>
  <si>
    <t>LSE</t>
  </si>
  <si>
    <t>PK</t>
  </si>
  <si>
    <t>PD1</t>
  </si>
  <si>
    <t>MA1</t>
  </si>
  <si>
    <t>SC</t>
  </si>
  <si>
    <t>SOD</t>
  </si>
  <si>
    <t>PS</t>
  </si>
  <si>
    <t>PD2</t>
  </si>
  <si>
    <t>MA2</t>
  </si>
  <si>
    <t>MA</t>
  </si>
  <si>
    <t>FAM</t>
  </si>
  <si>
    <t>SI1</t>
  </si>
  <si>
    <t>PD3</t>
  </si>
  <si>
    <t>MA3</t>
  </si>
  <si>
    <t>SI</t>
  </si>
  <si>
    <t>WRK</t>
  </si>
  <si>
    <t>SI2</t>
  </si>
  <si>
    <t>PD4</t>
  </si>
  <si>
    <t>MA4</t>
  </si>
  <si>
    <t>TRT</t>
  </si>
  <si>
    <t>SI3</t>
  </si>
  <si>
    <t>MDS</t>
  </si>
  <si>
    <t>APS</t>
  </si>
  <si>
    <t>AAS</t>
  </si>
  <si>
    <t>N/C (gral)</t>
  </si>
  <si>
    <t>Ref.:</t>
  </si>
  <si>
    <t>P.B.:</t>
  </si>
  <si>
    <t>puntajes brutos</t>
  </si>
  <si>
    <t>P.T.M:</t>
  </si>
  <si>
    <t>puntajes T para sujetos masculinos</t>
  </si>
  <si>
    <t>P.T.F.:</t>
  </si>
  <si>
    <t>puntajes T para sujetos femeninos</t>
  </si>
  <si>
    <t>To Tc</t>
  </si>
  <si>
    <t>Hy+5K</t>
  </si>
  <si>
    <t>Hy</t>
  </si>
  <si>
    <t>Pd+4K</t>
  </si>
  <si>
    <t>Mf</t>
  </si>
  <si>
    <t>Pa</t>
  </si>
  <si>
    <t>Pt+1K</t>
  </si>
  <si>
    <t>Sc+1K</t>
  </si>
  <si>
    <t>Ma+2K</t>
  </si>
  <si>
    <t>To  -  Tc</t>
  </si>
  <si>
    <t>Hs+5k</t>
  </si>
  <si>
    <t>Si</t>
  </si>
  <si>
    <t>T</t>
  </si>
  <si>
    <t>Punt.</t>
  </si>
  <si>
    <t>Escalas  Suplementarias  Masculino</t>
  </si>
  <si>
    <t>Esc. Adicionales de Validez</t>
  </si>
  <si>
    <t>Es</t>
  </si>
  <si>
    <t>Mac-R</t>
  </si>
  <si>
    <t>FB</t>
  </si>
  <si>
    <t>F(P)</t>
  </si>
  <si>
    <t>TRIN T/F</t>
  </si>
  <si>
    <t>19</t>
  </si>
  <si>
    <t>18/0</t>
  </si>
  <si>
    <t>17/1</t>
  </si>
  <si>
    <t>16/7</t>
  </si>
  <si>
    <t>Validez</t>
  </si>
  <si>
    <t>Fb</t>
  </si>
  <si>
    <t>15/3</t>
  </si>
  <si>
    <t>punt brutos</t>
  </si>
  <si>
    <t>14/4</t>
  </si>
  <si>
    <t>13/5</t>
  </si>
  <si>
    <t>12/6</t>
  </si>
  <si>
    <t>11/7</t>
  </si>
  <si>
    <t>9</t>
  </si>
  <si>
    <t xml:space="preserve">    Escalas  Suplementarias  Femenino</t>
  </si>
  <si>
    <t>Escalas Adicionales de Validez</t>
  </si>
  <si>
    <t>16/2</t>
  </si>
  <si>
    <t>punt bruto</t>
  </si>
  <si>
    <t>PUNTAJES T  SUBESCALAS HARRIS-LINGOES (MASCULINO)</t>
  </si>
  <si>
    <t>RAW SCORE</t>
  </si>
  <si>
    <t>PUNTAJES T  SUBESCALAS DE HARRIS-LINGOES (FEMENINO)</t>
  </si>
  <si>
    <t>PUNTAJES T SUBESCALAS SUTILIDAD / OBVIEDAD  DE WIENER- HARMON</t>
  </si>
  <si>
    <t>MASCULINO</t>
  </si>
  <si>
    <t>FEMENINO</t>
  </si>
  <si>
    <t>Hy-O</t>
  </si>
  <si>
    <t>Hy-S</t>
  </si>
  <si>
    <t>Pd-O</t>
  </si>
  <si>
    <t>Pd-S</t>
  </si>
  <si>
    <t>Pa-O</t>
  </si>
  <si>
    <t>Pa-S</t>
  </si>
  <si>
    <t>Ma-O</t>
  </si>
  <si>
    <t>Ma-S</t>
  </si>
  <si>
    <t>Masculino</t>
  </si>
  <si>
    <t>Femenino</t>
  </si>
  <si>
    <t>Raw Score</t>
  </si>
  <si>
    <t>Pd-s</t>
  </si>
  <si>
    <t>,</t>
  </si>
  <si>
    <t>);</t>
  </si>
  <si>
    <t>_MASCULINA.put(</t>
  </si>
  <si>
    <t>_FEMENINA.put(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</si>
</sst>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9"/>
      <color indexed="12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48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10"/>
      <color indexed="14"/>
      <name val="Arial"/>
      <family val="2"/>
    </font>
    <font>
      <sz val="9"/>
      <color indexed="14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74">
    <border>
      <left/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1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" fontId="4" fillId="0" borderId="3" xfId="0" applyNumberFormat="1" applyFont="1" applyBorder="1"/>
    <xf numFmtId="0" fontId="0" fillId="0" borderId="3" xfId="0" applyBorder="1"/>
    <xf numFmtId="0" fontId="4" fillId="0" borderId="32" xfId="0" applyFont="1" applyBorder="1" applyAlignment="1"/>
    <xf numFmtId="0" fontId="0" fillId="0" borderId="2" xfId="0" applyBorder="1" applyAlignment="1"/>
    <xf numFmtId="0" fontId="1" fillId="0" borderId="0" xfId="0" applyFont="1"/>
    <xf numFmtId="0" fontId="0" fillId="0" borderId="33" xfId="0" applyBorder="1"/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0" xfId="0" applyBorder="1"/>
    <xf numFmtId="0" fontId="0" fillId="0" borderId="40" xfId="0" applyBorder="1"/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4" fillId="0" borderId="0" xfId="0" applyFont="1" applyAlignment="1"/>
    <xf numFmtId="1" fontId="4" fillId="0" borderId="0" xfId="0" applyNumberFormat="1" applyFont="1" applyAlignment="1"/>
    <xf numFmtId="0" fontId="1" fillId="0" borderId="3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0" xfId="0" applyFont="1" applyBorder="1"/>
    <xf numFmtId="0" fontId="2" fillId="0" borderId="33" xfId="0" applyFont="1" applyBorder="1"/>
    <xf numFmtId="0" fontId="2" fillId="0" borderId="40" xfId="0" applyFont="1" applyBorder="1"/>
    <xf numFmtId="0" fontId="1" fillId="0" borderId="38" xfId="0" applyFont="1" applyBorder="1"/>
    <xf numFmtId="0" fontId="1" fillId="0" borderId="37" xfId="0" applyFont="1" applyBorder="1"/>
    <xf numFmtId="0" fontId="1" fillId="0" borderId="0" xfId="0" applyFont="1" applyFill="1" applyBorder="1" applyAlignment="1">
      <alignment horizontal="center"/>
    </xf>
    <xf numFmtId="1" fontId="4" fillId="0" borderId="2" xfId="0" applyNumberFormat="1" applyFont="1" applyBorder="1"/>
    <xf numFmtId="0" fontId="2" fillId="0" borderId="0" xfId="0" applyFont="1" applyFill="1" applyBorder="1"/>
    <xf numFmtId="0" fontId="9" fillId="0" borderId="2" xfId="0" applyFont="1" applyBorder="1"/>
    <xf numFmtId="0" fontId="10" fillId="0" borderId="0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33" xfId="0" applyFont="1" applyBorder="1"/>
    <xf numFmtId="0" fontId="1" fillId="0" borderId="40" xfId="0" applyFont="1" applyBorder="1"/>
    <xf numFmtId="0" fontId="1" fillId="0" borderId="0" xfId="0" applyFont="1" applyFill="1" applyBorder="1"/>
    <xf numFmtId="0" fontId="6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Border="1" applyAlignment="1"/>
    <xf numFmtId="0" fontId="4" fillId="0" borderId="43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46" xfId="0" applyBorder="1" applyAlignment="1"/>
    <xf numFmtId="0" fontId="2" fillId="0" borderId="2" xfId="0" applyFont="1" applyBorder="1" applyAlignment="1"/>
    <xf numFmtId="0" fontId="6" fillId="0" borderId="0" xfId="0" applyFont="1" applyAlignment="1">
      <alignment horizontal="center"/>
    </xf>
    <xf numFmtId="49" fontId="4" fillId="0" borderId="0" xfId="0" applyNumberFormat="1" applyFont="1"/>
    <xf numFmtId="0" fontId="6" fillId="0" borderId="0" xfId="0" applyFont="1" applyBorder="1"/>
    <xf numFmtId="0" fontId="6" fillId="0" borderId="23" xfId="0" applyFont="1" applyBorder="1"/>
    <xf numFmtId="49" fontId="4" fillId="0" borderId="47" xfId="0" applyNumberFormat="1" applyFont="1" applyBorder="1"/>
    <xf numFmtId="0" fontId="4" fillId="0" borderId="48" xfId="0" applyFont="1" applyBorder="1"/>
    <xf numFmtId="49" fontId="4" fillId="0" borderId="49" xfId="0" applyNumberFormat="1" applyFont="1" applyBorder="1"/>
    <xf numFmtId="0" fontId="6" fillId="0" borderId="48" xfId="0" applyFont="1" applyBorder="1"/>
    <xf numFmtId="0" fontId="6" fillId="0" borderId="23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49" fontId="6" fillId="0" borderId="47" xfId="0" applyNumberFormat="1" applyFont="1" applyBorder="1" applyAlignment="1">
      <alignment horizontal="center"/>
    </xf>
    <xf numFmtId="0" fontId="13" fillId="0" borderId="0" xfId="0" applyFont="1" applyAlignment="1"/>
    <xf numFmtId="0" fontId="13" fillId="0" borderId="2" xfId="0" applyFont="1" applyBorder="1" applyAlignment="1"/>
    <xf numFmtId="0" fontId="4" fillId="0" borderId="46" xfId="0" applyFont="1" applyBorder="1" applyAlignment="1"/>
    <xf numFmtId="0" fontId="4" fillId="0" borderId="2" xfId="0" applyFont="1" applyBorder="1" applyAlignment="1"/>
    <xf numFmtId="0" fontId="6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5" fillId="0" borderId="0" xfId="0" applyFont="1" applyAlignment="1" applyProtection="1">
      <alignment horizontal="center"/>
      <protection hidden="1"/>
    </xf>
    <xf numFmtId="0" fontId="10" fillId="0" borderId="2" xfId="0" applyFont="1" applyBorder="1" applyAlignment="1"/>
    <xf numFmtId="0" fontId="6" fillId="0" borderId="3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center" wrapText="1"/>
    </xf>
    <xf numFmtId="0" fontId="4" fillId="0" borderId="53" xfId="0" applyFont="1" applyBorder="1"/>
    <xf numFmtId="0" fontId="4" fillId="0" borderId="33" xfId="0" applyFont="1" applyBorder="1"/>
    <xf numFmtId="0" fontId="6" fillId="0" borderId="33" xfId="0" applyFont="1" applyBorder="1"/>
    <xf numFmtId="0" fontId="6" fillId="0" borderId="53" xfId="0" applyFont="1" applyBorder="1" applyAlignment="1">
      <alignment horizontal="center"/>
    </xf>
    <xf numFmtId="0" fontId="4" fillId="0" borderId="49" xfId="0" applyFont="1" applyBorder="1"/>
    <xf numFmtId="0" fontId="6" fillId="0" borderId="54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27" xfId="0" applyFont="1" applyBorder="1"/>
    <xf numFmtId="0" fontId="6" fillId="0" borderId="28" xfId="0" applyFont="1" applyBorder="1" applyAlignment="1">
      <alignment horizontal="center"/>
    </xf>
    <xf numFmtId="49" fontId="6" fillId="0" borderId="28" xfId="0" applyNumberFormat="1" applyFont="1" applyBorder="1" applyAlignment="1">
      <alignment horizontal="center" wrapText="1"/>
    </xf>
    <xf numFmtId="0" fontId="6" fillId="0" borderId="55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4" fillId="0" borderId="57" xfId="0" applyFont="1" applyBorder="1"/>
    <xf numFmtId="0" fontId="6" fillId="0" borderId="57" xfId="0" applyFont="1" applyBorder="1"/>
    <xf numFmtId="0" fontId="6" fillId="0" borderId="58" xfId="0" applyFont="1" applyBorder="1" applyAlignment="1">
      <alignment horizontal="center"/>
    </xf>
    <xf numFmtId="0" fontId="4" fillId="0" borderId="59" xfId="0" applyFont="1" applyBorder="1"/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0" xfId="0" applyNumberFormat="1" applyFont="1"/>
    <xf numFmtId="49" fontId="14" fillId="0" borderId="0" xfId="0" applyNumberFormat="1" applyFont="1"/>
    <xf numFmtId="49" fontId="15" fillId="0" borderId="23" xfId="0" applyNumberFormat="1" applyFont="1" applyBorder="1" applyAlignment="1">
      <alignment horizontal="center"/>
    </xf>
    <xf numFmtId="0" fontId="4" fillId="0" borderId="49" xfId="0" applyNumberFormat="1" applyFont="1" applyBorder="1"/>
    <xf numFmtId="0" fontId="14" fillId="0" borderId="0" xfId="0" applyNumberFormat="1" applyFont="1"/>
    <xf numFmtId="0" fontId="2" fillId="0" borderId="46" xfId="0" applyFont="1" applyBorder="1" applyAlignment="1"/>
    <xf numFmtId="0" fontId="8" fillId="0" borderId="0" xfId="0" applyFont="1"/>
    <xf numFmtId="0" fontId="1" fillId="0" borderId="0" xfId="0" applyFont="1" applyBorder="1" applyAlignment="1"/>
    <xf numFmtId="0" fontId="16" fillId="0" borderId="0" xfId="0" applyFont="1" applyBorder="1" applyAlignment="1"/>
    <xf numFmtId="0" fontId="17" fillId="0" borderId="0" xfId="0" applyFont="1"/>
    <xf numFmtId="0" fontId="4" fillId="2" borderId="0" xfId="0" applyFont="1" applyFill="1"/>
    <xf numFmtId="1" fontId="4" fillId="0" borderId="0" xfId="0" applyNumberFormat="1" applyFont="1"/>
    <xf numFmtId="0" fontId="18" fillId="0" borderId="2" xfId="0" applyFont="1" applyBorder="1" applyAlignment="1"/>
    <xf numFmtId="0" fontId="18" fillId="0" borderId="0" xfId="0" applyFont="1" applyAlignment="1"/>
    <xf numFmtId="0" fontId="8" fillId="0" borderId="63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9" fillId="0" borderId="18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57" xfId="0" applyNumberFormat="1" applyFont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7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MMPI Esc. Básicas
 Masculino</a:t>
            </a:r>
          </a:p>
        </c:rich>
      </c:tx>
      <c:layout>
        <c:manualLayout>
          <c:xMode val="edge"/>
          <c:yMode val="edge"/>
          <c:x val="0.43827671913835964"/>
          <c:y val="2.0380434782608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2402651201326E-2"/>
          <c:y val="0.13858695652173914"/>
          <c:w val="0.85501242750621353"/>
          <c:h val="0.76902173913043492"/>
        </c:manualLayout>
      </c:layout>
      <c:lineChart>
        <c:grouping val="stack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'MMPI-Esc.Básicas Masc.'!$Q$5:$Q$18</c:f>
              <c:strCache>
                <c:ptCount val="14"/>
                <c:pt idx="0">
                  <c:v>L</c:v>
                </c:pt>
                <c:pt idx="1">
                  <c:v>F</c:v>
                </c:pt>
                <c:pt idx="2">
                  <c:v>K</c:v>
                </c:pt>
                <c:pt idx="3">
                  <c:v>HS</c:v>
                </c:pt>
                <c:pt idx="4">
                  <c:v>D</c:v>
                </c:pt>
                <c:pt idx="5">
                  <c:v>HY</c:v>
                </c:pt>
                <c:pt idx="6">
                  <c:v>PD</c:v>
                </c:pt>
                <c:pt idx="7">
                  <c:v>MF-M</c:v>
                </c:pt>
                <c:pt idx="8">
                  <c:v>MF-F</c:v>
                </c:pt>
                <c:pt idx="9">
                  <c:v>PA</c:v>
                </c:pt>
                <c:pt idx="10">
                  <c:v>PT</c:v>
                </c:pt>
                <c:pt idx="11">
                  <c:v>SC</c:v>
                </c:pt>
                <c:pt idx="12">
                  <c:v>MA</c:v>
                </c:pt>
                <c:pt idx="13">
                  <c:v>SI</c:v>
                </c:pt>
              </c:strCache>
            </c:strRef>
          </c:cat>
          <c:val>
            <c:numRef>
              <c:f>'MMPI-Esc.Básicas Masc.'!$R$5:$R$18</c:f>
              <c:numCache>
                <c:formatCode>General</c:formatCode>
                <c:ptCount val="14"/>
                <c:pt idx="0">
                  <c:v>65</c:v>
                </c:pt>
                <c:pt idx="1">
                  <c:v>42</c:v>
                </c:pt>
                <c:pt idx="2">
                  <c:v>58</c:v>
                </c:pt>
                <c:pt idx="3">
                  <c:v>45</c:v>
                </c:pt>
                <c:pt idx="4">
                  <c:v>50</c:v>
                </c:pt>
                <c:pt idx="5">
                  <c:v>42</c:v>
                </c:pt>
                <c:pt idx="6">
                  <c:v>42</c:v>
                </c:pt>
                <c:pt idx="7">
                  <c:v>46</c:v>
                </c:pt>
                <c:pt idx="8">
                  <c:v>0</c:v>
                </c:pt>
                <c:pt idx="9">
                  <c:v>46</c:v>
                </c:pt>
                <c:pt idx="10">
                  <c:v>55</c:v>
                </c:pt>
                <c:pt idx="11">
                  <c:v>44</c:v>
                </c:pt>
                <c:pt idx="12">
                  <c:v>41</c:v>
                </c:pt>
                <c:pt idx="1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B-44CB-B95D-A472851383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033024"/>
        <c:axId val="52034944"/>
      </c:lineChart>
      <c:catAx>
        <c:axId val="52033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escalas</a:t>
                </a:r>
              </a:p>
            </c:rich>
          </c:tx>
          <c:layout>
            <c:manualLayout>
              <c:xMode val="edge"/>
              <c:yMode val="edge"/>
              <c:x val="0.45733222866611423"/>
              <c:y val="0.95108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5203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3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puntajes T</a:t>
                </a:r>
              </a:p>
            </c:rich>
          </c:tx>
          <c:layout>
            <c:manualLayout>
              <c:xMode val="edge"/>
              <c:yMode val="edge"/>
              <c:x val="9.9420049710024876E-3"/>
              <c:y val="0.47146739130434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5203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880695940347989"/>
          <c:y val="0.50815217391304346"/>
          <c:w val="7.7879038939519474E-2"/>
          <c:h val="3.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MMPI Esc. Básicas Femenino</a:t>
            </a:r>
          </a:p>
        </c:rich>
      </c:tx>
      <c:layout>
        <c:manualLayout>
          <c:xMode val="edge"/>
          <c:yMode val="edge"/>
          <c:x val="0.40513670256835133"/>
          <c:y val="2.0380434782608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2402651201326E-2"/>
          <c:y val="0.11005434782608696"/>
          <c:w val="0.85501242750621353"/>
          <c:h val="0.7975543478260868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'MMPI-Esc.Básicas Fem.'!$Q$5:$Q$18</c:f>
              <c:strCache>
                <c:ptCount val="14"/>
                <c:pt idx="0">
                  <c:v>L</c:v>
                </c:pt>
                <c:pt idx="1">
                  <c:v>F</c:v>
                </c:pt>
                <c:pt idx="2">
                  <c:v>K</c:v>
                </c:pt>
                <c:pt idx="3">
                  <c:v>HS</c:v>
                </c:pt>
                <c:pt idx="4">
                  <c:v>D</c:v>
                </c:pt>
                <c:pt idx="5">
                  <c:v>HY</c:v>
                </c:pt>
                <c:pt idx="6">
                  <c:v>PD</c:v>
                </c:pt>
                <c:pt idx="7">
                  <c:v>MF-M</c:v>
                </c:pt>
                <c:pt idx="8">
                  <c:v>MF-F</c:v>
                </c:pt>
                <c:pt idx="9">
                  <c:v>PA</c:v>
                </c:pt>
                <c:pt idx="10">
                  <c:v>PT</c:v>
                </c:pt>
                <c:pt idx="11">
                  <c:v>SC</c:v>
                </c:pt>
                <c:pt idx="12">
                  <c:v>MA</c:v>
                </c:pt>
                <c:pt idx="13">
                  <c:v>SI</c:v>
                </c:pt>
              </c:strCache>
            </c:strRef>
          </c:cat>
          <c:val>
            <c:numRef>
              <c:f>'MMPI-Esc.Básicas Fem.'!$R$5:$R$18</c:f>
              <c:numCache>
                <c:formatCode>General</c:formatCode>
                <c:ptCount val="14"/>
                <c:pt idx="0">
                  <c:v>66</c:v>
                </c:pt>
                <c:pt idx="1">
                  <c:v>44</c:v>
                </c:pt>
                <c:pt idx="2">
                  <c:v>59</c:v>
                </c:pt>
                <c:pt idx="3">
                  <c:v>43</c:v>
                </c:pt>
                <c:pt idx="4">
                  <c:v>46</c:v>
                </c:pt>
                <c:pt idx="5">
                  <c:v>39</c:v>
                </c:pt>
                <c:pt idx="6">
                  <c:v>43</c:v>
                </c:pt>
                <c:pt idx="7">
                  <c:v>0</c:v>
                </c:pt>
                <c:pt idx="8">
                  <c:v>69</c:v>
                </c:pt>
                <c:pt idx="9">
                  <c:v>45</c:v>
                </c:pt>
                <c:pt idx="10">
                  <c:v>53</c:v>
                </c:pt>
                <c:pt idx="11">
                  <c:v>44</c:v>
                </c:pt>
                <c:pt idx="12">
                  <c:v>43</c:v>
                </c:pt>
                <c:pt idx="1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CF0-B102-0111B8D20C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954432"/>
        <c:axId val="51956352"/>
      </c:lineChart>
      <c:catAx>
        <c:axId val="51954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escalas</a:t>
                </a:r>
              </a:p>
            </c:rich>
          </c:tx>
          <c:layout>
            <c:manualLayout>
              <c:xMode val="edge"/>
              <c:yMode val="edge"/>
              <c:x val="0.45733222866611423"/>
              <c:y val="0.95108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5195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puntajes T</a:t>
                </a:r>
              </a:p>
            </c:rich>
          </c:tx>
          <c:layout>
            <c:manualLayout>
              <c:xMode val="edge"/>
              <c:yMode val="edge"/>
              <c:x val="9.9420049710024876E-3"/>
              <c:y val="0.45652173913043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5195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880695940347989"/>
          <c:y val="0.49320652173913038"/>
          <c:w val="7.7879038939519474E-2"/>
          <c:h val="3.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MMPI Esc. Contenido Masculino</a:t>
            </a:r>
          </a:p>
        </c:rich>
      </c:tx>
      <c:layout>
        <c:manualLayout>
          <c:xMode val="edge"/>
          <c:yMode val="edge"/>
          <c:x val="0.39602319801159902"/>
          <c:y val="2.0380434782608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2402651201326E-2"/>
          <c:y val="0.11005434782608696"/>
          <c:w val="0.85501242750621353"/>
          <c:h val="0.79755434782608681"/>
        </c:manualLayout>
      </c:layout>
      <c:lineChart>
        <c:grouping val="stack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'MMPI Esc.Contenido Masc'!$S$5:$S$19</c:f>
              <c:strCache>
                <c:ptCount val="15"/>
                <c:pt idx="0">
                  <c:v>ANX</c:v>
                </c:pt>
                <c:pt idx="1">
                  <c:v>FRS</c:v>
                </c:pt>
                <c:pt idx="2">
                  <c:v>OBS</c:v>
                </c:pt>
                <c:pt idx="3">
                  <c:v>DEP</c:v>
                </c:pt>
                <c:pt idx="4">
                  <c:v>HEA</c:v>
                </c:pt>
                <c:pt idx="5">
                  <c:v>BIZ</c:v>
                </c:pt>
                <c:pt idx="6">
                  <c:v>ANG</c:v>
                </c:pt>
                <c:pt idx="7">
                  <c:v>CYN</c:v>
                </c:pt>
                <c:pt idx="8">
                  <c:v>ASP</c:v>
                </c:pt>
                <c:pt idx="9">
                  <c:v>TPA</c:v>
                </c:pt>
                <c:pt idx="10">
                  <c:v>LSE</c:v>
                </c:pt>
                <c:pt idx="11">
                  <c:v>SOD</c:v>
                </c:pt>
                <c:pt idx="12">
                  <c:v>FAM</c:v>
                </c:pt>
                <c:pt idx="13">
                  <c:v>WRK</c:v>
                </c:pt>
                <c:pt idx="14">
                  <c:v>TRT</c:v>
                </c:pt>
              </c:strCache>
            </c:strRef>
          </c:cat>
          <c:val>
            <c:numRef>
              <c:f>'MMPI Esc.Contenido Masc'!$T$5:$T$19</c:f>
              <c:numCache>
                <c:formatCode>General</c:formatCode>
                <c:ptCount val="15"/>
                <c:pt idx="0">
                  <c:v>57</c:v>
                </c:pt>
                <c:pt idx="1">
                  <c:v>87</c:v>
                </c:pt>
                <c:pt idx="2">
                  <c:v>53</c:v>
                </c:pt>
                <c:pt idx="3">
                  <c:v>48</c:v>
                </c:pt>
                <c:pt idx="4">
                  <c:v>41</c:v>
                </c:pt>
                <c:pt idx="5">
                  <c:v>46</c:v>
                </c:pt>
                <c:pt idx="6">
                  <c:v>53</c:v>
                </c:pt>
                <c:pt idx="7">
                  <c:v>41</c:v>
                </c:pt>
                <c:pt idx="8">
                  <c:v>44</c:v>
                </c:pt>
                <c:pt idx="9">
                  <c:v>60</c:v>
                </c:pt>
                <c:pt idx="10">
                  <c:v>51</c:v>
                </c:pt>
                <c:pt idx="11">
                  <c:v>49</c:v>
                </c:pt>
                <c:pt idx="12">
                  <c:v>47</c:v>
                </c:pt>
                <c:pt idx="13">
                  <c:v>44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5-440F-B9DB-F51ED57190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56512"/>
        <c:axId val="75458432"/>
      </c:lineChart>
      <c:catAx>
        <c:axId val="75456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escalas</a:t>
                </a:r>
              </a:p>
            </c:rich>
          </c:tx>
          <c:layout>
            <c:manualLayout>
              <c:xMode val="edge"/>
              <c:yMode val="edge"/>
              <c:x val="0.45733222866611423"/>
              <c:y val="0.95108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545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45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puntajes T</a:t>
                </a:r>
              </a:p>
            </c:rich>
          </c:tx>
          <c:layout>
            <c:manualLayout>
              <c:xMode val="edge"/>
              <c:yMode val="edge"/>
              <c:x val="9.9420049710024876E-3"/>
              <c:y val="0.45652173913043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545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880695940347989"/>
          <c:y val="0.49320652173913038"/>
          <c:w val="7.7879038939519474E-2"/>
          <c:h val="3.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MMPI 2- Esc. Contenido Femenino</a:t>
            </a:r>
          </a:p>
        </c:rich>
      </c:tx>
      <c:layout>
        <c:manualLayout>
          <c:xMode val="edge"/>
          <c:yMode val="edge"/>
          <c:x val="0.38939519469759731"/>
          <c:y val="2.0380434782608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2402651201326E-2"/>
          <c:y val="0.11005434782608696"/>
          <c:w val="0.85501242750621353"/>
          <c:h val="0.79755434782608681"/>
        </c:manualLayout>
      </c:layout>
      <c:lineChart>
        <c:grouping val="stack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'MMPI Esc.Contenido Femen.'!$S$5:$S$19</c:f>
              <c:strCache>
                <c:ptCount val="15"/>
                <c:pt idx="0">
                  <c:v>ANX</c:v>
                </c:pt>
                <c:pt idx="1">
                  <c:v>FRS</c:v>
                </c:pt>
                <c:pt idx="2">
                  <c:v>OBS</c:v>
                </c:pt>
                <c:pt idx="3">
                  <c:v>DEP</c:v>
                </c:pt>
                <c:pt idx="4">
                  <c:v>HEA</c:v>
                </c:pt>
                <c:pt idx="5">
                  <c:v>BIZ</c:v>
                </c:pt>
                <c:pt idx="6">
                  <c:v>ANG</c:v>
                </c:pt>
                <c:pt idx="7">
                  <c:v>CYN</c:v>
                </c:pt>
                <c:pt idx="8">
                  <c:v>ASP</c:v>
                </c:pt>
                <c:pt idx="9">
                  <c:v>TPA</c:v>
                </c:pt>
                <c:pt idx="10">
                  <c:v>LSE</c:v>
                </c:pt>
                <c:pt idx="11">
                  <c:v>SOD</c:v>
                </c:pt>
                <c:pt idx="12">
                  <c:v>FAM</c:v>
                </c:pt>
                <c:pt idx="13">
                  <c:v>WRK</c:v>
                </c:pt>
                <c:pt idx="14">
                  <c:v>TRT</c:v>
                </c:pt>
              </c:strCache>
            </c:strRef>
          </c:cat>
          <c:val>
            <c:numRef>
              <c:f>'MMPI Esc.Contenido Femen.'!$T$5:$T$19</c:f>
              <c:numCache>
                <c:formatCode>General</c:formatCode>
                <c:ptCount val="15"/>
                <c:pt idx="0">
                  <c:v>55</c:v>
                </c:pt>
                <c:pt idx="1">
                  <c:v>75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47</c:v>
                </c:pt>
                <c:pt idx="6">
                  <c:v>53</c:v>
                </c:pt>
                <c:pt idx="7">
                  <c:v>42</c:v>
                </c:pt>
                <c:pt idx="8">
                  <c:v>47</c:v>
                </c:pt>
                <c:pt idx="9">
                  <c:v>64</c:v>
                </c:pt>
                <c:pt idx="10">
                  <c:v>49</c:v>
                </c:pt>
                <c:pt idx="11">
                  <c:v>49</c:v>
                </c:pt>
                <c:pt idx="12">
                  <c:v>45</c:v>
                </c:pt>
                <c:pt idx="13">
                  <c:v>43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4-4435-8067-15F1E58439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516928"/>
        <c:axId val="75523200"/>
      </c:lineChart>
      <c:catAx>
        <c:axId val="75516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escalas</a:t>
                </a:r>
              </a:p>
            </c:rich>
          </c:tx>
          <c:layout>
            <c:manualLayout>
              <c:xMode val="edge"/>
              <c:yMode val="edge"/>
              <c:x val="0.45733222866611423"/>
              <c:y val="0.95108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552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52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puntajes T</a:t>
                </a:r>
              </a:p>
            </c:rich>
          </c:tx>
          <c:layout>
            <c:manualLayout>
              <c:xMode val="edge"/>
              <c:yMode val="edge"/>
              <c:x val="9.9420049710024876E-3"/>
              <c:y val="0.45652173913043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5516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880695940347989"/>
          <c:y val="0.49320652173913038"/>
          <c:w val="7.7879038939519474E-2"/>
          <c:h val="3.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MMPI2 Esc.Suplementarias
Masculino</a:t>
            </a:r>
          </a:p>
        </c:rich>
      </c:tx>
      <c:layout>
        <c:manualLayout>
          <c:xMode val="edge"/>
          <c:yMode val="edge"/>
          <c:x val="0.41176470588235298"/>
          <c:y val="2.0380434782608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2402651201326E-2"/>
          <c:y val="0.13858695652173914"/>
          <c:w val="0.85501242750621353"/>
          <c:h val="0.76902173913043492"/>
        </c:manualLayout>
      </c:layout>
      <c:lineChart>
        <c:grouping val="stack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'MMPI Supl.y Validez Masc.'!$Z$5:$Z$22</c:f>
              <c:strCache>
                <c:ptCount val="18"/>
                <c:pt idx="0">
                  <c:v>A</c:v>
                </c:pt>
                <c:pt idx="1">
                  <c:v>R</c:v>
                </c:pt>
                <c:pt idx="2">
                  <c:v>ES</c:v>
                </c:pt>
                <c:pt idx="3">
                  <c:v>MAC-R</c:v>
                </c:pt>
                <c:pt idx="4">
                  <c:v>O-H</c:v>
                </c:pt>
                <c:pt idx="5">
                  <c:v>DO</c:v>
                </c:pt>
                <c:pt idx="6">
                  <c:v>RE</c:v>
                </c:pt>
                <c:pt idx="7">
                  <c:v>MT</c:v>
                </c:pt>
                <c:pt idx="8">
                  <c:v>GM</c:v>
                </c:pt>
                <c:pt idx="9">
                  <c:v>GF</c:v>
                </c:pt>
                <c:pt idx="10">
                  <c:v>PK</c:v>
                </c:pt>
                <c:pt idx="11">
                  <c:v>PS</c:v>
                </c:pt>
                <c:pt idx="12">
                  <c:v>SI1</c:v>
                </c:pt>
                <c:pt idx="13">
                  <c:v>SI2</c:v>
                </c:pt>
                <c:pt idx="14">
                  <c:v>SI3</c:v>
                </c:pt>
                <c:pt idx="15">
                  <c:v>MDS</c:v>
                </c:pt>
                <c:pt idx="16">
                  <c:v>APS</c:v>
                </c:pt>
                <c:pt idx="17">
                  <c:v>AAS</c:v>
                </c:pt>
              </c:strCache>
            </c:strRef>
          </c:cat>
          <c:val>
            <c:numRef>
              <c:f>'MMPI Supl.y Validez Masc.'!$AA$5:$AA$22</c:f>
              <c:numCache>
                <c:formatCode>General</c:formatCode>
                <c:ptCount val="18"/>
                <c:pt idx="0">
                  <c:v>46</c:v>
                </c:pt>
                <c:pt idx="1">
                  <c:v>58</c:v>
                </c:pt>
                <c:pt idx="2">
                  <c:v>40</c:v>
                </c:pt>
                <c:pt idx="3">
                  <c:v>55</c:v>
                </c:pt>
                <c:pt idx="4">
                  <c:v>69</c:v>
                </c:pt>
                <c:pt idx="5">
                  <c:v>51</c:v>
                </c:pt>
                <c:pt idx="6">
                  <c:v>50</c:v>
                </c:pt>
                <c:pt idx="7">
                  <c:v>54</c:v>
                </c:pt>
                <c:pt idx="8">
                  <c:v>34</c:v>
                </c:pt>
                <c:pt idx="9">
                  <c:v>64</c:v>
                </c:pt>
                <c:pt idx="10">
                  <c:v>48</c:v>
                </c:pt>
                <c:pt idx="11">
                  <c:v>43</c:v>
                </c:pt>
                <c:pt idx="12">
                  <c:v>51</c:v>
                </c:pt>
                <c:pt idx="13">
                  <c:v>49</c:v>
                </c:pt>
                <c:pt idx="14">
                  <c:v>53</c:v>
                </c:pt>
                <c:pt idx="15">
                  <c:v>49</c:v>
                </c:pt>
                <c:pt idx="16">
                  <c:v>41</c:v>
                </c:pt>
                <c:pt idx="1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5-4A52-A398-F0B4E759D2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09280"/>
        <c:axId val="75571200"/>
      </c:lineChart>
      <c:catAx>
        <c:axId val="7540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escalas</a:t>
                </a:r>
              </a:p>
            </c:rich>
          </c:tx>
          <c:layout>
            <c:manualLayout>
              <c:xMode val="edge"/>
              <c:yMode val="edge"/>
              <c:x val="0.45733222866611423"/>
              <c:y val="0.95108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557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57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puntajes T</a:t>
                </a:r>
              </a:p>
            </c:rich>
          </c:tx>
          <c:layout>
            <c:manualLayout>
              <c:xMode val="edge"/>
              <c:yMode val="edge"/>
              <c:x val="9.9420049710024876E-3"/>
              <c:y val="0.47146739130434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5409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880695940347989"/>
          <c:y val="0.50815217391304346"/>
          <c:w val="7.7879038939519474E-2"/>
          <c:h val="3.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MMPI 2 - Esc. Suplementarias
 Femenino</a:t>
            </a:r>
          </a:p>
        </c:rich>
      </c:tx>
      <c:layout>
        <c:manualLayout>
          <c:xMode val="edge"/>
          <c:yMode val="edge"/>
          <c:x val="0.40513670256835133"/>
          <c:y val="2.0380434782608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2402651201326E-2"/>
          <c:y val="0.13858695652173914"/>
          <c:w val="0.85501242750621353"/>
          <c:h val="0.76902173913043492"/>
        </c:manualLayout>
      </c:layout>
      <c:lineChart>
        <c:grouping val="stack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'MMPI Supl.y Validez Femen.'!$Z$5:$Z$22</c:f>
              <c:strCache>
                <c:ptCount val="18"/>
                <c:pt idx="0">
                  <c:v>A</c:v>
                </c:pt>
                <c:pt idx="1">
                  <c:v>R</c:v>
                </c:pt>
                <c:pt idx="2">
                  <c:v>ES</c:v>
                </c:pt>
                <c:pt idx="3">
                  <c:v>MAC-R</c:v>
                </c:pt>
                <c:pt idx="4">
                  <c:v>O-H</c:v>
                </c:pt>
                <c:pt idx="5">
                  <c:v>DO</c:v>
                </c:pt>
                <c:pt idx="6">
                  <c:v>RE</c:v>
                </c:pt>
                <c:pt idx="7">
                  <c:v>MT</c:v>
                </c:pt>
                <c:pt idx="8">
                  <c:v>GM</c:v>
                </c:pt>
                <c:pt idx="9">
                  <c:v>GF</c:v>
                </c:pt>
                <c:pt idx="10">
                  <c:v>PK</c:v>
                </c:pt>
                <c:pt idx="11">
                  <c:v>PS</c:v>
                </c:pt>
                <c:pt idx="12">
                  <c:v>SI1</c:v>
                </c:pt>
                <c:pt idx="13">
                  <c:v>SI2</c:v>
                </c:pt>
                <c:pt idx="14">
                  <c:v>SI3</c:v>
                </c:pt>
                <c:pt idx="15">
                  <c:v>MDS</c:v>
                </c:pt>
                <c:pt idx="16">
                  <c:v>APS</c:v>
                </c:pt>
                <c:pt idx="17">
                  <c:v>AAS</c:v>
                </c:pt>
              </c:strCache>
            </c:strRef>
          </c:cat>
          <c:val>
            <c:numRef>
              <c:f>'MMPI Supl.y Validez Femen.'!$AA$5:$AA$22</c:f>
              <c:numCache>
                <c:formatCode>General</c:formatCode>
                <c:ptCount val="18"/>
                <c:pt idx="0">
                  <c:v>44</c:v>
                </c:pt>
                <c:pt idx="1">
                  <c:v>57</c:v>
                </c:pt>
                <c:pt idx="2">
                  <c:v>47</c:v>
                </c:pt>
                <c:pt idx="3">
                  <c:v>61</c:v>
                </c:pt>
                <c:pt idx="4">
                  <c:v>66</c:v>
                </c:pt>
                <c:pt idx="5">
                  <c:v>53</c:v>
                </c:pt>
                <c:pt idx="6">
                  <c:v>47</c:v>
                </c:pt>
                <c:pt idx="7">
                  <c:v>52</c:v>
                </c:pt>
                <c:pt idx="8">
                  <c:v>52</c:v>
                </c:pt>
                <c:pt idx="9">
                  <c:v>43</c:v>
                </c:pt>
                <c:pt idx="10">
                  <c:v>48</c:v>
                </c:pt>
                <c:pt idx="11">
                  <c:v>42</c:v>
                </c:pt>
                <c:pt idx="12">
                  <c:v>49</c:v>
                </c:pt>
                <c:pt idx="13">
                  <c:v>51</c:v>
                </c:pt>
                <c:pt idx="14">
                  <c:v>52</c:v>
                </c:pt>
                <c:pt idx="15">
                  <c:v>49</c:v>
                </c:pt>
                <c:pt idx="16">
                  <c:v>42</c:v>
                </c:pt>
                <c:pt idx="1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D-461D-B23F-26BE4D35F6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629696"/>
        <c:axId val="75631616"/>
      </c:lineChart>
      <c:catAx>
        <c:axId val="75629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escalas</a:t>
                </a:r>
              </a:p>
            </c:rich>
          </c:tx>
          <c:layout>
            <c:manualLayout>
              <c:xMode val="edge"/>
              <c:yMode val="edge"/>
              <c:x val="0.45733222866611423"/>
              <c:y val="0.95108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563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63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punt. T</a:t>
                </a:r>
              </a:p>
            </c:rich>
          </c:tx>
          <c:layout>
            <c:manualLayout>
              <c:xMode val="edge"/>
              <c:yMode val="edge"/>
              <c:x val="9.9420049710024876E-3"/>
              <c:y val="0.48777173913043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5629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880695940347989"/>
          <c:y val="0.50815217391304346"/>
          <c:w val="7.7879038939519474E-2"/>
          <c:h val="3.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MMPI-2  Escalas de Validez 
Masculino - Femenino</a:t>
            </a:r>
          </a:p>
        </c:rich>
      </c:tx>
      <c:layout>
        <c:manualLayout>
          <c:xMode val="edge"/>
          <c:yMode val="edge"/>
          <c:x val="0.39933719966859982"/>
          <c:y val="2.0380434782608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2402651201326E-2"/>
          <c:y val="0.14402173913043478"/>
          <c:w val="0.83098591549295753"/>
          <c:h val="0.76358695652173925"/>
        </c:manualLayout>
      </c:layout>
      <c:lineChart>
        <c:grouping val="stacked"/>
        <c:varyColors val="0"/>
        <c:ser>
          <c:idx val="0"/>
          <c:order val="0"/>
          <c:tx>
            <c:v>Masculino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'MMPI Supl.y Validez Masc.'!$Z$26:$Z$34</c:f>
              <c:strCache>
                <c:ptCount val="9"/>
                <c:pt idx="0">
                  <c:v>Fb</c:v>
                </c:pt>
                <c:pt idx="1">
                  <c:v>F(p)</c:v>
                </c:pt>
                <c:pt idx="2">
                  <c:v>DS</c:v>
                </c:pt>
                <c:pt idx="3">
                  <c:v>DS-r-</c:v>
                </c:pt>
                <c:pt idx="4">
                  <c:v>S </c:v>
                </c:pt>
                <c:pt idx="5">
                  <c:v>Sd</c:v>
                </c:pt>
                <c:pt idx="6">
                  <c:v>So</c:v>
                </c:pt>
                <c:pt idx="7">
                  <c:v>VRIN</c:v>
                </c:pt>
                <c:pt idx="8">
                  <c:v>TRIN</c:v>
                </c:pt>
              </c:strCache>
            </c:strRef>
          </c:cat>
          <c:val>
            <c:numRef>
              <c:f>'MMPI Supl.y Validez Masc.'!$AA$26:$AA$34</c:f>
              <c:numCache>
                <c:formatCode>General</c:formatCode>
                <c:ptCount val="9"/>
                <c:pt idx="0">
                  <c:v>51</c:v>
                </c:pt>
                <c:pt idx="1">
                  <c:v>63</c:v>
                </c:pt>
                <c:pt idx="2">
                  <c:v>10</c:v>
                </c:pt>
                <c:pt idx="3">
                  <c:v>6</c:v>
                </c:pt>
                <c:pt idx="4">
                  <c:v>30</c:v>
                </c:pt>
                <c:pt idx="5">
                  <c:v>18</c:v>
                </c:pt>
                <c:pt idx="6">
                  <c:v>32</c:v>
                </c:pt>
                <c:pt idx="7">
                  <c:v>57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D-41D1-9AD0-13572B719782}"/>
            </c:ext>
          </c:extLst>
        </c:ser>
        <c:ser>
          <c:idx val="1"/>
          <c:order val="1"/>
          <c:tx>
            <c:v>Femenino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'MMPI Supl.y Validez Femen.'!$Z$27:$Z$35</c:f>
              <c:strCache>
                <c:ptCount val="9"/>
                <c:pt idx="0">
                  <c:v>FB Back</c:v>
                </c:pt>
                <c:pt idx="1">
                  <c:v>F(p)</c:v>
                </c:pt>
                <c:pt idx="2">
                  <c:v>DS</c:v>
                </c:pt>
                <c:pt idx="3">
                  <c:v>DS-r-</c:v>
                </c:pt>
                <c:pt idx="4">
                  <c:v>S </c:v>
                </c:pt>
                <c:pt idx="5">
                  <c:v>Sd</c:v>
                </c:pt>
                <c:pt idx="6">
                  <c:v>So</c:v>
                </c:pt>
                <c:pt idx="7">
                  <c:v>VRIN</c:v>
                </c:pt>
                <c:pt idx="8">
                  <c:v>TRIN</c:v>
                </c:pt>
              </c:strCache>
            </c:strRef>
          </c:cat>
          <c:val>
            <c:numRef>
              <c:f>'MMPI Supl.y Validez Femen.'!$AA$27:$AA$35</c:f>
              <c:numCache>
                <c:formatCode>General</c:formatCode>
                <c:ptCount val="9"/>
                <c:pt idx="0">
                  <c:v>50</c:v>
                </c:pt>
                <c:pt idx="1">
                  <c:v>65</c:v>
                </c:pt>
                <c:pt idx="2">
                  <c:v>10</c:v>
                </c:pt>
                <c:pt idx="3">
                  <c:v>6</c:v>
                </c:pt>
                <c:pt idx="4">
                  <c:v>30</c:v>
                </c:pt>
                <c:pt idx="5">
                  <c:v>18</c:v>
                </c:pt>
                <c:pt idx="6">
                  <c:v>32</c:v>
                </c:pt>
                <c:pt idx="7">
                  <c:v>58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D-41D1-9AD0-13572B7197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912512"/>
        <c:axId val="76935168"/>
      </c:lineChart>
      <c:catAx>
        <c:axId val="76912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escalas</a:t>
                </a:r>
              </a:p>
            </c:rich>
          </c:tx>
          <c:layout>
            <c:manualLayout>
              <c:xMode val="edge"/>
              <c:yMode val="edge"/>
              <c:x val="0.44490472245236118"/>
              <c:y val="0.95108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693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93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puntajes Br y T</a:t>
                </a:r>
              </a:p>
            </c:rich>
          </c:tx>
          <c:layout>
            <c:manualLayout>
              <c:xMode val="edge"/>
              <c:yMode val="edge"/>
              <c:x val="9.9420049710024876E-3"/>
              <c:y val="0.452445652173912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6912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052195526097768"/>
          <c:y val="0.49728260869565227"/>
          <c:w val="8.6164043082021552E-2"/>
          <c:h val="5.8423913043478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Harris-Lingoes Puntajes T
Masculino - Femenino</a:t>
            </a:r>
          </a:p>
        </c:rich>
      </c:tx>
      <c:layout>
        <c:manualLayout>
          <c:xMode val="edge"/>
          <c:yMode val="edge"/>
          <c:x val="0.39519469759734888"/>
          <c:y val="2.0380434782608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2402651201326E-2"/>
          <c:y val="0.15081521739130441"/>
          <c:w val="0.82767191383595684"/>
          <c:h val="0.75"/>
        </c:manualLayout>
      </c:layout>
      <c:lineChart>
        <c:grouping val="stacked"/>
        <c:varyColors val="0"/>
        <c:ser>
          <c:idx val="0"/>
          <c:order val="0"/>
          <c:tx>
            <c:v>Masculino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'H-Lingoes Bar. Femen'!$AF$6:$AF$33</c:f>
              <c:strCache>
                <c:ptCount val="28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HY1</c:v>
                </c:pt>
                <c:pt idx="6">
                  <c:v>HY2</c:v>
                </c:pt>
                <c:pt idx="7">
                  <c:v>HY3</c:v>
                </c:pt>
                <c:pt idx="8">
                  <c:v>HY4</c:v>
                </c:pt>
                <c:pt idx="9">
                  <c:v>HY5</c:v>
                </c:pt>
                <c:pt idx="10">
                  <c:v>PD1</c:v>
                </c:pt>
                <c:pt idx="11">
                  <c:v>PD2</c:v>
                </c:pt>
                <c:pt idx="12">
                  <c:v>PD3</c:v>
                </c:pt>
                <c:pt idx="13">
                  <c:v>PD4</c:v>
                </c:pt>
                <c:pt idx="14">
                  <c:v>PD5</c:v>
                </c:pt>
                <c:pt idx="15">
                  <c:v>PA1</c:v>
                </c:pt>
                <c:pt idx="16">
                  <c:v>PA2</c:v>
                </c:pt>
                <c:pt idx="17">
                  <c:v>PA3</c:v>
                </c:pt>
                <c:pt idx="18">
                  <c:v>SC1</c:v>
                </c:pt>
                <c:pt idx="19">
                  <c:v>SC2</c:v>
                </c:pt>
                <c:pt idx="20">
                  <c:v>SC3</c:v>
                </c:pt>
                <c:pt idx="21">
                  <c:v>SC4</c:v>
                </c:pt>
                <c:pt idx="22">
                  <c:v>SC5</c:v>
                </c:pt>
                <c:pt idx="23">
                  <c:v>SC6</c:v>
                </c:pt>
                <c:pt idx="24">
                  <c:v>MA1</c:v>
                </c:pt>
                <c:pt idx="25">
                  <c:v>MA2</c:v>
                </c:pt>
                <c:pt idx="26">
                  <c:v>MA3</c:v>
                </c:pt>
                <c:pt idx="27">
                  <c:v>MA4</c:v>
                </c:pt>
              </c:strCache>
            </c:strRef>
          </c:cat>
          <c:val>
            <c:numRef>
              <c:f>'H-Lingoes bar. Masc.'!$AG$6:$AG$33</c:f>
              <c:numCache>
                <c:formatCode>0</c:formatCode>
                <c:ptCount val="28"/>
                <c:pt idx="0">
                  <c:v>50</c:v>
                </c:pt>
                <c:pt idx="1">
                  <c:v>32</c:v>
                </c:pt>
                <c:pt idx="2">
                  <c:v>51</c:v>
                </c:pt>
                <c:pt idx="3">
                  <c:v>38</c:v>
                </c:pt>
                <c:pt idx="4">
                  <c:v>45</c:v>
                </c:pt>
                <c:pt idx="5">
                  <c:v>56</c:v>
                </c:pt>
                <c:pt idx="6">
                  <c:v>59</c:v>
                </c:pt>
                <c:pt idx="7">
                  <c:v>43</c:v>
                </c:pt>
                <c:pt idx="8">
                  <c:v>38</c:v>
                </c:pt>
                <c:pt idx="9">
                  <c:v>33</c:v>
                </c:pt>
                <c:pt idx="10">
                  <c:v>38</c:v>
                </c:pt>
                <c:pt idx="11">
                  <c:v>55</c:v>
                </c:pt>
                <c:pt idx="12">
                  <c:v>52</c:v>
                </c:pt>
                <c:pt idx="13">
                  <c:v>36</c:v>
                </c:pt>
                <c:pt idx="14">
                  <c:v>34</c:v>
                </c:pt>
                <c:pt idx="15">
                  <c:v>46</c:v>
                </c:pt>
                <c:pt idx="16">
                  <c:v>34</c:v>
                </c:pt>
                <c:pt idx="17">
                  <c:v>65</c:v>
                </c:pt>
                <c:pt idx="18">
                  <c:v>47</c:v>
                </c:pt>
                <c:pt idx="19">
                  <c:v>40</c:v>
                </c:pt>
                <c:pt idx="20">
                  <c:v>42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39</c:v>
                </c:pt>
                <c:pt idx="26">
                  <c:v>47</c:v>
                </c:pt>
                <c:pt idx="2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3-4951-9789-881789C17433}"/>
            </c:ext>
          </c:extLst>
        </c:ser>
        <c:ser>
          <c:idx val="1"/>
          <c:order val="1"/>
          <c:tx>
            <c:v>Femenino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'H-Lingoes Bar. Femen'!$AF$6:$AF$33</c:f>
              <c:strCache>
                <c:ptCount val="28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HY1</c:v>
                </c:pt>
                <c:pt idx="6">
                  <c:v>HY2</c:v>
                </c:pt>
                <c:pt idx="7">
                  <c:v>HY3</c:v>
                </c:pt>
                <c:pt idx="8">
                  <c:v>HY4</c:v>
                </c:pt>
                <c:pt idx="9">
                  <c:v>HY5</c:v>
                </c:pt>
                <c:pt idx="10">
                  <c:v>PD1</c:v>
                </c:pt>
                <c:pt idx="11">
                  <c:v>PD2</c:v>
                </c:pt>
                <c:pt idx="12">
                  <c:v>PD3</c:v>
                </c:pt>
                <c:pt idx="13">
                  <c:v>PD4</c:v>
                </c:pt>
                <c:pt idx="14">
                  <c:v>PD5</c:v>
                </c:pt>
                <c:pt idx="15">
                  <c:v>PA1</c:v>
                </c:pt>
                <c:pt idx="16">
                  <c:v>PA2</c:v>
                </c:pt>
                <c:pt idx="17">
                  <c:v>PA3</c:v>
                </c:pt>
                <c:pt idx="18">
                  <c:v>SC1</c:v>
                </c:pt>
                <c:pt idx="19">
                  <c:v>SC2</c:v>
                </c:pt>
                <c:pt idx="20">
                  <c:v>SC3</c:v>
                </c:pt>
                <c:pt idx="21">
                  <c:v>SC4</c:v>
                </c:pt>
                <c:pt idx="22">
                  <c:v>SC5</c:v>
                </c:pt>
                <c:pt idx="23">
                  <c:v>SC6</c:v>
                </c:pt>
                <c:pt idx="24">
                  <c:v>MA1</c:v>
                </c:pt>
                <c:pt idx="25">
                  <c:v>MA2</c:v>
                </c:pt>
                <c:pt idx="26">
                  <c:v>MA3</c:v>
                </c:pt>
                <c:pt idx="27">
                  <c:v>MA4</c:v>
                </c:pt>
              </c:strCache>
            </c:strRef>
          </c:cat>
          <c:val>
            <c:numRef>
              <c:f>'H-Lingoes Bar. Femen'!$AG$6:$AG$33</c:f>
              <c:numCache>
                <c:formatCode>General</c:formatCode>
                <c:ptCount val="28"/>
                <c:pt idx="0">
                  <c:v>48</c:v>
                </c:pt>
                <c:pt idx="1">
                  <c:v>30</c:v>
                </c:pt>
                <c:pt idx="2">
                  <c:v>48</c:v>
                </c:pt>
                <c:pt idx="3">
                  <c:v>38</c:v>
                </c:pt>
                <c:pt idx="4">
                  <c:v>42</c:v>
                </c:pt>
                <c:pt idx="5">
                  <c:v>56</c:v>
                </c:pt>
                <c:pt idx="6">
                  <c:v>59</c:v>
                </c:pt>
                <c:pt idx="7">
                  <c:v>43</c:v>
                </c:pt>
                <c:pt idx="8">
                  <c:v>37</c:v>
                </c:pt>
                <c:pt idx="9">
                  <c:v>31</c:v>
                </c:pt>
                <c:pt idx="10">
                  <c:v>38</c:v>
                </c:pt>
                <c:pt idx="11">
                  <c:v>62</c:v>
                </c:pt>
                <c:pt idx="12">
                  <c:v>54</c:v>
                </c:pt>
                <c:pt idx="13">
                  <c:v>35</c:v>
                </c:pt>
                <c:pt idx="14">
                  <c:v>34</c:v>
                </c:pt>
                <c:pt idx="15">
                  <c:v>45</c:v>
                </c:pt>
                <c:pt idx="16">
                  <c:v>34</c:v>
                </c:pt>
                <c:pt idx="17">
                  <c:v>65</c:v>
                </c:pt>
                <c:pt idx="18">
                  <c:v>46</c:v>
                </c:pt>
                <c:pt idx="19">
                  <c:v>40</c:v>
                </c:pt>
                <c:pt idx="20">
                  <c:v>43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45</c:v>
                </c:pt>
                <c:pt idx="25">
                  <c:v>40</c:v>
                </c:pt>
                <c:pt idx="26">
                  <c:v>50</c:v>
                </c:pt>
                <c:pt idx="2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3-4951-9789-881789C1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38496"/>
        <c:axId val="75740672"/>
      </c:lineChart>
      <c:catAx>
        <c:axId val="75738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Escalas</a:t>
                </a:r>
              </a:p>
            </c:rich>
          </c:tx>
          <c:layout>
            <c:manualLayout>
              <c:xMode val="edge"/>
              <c:yMode val="edge"/>
              <c:x val="0.43827671913835964"/>
              <c:y val="0.94836956521739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574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74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Puntajes T</a:t>
                </a:r>
              </a:p>
            </c:rich>
          </c:tx>
          <c:layout>
            <c:manualLayout>
              <c:xMode val="edge"/>
              <c:yMode val="edge"/>
              <c:x val="9.9420049710024876E-3"/>
              <c:y val="0.464673913043478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5738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72245236122617"/>
          <c:y val="0.49456521739130432"/>
          <c:w val="9.1963545981773018E-2"/>
          <c:h val="6.38586956521739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Wiener Harmon Puntajes T 
Masculino - Femenino</a:t>
            </a:r>
          </a:p>
        </c:rich>
      </c:tx>
      <c:layout>
        <c:manualLayout>
          <c:xMode val="edge"/>
          <c:yMode val="edge"/>
          <c:x val="0.39270919635459828"/>
          <c:y val="2.0380434782608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8028169014079E-2"/>
          <c:y val="0.15217391304347827"/>
          <c:w val="0.82187241093620544"/>
          <c:h val="0.74864130434782616"/>
        </c:manualLayout>
      </c:layout>
      <c:lineChart>
        <c:grouping val="stacked"/>
        <c:varyColors val="0"/>
        <c:ser>
          <c:idx val="0"/>
          <c:order val="0"/>
          <c:tx>
            <c:v>Masculino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'Bar. W-Harmon'!$Y$22:$Y$31</c:f>
              <c:strCache>
                <c:ptCount val="10"/>
                <c:pt idx="0">
                  <c:v>D-O</c:v>
                </c:pt>
                <c:pt idx="1">
                  <c:v>D-S</c:v>
                </c:pt>
                <c:pt idx="2">
                  <c:v>HY-O</c:v>
                </c:pt>
                <c:pt idx="3">
                  <c:v>HY-S</c:v>
                </c:pt>
                <c:pt idx="4">
                  <c:v>PD-O</c:v>
                </c:pt>
                <c:pt idx="5">
                  <c:v>PD-S</c:v>
                </c:pt>
                <c:pt idx="6">
                  <c:v>PA-O</c:v>
                </c:pt>
                <c:pt idx="7">
                  <c:v>PA-S</c:v>
                </c:pt>
                <c:pt idx="8">
                  <c:v>MA-O</c:v>
                </c:pt>
                <c:pt idx="9">
                  <c:v>MA-S</c:v>
                </c:pt>
              </c:strCache>
            </c:strRef>
          </c:cat>
          <c:val>
            <c:numRef>
              <c:f>'Bar. W-Harmon'!$Z$8:$Z$17</c:f>
              <c:numCache>
                <c:formatCode>General</c:formatCode>
                <c:ptCount val="10"/>
                <c:pt idx="0">
                  <c:v>48</c:v>
                </c:pt>
                <c:pt idx="1">
                  <c:v>52</c:v>
                </c:pt>
                <c:pt idx="2">
                  <c:v>37</c:v>
                </c:pt>
                <c:pt idx="3">
                  <c:v>52</c:v>
                </c:pt>
                <c:pt idx="4">
                  <c:v>39</c:v>
                </c:pt>
                <c:pt idx="5">
                  <c:v>45</c:v>
                </c:pt>
                <c:pt idx="6">
                  <c:v>43</c:v>
                </c:pt>
                <c:pt idx="7">
                  <c:v>52</c:v>
                </c:pt>
                <c:pt idx="8">
                  <c:v>37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3-433C-B33A-AB1875B69283}"/>
            </c:ext>
          </c:extLst>
        </c:ser>
        <c:ser>
          <c:idx val="1"/>
          <c:order val="1"/>
          <c:tx>
            <c:v>Femenino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'Bar. W-Harmon'!$Y$22:$Y$31</c:f>
              <c:strCache>
                <c:ptCount val="10"/>
                <c:pt idx="0">
                  <c:v>D-O</c:v>
                </c:pt>
                <c:pt idx="1">
                  <c:v>D-S</c:v>
                </c:pt>
                <c:pt idx="2">
                  <c:v>HY-O</c:v>
                </c:pt>
                <c:pt idx="3">
                  <c:v>HY-S</c:v>
                </c:pt>
                <c:pt idx="4">
                  <c:v>PD-O</c:v>
                </c:pt>
                <c:pt idx="5">
                  <c:v>PD-S</c:v>
                </c:pt>
                <c:pt idx="6">
                  <c:v>PA-O</c:v>
                </c:pt>
                <c:pt idx="7">
                  <c:v>PA-S</c:v>
                </c:pt>
                <c:pt idx="8">
                  <c:v>MA-O</c:v>
                </c:pt>
                <c:pt idx="9">
                  <c:v>MA-S</c:v>
                </c:pt>
              </c:strCache>
            </c:strRef>
          </c:cat>
          <c:val>
            <c:numRef>
              <c:f>'Bar. W-Harmon'!$Z$22:$Z$31</c:f>
              <c:numCache>
                <c:formatCode>0</c:formatCode>
                <c:ptCount val="10"/>
                <c:pt idx="0">
                  <c:v>46</c:v>
                </c:pt>
                <c:pt idx="1">
                  <c:v>48</c:v>
                </c:pt>
                <c:pt idx="2">
                  <c:v>37</c:v>
                </c:pt>
                <c:pt idx="3">
                  <c:v>51</c:v>
                </c:pt>
                <c:pt idx="4">
                  <c:v>41</c:v>
                </c:pt>
                <c:pt idx="5" formatCode="General">
                  <c:v>43</c:v>
                </c:pt>
                <c:pt idx="6" formatCode="General">
                  <c:v>42</c:v>
                </c:pt>
                <c:pt idx="7" formatCode="General">
                  <c:v>52</c:v>
                </c:pt>
                <c:pt idx="8" formatCode="General">
                  <c:v>39</c:v>
                </c:pt>
                <c:pt idx="9" formatCode="General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3-433C-B33A-AB1875B69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151616"/>
        <c:axId val="77170176"/>
      </c:lineChart>
      <c:catAx>
        <c:axId val="77151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Escalas</a:t>
                </a:r>
              </a:p>
            </c:rich>
          </c:tx>
          <c:layout>
            <c:manualLayout>
              <c:xMode val="edge"/>
              <c:yMode val="edge"/>
              <c:x val="0.43910521955260984"/>
              <c:y val="0.94836956521739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717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7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Puntajes T</a:t>
                </a:r>
              </a:p>
            </c:rich>
          </c:tx>
          <c:layout>
            <c:manualLayout>
              <c:xMode val="edge"/>
              <c:yMode val="edge"/>
              <c:x val="9.9420049710024876E-3"/>
              <c:y val="0.46467391304347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7151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37945318972679"/>
          <c:y val="0.49592391304347833"/>
          <c:w val="9.0306545153272605E-2"/>
          <c:h val="6.11413043478260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60" workbookViewId="0"/>
  </sheetViews>
  <pageMargins left="0.75" right="0.75" top="1" bottom="1" header="0" footer="0"/>
  <pageSetup paperSize="9" orientation="landscape" r:id="rId1"/>
  <headerFooter alignWithMargins="0">
    <oddFooter>&amp;A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60" workbookViewId="0"/>
  </sheetViews>
  <pageMargins left="0.75" right="0.75" top="1" bottom="1" header="0" footer="0"/>
  <pageSetup paperSize="9" orientation="landscape" r:id="rId1"/>
  <headerFooter alignWithMargins="0">
    <oddFooter>&amp;A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60" workbookViewId="0"/>
  </sheetViews>
  <pageMargins left="0.75" right="0.75" top="1" bottom="1" header="0" footer="0"/>
  <pageSetup paperSize="9" orientation="landscape" r:id="rId1"/>
  <headerFooter alignWithMargins="0">
    <oddFooter>&amp;A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60" workbookViewId="0"/>
  </sheetViews>
  <pageMargins left="0.75" right="0.75" top="1" bottom="1" header="0" footer="0"/>
  <pageSetup paperSize="9" orientation="landscape" r:id="rId1"/>
  <headerFooter alignWithMargins="0">
    <oddFooter>&amp;A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50" workbookViewId="0"/>
  </sheetViews>
  <pageMargins left="0.75" right="0.75" top="1" bottom="1" header="0" footer="0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50" workbookViewId="0"/>
  </sheetViews>
  <pageMargins left="0.75" right="0.75" top="1" bottom="1" header="0" footer="0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39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42" workbookViewId="0"/>
  </sheetViews>
  <pageMargins left="0.75" right="0.75" top="1" bottom="1" header="0" footer="0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42" workbookViewId="0"/>
  </sheetViews>
  <pageMargins left="0.75" right="0.75" top="1" bottom="1" header="0" footer="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"/>
  <sheetViews>
    <sheetView workbookViewId="0">
      <selection activeCell="C12" sqref="C12"/>
    </sheetView>
  </sheetViews>
  <sheetFormatPr baseColWidth="10" defaultColWidth="11.42578125" defaultRowHeight="12.75" x14ac:dyDescent="0.2"/>
  <sheetData>
    <row r="2" spans="2:8" ht="15" x14ac:dyDescent="0.25">
      <c r="B2" s="93" t="s">
        <v>0</v>
      </c>
      <c r="C2" s="95"/>
      <c r="D2" s="95"/>
      <c r="E2" s="95"/>
      <c r="F2" s="95"/>
      <c r="G2" s="95"/>
      <c r="H2" s="95"/>
    </row>
    <row r="3" spans="2:8" ht="15" x14ac:dyDescent="0.25">
      <c r="B3" s="94" t="s">
        <v>1</v>
      </c>
      <c r="C3" s="95"/>
      <c r="D3" s="95"/>
      <c r="E3" s="95"/>
      <c r="F3" s="95"/>
      <c r="G3" s="95"/>
      <c r="H3" s="95"/>
    </row>
    <row r="4" spans="2:8" ht="15" x14ac:dyDescent="0.25">
      <c r="B4" s="94" t="s">
        <v>2</v>
      </c>
      <c r="C4" s="95"/>
      <c r="D4" s="95"/>
      <c r="E4" s="95"/>
      <c r="F4" s="95"/>
      <c r="G4" s="95"/>
      <c r="H4" s="95"/>
    </row>
    <row r="5" spans="2:8" ht="15" x14ac:dyDescent="0.25">
      <c r="B5" s="94" t="s">
        <v>3</v>
      </c>
      <c r="C5" s="95"/>
      <c r="D5" s="95"/>
      <c r="E5" s="95"/>
      <c r="F5" s="95"/>
      <c r="G5" s="95"/>
      <c r="H5" s="95"/>
    </row>
    <row r="6" spans="2:8" ht="15" x14ac:dyDescent="0.25">
      <c r="B6" s="94" t="s">
        <v>4</v>
      </c>
      <c r="C6" s="95"/>
      <c r="D6" s="95"/>
      <c r="E6" s="95"/>
      <c r="F6" s="95"/>
      <c r="G6" s="95"/>
      <c r="H6" s="95"/>
    </row>
    <row r="7" spans="2:8" ht="15" x14ac:dyDescent="0.25">
      <c r="B7" s="94" t="s">
        <v>5</v>
      </c>
      <c r="C7" s="95"/>
      <c r="D7" s="95"/>
      <c r="E7" s="95"/>
      <c r="F7" s="95"/>
      <c r="G7" s="95"/>
      <c r="H7" s="95"/>
    </row>
    <row r="8" spans="2:8" ht="15" x14ac:dyDescent="0.25">
      <c r="B8" s="94" t="s">
        <v>6</v>
      </c>
      <c r="C8" s="95"/>
      <c r="D8" s="95"/>
      <c r="E8" s="95"/>
      <c r="F8" s="95"/>
      <c r="G8" s="95"/>
      <c r="H8" s="95"/>
    </row>
  </sheetData>
  <phoneticPr fontId="0" type="noConversion"/>
  <pageMargins left="0.75" right="0.75" top="0.39370078740157483" bottom="1" header="0" footer="0"/>
  <pageSetup paperSize="9" orientation="landscape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G39"/>
  <sheetViews>
    <sheetView workbookViewId="0">
      <selection activeCell="F10" sqref="F10"/>
    </sheetView>
  </sheetViews>
  <sheetFormatPr baseColWidth="10" defaultColWidth="11.42578125" defaultRowHeight="12" x14ac:dyDescent="0.2"/>
  <cols>
    <col min="1" max="1" width="7.42578125" style="10" customWidth="1"/>
    <col min="2" max="29" width="6.7109375" style="10" customWidth="1"/>
    <col min="30" max="30" width="7.42578125" style="10" customWidth="1"/>
    <col min="31" max="31" width="7.140625" style="10" customWidth="1"/>
    <col min="32" max="32" width="9" style="10" customWidth="1"/>
    <col min="33" max="33" width="7.28515625" style="10" customWidth="1"/>
    <col min="34" max="16384" width="11.42578125" style="10"/>
  </cols>
  <sheetData>
    <row r="2" spans="1:33" ht="16.5" customHeight="1" x14ac:dyDescent="0.2">
      <c r="J2" s="203" t="s">
        <v>167</v>
      </c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</row>
    <row r="3" spans="1:33" ht="12.75" thickBot="1" x14ac:dyDescent="0.25"/>
    <row r="4" spans="1:33" s="166" customFormat="1" ht="24.75" thickBot="1" x14ac:dyDescent="0.25">
      <c r="A4" s="156" t="s">
        <v>168</v>
      </c>
      <c r="B4" s="157" t="s">
        <v>32</v>
      </c>
      <c r="C4" s="157" t="s">
        <v>40</v>
      </c>
      <c r="D4" s="157" t="s">
        <v>49</v>
      </c>
      <c r="E4" s="157" t="s">
        <v>57</v>
      </c>
      <c r="F4" s="157" t="s">
        <v>65</v>
      </c>
      <c r="G4" s="157" t="s">
        <v>73</v>
      </c>
      <c r="H4" s="157" t="s">
        <v>79</v>
      </c>
      <c r="I4" s="157" t="s">
        <v>84</v>
      </c>
      <c r="J4" s="157" t="s">
        <v>89</v>
      </c>
      <c r="K4" s="157" t="s">
        <v>94</v>
      </c>
      <c r="L4" s="157" t="s">
        <v>99</v>
      </c>
      <c r="M4" s="157" t="s">
        <v>104</v>
      </c>
      <c r="N4" s="157" t="s">
        <v>109</v>
      </c>
      <c r="O4" s="157" t="s">
        <v>114</v>
      </c>
      <c r="P4" s="157" t="s">
        <v>33</v>
      </c>
      <c r="Q4" s="157" t="s">
        <v>41</v>
      </c>
      <c r="R4" s="157" t="s">
        <v>50</v>
      </c>
      <c r="S4" s="157" t="s">
        <v>58</v>
      </c>
      <c r="T4" s="157" t="s">
        <v>66</v>
      </c>
      <c r="U4" s="157" t="s">
        <v>74</v>
      </c>
      <c r="V4" s="157" t="s">
        <v>80</v>
      </c>
      <c r="W4" s="157" t="s">
        <v>85</v>
      </c>
      <c r="X4" s="157" t="s">
        <v>90</v>
      </c>
      <c r="Y4" s="157" t="s">
        <v>95</v>
      </c>
      <c r="Z4" s="157" t="s">
        <v>100</v>
      </c>
      <c r="AA4" s="157" t="s">
        <v>105</v>
      </c>
      <c r="AB4" s="157" t="s">
        <v>110</v>
      </c>
      <c r="AC4" s="157" t="s">
        <v>115</v>
      </c>
      <c r="AD4" s="156" t="s">
        <v>168</v>
      </c>
    </row>
    <row r="5" spans="1:33" x14ac:dyDescent="0.2">
      <c r="A5" s="28">
        <v>32</v>
      </c>
      <c r="B5" s="12">
        <v>116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9">
        <v>32</v>
      </c>
    </row>
    <row r="6" spans="1:33" x14ac:dyDescent="0.2">
      <c r="A6" s="28">
        <v>31</v>
      </c>
      <c r="B6" s="12">
        <v>114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9">
        <f>+AD5-1</f>
        <v>31</v>
      </c>
      <c r="AF6" s="19" t="s">
        <v>32</v>
      </c>
      <c r="AG6" s="153">
        <f>+'puntajes brutos - T'!S8</f>
        <v>50</v>
      </c>
    </row>
    <row r="7" spans="1:33" x14ac:dyDescent="0.2">
      <c r="A7" s="28">
        <v>30</v>
      </c>
      <c r="B7" s="12">
        <v>111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29">
        <f t="shared" ref="AD7:AD37" si="0">+AD6-1</f>
        <v>30</v>
      </c>
      <c r="AF7" s="19" t="s">
        <v>40</v>
      </c>
      <c r="AG7" s="153">
        <f>+'puntajes brutos - T'!S9</f>
        <v>32</v>
      </c>
    </row>
    <row r="8" spans="1:33" x14ac:dyDescent="0.2">
      <c r="A8" s="28">
        <f>+A7-1</f>
        <v>29</v>
      </c>
      <c r="B8" s="12">
        <v>108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9">
        <f t="shared" si="0"/>
        <v>29</v>
      </c>
      <c r="AF8" s="19" t="s">
        <v>49</v>
      </c>
      <c r="AG8" s="153">
        <f>+'puntajes brutos - T'!S10</f>
        <v>51</v>
      </c>
    </row>
    <row r="9" spans="1:33" x14ac:dyDescent="0.2">
      <c r="A9" s="28">
        <f t="shared" ref="A9:A37" si="1">+A8-1</f>
        <v>28</v>
      </c>
      <c r="B9" s="12">
        <v>106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29">
        <f t="shared" si="0"/>
        <v>28</v>
      </c>
      <c r="AF9" s="19" t="s">
        <v>57</v>
      </c>
      <c r="AG9" s="153">
        <f>+'puntajes brutos - T'!S11</f>
        <v>38</v>
      </c>
    </row>
    <row r="10" spans="1:33" x14ac:dyDescent="0.2">
      <c r="A10" s="28">
        <f t="shared" si="1"/>
        <v>27</v>
      </c>
      <c r="B10" s="12">
        <v>103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29">
        <f t="shared" si="0"/>
        <v>27</v>
      </c>
      <c r="AF10" s="19" t="s">
        <v>65</v>
      </c>
      <c r="AG10" s="153">
        <f>+'puntajes brutos - T'!S12</f>
        <v>45</v>
      </c>
    </row>
    <row r="11" spans="1:33" x14ac:dyDescent="0.2">
      <c r="A11" s="28">
        <f t="shared" si="1"/>
        <v>26</v>
      </c>
      <c r="B11" s="12">
        <v>100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9">
        <f t="shared" si="0"/>
        <v>26</v>
      </c>
      <c r="AF11" s="19" t="s">
        <v>73</v>
      </c>
      <c r="AG11" s="153">
        <f>+'puntajes brutos - T'!S13</f>
        <v>56</v>
      </c>
    </row>
    <row r="12" spans="1:33" x14ac:dyDescent="0.2">
      <c r="A12" s="28">
        <f t="shared" si="1"/>
        <v>25</v>
      </c>
      <c r="B12" s="12">
        <v>98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9">
        <f t="shared" si="0"/>
        <v>25</v>
      </c>
      <c r="AF12" s="19" t="s">
        <v>79</v>
      </c>
      <c r="AG12" s="153">
        <f>+'puntajes brutos - T'!S14</f>
        <v>59</v>
      </c>
    </row>
    <row r="13" spans="1:33" x14ac:dyDescent="0.2">
      <c r="A13" s="28">
        <f t="shared" si="1"/>
        <v>24</v>
      </c>
      <c r="B13" s="12">
        <v>95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9">
        <f t="shared" si="0"/>
        <v>24</v>
      </c>
      <c r="AF13" s="19" t="s">
        <v>84</v>
      </c>
      <c r="AG13" s="153">
        <f>+'puntajes brutos - T'!S15</f>
        <v>43</v>
      </c>
    </row>
    <row r="14" spans="1:33" x14ac:dyDescent="0.2">
      <c r="A14" s="28">
        <f t="shared" si="1"/>
        <v>23</v>
      </c>
      <c r="B14" s="12">
        <v>93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9">
        <f t="shared" si="0"/>
        <v>23</v>
      </c>
      <c r="AF14" s="19" t="s">
        <v>89</v>
      </c>
      <c r="AG14" s="153">
        <f>+'puntajes brutos - T'!S16</f>
        <v>38</v>
      </c>
    </row>
    <row r="15" spans="1:33" x14ac:dyDescent="0.2">
      <c r="A15" s="28">
        <f t="shared" si="1"/>
        <v>22</v>
      </c>
      <c r="B15" s="12">
        <v>90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9">
        <f t="shared" si="0"/>
        <v>22</v>
      </c>
      <c r="AF15" s="19" t="s">
        <v>94</v>
      </c>
      <c r="AG15" s="153">
        <f>+'puntajes brutos - T'!S17</f>
        <v>33</v>
      </c>
    </row>
    <row r="16" spans="1:33" x14ac:dyDescent="0.2">
      <c r="A16" s="28">
        <f t="shared" si="1"/>
        <v>21</v>
      </c>
      <c r="B16" s="12">
        <v>87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9">
        <f t="shared" si="0"/>
        <v>21</v>
      </c>
      <c r="AF16" s="19" t="s">
        <v>99</v>
      </c>
      <c r="AG16" s="153">
        <f>+'puntajes brutos - T'!S18</f>
        <v>38</v>
      </c>
    </row>
    <row r="17" spans="1:33" x14ac:dyDescent="0.2">
      <c r="A17" s="28">
        <f t="shared" si="1"/>
        <v>20</v>
      </c>
      <c r="B17" s="12">
        <v>85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>
        <v>120</v>
      </c>
      <c r="U17" s="12"/>
      <c r="V17" s="12"/>
      <c r="W17" s="12"/>
      <c r="X17" s="12"/>
      <c r="Y17" s="12"/>
      <c r="Z17" s="12"/>
      <c r="AA17" s="12"/>
      <c r="AB17" s="12"/>
      <c r="AC17" s="12"/>
      <c r="AD17" s="29">
        <f t="shared" si="0"/>
        <v>20</v>
      </c>
      <c r="AF17" s="19" t="s">
        <v>104</v>
      </c>
      <c r="AG17" s="153">
        <f>+'puntajes brutos - T'!S19</f>
        <v>55</v>
      </c>
    </row>
    <row r="18" spans="1:33" x14ac:dyDescent="0.2">
      <c r="A18" s="28">
        <f t="shared" si="1"/>
        <v>19</v>
      </c>
      <c r="B18" s="12">
        <v>82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>
        <v>117</v>
      </c>
      <c r="U18" s="12"/>
      <c r="V18" s="12"/>
      <c r="W18" s="12"/>
      <c r="X18" s="12"/>
      <c r="Y18" s="12"/>
      <c r="Z18" s="12"/>
      <c r="AA18" s="12"/>
      <c r="AB18" s="12"/>
      <c r="AC18" s="12"/>
      <c r="AD18" s="29">
        <f t="shared" si="0"/>
        <v>19</v>
      </c>
      <c r="AF18" s="19" t="s">
        <v>109</v>
      </c>
      <c r="AG18" s="153">
        <f>+'puntajes brutos - T'!S20</f>
        <v>52</v>
      </c>
    </row>
    <row r="19" spans="1:33" x14ac:dyDescent="0.2">
      <c r="A19" s="28">
        <f t="shared" si="1"/>
        <v>18</v>
      </c>
      <c r="B19" s="12">
        <v>79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>
        <v>113</v>
      </c>
      <c r="U19" s="12"/>
      <c r="V19" s="12"/>
      <c r="W19" s="12"/>
      <c r="X19" s="12"/>
      <c r="Y19" s="12"/>
      <c r="Z19" s="12"/>
      <c r="AA19" s="12"/>
      <c r="AB19" s="12"/>
      <c r="AC19" s="12"/>
      <c r="AD19" s="29">
        <f t="shared" si="0"/>
        <v>18</v>
      </c>
      <c r="AF19" s="19" t="s">
        <v>114</v>
      </c>
      <c r="AG19" s="153">
        <f>+'puntajes brutos - T'!S21</f>
        <v>36</v>
      </c>
    </row>
    <row r="20" spans="1:33" x14ac:dyDescent="0.2">
      <c r="A20" s="28">
        <f t="shared" si="1"/>
        <v>17</v>
      </c>
      <c r="B20" s="12">
        <v>77</v>
      </c>
      <c r="C20" s="12"/>
      <c r="D20" s="12"/>
      <c r="E20" s="12"/>
      <c r="F20" s="12"/>
      <c r="G20" s="12"/>
      <c r="H20" s="12"/>
      <c r="I20" s="12"/>
      <c r="J20" s="12">
        <v>120</v>
      </c>
      <c r="K20" s="12"/>
      <c r="L20" s="12"/>
      <c r="M20" s="12"/>
      <c r="N20" s="12"/>
      <c r="O20" s="12"/>
      <c r="P20" s="12"/>
      <c r="Q20" s="12"/>
      <c r="R20" s="12"/>
      <c r="S20" s="12"/>
      <c r="T20" s="12">
        <v>109</v>
      </c>
      <c r="U20" s="12"/>
      <c r="V20" s="12"/>
      <c r="W20" s="12"/>
      <c r="X20" s="12"/>
      <c r="Y20" s="12">
        <v>120</v>
      </c>
      <c r="Z20" s="12"/>
      <c r="AA20" s="12"/>
      <c r="AB20" s="12"/>
      <c r="AC20" s="12"/>
      <c r="AD20" s="29">
        <f t="shared" si="0"/>
        <v>17</v>
      </c>
      <c r="AF20" s="19" t="s">
        <v>33</v>
      </c>
      <c r="AG20" s="153">
        <f>+'puntajes brutos - T'!W8</f>
        <v>34</v>
      </c>
    </row>
    <row r="21" spans="1:33" x14ac:dyDescent="0.2">
      <c r="A21" s="28">
        <f t="shared" si="1"/>
        <v>16</v>
      </c>
      <c r="B21" s="12">
        <v>74</v>
      </c>
      <c r="C21" s="12"/>
      <c r="D21" s="12"/>
      <c r="E21" s="12"/>
      <c r="F21" s="12"/>
      <c r="G21" s="12"/>
      <c r="H21" s="12"/>
      <c r="I21" s="12"/>
      <c r="J21" s="12">
        <v>115</v>
      </c>
      <c r="K21" s="12"/>
      <c r="L21" s="12"/>
      <c r="M21" s="12"/>
      <c r="N21" s="12"/>
      <c r="O21" s="12"/>
      <c r="P21" s="12"/>
      <c r="Q21" s="12"/>
      <c r="R21" s="12"/>
      <c r="S21" s="12"/>
      <c r="T21" s="12">
        <v>105</v>
      </c>
      <c r="U21" s="12"/>
      <c r="V21" s="12"/>
      <c r="W21" s="12"/>
      <c r="X21" s="12"/>
      <c r="Y21" s="12">
        <v>119</v>
      </c>
      <c r="Z21" s="12"/>
      <c r="AA21" s="12"/>
      <c r="AB21" s="12"/>
      <c r="AC21" s="12"/>
      <c r="AD21" s="29">
        <f t="shared" si="0"/>
        <v>16</v>
      </c>
      <c r="AF21" s="19" t="s">
        <v>41</v>
      </c>
      <c r="AG21" s="153">
        <f>+'puntajes brutos - T'!W9</f>
        <v>46</v>
      </c>
    </row>
    <row r="22" spans="1:33" x14ac:dyDescent="0.2">
      <c r="A22" s="28">
        <f t="shared" si="1"/>
        <v>15</v>
      </c>
      <c r="B22" s="12">
        <v>71</v>
      </c>
      <c r="C22" s="12"/>
      <c r="D22" s="12"/>
      <c r="E22" s="12">
        <v>110</v>
      </c>
      <c r="F22" s="12"/>
      <c r="G22" s="12"/>
      <c r="H22" s="12"/>
      <c r="I22" s="12">
        <v>106</v>
      </c>
      <c r="J22" s="12">
        <v>111</v>
      </c>
      <c r="K22" s="12"/>
      <c r="L22" s="12"/>
      <c r="M22" s="12"/>
      <c r="N22" s="12"/>
      <c r="O22" s="12"/>
      <c r="P22" s="12"/>
      <c r="Q22" s="12"/>
      <c r="R22" s="12"/>
      <c r="S22" s="12"/>
      <c r="T22" s="12">
        <v>101</v>
      </c>
      <c r="U22" s="12"/>
      <c r="V22" s="12"/>
      <c r="W22" s="12"/>
      <c r="X22" s="12"/>
      <c r="Y22" s="12">
        <v>114</v>
      </c>
      <c r="Z22" s="12"/>
      <c r="AA22" s="12"/>
      <c r="AB22" s="12"/>
      <c r="AC22" s="12"/>
      <c r="AD22" s="29">
        <f t="shared" si="0"/>
        <v>15</v>
      </c>
      <c r="AF22" s="19" t="s">
        <v>50</v>
      </c>
      <c r="AG22" s="153">
        <f>+'puntajes brutos - T'!W10</f>
        <v>34</v>
      </c>
    </row>
    <row r="23" spans="1:33" x14ac:dyDescent="0.2">
      <c r="A23" s="28">
        <f t="shared" si="1"/>
        <v>14</v>
      </c>
      <c r="B23" s="12">
        <v>69</v>
      </c>
      <c r="C23" s="12">
        <v>98</v>
      </c>
      <c r="D23" s="12"/>
      <c r="E23" s="12">
        <v>105</v>
      </c>
      <c r="F23" s="12"/>
      <c r="G23" s="12"/>
      <c r="H23" s="12"/>
      <c r="I23" s="12">
        <v>102</v>
      </c>
      <c r="J23" s="12">
        <v>106</v>
      </c>
      <c r="K23" s="12"/>
      <c r="L23" s="12"/>
      <c r="M23" s="12"/>
      <c r="N23" s="12"/>
      <c r="O23" s="12"/>
      <c r="P23" s="12"/>
      <c r="Q23" s="12">
        <v>120</v>
      </c>
      <c r="R23" s="12"/>
      <c r="S23" s="12"/>
      <c r="T23" s="12">
        <v>97</v>
      </c>
      <c r="U23" s="12"/>
      <c r="V23" s="12"/>
      <c r="W23" s="12">
        <v>114</v>
      </c>
      <c r="X23" s="12"/>
      <c r="Y23" s="12">
        <v>109</v>
      </c>
      <c r="Z23" s="12"/>
      <c r="AA23" s="12"/>
      <c r="AB23" s="12"/>
      <c r="AC23" s="12"/>
      <c r="AD23" s="29">
        <f t="shared" si="0"/>
        <v>14</v>
      </c>
      <c r="AF23" s="19" t="s">
        <v>58</v>
      </c>
      <c r="AG23" s="153">
        <f>+'puntajes brutos - T'!W11</f>
        <v>65</v>
      </c>
    </row>
    <row r="24" spans="1:33" x14ac:dyDescent="0.2">
      <c r="A24" s="28">
        <f t="shared" si="1"/>
        <v>13</v>
      </c>
      <c r="B24" s="12">
        <v>66</v>
      </c>
      <c r="C24" s="12">
        <v>92</v>
      </c>
      <c r="D24" s="12"/>
      <c r="E24" s="12">
        <v>101</v>
      </c>
      <c r="F24" s="12"/>
      <c r="G24" s="12"/>
      <c r="H24" s="12"/>
      <c r="I24" s="12">
        <v>97</v>
      </c>
      <c r="J24" s="12">
        <v>101</v>
      </c>
      <c r="K24" s="12"/>
      <c r="L24" s="12"/>
      <c r="M24" s="12"/>
      <c r="N24" s="12"/>
      <c r="O24" s="12">
        <v>99</v>
      </c>
      <c r="P24" s="12"/>
      <c r="Q24" s="12">
        <v>118</v>
      </c>
      <c r="R24" s="12"/>
      <c r="S24" s="12"/>
      <c r="T24" s="12">
        <v>92</v>
      </c>
      <c r="U24" s="12"/>
      <c r="V24" s="12"/>
      <c r="W24" s="12">
        <v>109</v>
      </c>
      <c r="X24" s="12"/>
      <c r="Y24" s="12">
        <v>104</v>
      </c>
      <c r="Z24" s="12"/>
      <c r="AA24" s="12"/>
      <c r="AB24" s="12"/>
      <c r="AC24" s="12"/>
      <c r="AD24" s="29">
        <f t="shared" si="0"/>
        <v>13</v>
      </c>
      <c r="AF24" s="19" t="s">
        <v>66</v>
      </c>
      <c r="AG24" s="153">
        <f>+'puntajes brutos - T'!W12</f>
        <v>47</v>
      </c>
    </row>
    <row r="25" spans="1:33" x14ac:dyDescent="0.2">
      <c r="A25" s="28">
        <f t="shared" si="1"/>
        <v>12</v>
      </c>
      <c r="B25" s="12">
        <v>64</v>
      </c>
      <c r="C25" s="12">
        <v>87</v>
      </c>
      <c r="D25" s="12"/>
      <c r="E25" s="12">
        <v>96</v>
      </c>
      <c r="F25" s="12"/>
      <c r="G25" s="12"/>
      <c r="H25" s="12">
        <v>71</v>
      </c>
      <c r="I25" s="12">
        <v>93</v>
      </c>
      <c r="J25" s="12">
        <v>96</v>
      </c>
      <c r="K25" s="12"/>
      <c r="L25" s="12"/>
      <c r="M25" s="12"/>
      <c r="N25" s="12"/>
      <c r="O25" s="12">
        <v>94</v>
      </c>
      <c r="P25" s="12">
        <v>91</v>
      </c>
      <c r="Q25" s="12">
        <v>112</v>
      </c>
      <c r="R25" s="12"/>
      <c r="S25" s="12"/>
      <c r="T25" s="12">
        <v>88</v>
      </c>
      <c r="U25" s="12"/>
      <c r="V25" s="12"/>
      <c r="W25" s="12">
        <v>103</v>
      </c>
      <c r="X25" s="12"/>
      <c r="Y25" s="12">
        <v>99</v>
      </c>
      <c r="Z25" s="12"/>
      <c r="AA25" s="12"/>
      <c r="AB25" s="12"/>
      <c r="AC25" s="12"/>
      <c r="AD25" s="29">
        <f t="shared" si="0"/>
        <v>12</v>
      </c>
      <c r="AF25" s="19" t="s">
        <v>74</v>
      </c>
      <c r="AG25" s="153">
        <f>+'puntajes brutos - T'!W13</f>
        <v>40</v>
      </c>
    </row>
    <row r="26" spans="1:33" x14ac:dyDescent="0.2">
      <c r="A26" s="28">
        <f t="shared" si="1"/>
        <v>11</v>
      </c>
      <c r="B26" s="12">
        <v>61</v>
      </c>
      <c r="C26" s="12">
        <v>81</v>
      </c>
      <c r="D26" s="12">
        <v>116</v>
      </c>
      <c r="E26" s="12">
        <v>91</v>
      </c>
      <c r="F26" s="12"/>
      <c r="G26" s="12"/>
      <c r="H26" s="12">
        <v>67</v>
      </c>
      <c r="I26" s="12">
        <v>88</v>
      </c>
      <c r="J26" s="12">
        <v>91</v>
      </c>
      <c r="K26" s="12"/>
      <c r="L26" s="12"/>
      <c r="M26" s="12"/>
      <c r="N26" s="12"/>
      <c r="O26" s="12">
        <v>88</v>
      </c>
      <c r="P26" s="12">
        <v>87</v>
      </c>
      <c r="Q26" s="12">
        <v>106</v>
      </c>
      <c r="R26" s="12"/>
      <c r="S26" s="12"/>
      <c r="T26" s="12">
        <v>84</v>
      </c>
      <c r="U26" s="12"/>
      <c r="V26" s="12"/>
      <c r="W26" s="12">
        <v>98</v>
      </c>
      <c r="X26" s="12">
        <v>117</v>
      </c>
      <c r="Y26" s="12">
        <v>95</v>
      </c>
      <c r="Z26" s="12"/>
      <c r="AA26" s="12">
        <v>78</v>
      </c>
      <c r="AB26" s="12"/>
      <c r="AC26" s="12"/>
      <c r="AD26" s="29">
        <f t="shared" si="0"/>
        <v>11</v>
      </c>
      <c r="AF26" s="19" t="s">
        <v>80</v>
      </c>
      <c r="AG26" s="153">
        <f>+'puntajes brutos - T'!W14</f>
        <v>42</v>
      </c>
    </row>
    <row r="27" spans="1:33" x14ac:dyDescent="0.2">
      <c r="A27" s="28">
        <f t="shared" si="1"/>
        <v>10</v>
      </c>
      <c r="B27" s="12">
        <v>58</v>
      </c>
      <c r="C27" s="12">
        <v>76</v>
      </c>
      <c r="D27" s="12">
        <v>108</v>
      </c>
      <c r="E27" s="12">
        <v>86</v>
      </c>
      <c r="F27" s="12">
        <v>96</v>
      </c>
      <c r="G27" s="12"/>
      <c r="H27" s="12">
        <v>63</v>
      </c>
      <c r="I27" s="12">
        <v>84</v>
      </c>
      <c r="J27" s="12">
        <v>86</v>
      </c>
      <c r="K27" s="12"/>
      <c r="L27" s="12"/>
      <c r="M27" s="12"/>
      <c r="N27" s="12"/>
      <c r="O27" s="12">
        <v>83</v>
      </c>
      <c r="P27" s="12">
        <v>82</v>
      </c>
      <c r="Q27" s="12">
        <v>100</v>
      </c>
      <c r="R27" s="12"/>
      <c r="S27" s="12"/>
      <c r="T27" s="12">
        <v>80</v>
      </c>
      <c r="U27" s="12"/>
      <c r="V27" s="12">
        <v>103</v>
      </c>
      <c r="W27" s="12">
        <v>92</v>
      </c>
      <c r="X27" s="12">
        <v>110</v>
      </c>
      <c r="Y27" s="12">
        <v>90</v>
      </c>
      <c r="Z27" s="12"/>
      <c r="AA27" s="12">
        <v>73</v>
      </c>
      <c r="AB27" s="12"/>
      <c r="AC27" s="12"/>
      <c r="AD27" s="29">
        <f t="shared" si="0"/>
        <v>10</v>
      </c>
      <c r="AF27" s="19" t="s">
        <v>85</v>
      </c>
      <c r="AG27" s="153">
        <f>+'puntajes brutos - T'!W15</f>
        <v>39</v>
      </c>
    </row>
    <row r="28" spans="1:33" x14ac:dyDescent="0.2">
      <c r="A28" s="28">
        <f t="shared" si="1"/>
        <v>9</v>
      </c>
      <c r="B28" s="12">
        <v>56</v>
      </c>
      <c r="C28" s="12">
        <v>70</v>
      </c>
      <c r="D28" s="12">
        <v>100</v>
      </c>
      <c r="E28" s="12">
        <v>82</v>
      </c>
      <c r="F28" s="12">
        <v>91</v>
      </c>
      <c r="G28" s="12"/>
      <c r="H28" s="12">
        <v>59</v>
      </c>
      <c r="I28" s="12">
        <v>79</v>
      </c>
      <c r="J28" s="12">
        <v>82</v>
      </c>
      <c r="K28" s="12"/>
      <c r="L28" s="12">
        <v>98</v>
      </c>
      <c r="M28" s="12"/>
      <c r="N28" s="12"/>
      <c r="O28" s="12">
        <v>78</v>
      </c>
      <c r="P28" s="12">
        <v>77</v>
      </c>
      <c r="Q28" s="12">
        <v>94</v>
      </c>
      <c r="R28" s="12">
        <v>96</v>
      </c>
      <c r="S28" s="12">
        <v>70</v>
      </c>
      <c r="T28" s="12">
        <v>76</v>
      </c>
      <c r="U28" s="12">
        <v>120</v>
      </c>
      <c r="V28" s="12">
        <v>96</v>
      </c>
      <c r="W28" s="12">
        <v>87</v>
      </c>
      <c r="X28" s="12">
        <v>103</v>
      </c>
      <c r="Y28" s="12">
        <v>85</v>
      </c>
      <c r="Z28" s="12"/>
      <c r="AA28" s="12">
        <v>68</v>
      </c>
      <c r="AB28" s="12"/>
      <c r="AC28" s="12">
        <v>89</v>
      </c>
      <c r="AD28" s="29">
        <f t="shared" si="0"/>
        <v>9</v>
      </c>
      <c r="AF28" s="19" t="s">
        <v>90</v>
      </c>
      <c r="AG28" s="153">
        <f>+'puntajes brutos - T'!W16</f>
        <v>40</v>
      </c>
    </row>
    <row r="29" spans="1:33" x14ac:dyDescent="0.2">
      <c r="A29" s="28">
        <f t="shared" si="1"/>
        <v>8</v>
      </c>
      <c r="B29" s="12">
        <v>53</v>
      </c>
      <c r="C29" s="12">
        <v>65</v>
      </c>
      <c r="D29" s="12">
        <v>91</v>
      </c>
      <c r="E29" s="12">
        <v>77</v>
      </c>
      <c r="F29" s="12">
        <v>85</v>
      </c>
      <c r="G29" s="12"/>
      <c r="H29" s="12">
        <v>55</v>
      </c>
      <c r="I29" s="12">
        <v>75</v>
      </c>
      <c r="J29" s="12">
        <v>77</v>
      </c>
      <c r="K29" s="12"/>
      <c r="L29" s="12">
        <v>91</v>
      </c>
      <c r="M29" s="12">
        <v>81</v>
      </c>
      <c r="N29" s="12"/>
      <c r="O29" s="12">
        <v>73</v>
      </c>
      <c r="P29" s="12">
        <v>72</v>
      </c>
      <c r="Q29" s="12">
        <v>88</v>
      </c>
      <c r="R29" s="12">
        <v>89</v>
      </c>
      <c r="S29" s="12">
        <v>65</v>
      </c>
      <c r="T29" s="12">
        <v>72</v>
      </c>
      <c r="U29" s="12">
        <v>117</v>
      </c>
      <c r="V29" s="12">
        <v>90</v>
      </c>
      <c r="W29" s="12">
        <v>82</v>
      </c>
      <c r="X29" s="12">
        <v>96</v>
      </c>
      <c r="Y29" s="12">
        <v>80</v>
      </c>
      <c r="Z29" s="12"/>
      <c r="AA29" s="12">
        <v>63</v>
      </c>
      <c r="AB29" s="12">
        <v>77</v>
      </c>
      <c r="AC29" s="12">
        <v>82</v>
      </c>
      <c r="AD29" s="29">
        <f t="shared" si="0"/>
        <v>8</v>
      </c>
      <c r="AF29" s="19" t="s">
        <v>95</v>
      </c>
      <c r="AG29" s="153">
        <f>+'puntajes brutos - T'!W17</f>
        <v>41</v>
      </c>
    </row>
    <row r="30" spans="1:33" x14ac:dyDescent="0.2">
      <c r="A30" s="28">
        <f t="shared" si="1"/>
        <v>7</v>
      </c>
      <c r="B30" s="12">
        <v>50</v>
      </c>
      <c r="C30" s="12">
        <v>59</v>
      </c>
      <c r="D30" s="12">
        <v>83</v>
      </c>
      <c r="E30" s="12">
        <v>72</v>
      </c>
      <c r="F30" s="12">
        <v>79</v>
      </c>
      <c r="G30" s="12"/>
      <c r="H30" s="12">
        <v>51</v>
      </c>
      <c r="I30" s="12">
        <v>70</v>
      </c>
      <c r="J30" s="12">
        <v>72</v>
      </c>
      <c r="K30" s="12">
        <v>78</v>
      </c>
      <c r="L30" s="12">
        <v>84</v>
      </c>
      <c r="M30" s="12">
        <v>74</v>
      </c>
      <c r="N30" s="12"/>
      <c r="O30" s="12">
        <v>67</v>
      </c>
      <c r="P30" s="12">
        <v>67</v>
      </c>
      <c r="Q30" s="12">
        <v>82</v>
      </c>
      <c r="R30" s="12">
        <v>82</v>
      </c>
      <c r="S30" s="12">
        <v>60</v>
      </c>
      <c r="T30" s="12">
        <v>68</v>
      </c>
      <c r="U30" s="12">
        <v>107</v>
      </c>
      <c r="V30" s="12">
        <v>84</v>
      </c>
      <c r="W30" s="12">
        <v>76</v>
      </c>
      <c r="X30" s="12">
        <v>89</v>
      </c>
      <c r="Y30" s="12">
        <v>75</v>
      </c>
      <c r="Z30" s="12"/>
      <c r="AA30" s="12">
        <v>58</v>
      </c>
      <c r="AB30" s="12">
        <v>71</v>
      </c>
      <c r="AC30" s="12">
        <v>76</v>
      </c>
      <c r="AD30" s="29">
        <f t="shared" si="0"/>
        <v>7</v>
      </c>
      <c r="AF30" s="19" t="s">
        <v>100</v>
      </c>
      <c r="AG30" s="153">
        <f>+'puntajes brutos - T'!W18</f>
        <v>42</v>
      </c>
    </row>
    <row r="31" spans="1:33" x14ac:dyDescent="0.2">
      <c r="A31" s="28">
        <f t="shared" si="1"/>
        <v>6</v>
      </c>
      <c r="B31" s="12">
        <v>48</v>
      </c>
      <c r="C31" s="12">
        <v>54</v>
      </c>
      <c r="D31" s="12">
        <v>75</v>
      </c>
      <c r="E31" s="12">
        <v>67</v>
      </c>
      <c r="F31" s="12">
        <v>74</v>
      </c>
      <c r="G31" s="12">
        <v>61</v>
      </c>
      <c r="H31" s="12">
        <v>47</v>
      </c>
      <c r="I31" s="12">
        <v>66</v>
      </c>
      <c r="J31" s="12">
        <v>67</v>
      </c>
      <c r="K31" s="12">
        <v>71</v>
      </c>
      <c r="L31" s="12">
        <v>78</v>
      </c>
      <c r="M31" s="12">
        <v>68</v>
      </c>
      <c r="N31" s="12">
        <v>64</v>
      </c>
      <c r="O31" s="12">
        <v>62</v>
      </c>
      <c r="P31" s="12">
        <v>63</v>
      </c>
      <c r="Q31" s="12">
        <v>76</v>
      </c>
      <c r="R31" s="12">
        <v>76</v>
      </c>
      <c r="S31" s="12">
        <v>56</v>
      </c>
      <c r="T31" s="12">
        <v>64</v>
      </c>
      <c r="U31" s="12">
        <v>98</v>
      </c>
      <c r="V31" s="12">
        <v>78</v>
      </c>
      <c r="W31" s="12">
        <v>71</v>
      </c>
      <c r="X31" s="12">
        <v>82</v>
      </c>
      <c r="Y31" s="12">
        <v>70</v>
      </c>
      <c r="Z31" s="12">
        <v>81</v>
      </c>
      <c r="AA31" s="12">
        <v>53</v>
      </c>
      <c r="AB31" s="12">
        <v>65</v>
      </c>
      <c r="AC31" s="12">
        <v>69</v>
      </c>
      <c r="AD31" s="29">
        <f t="shared" si="0"/>
        <v>6</v>
      </c>
      <c r="AF31" s="19" t="s">
        <v>105</v>
      </c>
      <c r="AG31" s="153">
        <f>+'puntajes brutos - T'!W19</f>
        <v>39</v>
      </c>
    </row>
    <row r="32" spans="1:33" x14ac:dyDescent="0.2">
      <c r="A32" s="28">
        <f t="shared" si="1"/>
        <v>5</v>
      </c>
      <c r="B32" s="12">
        <v>45</v>
      </c>
      <c r="C32" s="12">
        <v>48</v>
      </c>
      <c r="D32" s="12">
        <v>67</v>
      </c>
      <c r="E32" s="12">
        <v>62</v>
      </c>
      <c r="F32" s="12">
        <v>68</v>
      </c>
      <c r="G32" s="12">
        <v>56</v>
      </c>
      <c r="H32" s="12">
        <v>43</v>
      </c>
      <c r="I32" s="12">
        <v>61</v>
      </c>
      <c r="J32" s="12">
        <v>62</v>
      </c>
      <c r="K32" s="12">
        <v>63</v>
      </c>
      <c r="L32" s="12">
        <v>71</v>
      </c>
      <c r="M32" s="12">
        <v>61</v>
      </c>
      <c r="N32" s="12">
        <v>58</v>
      </c>
      <c r="O32" s="12">
        <v>57</v>
      </c>
      <c r="P32" s="12">
        <v>58</v>
      </c>
      <c r="Q32" s="12">
        <v>70</v>
      </c>
      <c r="R32" s="12">
        <v>69</v>
      </c>
      <c r="S32" s="12">
        <v>51</v>
      </c>
      <c r="T32" s="12">
        <v>59</v>
      </c>
      <c r="U32" s="12">
        <v>88</v>
      </c>
      <c r="V32" s="12">
        <v>72</v>
      </c>
      <c r="W32" s="12">
        <v>65</v>
      </c>
      <c r="X32" s="12">
        <v>75</v>
      </c>
      <c r="Y32" s="12">
        <v>65</v>
      </c>
      <c r="Z32" s="12">
        <v>74</v>
      </c>
      <c r="AA32" s="12">
        <v>49</v>
      </c>
      <c r="AB32" s="12">
        <v>59</v>
      </c>
      <c r="AC32" s="12">
        <v>63</v>
      </c>
      <c r="AD32" s="29">
        <f t="shared" si="0"/>
        <v>5</v>
      </c>
      <c r="AF32" s="19" t="s">
        <v>110</v>
      </c>
      <c r="AG32" s="153">
        <f>+'puntajes brutos - T'!W20</f>
        <v>47</v>
      </c>
    </row>
    <row r="33" spans="1:33" x14ac:dyDescent="0.2">
      <c r="A33" s="28">
        <f t="shared" si="1"/>
        <v>4</v>
      </c>
      <c r="B33" s="12">
        <v>42</v>
      </c>
      <c r="C33" s="12">
        <v>43</v>
      </c>
      <c r="D33" s="12">
        <v>59</v>
      </c>
      <c r="E33" s="12">
        <v>58</v>
      </c>
      <c r="F33" s="12">
        <v>62</v>
      </c>
      <c r="G33" s="12">
        <v>51</v>
      </c>
      <c r="H33" s="12">
        <v>40</v>
      </c>
      <c r="I33" s="12">
        <v>57</v>
      </c>
      <c r="J33" s="12">
        <v>57</v>
      </c>
      <c r="K33" s="12">
        <v>55</v>
      </c>
      <c r="L33" s="12">
        <v>65</v>
      </c>
      <c r="M33" s="12">
        <v>55</v>
      </c>
      <c r="N33" s="12">
        <v>52</v>
      </c>
      <c r="O33" s="12">
        <v>51</v>
      </c>
      <c r="P33" s="12">
        <v>53</v>
      </c>
      <c r="Q33" s="12">
        <v>64</v>
      </c>
      <c r="R33" s="12">
        <v>62</v>
      </c>
      <c r="S33" s="12">
        <v>46</v>
      </c>
      <c r="T33" s="12">
        <v>55</v>
      </c>
      <c r="U33" s="12">
        <v>78</v>
      </c>
      <c r="V33" s="12">
        <v>66</v>
      </c>
      <c r="W33" s="12">
        <v>60</v>
      </c>
      <c r="X33" s="12">
        <v>68</v>
      </c>
      <c r="Y33" s="12">
        <v>60</v>
      </c>
      <c r="Z33" s="12">
        <v>66</v>
      </c>
      <c r="AA33" s="12">
        <v>44</v>
      </c>
      <c r="AB33" s="12">
        <v>53</v>
      </c>
      <c r="AC33" s="12">
        <v>56</v>
      </c>
      <c r="AD33" s="29">
        <f t="shared" si="0"/>
        <v>4</v>
      </c>
      <c r="AF33" s="19" t="s">
        <v>115</v>
      </c>
      <c r="AG33" s="153">
        <f>+'puntajes brutos - T'!W21</f>
        <v>56</v>
      </c>
    </row>
    <row r="34" spans="1:33" x14ac:dyDescent="0.2">
      <c r="A34" s="28">
        <f t="shared" si="1"/>
        <v>3</v>
      </c>
      <c r="B34" s="12">
        <v>40</v>
      </c>
      <c r="C34" s="12">
        <v>37</v>
      </c>
      <c r="D34" s="12">
        <v>51</v>
      </c>
      <c r="E34" s="12">
        <v>53</v>
      </c>
      <c r="F34" s="12">
        <v>57</v>
      </c>
      <c r="G34" s="12">
        <v>45</v>
      </c>
      <c r="H34" s="12">
        <v>36</v>
      </c>
      <c r="I34" s="12">
        <v>52</v>
      </c>
      <c r="J34" s="12">
        <v>52</v>
      </c>
      <c r="K34" s="12">
        <v>48</v>
      </c>
      <c r="L34" s="12">
        <v>58</v>
      </c>
      <c r="M34" s="12">
        <v>48</v>
      </c>
      <c r="N34" s="12">
        <v>46</v>
      </c>
      <c r="O34" s="12">
        <v>46</v>
      </c>
      <c r="P34" s="12">
        <v>48</v>
      </c>
      <c r="Q34" s="12">
        <v>58</v>
      </c>
      <c r="R34" s="12">
        <v>55</v>
      </c>
      <c r="S34" s="12">
        <v>41</v>
      </c>
      <c r="T34" s="12">
        <v>51</v>
      </c>
      <c r="U34" s="12">
        <v>69</v>
      </c>
      <c r="V34" s="12">
        <v>60</v>
      </c>
      <c r="W34" s="12">
        <v>55</v>
      </c>
      <c r="X34" s="12">
        <v>61</v>
      </c>
      <c r="Y34" s="12">
        <v>55</v>
      </c>
      <c r="Z34" s="12">
        <v>58</v>
      </c>
      <c r="AA34" s="12">
        <v>39</v>
      </c>
      <c r="AB34" s="12">
        <v>47</v>
      </c>
      <c r="AC34" s="12">
        <v>50</v>
      </c>
      <c r="AD34" s="29">
        <f t="shared" si="0"/>
        <v>3</v>
      </c>
    </row>
    <row r="35" spans="1:33" x14ac:dyDescent="0.2">
      <c r="A35" s="28">
        <f t="shared" si="1"/>
        <v>2</v>
      </c>
      <c r="B35" s="12">
        <v>37</v>
      </c>
      <c r="C35" s="12">
        <v>32</v>
      </c>
      <c r="D35" s="12">
        <v>43</v>
      </c>
      <c r="E35" s="12">
        <v>48</v>
      </c>
      <c r="F35" s="12">
        <v>51</v>
      </c>
      <c r="G35" s="12">
        <v>40</v>
      </c>
      <c r="H35" s="12">
        <v>32</v>
      </c>
      <c r="I35" s="12">
        <v>48</v>
      </c>
      <c r="J35" s="12">
        <v>48</v>
      </c>
      <c r="K35" s="12">
        <v>40</v>
      </c>
      <c r="L35" s="12">
        <v>51</v>
      </c>
      <c r="M35" s="12">
        <v>42</v>
      </c>
      <c r="N35" s="12">
        <v>40</v>
      </c>
      <c r="O35" s="12">
        <v>41</v>
      </c>
      <c r="P35" s="12">
        <v>43</v>
      </c>
      <c r="Q35" s="12">
        <v>52</v>
      </c>
      <c r="R35" s="12">
        <v>48</v>
      </c>
      <c r="S35" s="12">
        <v>36</v>
      </c>
      <c r="T35" s="12">
        <v>47</v>
      </c>
      <c r="U35" s="12">
        <v>59</v>
      </c>
      <c r="V35" s="12">
        <v>54</v>
      </c>
      <c r="W35" s="12">
        <v>49</v>
      </c>
      <c r="X35" s="12">
        <v>54</v>
      </c>
      <c r="Y35" s="12">
        <v>51</v>
      </c>
      <c r="Z35" s="12">
        <v>50</v>
      </c>
      <c r="AA35" s="12">
        <v>34</v>
      </c>
      <c r="AB35" s="12">
        <v>41</v>
      </c>
      <c r="AC35" s="12">
        <v>43</v>
      </c>
      <c r="AD35" s="29">
        <f t="shared" si="0"/>
        <v>2</v>
      </c>
    </row>
    <row r="36" spans="1:33" x14ac:dyDescent="0.2">
      <c r="A36" s="28">
        <f t="shared" si="1"/>
        <v>1</v>
      </c>
      <c r="B36" s="12">
        <v>35</v>
      </c>
      <c r="C36" s="12">
        <v>30</v>
      </c>
      <c r="D36" s="12">
        <v>35</v>
      </c>
      <c r="E36" s="12">
        <v>43</v>
      </c>
      <c r="F36" s="12">
        <v>45</v>
      </c>
      <c r="G36" s="12">
        <v>34</v>
      </c>
      <c r="H36" s="12">
        <v>30</v>
      </c>
      <c r="I36" s="12">
        <v>43</v>
      </c>
      <c r="J36" s="12">
        <v>43</v>
      </c>
      <c r="K36" s="12">
        <v>33</v>
      </c>
      <c r="L36" s="12">
        <v>45</v>
      </c>
      <c r="M36" s="12">
        <v>35</v>
      </c>
      <c r="N36" s="12">
        <v>35</v>
      </c>
      <c r="O36" s="12">
        <v>36</v>
      </c>
      <c r="P36" s="12">
        <v>38</v>
      </c>
      <c r="Q36" s="12">
        <v>46</v>
      </c>
      <c r="R36" s="12">
        <v>41</v>
      </c>
      <c r="S36" s="12">
        <v>32</v>
      </c>
      <c r="T36" s="12">
        <v>43</v>
      </c>
      <c r="U36" s="12">
        <v>50</v>
      </c>
      <c r="V36" s="12">
        <v>48</v>
      </c>
      <c r="W36" s="12">
        <v>44</v>
      </c>
      <c r="X36" s="12">
        <v>47</v>
      </c>
      <c r="Y36" s="12">
        <v>46</v>
      </c>
      <c r="Z36" s="12">
        <v>42</v>
      </c>
      <c r="AA36" s="12">
        <v>30</v>
      </c>
      <c r="AB36" s="12">
        <v>35</v>
      </c>
      <c r="AC36" s="12">
        <v>37</v>
      </c>
      <c r="AD36" s="29">
        <f t="shared" si="0"/>
        <v>1</v>
      </c>
    </row>
    <row r="37" spans="1:33" x14ac:dyDescent="0.2">
      <c r="A37" s="28">
        <f t="shared" si="1"/>
        <v>0</v>
      </c>
      <c r="B37" s="12">
        <v>32</v>
      </c>
      <c r="C37" s="12"/>
      <c r="D37" s="12">
        <v>30</v>
      </c>
      <c r="E37" s="12">
        <v>38</v>
      </c>
      <c r="F37" s="12">
        <v>40</v>
      </c>
      <c r="G37" s="12">
        <v>30</v>
      </c>
      <c r="H37" s="12"/>
      <c r="I37" s="12">
        <v>38</v>
      </c>
      <c r="J37" s="12">
        <v>38</v>
      </c>
      <c r="K37" s="12">
        <v>30</v>
      </c>
      <c r="L37" s="12">
        <v>38</v>
      </c>
      <c r="M37" s="12">
        <v>30</v>
      </c>
      <c r="N37" s="12">
        <v>30</v>
      </c>
      <c r="O37" s="12">
        <v>30</v>
      </c>
      <c r="P37" s="12">
        <v>34</v>
      </c>
      <c r="Q37" s="12">
        <v>40</v>
      </c>
      <c r="R37" s="12">
        <v>34</v>
      </c>
      <c r="S37" s="12">
        <v>30</v>
      </c>
      <c r="T37" s="12">
        <v>39</v>
      </c>
      <c r="U37" s="12">
        <v>40</v>
      </c>
      <c r="V37" s="12">
        <v>42</v>
      </c>
      <c r="W37" s="12">
        <v>39</v>
      </c>
      <c r="X37" s="12">
        <v>40</v>
      </c>
      <c r="Y37" s="12">
        <v>41</v>
      </c>
      <c r="Z37" s="12">
        <v>35</v>
      </c>
      <c r="AA37" s="12"/>
      <c r="AB37" s="12">
        <v>30</v>
      </c>
      <c r="AC37" s="12">
        <v>30</v>
      </c>
      <c r="AD37" s="29">
        <f t="shared" si="0"/>
        <v>0</v>
      </c>
    </row>
    <row r="38" spans="1:33" ht="12.75" thickBo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40"/>
    </row>
    <row r="39" spans="1:33" s="165" customFormat="1" ht="24" customHeight="1" thickBot="1" x14ac:dyDescent="0.25">
      <c r="A39" s="161" t="s">
        <v>168</v>
      </c>
      <c r="B39" s="164" t="s">
        <v>32</v>
      </c>
      <c r="C39" s="164" t="s">
        <v>40</v>
      </c>
      <c r="D39" s="164" t="s">
        <v>49</v>
      </c>
      <c r="E39" s="164" t="s">
        <v>57</v>
      </c>
      <c r="F39" s="164" t="s">
        <v>65</v>
      </c>
      <c r="G39" s="164" t="s">
        <v>73</v>
      </c>
      <c r="H39" s="164" t="s">
        <v>79</v>
      </c>
      <c r="I39" s="164" t="s">
        <v>84</v>
      </c>
      <c r="J39" s="164" t="s">
        <v>89</v>
      </c>
      <c r="K39" s="164" t="s">
        <v>94</v>
      </c>
      <c r="L39" s="164" t="s">
        <v>99</v>
      </c>
      <c r="M39" s="164" t="s">
        <v>104</v>
      </c>
      <c r="N39" s="164" t="s">
        <v>109</v>
      </c>
      <c r="O39" s="164" t="s">
        <v>114</v>
      </c>
      <c r="P39" s="164" t="s">
        <v>33</v>
      </c>
      <c r="Q39" s="164" t="s">
        <v>41</v>
      </c>
      <c r="R39" s="164" t="s">
        <v>50</v>
      </c>
      <c r="S39" s="164" t="s">
        <v>58</v>
      </c>
      <c r="T39" s="164" t="s">
        <v>66</v>
      </c>
      <c r="U39" s="164" t="s">
        <v>74</v>
      </c>
      <c r="V39" s="164" t="s">
        <v>80</v>
      </c>
      <c r="W39" s="164" t="s">
        <v>85</v>
      </c>
      <c r="X39" s="164" t="s">
        <v>90</v>
      </c>
      <c r="Y39" s="164" t="s">
        <v>95</v>
      </c>
      <c r="Z39" s="164" t="s">
        <v>100</v>
      </c>
      <c r="AA39" s="164" t="s">
        <v>105</v>
      </c>
      <c r="AB39" s="164" t="s">
        <v>110</v>
      </c>
      <c r="AC39" s="164" t="s">
        <v>115</v>
      </c>
      <c r="AD39" s="160" t="s">
        <v>168</v>
      </c>
    </row>
  </sheetData>
  <mergeCells count="1">
    <mergeCell ref="J2:V2"/>
  </mergeCells>
  <phoneticPr fontId="0" type="noConversion"/>
  <pageMargins left="0.75" right="0.75" top="0.59055118110236227" bottom="1" header="0" footer="0.51181102362204722"/>
  <pageSetup paperSize="9" scale="70" orientation="landscape" r:id="rId1"/>
  <headerFooter alignWithMargins="0"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39"/>
  <sheetViews>
    <sheetView workbookViewId="0">
      <selection activeCell="F8" sqref="F8"/>
    </sheetView>
  </sheetViews>
  <sheetFormatPr baseColWidth="10" defaultColWidth="11.42578125" defaultRowHeight="12" x14ac:dyDescent="0.2"/>
  <cols>
    <col min="1" max="1" width="7.42578125" style="10" customWidth="1"/>
    <col min="2" max="29" width="6.7109375" style="10" customWidth="1"/>
    <col min="30" max="30" width="7.42578125" style="10" customWidth="1"/>
    <col min="31" max="31" width="5" style="10" customWidth="1"/>
    <col min="32" max="32" width="7.140625" style="10" customWidth="1"/>
    <col min="33" max="33" width="8" style="10" customWidth="1"/>
    <col min="34" max="16384" width="11.42578125" style="10"/>
  </cols>
  <sheetData>
    <row r="2" spans="1:33" ht="18" customHeight="1" x14ac:dyDescent="0.2">
      <c r="K2" s="203" t="s">
        <v>169</v>
      </c>
      <c r="L2" s="203"/>
      <c r="M2" s="203"/>
      <c r="N2" s="203"/>
      <c r="O2" s="203"/>
      <c r="P2" s="203"/>
      <c r="Q2" s="203"/>
      <c r="R2" s="203"/>
      <c r="S2" s="203"/>
      <c r="T2" s="203"/>
    </row>
    <row r="3" spans="1:33" ht="12.75" thickBot="1" x14ac:dyDescent="0.25"/>
    <row r="4" spans="1:33" s="148" customFormat="1" ht="36" customHeight="1" thickBot="1" x14ac:dyDescent="0.25">
      <c r="A4" s="156" t="s">
        <v>168</v>
      </c>
      <c r="B4" s="157" t="s">
        <v>32</v>
      </c>
      <c r="C4" s="157" t="s">
        <v>40</v>
      </c>
      <c r="D4" s="157" t="s">
        <v>49</v>
      </c>
      <c r="E4" s="157" t="s">
        <v>57</v>
      </c>
      <c r="F4" s="157" t="s">
        <v>65</v>
      </c>
      <c r="G4" s="157" t="s">
        <v>73</v>
      </c>
      <c r="H4" s="157" t="s">
        <v>79</v>
      </c>
      <c r="I4" s="157" t="s">
        <v>84</v>
      </c>
      <c r="J4" s="157" t="s">
        <v>89</v>
      </c>
      <c r="K4" s="157" t="s">
        <v>94</v>
      </c>
      <c r="L4" s="157" t="s">
        <v>99</v>
      </c>
      <c r="M4" s="157" t="s">
        <v>104</v>
      </c>
      <c r="N4" s="157" t="s">
        <v>109</v>
      </c>
      <c r="O4" s="157" t="s">
        <v>114</v>
      </c>
      <c r="P4" s="157" t="s">
        <v>33</v>
      </c>
      <c r="Q4" s="157" t="s">
        <v>41</v>
      </c>
      <c r="R4" s="157" t="s">
        <v>50</v>
      </c>
      <c r="S4" s="157" t="s">
        <v>58</v>
      </c>
      <c r="T4" s="157" t="s">
        <v>66</v>
      </c>
      <c r="U4" s="157" t="s">
        <v>74</v>
      </c>
      <c r="V4" s="157" t="s">
        <v>80</v>
      </c>
      <c r="W4" s="157" t="s">
        <v>85</v>
      </c>
      <c r="X4" s="157" t="s">
        <v>90</v>
      </c>
      <c r="Y4" s="157" t="s">
        <v>95</v>
      </c>
      <c r="Z4" s="157" t="s">
        <v>100</v>
      </c>
      <c r="AA4" s="157" t="s">
        <v>105</v>
      </c>
      <c r="AB4" s="157" t="s">
        <v>110</v>
      </c>
      <c r="AC4" s="157" t="s">
        <v>115</v>
      </c>
      <c r="AD4" s="156" t="s">
        <v>168</v>
      </c>
    </row>
    <row r="5" spans="1:33" x14ac:dyDescent="0.2">
      <c r="A5" s="28">
        <v>32</v>
      </c>
      <c r="B5" s="12">
        <v>108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9">
        <v>32</v>
      </c>
    </row>
    <row r="6" spans="1:33" x14ac:dyDescent="0.2">
      <c r="A6" s="28">
        <f>+A5-1</f>
        <v>31</v>
      </c>
      <c r="B6" s="12">
        <v>105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9">
        <f>+AD5-1</f>
        <v>31</v>
      </c>
      <c r="AF6" s="19" t="s">
        <v>32</v>
      </c>
      <c r="AG6" s="10">
        <f>+'puntajes brutos - T'!T8</f>
        <v>48</v>
      </c>
    </row>
    <row r="7" spans="1:33" x14ac:dyDescent="0.2">
      <c r="A7" s="28">
        <f t="shared" ref="A7:A37" si="0">+A6-1</f>
        <v>30</v>
      </c>
      <c r="B7" s="12">
        <v>103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29">
        <f t="shared" ref="AD7:AD37" si="1">+AD6-1</f>
        <v>30</v>
      </c>
      <c r="AF7" s="19" t="s">
        <v>40</v>
      </c>
      <c r="AG7" s="19">
        <f>+'puntajes brutos - T'!T9</f>
        <v>30</v>
      </c>
    </row>
    <row r="8" spans="1:33" x14ac:dyDescent="0.2">
      <c r="A8" s="28">
        <f t="shared" si="0"/>
        <v>29</v>
      </c>
      <c r="B8" s="12">
        <v>101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9">
        <f t="shared" si="1"/>
        <v>29</v>
      </c>
      <c r="AF8" s="19" t="s">
        <v>49</v>
      </c>
      <c r="AG8" s="19">
        <f>+'puntajes brutos - T'!T10</f>
        <v>48</v>
      </c>
    </row>
    <row r="9" spans="1:33" x14ac:dyDescent="0.2">
      <c r="A9" s="28">
        <f t="shared" si="0"/>
        <v>28</v>
      </c>
      <c r="B9" s="12">
        <v>98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29">
        <f t="shared" si="1"/>
        <v>28</v>
      </c>
      <c r="AF9" s="19" t="s">
        <v>57</v>
      </c>
      <c r="AG9" s="19">
        <f>+'puntajes brutos - T'!T11</f>
        <v>38</v>
      </c>
    </row>
    <row r="10" spans="1:33" x14ac:dyDescent="0.2">
      <c r="A10" s="28">
        <f t="shared" si="0"/>
        <v>27</v>
      </c>
      <c r="B10" s="12">
        <v>96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29">
        <f t="shared" si="1"/>
        <v>27</v>
      </c>
      <c r="AF10" s="19" t="s">
        <v>65</v>
      </c>
      <c r="AG10" s="19">
        <f>+'puntajes brutos - T'!T12</f>
        <v>42</v>
      </c>
    </row>
    <row r="11" spans="1:33" x14ac:dyDescent="0.2">
      <c r="A11" s="28">
        <f t="shared" si="0"/>
        <v>26</v>
      </c>
      <c r="B11" s="12">
        <v>94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9">
        <f t="shared" si="1"/>
        <v>26</v>
      </c>
      <c r="AF11" s="19" t="s">
        <v>73</v>
      </c>
      <c r="AG11" s="19">
        <f>+'puntajes brutos - T'!T13</f>
        <v>56</v>
      </c>
    </row>
    <row r="12" spans="1:33" x14ac:dyDescent="0.2">
      <c r="A12" s="28">
        <f t="shared" si="0"/>
        <v>25</v>
      </c>
      <c r="B12" s="12">
        <v>91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9">
        <f t="shared" si="1"/>
        <v>25</v>
      </c>
      <c r="AF12" s="19" t="s">
        <v>79</v>
      </c>
      <c r="AG12" s="10">
        <f>+'puntajes brutos - T'!T14</f>
        <v>59</v>
      </c>
    </row>
    <row r="13" spans="1:33" x14ac:dyDescent="0.2">
      <c r="A13" s="28">
        <f t="shared" si="0"/>
        <v>24</v>
      </c>
      <c r="B13" s="12">
        <v>89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9">
        <f t="shared" si="1"/>
        <v>24</v>
      </c>
      <c r="AF13" s="19" t="s">
        <v>84</v>
      </c>
      <c r="AG13" s="10">
        <f>+'puntajes brutos - T'!T15</f>
        <v>43</v>
      </c>
    </row>
    <row r="14" spans="1:33" x14ac:dyDescent="0.2">
      <c r="A14" s="28">
        <f t="shared" si="0"/>
        <v>23</v>
      </c>
      <c r="B14" s="12">
        <v>86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9">
        <f t="shared" si="1"/>
        <v>23</v>
      </c>
      <c r="AF14" s="19" t="s">
        <v>89</v>
      </c>
      <c r="AG14" s="10">
        <f>+'puntajes brutos - T'!T16</f>
        <v>37</v>
      </c>
    </row>
    <row r="15" spans="1:33" x14ac:dyDescent="0.2">
      <c r="A15" s="28">
        <f t="shared" si="0"/>
        <v>22</v>
      </c>
      <c r="B15" s="12">
        <v>84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9">
        <f t="shared" si="1"/>
        <v>22</v>
      </c>
      <c r="AF15" s="19" t="s">
        <v>94</v>
      </c>
      <c r="AG15" s="10">
        <f>+'puntajes brutos - T'!T17</f>
        <v>31</v>
      </c>
    </row>
    <row r="16" spans="1:33" x14ac:dyDescent="0.2">
      <c r="A16" s="28">
        <f t="shared" si="0"/>
        <v>21</v>
      </c>
      <c r="B16" s="12">
        <v>82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>
        <v>119</v>
      </c>
      <c r="U16" s="12"/>
      <c r="V16" s="12"/>
      <c r="W16" s="12"/>
      <c r="X16" s="12"/>
      <c r="Y16" s="12"/>
      <c r="Z16" s="12"/>
      <c r="AA16" s="12"/>
      <c r="AB16" s="12"/>
      <c r="AC16" s="12"/>
      <c r="AD16" s="29">
        <f t="shared" si="1"/>
        <v>21</v>
      </c>
      <c r="AF16" s="19" t="s">
        <v>99</v>
      </c>
      <c r="AG16" s="10">
        <f>+'puntajes brutos - T'!T18</f>
        <v>38</v>
      </c>
    </row>
    <row r="17" spans="1:33" x14ac:dyDescent="0.2">
      <c r="A17" s="28">
        <f t="shared" si="0"/>
        <v>20</v>
      </c>
      <c r="B17" s="12">
        <v>79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>
        <v>115</v>
      </c>
      <c r="U17" s="12"/>
      <c r="V17" s="12"/>
      <c r="W17" s="12"/>
      <c r="X17" s="12"/>
      <c r="Y17" s="12"/>
      <c r="Z17" s="12"/>
      <c r="AA17" s="12"/>
      <c r="AB17" s="12"/>
      <c r="AC17" s="12"/>
      <c r="AD17" s="29">
        <f t="shared" si="1"/>
        <v>20</v>
      </c>
      <c r="AF17" s="19" t="s">
        <v>104</v>
      </c>
      <c r="AG17" s="10">
        <f>+'puntajes brutos - T'!T19</f>
        <v>62</v>
      </c>
    </row>
    <row r="18" spans="1:33" x14ac:dyDescent="0.2">
      <c r="A18" s="28">
        <f t="shared" si="0"/>
        <v>19</v>
      </c>
      <c r="B18" s="12">
        <v>77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>
        <v>111</v>
      </c>
      <c r="U18" s="12"/>
      <c r="V18" s="12"/>
      <c r="W18" s="12"/>
      <c r="X18" s="12"/>
      <c r="Y18" s="12"/>
      <c r="Z18" s="12"/>
      <c r="AA18" s="12"/>
      <c r="AB18" s="12"/>
      <c r="AC18" s="12"/>
      <c r="AD18" s="29">
        <f t="shared" si="1"/>
        <v>19</v>
      </c>
      <c r="AF18" s="19" t="s">
        <v>109</v>
      </c>
      <c r="AG18" s="10">
        <f>+'puntajes brutos - T'!T20</f>
        <v>54</v>
      </c>
    </row>
    <row r="19" spans="1:33" x14ac:dyDescent="0.2">
      <c r="A19" s="28">
        <f t="shared" si="0"/>
        <v>18</v>
      </c>
      <c r="B19" s="12">
        <v>75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>
        <v>108</v>
      </c>
      <c r="U19" s="12"/>
      <c r="V19" s="12"/>
      <c r="W19" s="12"/>
      <c r="X19" s="12"/>
      <c r="Y19" s="12">
        <v>120</v>
      </c>
      <c r="Z19" s="12"/>
      <c r="AA19" s="12"/>
      <c r="AB19" s="12"/>
      <c r="AC19" s="12"/>
      <c r="AD19" s="29">
        <f t="shared" si="1"/>
        <v>18</v>
      </c>
      <c r="AF19" s="19" t="s">
        <v>114</v>
      </c>
      <c r="AG19" s="10">
        <f>+'puntajes brutos - T'!T21</f>
        <v>35</v>
      </c>
    </row>
    <row r="20" spans="1:33" x14ac:dyDescent="0.2">
      <c r="A20" s="28">
        <f t="shared" si="0"/>
        <v>17</v>
      </c>
      <c r="B20" s="12">
        <v>72</v>
      </c>
      <c r="C20" s="12"/>
      <c r="D20" s="12"/>
      <c r="E20" s="12"/>
      <c r="F20" s="12"/>
      <c r="G20" s="12"/>
      <c r="H20" s="12"/>
      <c r="I20" s="12"/>
      <c r="J20" s="12">
        <v>105</v>
      </c>
      <c r="K20" s="12"/>
      <c r="L20" s="12"/>
      <c r="M20" s="12"/>
      <c r="N20" s="12"/>
      <c r="O20" s="12"/>
      <c r="P20" s="12"/>
      <c r="Q20" s="12"/>
      <c r="R20" s="12"/>
      <c r="S20" s="12"/>
      <c r="T20" s="12">
        <v>104</v>
      </c>
      <c r="U20" s="12"/>
      <c r="V20" s="12"/>
      <c r="W20" s="12"/>
      <c r="X20" s="12"/>
      <c r="Y20" s="12">
        <v>118</v>
      </c>
      <c r="Z20" s="12"/>
      <c r="AA20" s="12"/>
      <c r="AB20" s="12"/>
      <c r="AC20" s="12"/>
      <c r="AD20" s="29">
        <f t="shared" si="1"/>
        <v>17</v>
      </c>
      <c r="AF20" s="19" t="s">
        <v>33</v>
      </c>
      <c r="AG20" s="10">
        <f>+'puntajes brutos - T'!X8</f>
        <v>34</v>
      </c>
    </row>
    <row r="21" spans="1:33" x14ac:dyDescent="0.2">
      <c r="A21" s="28">
        <f t="shared" si="0"/>
        <v>16</v>
      </c>
      <c r="B21" s="12">
        <v>70</v>
      </c>
      <c r="C21" s="12"/>
      <c r="D21" s="12"/>
      <c r="E21" s="12"/>
      <c r="F21" s="12"/>
      <c r="G21" s="12"/>
      <c r="H21" s="12"/>
      <c r="I21" s="12"/>
      <c r="J21" s="12">
        <v>101</v>
      </c>
      <c r="K21" s="12"/>
      <c r="L21" s="12"/>
      <c r="M21" s="12"/>
      <c r="N21" s="12"/>
      <c r="O21" s="12"/>
      <c r="P21" s="12"/>
      <c r="Q21" s="12"/>
      <c r="R21" s="12"/>
      <c r="S21" s="12"/>
      <c r="T21" s="12">
        <v>100</v>
      </c>
      <c r="U21" s="12"/>
      <c r="V21" s="12"/>
      <c r="W21" s="12"/>
      <c r="X21" s="12"/>
      <c r="Y21" s="12">
        <v>113</v>
      </c>
      <c r="Z21" s="12"/>
      <c r="AA21" s="12"/>
      <c r="AB21" s="12"/>
      <c r="AC21" s="12"/>
      <c r="AD21" s="29">
        <f t="shared" si="1"/>
        <v>16</v>
      </c>
      <c r="AF21" s="19" t="s">
        <v>41</v>
      </c>
      <c r="AG21" s="10">
        <f>+'puntajes brutos - T'!X9</f>
        <v>45</v>
      </c>
    </row>
    <row r="22" spans="1:33" x14ac:dyDescent="0.2">
      <c r="A22" s="28">
        <f t="shared" si="0"/>
        <v>15</v>
      </c>
      <c r="B22" s="12">
        <v>67</v>
      </c>
      <c r="C22" s="12"/>
      <c r="D22" s="12"/>
      <c r="E22" s="12">
        <v>106</v>
      </c>
      <c r="F22" s="12"/>
      <c r="G22" s="12"/>
      <c r="H22" s="12"/>
      <c r="I22" s="12">
        <v>99</v>
      </c>
      <c r="J22" s="12">
        <v>97</v>
      </c>
      <c r="K22" s="12"/>
      <c r="L22" s="12"/>
      <c r="M22" s="12"/>
      <c r="N22" s="12"/>
      <c r="O22" s="12"/>
      <c r="P22" s="12"/>
      <c r="Q22" s="12"/>
      <c r="R22" s="12"/>
      <c r="S22" s="12"/>
      <c r="T22" s="12">
        <v>96</v>
      </c>
      <c r="U22" s="12"/>
      <c r="V22" s="12"/>
      <c r="W22" s="12"/>
      <c r="X22" s="12"/>
      <c r="Y22" s="12">
        <v>109</v>
      </c>
      <c r="Z22" s="12"/>
      <c r="AA22" s="12"/>
      <c r="AB22" s="12"/>
      <c r="AC22" s="12"/>
      <c r="AD22" s="29">
        <f t="shared" si="1"/>
        <v>15</v>
      </c>
      <c r="AF22" s="19" t="s">
        <v>50</v>
      </c>
      <c r="AG22" s="10">
        <f>+'puntajes brutos - T'!X10</f>
        <v>34</v>
      </c>
    </row>
    <row r="23" spans="1:33" x14ac:dyDescent="0.2">
      <c r="A23" s="28">
        <f t="shared" si="0"/>
        <v>14</v>
      </c>
      <c r="B23" s="12">
        <v>65</v>
      </c>
      <c r="C23" s="12">
        <v>95</v>
      </c>
      <c r="D23" s="12"/>
      <c r="E23" s="12">
        <v>102</v>
      </c>
      <c r="F23" s="12"/>
      <c r="G23" s="12"/>
      <c r="H23" s="12"/>
      <c r="I23" s="12">
        <v>95</v>
      </c>
      <c r="J23" s="12">
        <v>93</v>
      </c>
      <c r="K23" s="12"/>
      <c r="L23" s="12"/>
      <c r="M23" s="12"/>
      <c r="N23" s="12"/>
      <c r="O23" s="12"/>
      <c r="P23" s="12"/>
      <c r="Q23" s="12">
        <v>120</v>
      </c>
      <c r="R23" s="12"/>
      <c r="S23" s="12"/>
      <c r="T23" s="12">
        <v>92</v>
      </c>
      <c r="U23" s="12"/>
      <c r="V23" s="12"/>
      <c r="W23" s="12">
        <v>111</v>
      </c>
      <c r="X23" s="12"/>
      <c r="Y23" s="12">
        <v>104</v>
      </c>
      <c r="Z23" s="12"/>
      <c r="AA23" s="12"/>
      <c r="AB23" s="12"/>
      <c r="AC23" s="12"/>
      <c r="AD23" s="29">
        <f t="shared" si="1"/>
        <v>14</v>
      </c>
      <c r="AF23" s="19" t="s">
        <v>58</v>
      </c>
      <c r="AG23" s="10">
        <f>+'puntajes brutos - T'!X11</f>
        <v>65</v>
      </c>
    </row>
    <row r="24" spans="1:33" x14ac:dyDescent="0.2">
      <c r="A24" s="28">
        <f t="shared" si="0"/>
        <v>13</v>
      </c>
      <c r="B24" s="12">
        <v>63</v>
      </c>
      <c r="C24" s="12">
        <v>90</v>
      </c>
      <c r="D24" s="12"/>
      <c r="E24" s="12">
        <v>97</v>
      </c>
      <c r="F24" s="12"/>
      <c r="G24" s="12"/>
      <c r="H24" s="12"/>
      <c r="I24" s="12">
        <v>91</v>
      </c>
      <c r="J24" s="12">
        <v>89</v>
      </c>
      <c r="K24" s="12"/>
      <c r="L24" s="12"/>
      <c r="M24" s="12"/>
      <c r="N24" s="12"/>
      <c r="O24" s="12">
        <v>97</v>
      </c>
      <c r="P24" s="12"/>
      <c r="Q24" s="12">
        <v>117</v>
      </c>
      <c r="R24" s="12"/>
      <c r="S24" s="12"/>
      <c r="T24" s="12">
        <v>88</v>
      </c>
      <c r="U24" s="12"/>
      <c r="V24" s="12"/>
      <c r="W24" s="12">
        <v>106</v>
      </c>
      <c r="X24" s="12"/>
      <c r="Y24" s="12">
        <v>100</v>
      </c>
      <c r="Z24" s="12"/>
      <c r="AA24" s="12"/>
      <c r="AB24" s="12"/>
      <c r="AC24" s="12"/>
      <c r="AD24" s="29">
        <f t="shared" si="1"/>
        <v>13</v>
      </c>
      <c r="AF24" s="19" t="s">
        <v>66</v>
      </c>
      <c r="AG24" s="10">
        <f>+'puntajes brutos - T'!X12</f>
        <v>46</v>
      </c>
    </row>
    <row r="25" spans="1:33" x14ac:dyDescent="0.2">
      <c r="A25" s="28">
        <f t="shared" si="0"/>
        <v>12</v>
      </c>
      <c r="B25" s="12">
        <v>60</v>
      </c>
      <c r="C25" s="12">
        <v>84</v>
      </c>
      <c r="D25" s="12"/>
      <c r="E25" s="12">
        <v>93</v>
      </c>
      <c r="F25" s="12"/>
      <c r="G25" s="12"/>
      <c r="H25" s="12">
        <v>71</v>
      </c>
      <c r="I25" s="12">
        <v>87</v>
      </c>
      <c r="J25" s="12">
        <v>85</v>
      </c>
      <c r="K25" s="12"/>
      <c r="L25" s="12"/>
      <c r="M25" s="12"/>
      <c r="N25" s="12"/>
      <c r="O25" s="12">
        <v>92</v>
      </c>
      <c r="P25" s="12">
        <v>92</v>
      </c>
      <c r="Q25" s="12">
        <v>111</v>
      </c>
      <c r="R25" s="12"/>
      <c r="S25" s="12"/>
      <c r="T25" s="12">
        <v>84</v>
      </c>
      <c r="U25" s="12"/>
      <c r="V25" s="12"/>
      <c r="W25" s="12">
        <v>100</v>
      </c>
      <c r="X25" s="12"/>
      <c r="Y25" s="12">
        <v>95</v>
      </c>
      <c r="Z25" s="12"/>
      <c r="AA25" s="12"/>
      <c r="AB25" s="12"/>
      <c r="AC25" s="12"/>
      <c r="AD25" s="29">
        <f t="shared" si="1"/>
        <v>12</v>
      </c>
      <c r="AF25" s="19" t="s">
        <v>74</v>
      </c>
      <c r="AG25" s="10">
        <f>+'puntajes brutos - T'!X13</f>
        <v>40</v>
      </c>
    </row>
    <row r="26" spans="1:33" x14ac:dyDescent="0.2">
      <c r="A26" s="28">
        <f t="shared" si="0"/>
        <v>11</v>
      </c>
      <c r="B26" s="12">
        <v>58</v>
      </c>
      <c r="C26" s="12">
        <v>79</v>
      </c>
      <c r="D26" s="12">
        <v>107</v>
      </c>
      <c r="E26" s="12">
        <v>88</v>
      </c>
      <c r="F26" s="12"/>
      <c r="G26" s="12"/>
      <c r="H26" s="12">
        <v>67</v>
      </c>
      <c r="I26" s="12">
        <v>83</v>
      </c>
      <c r="J26" s="12">
        <v>81</v>
      </c>
      <c r="K26" s="12"/>
      <c r="L26" s="12"/>
      <c r="M26" s="12"/>
      <c r="N26" s="12"/>
      <c r="O26" s="12">
        <v>86</v>
      </c>
      <c r="P26" s="12">
        <v>87</v>
      </c>
      <c r="Q26" s="12">
        <v>105</v>
      </c>
      <c r="R26" s="12"/>
      <c r="S26" s="12"/>
      <c r="T26" s="12">
        <v>81</v>
      </c>
      <c r="U26" s="12"/>
      <c r="V26" s="12"/>
      <c r="W26" s="12">
        <v>95</v>
      </c>
      <c r="X26" s="12">
        <v>110</v>
      </c>
      <c r="Y26" s="12">
        <v>91</v>
      </c>
      <c r="Z26" s="12"/>
      <c r="AA26" s="12">
        <v>80</v>
      </c>
      <c r="AB26" s="12"/>
      <c r="AC26" s="12"/>
      <c r="AD26" s="29">
        <f t="shared" si="1"/>
        <v>11</v>
      </c>
      <c r="AF26" s="19" t="s">
        <v>80</v>
      </c>
      <c r="AG26" s="10">
        <f>+'puntajes brutos - T'!X14</f>
        <v>43</v>
      </c>
    </row>
    <row r="27" spans="1:33" x14ac:dyDescent="0.2">
      <c r="A27" s="28">
        <f t="shared" si="0"/>
        <v>10</v>
      </c>
      <c r="B27" s="12">
        <v>56</v>
      </c>
      <c r="C27" s="12">
        <v>73</v>
      </c>
      <c r="D27" s="12">
        <v>100</v>
      </c>
      <c r="E27" s="12">
        <v>84</v>
      </c>
      <c r="F27" s="12">
        <v>89</v>
      </c>
      <c r="G27" s="12"/>
      <c r="H27" s="12">
        <v>63</v>
      </c>
      <c r="I27" s="12">
        <v>79</v>
      </c>
      <c r="J27" s="12">
        <v>77</v>
      </c>
      <c r="K27" s="12"/>
      <c r="L27" s="12"/>
      <c r="M27" s="12"/>
      <c r="N27" s="12"/>
      <c r="O27" s="12">
        <v>81</v>
      </c>
      <c r="P27" s="12">
        <v>82</v>
      </c>
      <c r="Q27" s="12">
        <v>99</v>
      </c>
      <c r="R27" s="12"/>
      <c r="S27" s="12"/>
      <c r="T27" s="12">
        <v>77</v>
      </c>
      <c r="U27" s="12"/>
      <c r="V27" s="12">
        <v>104</v>
      </c>
      <c r="W27" s="12">
        <v>90</v>
      </c>
      <c r="X27" s="12">
        <v>104</v>
      </c>
      <c r="Y27" s="12">
        <v>86</v>
      </c>
      <c r="Z27" s="12"/>
      <c r="AA27" s="12">
        <v>75</v>
      </c>
      <c r="AB27" s="12"/>
      <c r="AC27" s="12"/>
      <c r="AD27" s="29">
        <f t="shared" si="1"/>
        <v>10</v>
      </c>
      <c r="AF27" s="19" t="s">
        <v>85</v>
      </c>
      <c r="AG27" s="10">
        <f>+'puntajes brutos - T'!X15</f>
        <v>39</v>
      </c>
    </row>
    <row r="28" spans="1:33" x14ac:dyDescent="0.2">
      <c r="A28" s="28">
        <f t="shared" si="0"/>
        <v>9</v>
      </c>
      <c r="B28" s="12">
        <v>53</v>
      </c>
      <c r="C28" s="12">
        <v>68</v>
      </c>
      <c r="D28" s="12">
        <v>93</v>
      </c>
      <c r="E28" s="12">
        <v>79</v>
      </c>
      <c r="F28" s="12">
        <v>83</v>
      </c>
      <c r="G28" s="12"/>
      <c r="H28" s="12">
        <v>59</v>
      </c>
      <c r="I28" s="12">
        <v>75</v>
      </c>
      <c r="J28" s="12">
        <v>73</v>
      </c>
      <c r="K28" s="12"/>
      <c r="L28" s="12">
        <v>92</v>
      </c>
      <c r="M28" s="12"/>
      <c r="N28" s="12"/>
      <c r="O28" s="12">
        <v>76</v>
      </c>
      <c r="P28" s="12">
        <v>77</v>
      </c>
      <c r="Q28" s="12">
        <v>93</v>
      </c>
      <c r="R28" s="12">
        <v>91</v>
      </c>
      <c r="S28" s="12">
        <v>69</v>
      </c>
      <c r="T28" s="12">
        <v>73</v>
      </c>
      <c r="U28" s="12">
        <v>120</v>
      </c>
      <c r="V28" s="12">
        <v>98</v>
      </c>
      <c r="W28" s="12">
        <v>85</v>
      </c>
      <c r="X28" s="12">
        <v>97</v>
      </c>
      <c r="Y28" s="12">
        <v>81</v>
      </c>
      <c r="Z28" s="12"/>
      <c r="AA28" s="12">
        <v>70</v>
      </c>
      <c r="AB28" s="12"/>
      <c r="AC28" s="12">
        <v>86</v>
      </c>
      <c r="AD28" s="29">
        <f t="shared" si="1"/>
        <v>9</v>
      </c>
      <c r="AF28" s="19" t="s">
        <v>90</v>
      </c>
      <c r="AG28" s="10">
        <f>+'puntajes brutos - T'!X16</f>
        <v>40</v>
      </c>
    </row>
    <row r="29" spans="1:33" x14ac:dyDescent="0.2">
      <c r="A29" s="28">
        <f t="shared" si="0"/>
        <v>8</v>
      </c>
      <c r="B29" s="12">
        <v>51</v>
      </c>
      <c r="C29" s="12">
        <v>62</v>
      </c>
      <c r="D29" s="12">
        <v>85</v>
      </c>
      <c r="E29" s="12">
        <v>75</v>
      </c>
      <c r="F29" s="12">
        <v>78</v>
      </c>
      <c r="G29" s="12"/>
      <c r="H29" s="12">
        <v>55</v>
      </c>
      <c r="I29" s="12">
        <v>71</v>
      </c>
      <c r="J29" s="12">
        <v>69</v>
      </c>
      <c r="K29" s="12"/>
      <c r="L29" s="12">
        <v>86</v>
      </c>
      <c r="M29" s="12">
        <v>92</v>
      </c>
      <c r="N29" s="12"/>
      <c r="O29" s="12">
        <v>71</v>
      </c>
      <c r="P29" s="12">
        <v>72</v>
      </c>
      <c r="Q29" s="12">
        <v>87</v>
      </c>
      <c r="R29" s="12">
        <v>84</v>
      </c>
      <c r="S29" s="12">
        <v>65</v>
      </c>
      <c r="T29" s="12">
        <v>69</v>
      </c>
      <c r="U29" s="12">
        <v>113</v>
      </c>
      <c r="V29" s="12">
        <v>92</v>
      </c>
      <c r="W29" s="12">
        <v>80</v>
      </c>
      <c r="X29" s="12">
        <v>91</v>
      </c>
      <c r="Y29" s="12">
        <v>77</v>
      </c>
      <c r="Z29" s="12"/>
      <c r="AA29" s="12">
        <v>65</v>
      </c>
      <c r="AB29" s="12">
        <v>82</v>
      </c>
      <c r="AC29" s="12">
        <v>80</v>
      </c>
      <c r="AD29" s="29">
        <f t="shared" si="1"/>
        <v>8</v>
      </c>
      <c r="AF29" s="19" t="s">
        <v>95</v>
      </c>
      <c r="AG29" s="10">
        <f>+'puntajes brutos - T'!X17</f>
        <v>41</v>
      </c>
    </row>
    <row r="30" spans="1:33" x14ac:dyDescent="0.2">
      <c r="A30" s="28">
        <f t="shared" si="0"/>
        <v>7</v>
      </c>
      <c r="B30" s="12">
        <v>48</v>
      </c>
      <c r="C30" s="12">
        <v>57</v>
      </c>
      <c r="D30" s="12">
        <v>78</v>
      </c>
      <c r="E30" s="12">
        <v>70</v>
      </c>
      <c r="F30" s="12">
        <v>73</v>
      </c>
      <c r="G30" s="12"/>
      <c r="H30" s="12">
        <v>50</v>
      </c>
      <c r="I30" s="12">
        <v>67</v>
      </c>
      <c r="J30" s="12">
        <v>65</v>
      </c>
      <c r="K30" s="12">
        <v>77</v>
      </c>
      <c r="L30" s="12">
        <v>80</v>
      </c>
      <c r="M30" s="12">
        <v>85</v>
      </c>
      <c r="N30" s="12"/>
      <c r="O30" s="12">
        <v>66</v>
      </c>
      <c r="P30" s="12">
        <v>68</v>
      </c>
      <c r="Q30" s="12">
        <v>81</v>
      </c>
      <c r="R30" s="12">
        <v>78</v>
      </c>
      <c r="S30" s="12">
        <v>60</v>
      </c>
      <c r="T30" s="12">
        <v>65</v>
      </c>
      <c r="U30" s="12">
        <v>104</v>
      </c>
      <c r="V30" s="12">
        <v>86</v>
      </c>
      <c r="W30" s="12">
        <v>75</v>
      </c>
      <c r="X30" s="12">
        <v>85</v>
      </c>
      <c r="Y30" s="12">
        <v>72</v>
      </c>
      <c r="Z30" s="12"/>
      <c r="AA30" s="12">
        <v>60</v>
      </c>
      <c r="AB30" s="12">
        <v>75</v>
      </c>
      <c r="AC30" s="12">
        <v>74</v>
      </c>
      <c r="AD30" s="29">
        <f t="shared" si="1"/>
        <v>7</v>
      </c>
      <c r="AF30" s="19" t="s">
        <v>100</v>
      </c>
      <c r="AG30" s="10">
        <f>+'puntajes brutos - T'!X18</f>
        <v>45</v>
      </c>
    </row>
    <row r="31" spans="1:33" x14ac:dyDescent="0.2">
      <c r="A31" s="28">
        <f t="shared" si="0"/>
        <v>6</v>
      </c>
      <c r="B31" s="12">
        <v>46</v>
      </c>
      <c r="C31" s="12">
        <v>51</v>
      </c>
      <c r="D31" s="12">
        <v>70</v>
      </c>
      <c r="E31" s="12">
        <v>66</v>
      </c>
      <c r="F31" s="12">
        <v>68</v>
      </c>
      <c r="G31" s="12">
        <v>61</v>
      </c>
      <c r="H31" s="12">
        <v>46</v>
      </c>
      <c r="I31" s="12">
        <v>63</v>
      </c>
      <c r="J31" s="12">
        <v>61</v>
      </c>
      <c r="K31" s="12">
        <v>70</v>
      </c>
      <c r="L31" s="12">
        <v>74</v>
      </c>
      <c r="M31" s="12">
        <v>77</v>
      </c>
      <c r="N31" s="12">
        <v>65</v>
      </c>
      <c r="O31" s="12">
        <v>60</v>
      </c>
      <c r="P31" s="12">
        <v>63</v>
      </c>
      <c r="Q31" s="12">
        <v>75</v>
      </c>
      <c r="R31" s="12">
        <v>72</v>
      </c>
      <c r="S31" s="12">
        <v>55</v>
      </c>
      <c r="T31" s="12">
        <v>61</v>
      </c>
      <c r="U31" s="12">
        <v>95</v>
      </c>
      <c r="V31" s="12">
        <v>80</v>
      </c>
      <c r="W31" s="12">
        <v>70</v>
      </c>
      <c r="X31" s="12">
        <v>78</v>
      </c>
      <c r="Y31" s="12">
        <v>68</v>
      </c>
      <c r="Z31" s="12">
        <v>87</v>
      </c>
      <c r="AA31" s="12">
        <v>55</v>
      </c>
      <c r="AB31" s="12">
        <v>69</v>
      </c>
      <c r="AC31" s="12">
        <v>68</v>
      </c>
      <c r="AD31" s="29">
        <f t="shared" si="1"/>
        <v>6</v>
      </c>
      <c r="AF31" s="19" t="s">
        <v>105</v>
      </c>
      <c r="AG31" s="10">
        <f>+'puntajes brutos - T'!X19</f>
        <v>40</v>
      </c>
    </row>
    <row r="32" spans="1:33" x14ac:dyDescent="0.2">
      <c r="A32" s="28">
        <f t="shared" si="0"/>
        <v>5</v>
      </c>
      <c r="B32" s="12">
        <v>44</v>
      </c>
      <c r="C32" s="12">
        <v>46</v>
      </c>
      <c r="D32" s="12">
        <v>63</v>
      </c>
      <c r="E32" s="12">
        <v>61</v>
      </c>
      <c r="F32" s="12">
        <v>63</v>
      </c>
      <c r="G32" s="12">
        <v>56</v>
      </c>
      <c r="H32" s="12">
        <v>42</v>
      </c>
      <c r="I32" s="12">
        <v>59</v>
      </c>
      <c r="J32" s="12">
        <v>57</v>
      </c>
      <c r="K32" s="12">
        <v>62</v>
      </c>
      <c r="L32" s="12">
        <v>68</v>
      </c>
      <c r="M32" s="12">
        <v>70</v>
      </c>
      <c r="N32" s="12">
        <v>59</v>
      </c>
      <c r="O32" s="12">
        <v>55</v>
      </c>
      <c r="P32" s="12">
        <v>58</v>
      </c>
      <c r="Q32" s="12">
        <v>69</v>
      </c>
      <c r="R32" s="12">
        <v>65</v>
      </c>
      <c r="S32" s="12">
        <v>50</v>
      </c>
      <c r="T32" s="12">
        <v>57</v>
      </c>
      <c r="U32" s="12">
        <v>86</v>
      </c>
      <c r="V32" s="12">
        <v>74</v>
      </c>
      <c r="W32" s="12">
        <v>65</v>
      </c>
      <c r="X32" s="12">
        <v>72</v>
      </c>
      <c r="Y32" s="12">
        <v>63</v>
      </c>
      <c r="Z32" s="12">
        <v>79</v>
      </c>
      <c r="AA32" s="12">
        <v>50</v>
      </c>
      <c r="AB32" s="12">
        <v>62</v>
      </c>
      <c r="AC32" s="12">
        <v>62</v>
      </c>
      <c r="AD32" s="29">
        <f t="shared" si="1"/>
        <v>5</v>
      </c>
      <c r="AF32" s="19" t="s">
        <v>110</v>
      </c>
      <c r="AG32" s="10">
        <f>+'puntajes brutos - T'!X20</f>
        <v>50</v>
      </c>
    </row>
    <row r="33" spans="1:33" x14ac:dyDescent="0.2">
      <c r="A33" s="28">
        <f t="shared" si="0"/>
        <v>4</v>
      </c>
      <c r="B33" s="12">
        <v>41</v>
      </c>
      <c r="C33" s="12">
        <v>41</v>
      </c>
      <c r="D33" s="12">
        <v>56</v>
      </c>
      <c r="E33" s="12">
        <v>57</v>
      </c>
      <c r="F33" s="12">
        <v>58</v>
      </c>
      <c r="G33" s="12">
        <v>51</v>
      </c>
      <c r="H33" s="12">
        <v>38</v>
      </c>
      <c r="I33" s="12">
        <v>55</v>
      </c>
      <c r="J33" s="12">
        <v>53</v>
      </c>
      <c r="K33" s="12">
        <v>54</v>
      </c>
      <c r="L33" s="12">
        <v>62</v>
      </c>
      <c r="M33" s="12">
        <v>62</v>
      </c>
      <c r="N33" s="12">
        <v>54</v>
      </c>
      <c r="O33" s="12">
        <v>50</v>
      </c>
      <c r="P33" s="12">
        <v>53</v>
      </c>
      <c r="Q33" s="12">
        <v>63</v>
      </c>
      <c r="R33" s="12">
        <v>59</v>
      </c>
      <c r="S33" s="12">
        <v>45</v>
      </c>
      <c r="T33" s="12">
        <v>53</v>
      </c>
      <c r="U33" s="12">
        <v>76</v>
      </c>
      <c r="V33" s="12">
        <v>67</v>
      </c>
      <c r="W33" s="12">
        <v>59</v>
      </c>
      <c r="X33" s="12">
        <v>65</v>
      </c>
      <c r="Y33" s="12">
        <v>59</v>
      </c>
      <c r="Z33" s="12">
        <v>70</v>
      </c>
      <c r="AA33" s="12">
        <v>45</v>
      </c>
      <c r="AB33" s="12">
        <v>56</v>
      </c>
      <c r="AC33" s="12">
        <v>56</v>
      </c>
      <c r="AD33" s="29">
        <f t="shared" si="1"/>
        <v>4</v>
      </c>
      <c r="AF33" s="19" t="s">
        <v>115</v>
      </c>
      <c r="AG33" s="10">
        <f>+'puntajes brutos - T'!X21</f>
        <v>56</v>
      </c>
    </row>
    <row r="34" spans="1:33" x14ac:dyDescent="0.2">
      <c r="A34" s="28">
        <f t="shared" si="0"/>
        <v>3</v>
      </c>
      <c r="B34" s="12">
        <v>39</v>
      </c>
      <c r="C34" s="12">
        <v>35</v>
      </c>
      <c r="D34" s="12">
        <v>48</v>
      </c>
      <c r="E34" s="12">
        <v>52</v>
      </c>
      <c r="F34" s="12">
        <v>53</v>
      </c>
      <c r="G34" s="12">
        <v>45</v>
      </c>
      <c r="H34" s="12">
        <v>34</v>
      </c>
      <c r="I34" s="12">
        <v>51</v>
      </c>
      <c r="J34" s="12">
        <v>49</v>
      </c>
      <c r="K34" s="12">
        <v>46</v>
      </c>
      <c r="L34" s="12">
        <v>56</v>
      </c>
      <c r="M34" s="12">
        <v>55</v>
      </c>
      <c r="N34" s="12">
        <v>48</v>
      </c>
      <c r="O34" s="12">
        <v>45</v>
      </c>
      <c r="P34" s="12">
        <v>48</v>
      </c>
      <c r="Q34" s="12">
        <v>57</v>
      </c>
      <c r="R34" s="12">
        <v>53</v>
      </c>
      <c r="S34" s="12">
        <v>41</v>
      </c>
      <c r="T34" s="12">
        <v>50</v>
      </c>
      <c r="U34" s="12">
        <v>67</v>
      </c>
      <c r="V34" s="12">
        <v>61</v>
      </c>
      <c r="W34" s="12">
        <v>54</v>
      </c>
      <c r="X34" s="12">
        <v>59</v>
      </c>
      <c r="Y34" s="12">
        <v>54</v>
      </c>
      <c r="Z34" s="12">
        <v>62</v>
      </c>
      <c r="AA34" s="12">
        <v>40</v>
      </c>
      <c r="AB34" s="12">
        <v>50</v>
      </c>
      <c r="AC34" s="12">
        <v>49</v>
      </c>
      <c r="AD34" s="29">
        <f t="shared" si="1"/>
        <v>3</v>
      </c>
    </row>
    <row r="35" spans="1:33" x14ac:dyDescent="0.2">
      <c r="A35" s="28">
        <f t="shared" si="0"/>
        <v>2</v>
      </c>
      <c r="B35" s="12">
        <v>37</v>
      </c>
      <c r="C35" s="12">
        <v>30</v>
      </c>
      <c r="D35" s="12">
        <v>41</v>
      </c>
      <c r="E35" s="12">
        <v>48</v>
      </c>
      <c r="F35" s="12">
        <v>47</v>
      </c>
      <c r="G35" s="12">
        <v>40</v>
      </c>
      <c r="H35" s="12">
        <v>30</v>
      </c>
      <c r="I35" s="12">
        <v>47</v>
      </c>
      <c r="J35" s="12">
        <v>45</v>
      </c>
      <c r="K35" s="12">
        <v>39</v>
      </c>
      <c r="L35" s="12">
        <v>50</v>
      </c>
      <c r="M35" s="12">
        <v>47</v>
      </c>
      <c r="N35" s="12">
        <v>42</v>
      </c>
      <c r="O35" s="12">
        <v>40</v>
      </c>
      <c r="P35" s="12">
        <v>43</v>
      </c>
      <c r="Q35" s="12">
        <v>51</v>
      </c>
      <c r="R35" s="12">
        <v>46</v>
      </c>
      <c r="S35" s="12">
        <v>36</v>
      </c>
      <c r="T35" s="12">
        <v>46</v>
      </c>
      <c r="U35" s="12">
        <v>58</v>
      </c>
      <c r="V35" s="12">
        <v>55</v>
      </c>
      <c r="W35" s="12">
        <v>49</v>
      </c>
      <c r="X35" s="12">
        <v>53</v>
      </c>
      <c r="Y35" s="12">
        <v>50</v>
      </c>
      <c r="Z35" s="12">
        <v>54</v>
      </c>
      <c r="AA35" s="12">
        <v>35</v>
      </c>
      <c r="AB35" s="12">
        <v>43</v>
      </c>
      <c r="AC35" s="12">
        <v>43</v>
      </c>
      <c r="AD35" s="29">
        <f t="shared" si="1"/>
        <v>2</v>
      </c>
    </row>
    <row r="36" spans="1:33" x14ac:dyDescent="0.2">
      <c r="A36" s="28">
        <f t="shared" si="0"/>
        <v>1</v>
      </c>
      <c r="B36" s="12">
        <v>34</v>
      </c>
      <c r="C36" s="12"/>
      <c r="D36" s="12">
        <v>34</v>
      </c>
      <c r="E36" s="12">
        <v>43</v>
      </c>
      <c r="F36" s="12">
        <v>42</v>
      </c>
      <c r="G36" s="12">
        <v>35</v>
      </c>
      <c r="H36" s="12"/>
      <c r="I36" s="12">
        <v>43</v>
      </c>
      <c r="J36" s="12">
        <v>41</v>
      </c>
      <c r="K36" s="12">
        <v>31</v>
      </c>
      <c r="L36" s="12">
        <v>44</v>
      </c>
      <c r="M36" s="12">
        <v>40</v>
      </c>
      <c r="N36" s="12">
        <v>36</v>
      </c>
      <c r="O36" s="12">
        <v>35</v>
      </c>
      <c r="P36" s="12">
        <v>39</v>
      </c>
      <c r="Q36" s="12">
        <v>45</v>
      </c>
      <c r="R36" s="12">
        <v>40</v>
      </c>
      <c r="S36" s="12">
        <v>31</v>
      </c>
      <c r="T36" s="12">
        <v>42</v>
      </c>
      <c r="U36" s="12">
        <v>49</v>
      </c>
      <c r="V36" s="12">
        <v>49</v>
      </c>
      <c r="W36" s="12">
        <v>44</v>
      </c>
      <c r="X36" s="12">
        <v>46</v>
      </c>
      <c r="Y36" s="12">
        <v>45</v>
      </c>
      <c r="Z36" s="12">
        <v>45</v>
      </c>
      <c r="AA36" s="12">
        <v>30</v>
      </c>
      <c r="AB36" s="12">
        <v>37</v>
      </c>
      <c r="AC36" s="12">
        <v>37</v>
      </c>
      <c r="AD36" s="29">
        <f t="shared" si="1"/>
        <v>1</v>
      </c>
    </row>
    <row r="37" spans="1:33" x14ac:dyDescent="0.2">
      <c r="A37" s="28">
        <f t="shared" si="0"/>
        <v>0</v>
      </c>
      <c r="B37" s="12">
        <v>32</v>
      </c>
      <c r="C37" s="12"/>
      <c r="D37" s="12">
        <v>30</v>
      </c>
      <c r="E37" s="12">
        <v>38</v>
      </c>
      <c r="F37" s="12">
        <v>37</v>
      </c>
      <c r="G37" s="12">
        <v>30</v>
      </c>
      <c r="H37" s="12"/>
      <c r="I37" s="12">
        <v>39</v>
      </c>
      <c r="J37" s="12">
        <v>37</v>
      </c>
      <c r="K37" s="12">
        <v>30</v>
      </c>
      <c r="L37" s="12">
        <v>38</v>
      </c>
      <c r="M37" s="12">
        <v>32</v>
      </c>
      <c r="N37" s="12">
        <v>31</v>
      </c>
      <c r="O37" s="12">
        <v>30</v>
      </c>
      <c r="P37" s="12">
        <v>34</v>
      </c>
      <c r="Q37" s="12">
        <v>39</v>
      </c>
      <c r="R37" s="12">
        <v>34</v>
      </c>
      <c r="S37" s="12">
        <v>30</v>
      </c>
      <c r="T37" s="12">
        <v>38</v>
      </c>
      <c r="U37" s="12">
        <v>40</v>
      </c>
      <c r="V37" s="12">
        <v>43</v>
      </c>
      <c r="W37" s="12">
        <v>39</v>
      </c>
      <c r="X37" s="12">
        <v>40</v>
      </c>
      <c r="Y37" s="12">
        <v>41</v>
      </c>
      <c r="Z37" s="12">
        <v>37</v>
      </c>
      <c r="AA37" s="12"/>
      <c r="AB37" s="12">
        <v>30</v>
      </c>
      <c r="AC37" s="12">
        <v>31</v>
      </c>
      <c r="AD37" s="29">
        <f t="shared" si="1"/>
        <v>0</v>
      </c>
    </row>
    <row r="38" spans="1:33" ht="12.75" thickBo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40"/>
    </row>
    <row r="39" spans="1:33" s="158" customFormat="1" ht="27.75" customHeight="1" thickBot="1" x14ac:dyDescent="0.25">
      <c r="A39" s="161" t="s">
        <v>168</v>
      </c>
      <c r="B39" s="159" t="s">
        <v>32</v>
      </c>
      <c r="C39" s="159" t="s">
        <v>40</v>
      </c>
      <c r="D39" s="159" t="s">
        <v>49</v>
      </c>
      <c r="E39" s="159" t="s">
        <v>57</v>
      </c>
      <c r="F39" s="159" t="s">
        <v>65</v>
      </c>
      <c r="G39" s="159" t="s">
        <v>73</v>
      </c>
      <c r="H39" s="159" t="s">
        <v>79</v>
      </c>
      <c r="I39" s="159" t="s">
        <v>84</v>
      </c>
      <c r="J39" s="159" t="s">
        <v>89</v>
      </c>
      <c r="K39" s="159" t="s">
        <v>94</v>
      </c>
      <c r="L39" s="159" t="s">
        <v>99</v>
      </c>
      <c r="M39" s="159" t="s">
        <v>104</v>
      </c>
      <c r="N39" s="159" t="s">
        <v>109</v>
      </c>
      <c r="O39" s="159" t="s">
        <v>114</v>
      </c>
      <c r="P39" s="159" t="s">
        <v>33</v>
      </c>
      <c r="Q39" s="159" t="s">
        <v>41</v>
      </c>
      <c r="R39" s="159" t="s">
        <v>50</v>
      </c>
      <c r="S39" s="159" t="s">
        <v>58</v>
      </c>
      <c r="T39" s="159" t="s">
        <v>66</v>
      </c>
      <c r="U39" s="159" t="s">
        <v>74</v>
      </c>
      <c r="V39" s="159" t="s">
        <v>80</v>
      </c>
      <c r="W39" s="159" t="s">
        <v>85</v>
      </c>
      <c r="X39" s="159" t="s">
        <v>90</v>
      </c>
      <c r="Y39" s="159" t="s">
        <v>95</v>
      </c>
      <c r="Z39" s="159" t="s">
        <v>100</v>
      </c>
      <c r="AA39" s="159" t="s">
        <v>105</v>
      </c>
      <c r="AB39" s="159" t="s">
        <v>110</v>
      </c>
      <c r="AC39" s="159" t="s">
        <v>115</v>
      </c>
      <c r="AD39" s="160" t="s">
        <v>168</v>
      </c>
    </row>
  </sheetData>
  <mergeCells count="1">
    <mergeCell ref="K2:T2"/>
  </mergeCells>
  <phoneticPr fontId="0" type="noConversion"/>
  <pageMargins left="0.75" right="0.75" top="0.59055118110236227" bottom="1" header="0" footer="0"/>
  <pageSetup paperSize="9" scale="70" orientation="landscape" r:id="rId1"/>
  <headerFooter alignWithMargins="0"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B47"/>
  <sheetViews>
    <sheetView workbookViewId="0">
      <selection activeCell="E6" sqref="E6"/>
    </sheetView>
  </sheetViews>
  <sheetFormatPr baseColWidth="10" defaultColWidth="11.42578125" defaultRowHeight="12" x14ac:dyDescent="0.2"/>
  <cols>
    <col min="1" max="1" width="7.85546875" style="10" customWidth="1"/>
    <col min="2" max="11" width="6.7109375" style="10" customWidth="1"/>
    <col min="12" max="12" width="6.5703125" style="10" customWidth="1"/>
    <col min="13" max="22" width="6.7109375" style="10" customWidth="1"/>
    <col min="23" max="23" width="8" style="10" customWidth="1"/>
    <col min="24" max="24" width="6.7109375" style="10" customWidth="1"/>
    <col min="25" max="25" width="10.140625" style="10" customWidth="1"/>
    <col min="26" max="26" width="7.28515625" style="10" customWidth="1"/>
    <col min="27" max="16384" width="11.42578125" style="10"/>
  </cols>
  <sheetData>
    <row r="2" spans="1:54" ht="15.75" customHeight="1" x14ac:dyDescent="0.2">
      <c r="F2" s="206" t="s">
        <v>170</v>
      </c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</row>
    <row r="3" spans="1:54" ht="12.75" thickBot="1" x14ac:dyDescent="0.25"/>
    <row r="4" spans="1:54" ht="15" customHeight="1" thickBot="1" x14ac:dyDescent="0.25">
      <c r="A4" s="204" t="s">
        <v>168</v>
      </c>
      <c r="B4" s="35"/>
      <c r="C4" s="33"/>
      <c r="D4" s="209" t="s">
        <v>171</v>
      </c>
      <c r="E4" s="209"/>
      <c r="F4" s="209"/>
      <c r="G4" s="209"/>
      <c r="H4" s="209"/>
      <c r="I4" s="209"/>
      <c r="J4" s="33"/>
      <c r="K4" s="34"/>
      <c r="M4" s="36"/>
      <c r="N4" s="37"/>
      <c r="O4" s="209" t="s">
        <v>172</v>
      </c>
      <c r="P4" s="209"/>
      <c r="Q4" s="209"/>
      <c r="R4" s="209"/>
      <c r="S4" s="209"/>
      <c r="T4" s="209"/>
      <c r="U4" s="33"/>
      <c r="V4" s="34"/>
      <c r="W4" s="207" t="s">
        <v>168</v>
      </c>
    </row>
    <row r="5" spans="1:54" ht="12.75" thickBot="1" x14ac:dyDescent="0.25">
      <c r="A5" s="205"/>
      <c r="B5" s="30" t="s">
        <v>34</v>
      </c>
      <c r="C5" s="30" t="s">
        <v>42</v>
      </c>
      <c r="D5" s="30" t="s">
        <v>173</v>
      </c>
      <c r="E5" s="30" t="s">
        <v>174</v>
      </c>
      <c r="F5" s="30" t="s">
        <v>175</v>
      </c>
      <c r="G5" s="30" t="s">
        <v>176</v>
      </c>
      <c r="H5" s="30" t="s">
        <v>177</v>
      </c>
      <c r="I5" s="30" t="s">
        <v>178</v>
      </c>
      <c r="J5" s="30" t="s">
        <v>179</v>
      </c>
      <c r="K5" s="31" t="s">
        <v>180</v>
      </c>
      <c r="L5" s="27"/>
      <c r="M5" s="32" t="s">
        <v>34</v>
      </c>
      <c r="N5" s="30" t="s">
        <v>42</v>
      </c>
      <c r="O5" s="30" t="s">
        <v>173</v>
      </c>
      <c r="P5" s="30" t="s">
        <v>174</v>
      </c>
      <c r="Q5" s="30" t="s">
        <v>175</v>
      </c>
      <c r="R5" s="30" t="s">
        <v>176</v>
      </c>
      <c r="S5" s="30" t="s">
        <v>177</v>
      </c>
      <c r="T5" s="30" t="s">
        <v>178</v>
      </c>
      <c r="U5" s="30" t="s">
        <v>179</v>
      </c>
      <c r="V5" s="31" t="s">
        <v>180</v>
      </c>
      <c r="W5" s="208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</row>
    <row r="6" spans="1:54" x14ac:dyDescent="0.2">
      <c r="A6" s="28">
        <v>39</v>
      </c>
      <c r="B6" s="12"/>
      <c r="C6" s="12"/>
      <c r="D6" s="12"/>
      <c r="E6" s="12"/>
      <c r="F6" s="12"/>
      <c r="G6" s="12"/>
      <c r="H6" s="12"/>
      <c r="I6" s="12"/>
      <c r="J6" s="12"/>
      <c r="K6" s="29"/>
      <c r="M6" s="28">
        <v>112</v>
      </c>
      <c r="N6" s="12"/>
      <c r="O6" s="12"/>
      <c r="P6" s="12"/>
      <c r="Q6" s="12"/>
      <c r="R6" s="12"/>
      <c r="S6" s="12"/>
      <c r="T6" s="12"/>
      <c r="U6" s="12"/>
      <c r="V6" s="12"/>
      <c r="W6" s="29">
        <v>39</v>
      </c>
      <c r="Y6" s="87" t="s">
        <v>181</v>
      </c>
    </row>
    <row r="7" spans="1:54" x14ac:dyDescent="0.2">
      <c r="A7" s="28">
        <f>+A6-1</f>
        <v>38</v>
      </c>
      <c r="B7" s="12">
        <v>120</v>
      </c>
      <c r="C7" s="12"/>
      <c r="D7" s="12"/>
      <c r="E7" s="12"/>
      <c r="F7" s="12"/>
      <c r="G7" s="12"/>
      <c r="H7" s="12"/>
      <c r="I7" s="12"/>
      <c r="J7" s="12"/>
      <c r="K7" s="29"/>
      <c r="M7" s="28">
        <v>110</v>
      </c>
      <c r="N7" s="12"/>
      <c r="O7" s="12"/>
      <c r="P7" s="12"/>
      <c r="Q7" s="12"/>
      <c r="R7" s="12"/>
      <c r="S7" s="12"/>
      <c r="T7" s="12"/>
      <c r="U7" s="12"/>
      <c r="V7" s="12"/>
      <c r="W7" s="29">
        <f>+W6-1</f>
        <v>38</v>
      </c>
    </row>
    <row r="8" spans="1:54" x14ac:dyDescent="0.2">
      <c r="A8" s="28">
        <f t="shared" ref="A8:A44" si="0">+A7-1</f>
        <v>37</v>
      </c>
      <c r="B8" s="12">
        <v>118</v>
      </c>
      <c r="C8" s="12"/>
      <c r="D8" s="12"/>
      <c r="E8" s="12"/>
      <c r="F8" s="12"/>
      <c r="G8" s="12"/>
      <c r="H8" s="12"/>
      <c r="I8" s="12"/>
      <c r="J8" s="12"/>
      <c r="K8" s="29"/>
      <c r="M8" s="28">
        <v>108</v>
      </c>
      <c r="N8" s="12"/>
      <c r="O8" s="12"/>
      <c r="P8" s="12"/>
      <c r="Q8" s="12"/>
      <c r="R8" s="12"/>
      <c r="S8" s="12"/>
      <c r="T8" s="12"/>
      <c r="U8" s="12"/>
      <c r="V8" s="12"/>
      <c r="W8" s="29">
        <f t="shared" ref="W8:W45" si="1">+W7-1</f>
        <v>37</v>
      </c>
      <c r="Y8" s="19" t="s">
        <v>34</v>
      </c>
      <c r="Z8" s="10">
        <f>+'puntajes brutos - T'!AA8</f>
        <v>48</v>
      </c>
    </row>
    <row r="9" spans="1:54" x14ac:dyDescent="0.2">
      <c r="A9" s="28">
        <f t="shared" si="0"/>
        <v>36</v>
      </c>
      <c r="B9" s="12">
        <v>116</v>
      </c>
      <c r="C9" s="12"/>
      <c r="D9" s="12"/>
      <c r="E9" s="12"/>
      <c r="F9" s="12"/>
      <c r="G9" s="12"/>
      <c r="H9" s="12"/>
      <c r="I9" s="12"/>
      <c r="J9" s="12"/>
      <c r="K9" s="29"/>
      <c r="M9" s="28">
        <v>106</v>
      </c>
      <c r="N9" s="12"/>
      <c r="O9" s="12"/>
      <c r="P9" s="12"/>
      <c r="Q9" s="12"/>
      <c r="R9" s="12"/>
      <c r="S9" s="12"/>
      <c r="T9" s="12"/>
      <c r="U9" s="12"/>
      <c r="V9" s="12"/>
      <c r="W9" s="29">
        <f t="shared" si="1"/>
        <v>36</v>
      </c>
      <c r="Y9" s="19" t="s">
        <v>42</v>
      </c>
      <c r="Z9" s="10">
        <f>+'puntajes brutos - T'!AA9</f>
        <v>52</v>
      </c>
    </row>
    <row r="10" spans="1:54" x14ac:dyDescent="0.2">
      <c r="A10" s="28">
        <f t="shared" si="0"/>
        <v>35</v>
      </c>
      <c r="B10" s="12">
        <v>114</v>
      </c>
      <c r="C10" s="12"/>
      <c r="D10" s="12"/>
      <c r="E10" s="12"/>
      <c r="F10" s="12"/>
      <c r="G10" s="12"/>
      <c r="H10" s="12"/>
      <c r="I10" s="12"/>
      <c r="J10" s="12"/>
      <c r="K10" s="29"/>
      <c r="M10" s="28">
        <v>104</v>
      </c>
      <c r="N10" s="12"/>
      <c r="O10" s="12"/>
      <c r="P10" s="12"/>
      <c r="Q10" s="12"/>
      <c r="R10" s="12"/>
      <c r="S10" s="12"/>
      <c r="T10" s="12"/>
      <c r="U10" s="12"/>
      <c r="V10" s="12"/>
      <c r="W10" s="29">
        <f t="shared" si="1"/>
        <v>35</v>
      </c>
      <c r="Y10" s="19" t="s">
        <v>51</v>
      </c>
      <c r="Z10" s="10">
        <f>+'puntajes brutos - T'!AA10</f>
        <v>37</v>
      </c>
    </row>
    <row r="11" spans="1:54" x14ac:dyDescent="0.2">
      <c r="A11" s="28">
        <f t="shared" si="0"/>
        <v>34</v>
      </c>
      <c r="B11" s="12">
        <v>111</v>
      </c>
      <c r="C11" s="12"/>
      <c r="D11" s="12"/>
      <c r="E11" s="12"/>
      <c r="F11" s="12"/>
      <c r="G11" s="12"/>
      <c r="H11" s="12"/>
      <c r="I11" s="12"/>
      <c r="J11" s="12"/>
      <c r="K11" s="29"/>
      <c r="M11" s="28">
        <v>102</v>
      </c>
      <c r="N11" s="12"/>
      <c r="O11" s="12"/>
      <c r="P11" s="12"/>
      <c r="Q11" s="12"/>
      <c r="R11" s="12"/>
      <c r="S11" s="12"/>
      <c r="T11" s="12"/>
      <c r="U11" s="12"/>
      <c r="V11" s="12"/>
      <c r="W11" s="29">
        <f t="shared" si="1"/>
        <v>34</v>
      </c>
      <c r="Y11" s="19" t="s">
        <v>59</v>
      </c>
      <c r="Z11" s="10">
        <f>+'puntajes brutos - T'!AA11</f>
        <v>52</v>
      </c>
    </row>
    <row r="12" spans="1:54" x14ac:dyDescent="0.2">
      <c r="A12" s="28">
        <f t="shared" si="0"/>
        <v>33</v>
      </c>
      <c r="B12" s="12">
        <v>109</v>
      </c>
      <c r="C12" s="12"/>
      <c r="D12" s="12"/>
      <c r="E12" s="12"/>
      <c r="F12" s="12"/>
      <c r="G12" s="12"/>
      <c r="H12" s="12"/>
      <c r="I12" s="12"/>
      <c r="J12" s="12"/>
      <c r="K12" s="29"/>
      <c r="M12" s="28">
        <v>100</v>
      </c>
      <c r="N12" s="12"/>
      <c r="O12" s="12"/>
      <c r="P12" s="12"/>
      <c r="Q12" s="12"/>
      <c r="R12" s="12"/>
      <c r="S12" s="12"/>
      <c r="T12" s="12"/>
      <c r="U12" s="12"/>
      <c r="V12" s="12"/>
      <c r="W12" s="29">
        <f t="shared" si="1"/>
        <v>33</v>
      </c>
      <c r="Y12" s="19" t="s">
        <v>67</v>
      </c>
      <c r="Z12" s="10">
        <f>+'puntajes brutos - T'!AA12</f>
        <v>39</v>
      </c>
    </row>
    <row r="13" spans="1:54" x14ac:dyDescent="0.2">
      <c r="A13" s="28">
        <f t="shared" si="0"/>
        <v>32</v>
      </c>
      <c r="B13" s="12">
        <v>107</v>
      </c>
      <c r="C13" s="12"/>
      <c r="D13" s="12"/>
      <c r="E13" s="12"/>
      <c r="F13" s="12"/>
      <c r="G13" s="12"/>
      <c r="H13" s="12"/>
      <c r="I13" s="12"/>
      <c r="J13" s="12"/>
      <c r="K13" s="29"/>
      <c r="M13" s="28">
        <v>98</v>
      </c>
      <c r="N13" s="12"/>
      <c r="O13" s="12">
        <v>112</v>
      </c>
      <c r="P13" s="12"/>
      <c r="Q13" s="12"/>
      <c r="R13" s="12"/>
      <c r="S13" s="12"/>
      <c r="T13" s="12"/>
      <c r="U13" s="12"/>
      <c r="V13" s="12"/>
      <c r="W13" s="29">
        <f t="shared" si="1"/>
        <v>32</v>
      </c>
      <c r="Y13" s="19" t="s">
        <v>35</v>
      </c>
      <c r="Z13" s="10">
        <f>+'puntajes brutos - T'!AE8</f>
        <v>45</v>
      </c>
    </row>
    <row r="14" spans="1:54" x14ac:dyDescent="0.2">
      <c r="A14" s="28">
        <f t="shared" si="0"/>
        <v>31</v>
      </c>
      <c r="B14" s="12">
        <v>104</v>
      </c>
      <c r="C14" s="12"/>
      <c r="D14" s="12"/>
      <c r="E14" s="12"/>
      <c r="F14" s="12"/>
      <c r="G14" s="12"/>
      <c r="H14" s="12"/>
      <c r="I14" s="12"/>
      <c r="J14" s="12"/>
      <c r="K14" s="29"/>
      <c r="M14" s="28">
        <v>96</v>
      </c>
      <c r="N14" s="12"/>
      <c r="O14" s="12">
        <v>110</v>
      </c>
      <c r="P14" s="12"/>
      <c r="Q14" s="12"/>
      <c r="R14" s="12"/>
      <c r="S14" s="12"/>
      <c r="T14" s="12"/>
      <c r="U14" s="12"/>
      <c r="V14" s="12"/>
      <c r="W14" s="29">
        <f t="shared" si="1"/>
        <v>31</v>
      </c>
      <c r="Y14" s="19" t="s">
        <v>43</v>
      </c>
      <c r="Z14" s="10">
        <f>+'puntajes brutos - T'!AE9</f>
        <v>43</v>
      </c>
    </row>
    <row r="15" spans="1:54" x14ac:dyDescent="0.2">
      <c r="A15" s="28">
        <f t="shared" si="0"/>
        <v>30</v>
      </c>
      <c r="B15" s="12">
        <v>102</v>
      </c>
      <c r="C15" s="12"/>
      <c r="D15" s="12">
        <v>120</v>
      </c>
      <c r="E15" s="12"/>
      <c r="F15" s="12"/>
      <c r="G15" s="12"/>
      <c r="H15" s="12"/>
      <c r="I15" s="12"/>
      <c r="J15" s="12"/>
      <c r="K15" s="29"/>
      <c r="M15" s="28">
        <v>94</v>
      </c>
      <c r="N15" s="12"/>
      <c r="O15" s="12">
        <v>108</v>
      </c>
      <c r="P15" s="12"/>
      <c r="Q15" s="12"/>
      <c r="R15" s="12"/>
      <c r="S15" s="12"/>
      <c r="T15" s="12"/>
      <c r="U15" s="12"/>
      <c r="V15" s="12"/>
      <c r="W15" s="29">
        <f t="shared" si="1"/>
        <v>30</v>
      </c>
      <c r="Y15" s="19" t="s">
        <v>52</v>
      </c>
      <c r="Z15" s="10">
        <f>+'puntajes brutos - T'!AE10</f>
        <v>52</v>
      </c>
    </row>
    <row r="16" spans="1:54" x14ac:dyDescent="0.2">
      <c r="A16" s="28">
        <f t="shared" si="0"/>
        <v>29</v>
      </c>
      <c r="B16" s="12">
        <v>100</v>
      </c>
      <c r="C16" s="12"/>
      <c r="D16" s="12">
        <v>117</v>
      </c>
      <c r="E16" s="12"/>
      <c r="F16" s="12"/>
      <c r="G16" s="12"/>
      <c r="H16" s="12"/>
      <c r="I16" s="12"/>
      <c r="J16" s="12"/>
      <c r="K16" s="29"/>
      <c r="M16" s="28">
        <v>92</v>
      </c>
      <c r="N16" s="12"/>
      <c r="O16" s="12">
        <v>105</v>
      </c>
      <c r="P16" s="12"/>
      <c r="Q16" s="12"/>
      <c r="R16" s="12"/>
      <c r="S16" s="12"/>
      <c r="T16" s="12"/>
      <c r="U16" s="12"/>
      <c r="V16" s="12"/>
      <c r="W16" s="29">
        <f t="shared" si="1"/>
        <v>29</v>
      </c>
      <c r="Y16" s="19" t="s">
        <v>60</v>
      </c>
      <c r="Z16" s="10">
        <f>+'puntajes brutos - T'!AE11</f>
        <v>37</v>
      </c>
    </row>
    <row r="17" spans="1:26" x14ac:dyDescent="0.2">
      <c r="A17" s="28">
        <f t="shared" si="0"/>
        <v>28</v>
      </c>
      <c r="B17" s="12">
        <v>97</v>
      </c>
      <c r="C17" s="12"/>
      <c r="D17" s="12">
        <v>114</v>
      </c>
      <c r="E17" s="12">
        <v>78</v>
      </c>
      <c r="F17" s="12">
        <v>108</v>
      </c>
      <c r="G17" s="12"/>
      <c r="H17" s="12"/>
      <c r="I17" s="12"/>
      <c r="J17" s="12"/>
      <c r="K17" s="29"/>
      <c r="M17" s="28">
        <v>89</v>
      </c>
      <c r="N17" s="12"/>
      <c r="O17" s="12">
        <v>103</v>
      </c>
      <c r="P17" s="12">
        <v>78</v>
      </c>
      <c r="Q17" s="12">
        <v>111</v>
      </c>
      <c r="R17" s="12"/>
      <c r="S17" s="12"/>
      <c r="T17" s="12"/>
      <c r="U17" s="12"/>
      <c r="V17" s="12"/>
      <c r="W17" s="29">
        <f t="shared" si="1"/>
        <v>28</v>
      </c>
      <c r="Y17" s="19" t="s">
        <v>68</v>
      </c>
      <c r="Z17" s="10">
        <f>+'puntajes brutos - T'!AE12</f>
        <v>46</v>
      </c>
    </row>
    <row r="18" spans="1:26" x14ac:dyDescent="0.2">
      <c r="A18" s="28">
        <f t="shared" si="0"/>
        <v>27</v>
      </c>
      <c r="B18" s="12">
        <v>95</v>
      </c>
      <c r="C18" s="12"/>
      <c r="D18" s="12">
        <v>111</v>
      </c>
      <c r="E18" s="12">
        <v>75</v>
      </c>
      <c r="F18" s="12">
        <v>106</v>
      </c>
      <c r="G18" s="12"/>
      <c r="H18" s="12"/>
      <c r="I18" s="12"/>
      <c r="J18" s="12"/>
      <c r="K18" s="29"/>
      <c r="M18" s="28">
        <v>87</v>
      </c>
      <c r="N18" s="12"/>
      <c r="O18" s="12">
        <v>101</v>
      </c>
      <c r="P18" s="12">
        <v>76</v>
      </c>
      <c r="Q18" s="12">
        <v>108</v>
      </c>
      <c r="R18" s="12"/>
      <c r="S18" s="12"/>
      <c r="T18" s="12"/>
      <c r="U18" s="12"/>
      <c r="V18" s="12"/>
      <c r="W18" s="29">
        <f t="shared" si="1"/>
        <v>27</v>
      </c>
    </row>
    <row r="19" spans="1:26" x14ac:dyDescent="0.2">
      <c r="A19" s="28">
        <f t="shared" si="0"/>
        <v>26</v>
      </c>
      <c r="B19" s="12">
        <v>93</v>
      </c>
      <c r="C19" s="12"/>
      <c r="D19" s="12">
        <v>109</v>
      </c>
      <c r="E19" s="12">
        <v>73</v>
      </c>
      <c r="F19" s="12">
        <v>103</v>
      </c>
      <c r="G19" s="12"/>
      <c r="H19" s="12"/>
      <c r="I19" s="12"/>
      <c r="J19" s="12"/>
      <c r="K19" s="29"/>
      <c r="M19" s="28">
        <v>85</v>
      </c>
      <c r="N19" s="12"/>
      <c r="O19" s="12">
        <v>98</v>
      </c>
      <c r="P19" s="12">
        <v>73</v>
      </c>
      <c r="Q19" s="12">
        <v>105</v>
      </c>
      <c r="R19" s="12"/>
      <c r="S19" s="12"/>
      <c r="T19" s="12"/>
      <c r="U19" s="12"/>
      <c r="V19" s="12"/>
      <c r="W19" s="29">
        <f t="shared" si="1"/>
        <v>26</v>
      </c>
    </row>
    <row r="20" spans="1:26" x14ac:dyDescent="0.2">
      <c r="A20" s="28">
        <f t="shared" si="0"/>
        <v>25</v>
      </c>
      <c r="B20" s="12">
        <v>90</v>
      </c>
      <c r="C20" s="12"/>
      <c r="D20" s="12">
        <v>106</v>
      </c>
      <c r="E20" s="12">
        <v>71</v>
      </c>
      <c r="F20" s="12">
        <v>100</v>
      </c>
      <c r="G20" s="12"/>
      <c r="H20" s="12"/>
      <c r="I20" s="12"/>
      <c r="J20" s="12"/>
      <c r="K20" s="29"/>
      <c r="M20" s="28">
        <v>83</v>
      </c>
      <c r="N20" s="12"/>
      <c r="O20" s="12">
        <v>96</v>
      </c>
      <c r="P20" s="12">
        <v>71</v>
      </c>
      <c r="Q20" s="12">
        <v>103</v>
      </c>
      <c r="R20" s="12"/>
      <c r="S20" s="12"/>
      <c r="T20" s="12"/>
      <c r="U20" s="12"/>
      <c r="V20" s="12"/>
      <c r="W20" s="29">
        <f t="shared" si="1"/>
        <v>25</v>
      </c>
    </row>
    <row r="21" spans="1:26" x14ac:dyDescent="0.2">
      <c r="A21" s="28">
        <f t="shared" si="0"/>
        <v>24</v>
      </c>
      <c r="B21" s="12">
        <v>88</v>
      </c>
      <c r="C21" s="12"/>
      <c r="D21" s="12">
        <v>103</v>
      </c>
      <c r="E21" s="12">
        <v>68</v>
      </c>
      <c r="F21" s="12">
        <v>98</v>
      </c>
      <c r="G21" s="12"/>
      <c r="H21" s="12"/>
      <c r="I21" s="12"/>
      <c r="J21" s="12"/>
      <c r="K21" s="29"/>
      <c r="M21" s="28">
        <v>81</v>
      </c>
      <c r="N21" s="12"/>
      <c r="O21" s="12">
        <v>93</v>
      </c>
      <c r="P21" s="12">
        <v>69</v>
      </c>
      <c r="Q21" s="12">
        <v>100</v>
      </c>
      <c r="R21" s="12"/>
      <c r="S21" s="12"/>
      <c r="T21" s="12"/>
      <c r="U21" s="12"/>
      <c r="V21" s="12"/>
      <c r="W21" s="29">
        <f t="shared" si="1"/>
        <v>24</v>
      </c>
      <c r="Y21" s="87" t="s">
        <v>182</v>
      </c>
    </row>
    <row r="22" spans="1:26" x14ac:dyDescent="0.2">
      <c r="A22" s="28">
        <f t="shared" si="0"/>
        <v>23</v>
      </c>
      <c r="B22" s="12">
        <v>86</v>
      </c>
      <c r="C22" s="12"/>
      <c r="D22" s="12">
        <v>100</v>
      </c>
      <c r="E22" s="12">
        <v>66</v>
      </c>
      <c r="F22" s="12">
        <v>95</v>
      </c>
      <c r="G22" s="12"/>
      <c r="H22" s="12"/>
      <c r="I22" s="12"/>
      <c r="J22" s="12">
        <v>105</v>
      </c>
      <c r="K22" s="29">
        <v>98</v>
      </c>
      <c r="M22" s="28">
        <v>79</v>
      </c>
      <c r="N22" s="12"/>
      <c r="O22" s="12">
        <v>91</v>
      </c>
      <c r="P22" s="12">
        <v>66</v>
      </c>
      <c r="Q22" s="12">
        <v>97</v>
      </c>
      <c r="R22" s="12"/>
      <c r="S22" s="12"/>
      <c r="T22" s="12"/>
      <c r="U22" s="12">
        <v>106</v>
      </c>
      <c r="V22" s="12">
        <v>101</v>
      </c>
      <c r="W22" s="29">
        <f t="shared" si="1"/>
        <v>23</v>
      </c>
      <c r="Y22" s="19" t="s">
        <v>34</v>
      </c>
      <c r="Z22" s="153">
        <f>+'puntajes brutos - T'!AB8</f>
        <v>46</v>
      </c>
    </row>
    <row r="23" spans="1:26" x14ac:dyDescent="0.2">
      <c r="A23" s="28">
        <f t="shared" si="0"/>
        <v>22</v>
      </c>
      <c r="B23" s="12">
        <v>83</v>
      </c>
      <c r="C23" s="12"/>
      <c r="D23" s="12">
        <v>98</v>
      </c>
      <c r="E23" s="12">
        <v>64</v>
      </c>
      <c r="F23" s="12">
        <v>92</v>
      </c>
      <c r="G23" s="12">
        <v>95</v>
      </c>
      <c r="H23" s="12"/>
      <c r="I23" s="12"/>
      <c r="J23" s="12">
        <v>101</v>
      </c>
      <c r="K23" s="29">
        <v>95</v>
      </c>
      <c r="M23" s="28">
        <v>77</v>
      </c>
      <c r="N23" s="12"/>
      <c r="O23" s="12">
        <v>89</v>
      </c>
      <c r="P23" s="12">
        <v>64</v>
      </c>
      <c r="Q23" s="12">
        <v>95</v>
      </c>
      <c r="R23" s="12">
        <v>95</v>
      </c>
      <c r="S23" s="12"/>
      <c r="T23" s="12"/>
      <c r="U23" s="12">
        <v>103</v>
      </c>
      <c r="V23" s="12">
        <v>97</v>
      </c>
      <c r="W23" s="29">
        <f t="shared" si="1"/>
        <v>22</v>
      </c>
      <c r="Y23" s="19" t="s">
        <v>42</v>
      </c>
      <c r="Z23" s="153">
        <f>+'puntajes brutos - T'!AB9</f>
        <v>48</v>
      </c>
    </row>
    <row r="24" spans="1:26" x14ac:dyDescent="0.2">
      <c r="A24" s="28">
        <f t="shared" si="0"/>
        <v>21</v>
      </c>
      <c r="B24" s="12">
        <v>81</v>
      </c>
      <c r="C24" s="12"/>
      <c r="D24" s="12">
        <v>95</v>
      </c>
      <c r="E24" s="12">
        <v>61</v>
      </c>
      <c r="F24" s="12">
        <v>90</v>
      </c>
      <c r="G24" s="12">
        <v>91</v>
      </c>
      <c r="H24" s="12"/>
      <c r="I24" s="12"/>
      <c r="J24" s="12">
        <v>98</v>
      </c>
      <c r="K24" s="29">
        <v>91</v>
      </c>
      <c r="M24" s="28">
        <v>75</v>
      </c>
      <c r="N24" s="12"/>
      <c r="O24" s="12">
        <v>86</v>
      </c>
      <c r="P24" s="12">
        <v>61</v>
      </c>
      <c r="Q24" s="12">
        <v>92</v>
      </c>
      <c r="R24" s="12">
        <v>91</v>
      </c>
      <c r="S24" s="12"/>
      <c r="T24" s="12"/>
      <c r="U24" s="12">
        <v>99</v>
      </c>
      <c r="V24" s="12">
        <v>93</v>
      </c>
      <c r="W24" s="29">
        <f t="shared" si="1"/>
        <v>21</v>
      </c>
      <c r="Y24" s="19" t="s">
        <v>51</v>
      </c>
      <c r="Z24" s="153">
        <f>+'puntajes brutos - T'!AB10</f>
        <v>37</v>
      </c>
    </row>
    <row r="25" spans="1:26" x14ac:dyDescent="0.2">
      <c r="A25" s="28">
        <f t="shared" si="0"/>
        <v>20</v>
      </c>
      <c r="B25" s="12">
        <v>79</v>
      </c>
      <c r="C25" s="12"/>
      <c r="D25" s="12">
        <v>92</v>
      </c>
      <c r="E25" s="12">
        <v>59</v>
      </c>
      <c r="F25" s="12">
        <v>87</v>
      </c>
      <c r="G25" s="12">
        <v>87</v>
      </c>
      <c r="H25" s="12"/>
      <c r="I25" s="12"/>
      <c r="J25" s="12">
        <v>95</v>
      </c>
      <c r="K25" s="29">
        <v>87</v>
      </c>
      <c r="M25" s="28">
        <v>73</v>
      </c>
      <c r="N25" s="12"/>
      <c r="O25" s="12">
        <v>84</v>
      </c>
      <c r="P25" s="12">
        <v>59</v>
      </c>
      <c r="Q25" s="12">
        <v>89</v>
      </c>
      <c r="R25" s="12">
        <v>87</v>
      </c>
      <c r="S25" s="12"/>
      <c r="T25" s="12"/>
      <c r="U25" s="12">
        <v>96</v>
      </c>
      <c r="V25" s="12">
        <v>90</v>
      </c>
      <c r="W25" s="29">
        <f t="shared" si="1"/>
        <v>20</v>
      </c>
      <c r="Y25" s="19" t="s">
        <v>59</v>
      </c>
      <c r="Z25" s="153">
        <f>+'puntajes brutos - T'!AB11</f>
        <v>51</v>
      </c>
    </row>
    <row r="26" spans="1:26" x14ac:dyDescent="0.2">
      <c r="A26" s="28">
        <f t="shared" si="0"/>
        <v>19</v>
      </c>
      <c r="B26" s="12">
        <v>76</v>
      </c>
      <c r="C26" s="12"/>
      <c r="D26" s="12">
        <v>89</v>
      </c>
      <c r="E26" s="12">
        <v>57</v>
      </c>
      <c r="F26" s="12">
        <v>84</v>
      </c>
      <c r="G26" s="12">
        <v>83</v>
      </c>
      <c r="H26" s="12"/>
      <c r="I26" s="12"/>
      <c r="J26" s="12">
        <v>91</v>
      </c>
      <c r="K26" s="29">
        <v>83</v>
      </c>
      <c r="M26" s="28">
        <v>71</v>
      </c>
      <c r="N26" s="12"/>
      <c r="O26" s="12">
        <v>82</v>
      </c>
      <c r="P26" s="12">
        <v>56</v>
      </c>
      <c r="Q26" s="12">
        <v>87</v>
      </c>
      <c r="R26" s="12">
        <v>83</v>
      </c>
      <c r="S26" s="12">
        <v>120</v>
      </c>
      <c r="T26" s="12"/>
      <c r="U26" s="12">
        <v>92</v>
      </c>
      <c r="V26" s="12">
        <v>86</v>
      </c>
      <c r="W26" s="29">
        <f t="shared" si="1"/>
        <v>19</v>
      </c>
      <c r="Y26" s="19" t="s">
        <v>67</v>
      </c>
      <c r="Z26" s="153">
        <f>+'puntajes brutos - T'!AB12</f>
        <v>41</v>
      </c>
    </row>
    <row r="27" spans="1:26" x14ac:dyDescent="0.2">
      <c r="A27" s="28">
        <f t="shared" si="0"/>
        <v>18</v>
      </c>
      <c r="B27" s="12">
        <v>74</v>
      </c>
      <c r="C27" s="12">
        <v>78</v>
      </c>
      <c r="D27" s="12">
        <v>87</v>
      </c>
      <c r="E27" s="12">
        <v>54</v>
      </c>
      <c r="F27" s="12">
        <v>82</v>
      </c>
      <c r="G27" s="12">
        <v>79</v>
      </c>
      <c r="H27" s="12"/>
      <c r="I27" s="12"/>
      <c r="J27" s="12">
        <v>88</v>
      </c>
      <c r="K27" s="29">
        <v>80</v>
      </c>
      <c r="M27" s="28">
        <v>69</v>
      </c>
      <c r="N27" s="12">
        <v>77</v>
      </c>
      <c r="O27" s="12">
        <v>79</v>
      </c>
      <c r="P27" s="12">
        <v>54</v>
      </c>
      <c r="Q27" s="12">
        <v>84</v>
      </c>
      <c r="R27" s="12">
        <v>79</v>
      </c>
      <c r="S27" s="12">
        <v>115</v>
      </c>
      <c r="T27" s="12"/>
      <c r="U27" s="12">
        <v>89</v>
      </c>
      <c r="V27" s="12">
        <v>82</v>
      </c>
      <c r="W27" s="29">
        <f t="shared" si="1"/>
        <v>18</v>
      </c>
      <c r="Y27" s="19" t="s">
        <v>35</v>
      </c>
      <c r="Z27" s="10">
        <f>+'puntajes brutos - T'!AF8</f>
        <v>43</v>
      </c>
    </row>
    <row r="28" spans="1:26" x14ac:dyDescent="0.2">
      <c r="A28" s="28">
        <f t="shared" si="0"/>
        <v>17</v>
      </c>
      <c r="B28" s="12">
        <v>72</v>
      </c>
      <c r="C28" s="12">
        <v>75</v>
      </c>
      <c r="D28" s="12">
        <v>84</v>
      </c>
      <c r="E28" s="12">
        <v>52</v>
      </c>
      <c r="F28" s="12">
        <v>79</v>
      </c>
      <c r="G28" s="12">
        <v>76</v>
      </c>
      <c r="H28" s="12">
        <v>116</v>
      </c>
      <c r="I28" s="12">
        <v>90</v>
      </c>
      <c r="J28" s="12">
        <v>84</v>
      </c>
      <c r="K28" s="29">
        <v>76</v>
      </c>
      <c r="M28" s="28">
        <v>67</v>
      </c>
      <c r="N28" s="12">
        <v>73</v>
      </c>
      <c r="O28" s="12">
        <v>77</v>
      </c>
      <c r="P28" s="12">
        <v>51</v>
      </c>
      <c r="Q28" s="12">
        <v>81</v>
      </c>
      <c r="R28" s="12">
        <v>75</v>
      </c>
      <c r="S28" s="12">
        <v>111</v>
      </c>
      <c r="T28" s="12">
        <v>91</v>
      </c>
      <c r="U28" s="12">
        <v>86</v>
      </c>
      <c r="V28" s="12">
        <v>78</v>
      </c>
      <c r="W28" s="29">
        <f t="shared" si="1"/>
        <v>17</v>
      </c>
      <c r="Y28" s="19" t="s">
        <v>43</v>
      </c>
      <c r="Z28" s="10">
        <f>+'puntajes brutos - T'!AF9</f>
        <v>42</v>
      </c>
    </row>
    <row r="29" spans="1:26" x14ac:dyDescent="0.2">
      <c r="A29" s="28">
        <f t="shared" si="0"/>
        <v>16</v>
      </c>
      <c r="B29" s="12">
        <v>69</v>
      </c>
      <c r="C29" s="12">
        <v>71</v>
      </c>
      <c r="D29" s="12">
        <v>81</v>
      </c>
      <c r="E29" s="12">
        <v>50</v>
      </c>
      <c r="F29" s="12">
        <v>76</v>
      </c>
      <c r="G29" s="12">
        <v>72</v>
      </c>
      <c r="H29" s="12">
        <v>112</v>
      </c>
      <c r="I29" s="12">
        <v>86</v>
      </c>
      <c r="J29" s="12">
        <v>81</v>
      </c>
      <c r="K29" s="29">
        <v>72</v>
      </c>
      <c r="M29" s="28">
        <v>65</v>
      </c>
      <c r="N29" s="12">
        <v>69</v>
      </c>
      <c r="O29" s="12">
        <v>75</v>
      </c>
      <c r="P29" s="12">
        <v>49</v>
      </c>
      <c r="Q29" s="12">
        <v>79</v>
      </c>
      <c r="R29" s="12">
        <v>71</v>
      </c>
      <c r="S29" s="12">
        <v>107</v>
      </c>
      <c r="T29" s="12">
        <v>87</v>
      </c>
      <c r="U29" s="12">
        <v>82</v>
      </c>
      <c r="V29" s="12">
        <v>74</v>
      </c>
      <c r="W29" s="29">
        <f t="shared" si="1"/>
        <v>16</v>
      </c>
      <c r="Y29" s="19" t="s">
        <v>52</v>
      </c>
      <c r="Z29" s="10">
        <f>+'puntajes brutos - T'!AF10</f>
        <v>52</v>
      </c>
    </row>
    <row r="30" spans="1:26" x14ac:dyDescent="0.2">
      <c r="A30" s="28">
        <f t="shared" si="0"/>
        <v>15</v>
      </c>
      <c r="B30" s="12">
        <v>67</v>
      </c>
      <c r="C30" s="12">
        <v>67</v>
      </c>
      <c r="D30" s="12">
        <v>78</v>
      </c>
      <c r="E30" s="12">
        <v>47</v>
      </c>
      <c r="F30" s="12">
        <v>74</v>
      </c>
      <c r="G30" s="12">
        <v>68</v>
      </c>
      <c r="H30" s="12">
        <v>107</v>
      </c>
      <c r="I30" s="12">
        <v>82</v>
      </c>
      <c r="J30" s="12">
        <v>78</v>
      </c>
      <c r="K30" s="29">
        <v>69</v>
      </c>
      <c r="M30" s="28">
        <v>63</v>
      </c>
      <c r="N30" s="12">
        <v>65</v>
      </c>
      <c r="O30" s="12">
        <v>72</v>
      </c>
      <c r="P30" s="12">
        <v>47</v>
      </c>
      <c r="Q30" s="12">
        <v>76</v>
      </c>
      <c r="R30" s="12">
        <v>67</v>
      </c>
      <c r="S30" s="12">
        <v>103</v>
      </c>
      <c r="T30" s="12">
        <v>82</v>
      </c>
      <c r="U30" s="12">
        <v>79</v>
      </c>
      <c r="V30" s="12">
        <v>70</v>
      </c>
      <c r="W30" s="29">
        <f t="shared" si="1"/>
        <v>15</v>
      </c>
      <c r="Y30" s="19" t="s">
        <v>60</v>
      </c>
      <c r="Z30" s="10">
        <f>+'puntajes brutos - T'!AF11</f>
        <v>39</v>
      </c>
    </row>
    <row r="31" spans="1:26" x14ac:dyDescent="0.2">
      <c r="A31" s="28">
        <f t="shared" si="0"/>
        <v>14</v>
      </c>
      <c r="B31" s="12">
        <v>65</v>
      </c>
      <c r="C31" s="12">
        <v>63</v>
      </c>
      <c r="D31" s="12">
        <v>76</v>
      </c>
      <c r="E31" s="12">
        <v>45</v>
      </c>
      <c r="F31" s="12">
        <v>71</v>
      </c>
      <c r="G31" s="12">
        <v>64</v>
      </c>
      <c r="H31" s="12">
        <v>102</v>
      </c>
      <c r="I31" s="12">
        <v>77</v>
      </c>
      <c r="J31" s="12">
        <v>74</v>
      </c>
      <c r="K31" s="29">
        <v>65</v>
      </c>
      <c r="M31" s="28">
        <v>61</v>
      </c>
      <c r="N31" s="12">
        <v>61</v>
      </c>
      <c r="O31" s="12">
        <v>70</v>
      </c>
      <c r="P31" s="12">
        <v>44</v>
      </c>
      <c r="Q31" s="12">
        <v>73</v>
      </c>
      <c r="R31" s="12">
        <v>63</v>
      </c>
      <c r="S31" s="12">
        <v>98</v>
      </c>
      <c r="T31" s="12">
        <v>78</v>
      </c>
      <c r="U31" s="12">
        <v>76</v>
      </c>
      <c r="V31" s="12">
        <v>67</v>
      </c>
      <c r="W31" s="29">
        <f t="shared" si="1"/>
        <v>14</v>
      </c>
      <c r="Y31" s="19" t="s">
        <v>68</v>
      </c>
      <c r="Z31" s="10">
        <f>+'puntajes brutos - T'!AF12</f>
        <v>47</v>
      </c>
    </row>
    <row r="32" spans="1:26" x14ac:dyDescent="0.2">
      <c r="A32" s="28">
        <f t="shared" si="0"/>
        <v>13</v>
      </c>
      <c r="B32" s="12">
        <v>62</v>
      </c>
      <c r="C32" s="12">
        <v>59</v>
      </c>
      <c r="D32" s="12">
        <v>73</v>
      </c>
      <c r="E32" s="12">
        <v>43</v>
      </c>
      <c r="F32" s="12">
        <v>68</v>
      </c>
      <c r="G32" s="12">
        <v>60</v>
      </c>
      <c r="H32" s="12">
        <v>98</v>
      </c>
      <c r="I32" s="12">
        <v>73</v>
      </c>
      <c r="J32" s="12">
        <v>71</v>
      </c>
      <c r="K32" s="29">
        <v>61</v>
      </c>
      <c r="M32" s="28">
        <v>59</v>
      </c>
      <c r="N32" s="12">
        <v>57</v>
      </c>
      <c r="O32" s="12">
        <v>67</v>
      </c>
      <c r="P32" s="12">
        <v>42</v>
      </c>
      <c r="Q32" s="12">
        <v>70</v>
      </c>
      <c r="R32" s="12">
        <v>59</v>
      </c>
      <c r="S32" s="12">
        <v>94</v>
      </c>
      <c r="T32" s="12">
        <v>74</v>
      </c>
      <c r="U32" s="12">
        <v>72</v>
      </c>
      <c r="V32" s="12">
        <v>63</v>
      </c>
      <c r="W32" s="29">
        <f t="shared" si="1"/>
        <v>13</v>
      </c>
    </row>
    <row r="33" spans="1:23" x14ac:dyDescent="0.2">
      <c r="A33" s="28">
        <f t="shared" si="0"/>
        <v>12</v>
      </c>
      <c r="B33" s="12">
        <v>60</v>
      </c>
      <c r="C33" s="12">
        <v>55</v>
      </c>
      <c r="D33" s="12">
        <v>70</v>
      </c>
      <c r="E33" s="12">
        <v>41</v>
      </c>
      <c r="F33" s="12">
        <v>66</v>
      </c>
      <c r="G33" s="12">
        <v>56</v>
      </c>
      <c r="H33" s="12">
        <v>93</v>
      </c>
      <c r="I33" s="12">
        <v>69</v>
      </c>
      <c r="J33" s="12">
        <v>67</v>
      </c>
      <c r="K33" s="29">
        <v>57</v>
      </c>
      <c r="M33" s="28">
        <v>57</v>
      </c>
      <c r="N33" s="12">
        <v>53</v>
      </c>
      <c r="O33" s="12">
        <v>65</v>
      </c>
      <c r="P33" s="12">
        <v>39</v>
      </c>
      <c r="Q33" s="12">
        <v>68</v>
      </c>
      <c r="R33" s="12">
        <v>55</v>
      </c>
      <c r="S33" s="12">
        <v>90</v>
      </c>
      <c r="T33" s="12">
        <v>69</v>
      </c>
      <c r="U33" s="12">
        <v>69</v>
      </c>
      <c r="V33" s="12">
        <v>59</v>
      </c>
      <c r="W33" s="29">
        <f t="shared" si="1"/>
        <v>12</v>
      </c>
    </row>
    <row r="34" spans="1:23" x14ac:dyDescent="0.2">
      <c r="A34" s="28">
        <f t="shared" si="0"/>
        <v>11</v>
      </c>
      <c r="B34" s="12">
        <v>58</v>
      </c>
      <c r="C34" s="12">
        <v>52</v>
      </c>
      <c r="D34" s="12">
        <v>67</v>
      </c>
      <c r="E34" s="12">
        <v>38</v>
      </c>
      <c r="F34" s="12">
        <v>63</v>
      </c>
      <c r="G34" s="12">
        <v>52</v>
      </c>
      <c r="H34" s="12">
        <v>89</v>
      </c>
      <c r="I34" s="12">
        <v>65</v>
      </c>
      <c r="J34" s="12">
        <v>64</v>
      </c>
      <c r="K34" s="29">
        <v>54</v>
      </c>
      <c r="M34" s="28">
        <v>55</v>
      </c>
      <c r="N34" s="12">
        <v>48</v>
      </c>
      <c r="O34" s="12">
        <v>63</v>
      </c>
      <c r="P34" s="12">
        <v>37</v>
      </c>
      <c r="Q34" s="12">
        <v>65</v>
      </c>
      <c r="R34" s="12">
        <v>51</v>
      </c>
      <c r="S34" s="12">
        <v>85</v>
      </c>
      <c r="T34" s="12">
        <v>65</v>
      </c>
      <c r="U34" s="12">
        <v>66</v>
      </c>
      <c r="V34" s="12">
        <v>55</v>
      </c>
      <c r="W34" s="29">
        <f t="shared" si="1"/>
        <v>11</v>
      </c>
    </row>
    <row r="35" spans="1:23" x14ac:dyDescent="0.2">
      <c r="A35" s="28">
        <f t="shared" si="0"/>
        <v>10</v>
      </c>
      <c r="B35" s="12">
        <v>55</v>
      </c>
      <c r="C35" s="12">
        <v>48</v>
      </c>
      <c r="D35" s="12">
        <v>64</v>
      </c>
      <c r="E35" s="12">
        <v>36</v>
      </c>
      <c r="F35" s="12">
        <v>60</v>
      </c>
      <c r="G35" s="12">
        <v>48</v>
      </c>
      <c r="H35" s="12">
        <v>84</v>
      </c>
      <c r="I35" s="12">
        <v>60</v>
      </c>
      <c r="J35" s="12">
        <v>61</v>
      </c>
      <c r="K35" s="29">
        <v>50</v>
      </c>
      <c r="M35" s="28">
        <v>53</v>
      </c>
      <c r="N35" s="12">
        <v>44</v>
      </c>
      <c r="O35" s="12">
        <v>60</v>
      </c>
      <c r="P35" s="12">
        <v>34</v>
      </c>
      <c r="Q35" s="12">
        <v>62</v>
      </c>
      <c r="R35" s="12">
        <v>47</v>
      </c>
      <c r="S35" s="12">
        <v>81</v>
      </c>
      <c r="T35" s="12">
        <v>61</v>
      </c>
      <c r="U35" s="12">
        <v>62</v>
      </c>
      <c r="V35" s="12">
        <v>51</v>
      </c>
      <c r="W35" s="29">
        <f t="shared" si="1"/>
        <v>10</v>
      </c>
    </row>
    <row r="36" spans="1:23" x14ac:dyDescent="0.2">
      <c r="A36" s="28">
        <f t="shared" si="0"/>
        <v>9</v>
      </c>
      <c r="B36" s="12">
        <v>53</v>
      </c>
      <c r="C36" s="12">
        <v>44</v>
      </c>
      <c r="D36" s="12">
        <v>62</v>
      </c>
      <c r="E36" s="12">
        <v>34</v>
      </c>
      <c r="F36" s="12">
        <v>58</v>
      </c>
      <c r="G36" s="12">
        <v>45</v>
      </c>
      <c r="H36" s="12">
        <v>80</v>
      </c>
      <c r="I36" s="12">
        <v>56</v>
      </c>
      <c r="J36" s="12">
        <v>57</v>
      </c>
      <c r="K36" s="29">
        <v>46</v>
      </c>
      <c r="M36" s="28">
        <v>51</v>
      </c>
      <c r="N36" s="12">
        <v>40</v>
      </c>
      <c r="O36" s="12">
        <v>58</v>
      </c>
      <c r="P36" s="12">
        <v>32</v>
      </c>
      <c r="Q36" s="12">
        <v>60</v>
      </c>
      <c r="R36" s="12">
        <v>43</v>
      </c>
      <c r="S36" s="12">
        <v>77</v>
      </c>
      <c r="T36" s="12">
        <v>57</v>
      </c>
      <c r="U36" s="12">
        <v>59</v>
      </c>
      <c r="V36" s="12">
        <v>47</v>
      </c>
      <c r="W36" s="29">
        <f t="shared" si="1"/>
        <v>9</v>
      </c>
    </row>
    <row r="37" spans="1:23" x14ac:dyDescent="0.2">
      <c r="A37" s="28">
        <f t="shared" si="0"/>
        <v>8</v>
      </c>
      <c r="B37" s="12">
        <v>51</v>
      </c>
      <c r="C37" s="12">
        <v>40</v>
      </c>
      <c r="D37" s="12">
        <v>59</v>
      </c>
      <c r="E37" s="12">
        <v>31</v>
      </c>
      <c r="F37" s="12">
        <v>55</v>
      </c>
      <c r="G37" s="12">
        <v>41</v>
      </c>
      <c r="H37" s="12">
        <v>75</v>
      </c>
      <c r="I37" s="12">
        <v>52</v>
      </c>
      <c r="J37" s="12">
        <v>54</v>
      </c>
      <c r="K37" s="29">
        <v>42</v>
      </c>
      <c r="M37" s="28">
        <v>48</v>
      </c>
      <c r="N37" s="12">
        <v>36</v>
      </c>
      <c r="O37" s="12">
        <v>56</v>
      </c>
      <c r="P37" s="12"/>
      <c r="Q37" s="12">
        <v>57</v>
      </c>
      <c r="R37" s="12">
        <v>39</v>
      </c>
      <c r="S37" s="12">
        <v>72</v>
      </c>
      <c r="T37" s="12">
        <v>52</v>
      </c>
      <c r="U37" s="12">
        <v>55</v>
      </c>
      <c r="V37" s="12">
        <v>44</v>
      </c>
      <c r="W37" s="29">
        <f t="shared" si="1"/>
        <v>8</v>
      </c>
    </row>
    <row r="38" spans="1:23" x14ac:dyDescent="0.2">
      <c r="A38" s="28">
        <f t="shared" si="0"/>
        <v>7</v>
      </c>
      <c r="B38" s="12">
        <v>48</v>
      </c>
      <c r="C38" s="12">
        <v>36</v>
      </c>
      <c r="D38" s="12">
        <v>56</v>
      </c>
      <c r="E38" s="12"/>
      <c r="F38" s="12">
        <v>52</v>
      </c>
      <c r="G38" s="12">
        <v>37</v>
      </c>
      <c r="H38" s="12">
        <v>70</v>
      </c>
      <c r="I38" s="12">
        <v>48</v>
      </c>
      <c r="J38" s="12">
        <v>51</v>
      </c>
      <c r="K38" s="29">
        <v>39</v>
      </c>
      <c r="M38" s="28">
        <v>46</v>
      </c>
      <c r="N38" s="12">
        <v>32</v>
      </c>
      <c r="O38" s="12">
        <v>53</v>
      </c>
      <c r="P38" s="12"/>
      <c r="Q38" s="12">
        <v>54</v>
      </c>
      <c r="R38" s="12">
        <v>35</v>
      </c>
      <c r="S38" s="12">
        <v>68</v>
      </c>
      <c r="T38" s="12">
        <v>48</v>
      </c>
      <c r="U38" s="12">
        <v>52</v>
      </c>
      <c r="V38" s="12">
        <v>40</v>
      </c>
      <c r="W38" s="29">
        <f t="shared" si="1"/>
        <v>7</v>
      </c>
    </row>
    <row r="39" spans="1:23" x14ac:dyDescent="0.2">
      <c r="A39" s="28">
        <f t="shared" si="0"/>
        <v>6</v>
      </c>
      <c r="B39" s="12">
        <v>46</v>
      </c>
      <c r="C39" s="12">
        <v>32</v>
      </c>
      <c r="D39" s="12">
        <v>53</v>
      </c>
      <c r="E39" s="12"/>
      <c r="F39" s="12">
        <v>50</v>
      </c>
      <c r="G39" s="12">
        <v>33</v>
      </c>
      <c r="H39" s="12">
        <v>66</v>
      </c>
      <c r="I39" s="12">
        <v>43</v>
      </c>
      <c r="J39" s="12">
        <v>47</v>
      </c>
      <c r="K39" s="29">
        <v>35</v>
      </c>
      <c r="M39" s="28">
        <v>44</v>
      </c>
      <c r="N39" s="12"/>
      <c r="O39" s="12">
        <v>51</v>
      </c>
      <c r="P39" s="12"/>
      <c r="Q39" s="12">
        <v>52</v>
      </c>
      <c r="R39" s="12">
        <v>31</v>
      </c>
      <c r="S39" s="12">
        <v>64</v>
      </c>
      <c r="T39" s="12">
        <v>44</v>
      </c>
      <c r="U39" s="12">
        <v>49</v>
      </c>
      <c r="V39" s="12">
        <v>36</v>
      </c>
      <c r="W39" s="29">
        <f t="shared" si="1"/>
        <v>6</v>
      </c>
    </row>
    <row r="40" spans="1:23" x14ac:dyDescent="0.2">
      <c r="A40" s="28">
        <f t="shared" si="0"/>
        <v>5</v>
      </c>
      <c r="B40" s="12">
        <v>44</v>
      </c>
      <c r="C40" s="12"/>
      <c r="D40" s="12">
        <v>51</v>
      </c>
      <c r="E40" s="12"/>
      <c r="F40" s="12">
        <v>47</v>
      </c>
      <c r="G40" s="12"/>
      <c r="H40" s="12">
        <v>61</v>
      </c>
      <c r="I40" s="12">
        <v>39</v>
      </c>
      <c r="J40" s="12">
        <v>44</v>
      </c>
      <c r="K40" s="29">
        <v>31</v>
      </c>
      <c r="M40" s="28">
        <v>42</v>
      </c>
      <c r="N40" s="12"/>
      <c r="O40" s="12">
        <v>48</v>
      </c>
      <c r="P40" s="12"/>
      <c r="Q40" s="12">
        <v>49</v>
      </c>
      <c r="R40" s="12"/>
      <c r="S40" s="12">
        <v>60</v>
      </c>
      <c r="T40" s="12">
        <v>39</v>
      </c>
      <c r="U40" s="12">
        <v>45</v>
      </c>
      <c r="V40" s="12">
        <v>32</v>
      </c>
      <c r="W40" s="29">
        <f t="shared" si="1"/>
        <v>5</v>
      </c>
    </row>
    <row r="41" spans="1:23" x14ac:dyDescent="0.2">
      <c r="A41" s="28">
        <f t="shared" si="0"/>
        <v>4</v>
      </c>
      <c r="B41" s="12">
        <v>41</v>
      </c>
      <c r="C41" s="12"/>
      <c r="D41" s="12">
        <v>48</v>
      </c>
      <c r="E41" s="12"/>
      <c r="F41" s="12">
        <v>44</v>
      </c>
      <c r="G41" s="12"/>
      <c r="H41" s="12">
        <v>57</v>
      </c>
      <c r="I41" s="12">
        <v>35</v>
      </c>
      <c r="J41" s="12">
        <v>40</v>
      </c>
      <c r="K41" s="29"/>
      <c r="M41" s="28">
        <v>40</v>
      </c>
      <c r="N41" s="12"/>
      <c r="O41" s="12">
        <v>46</v>
      </c>
      <c r="P41" s="12"/>
      <c r="Q41" s="12">
        <v>46</v>
      </c>
      <c r="R41" s="12"/>
      <c r="S41" s="12">
        <v>55</v>
      </c>
      <c r="T41" s="12">
        <v>35</v>
      </c>
      <c r="U41" s="12">
        <v>42</v>
      </c>
      <c r="V41" s="12"/>
      <c r="W41" s="29">
        <f t="shared" si="1"/>
        <v>4</v>
      </c>
    </row>
    <row r="42" spans="1:23" x14ac:dyDescent="0.2">
      <c r="A42" s="28">
        <f t="shared" si="0"/>
        <v>3</v>
      </c>
      <c r="B42" s="12">
        <v>39</v>
      </c>
      <c r="C42" s="12"/>
      <c r="D42" s="12">
        <v>45</v>
      </c>
      <c r="E42" s="12"/>
      <c r="F42" s="12">
        <v>42</v>
      </c>
      <c r="G42" s="12"/>
      <c r="H42" s="12">
        <v>52</v>
      </c>
      <c r="I42" s="12">
        <v>31</v>
      </c>
      <c r="J42" s="12">
        <v>37</v>
      </c>
      <c r="K42" s="29"/>
      <c r="M42" s="28">
        <v>38</v>
      </c>
      <c r="N42" s="12"/>
      <c r="O42" s="12">
        <v>44</v>
      </c>
      <c r="P42" s="12"/>
      <c r="Q42" s="12">
        <v>44</v>
      </c>
      <c r="R42" s="12"/>
      <c r="S42" s="12">
        <v>51</v>
      </c>
      <c r="T42" s="12">
        <v>31</v>
      </c>
      <c r="U42" s="12">
        <v>39</v>
      </c>
      <c r="V42" s="12"/>
      <c r="W42" s="29">
        <f t="shared" si="1"/>
        <v>3</v>
      </c>
    </row>
    <row r="43" spans="1:23" x14ac:dyDescent="0.2">
      <c r="A43" s="28">
        <f t="shared" si="0"/>
        <v>2</v>
      </c>
      <c r="B43" s="12">
        <v>37</v>
      </c>
      <c r="C43" s="12"/>
      <c r="D43" s="12">
        <v>42</v>
      </c>
      <c r="E43" s="12"/>
      <c r="F43" s="12">
        <v>39</v>
      </c>
      <c r="G43" s="12"/>
      <c r="H43" s="12">
        <v>47</v>
      </c>
      <c r="I43" s="12"/>
      <c r="J43" s="12">
        <v>34</v>
      </c>
      <c r="K43" s="29"/>
      <c r="M43" s="28">
        <v>36</v>
      </c>
      <c r="N43" s="12"/>
      <c r="O43" s="12">
        <v>41</v>
      </c>
      <c r="P43" s="12"/>
      <c r="Q43" s="12">
        <v>41</v>
      </c>
      <c r="R43" s="12"/>
      <c r="S43" s="12">
        <v>47</v>
      </c>
      <c r="T43" s="12"/>
      <c r="U43" s="12">
        <v>35</v>
      </c>
      <c r="V43" s="12"/>
      <c r="W43" s="29">
        <f t="shared" si="1"/>
        <v>2</v>
      </c>
    </row>
    <row r="44" spans="1:23" x14ac:dyDescent="0.2">
      <c r="A44" s="28">
        <f t="shared" si="0"/>
        <v>1</v>
      </c>
      <c r="B44" s="12">
        <v>34</v>
      </c>
      <c r="C44" s="12"/>
      <c r="D44" s="12">
        <v>40</v>
      </c>
      <c r="E44" s="12"/>
      <c r="F44" s="12">
        <v>36</v>
      </c>
      <c r="G44" s="12"/>
      <c r="H44" s="12">
        <v>43</v>
      </c>
      <c r="I44" s="12"/>
      <c r="J44" s="12">
        <v>30</v>
      </c>
      <c r="K44" s="29"/>
      <c r="M44" s="28">
        <v>34</v>
      </c>
      <c r="N44" s="12"/>
      <c r="O44" s="12">
        <v>39</v>
      </c>
      <c r="P44" s="12"/>
      <c r="Q44" s="12">
        <v>38</v>
      </c>
      <c r="R44" s="12"/>
      <c r="S44" s="12">
        <v>42</v>
      </c>
      <c r="T44" s="12"/>
      <c r="U44" s="12">
        <v>32</v>
      </c>
      <c r="V44" s="12"/>
      <c r="W44" s="29">
        <f t="shared" si="1"/>
        <v>1</v>
      </c>
    </row>
    <row r="45" spans="1:23" x14ac:dyDescent="0.2">
      <c r="A45" s="28">
        <f>+A44-1</f>
        <v>0</v>
      </c>
      <c r="B45" s="12">
        <v>32</v>
      </c>
      <c r="C45" s="12"/>
      <c r="D45" s="12">
        <v>37</v>
      </c>
      <c r="E45" s="12"/>
      <c r="F45" s="12">
        <v>34</v>
      </c>
      <c r="G45" s="12"/>
      <c r="H45" s="12">
        <v>38</v>
      </c>
      <c r="I45" s="12"/>
      <c r="J45" s="12"/>
      <c r="K45" s="29"/>
      <c r="M45" s="28">
        <v>32</v>
      </c>
      <c r="N45" s="12"/>
      <c r="O45" s="12">
        <v>37</v>
      </c>
      <c r="P45" s="12"/>
      <c r="Q45" s="12">
        <v>35</v>
      </c>
      <c r="R45" s="12"/>
      <c r="S45" s="12">
        <v>38</v>
      </c>
      <c r="T45" s="12"/>
      <c r="U45" s="12"/>
      <c r="V45" s="12"/>
      <c r="W45" s="29">
        <f t="shared" si="1"/>
        <v>0</v>
      </c>
    </row>
    <row r="46" spans="1:23" ht="12.75" thickBot="1" x14ac:dyDescent="0.2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40"/>
      <c r="L46" s="41"/>
      <c r="M46" s="38"/>
      <c r="N46" s="39"/>
      <c r="O46" s="39"/>
      <c r="P46" s="39"/>
      <c r="Q46" s="39"/>
      <c r="R46" s="39"/>
      <c r="S46" s="39"/>
      <c r="T46" s="39"/>
      <c r="U46" s="39"/>
      <c r="V46" s="39"/>
      <c r="W46" s="40"/>
    </row>
    <row r="47" spans="1:23" s="162" customFormat="1" ht="21" customHeight="1" thickBot="1" x14ac:dyDescent="0.25">
      <c r="A47" s="167" t="s">
        <v>183</v>
      </c>
      <c r="B47" s="30" t="s">
        <v>34</v>
      </c>
      <c r="C47" s="30" t="s">
        <v>42</v>
      </c>
      <c r="D47" s="30" t="s">
        <v>173</v>
      </c>
      <c r="E47" s="30" t="s">
        <v>174</v>
      </c>
      <c r="F47" s="30" t="s">
        <v>175</v>
      </c>
      <c r="G47" s="30" t="s">
        <v>184</v>
      </c>
      <c r="H47" s="30" t="s">
        <v>177</v>
      </c>
      <c r="I47" s="30" t="s">
        <v>178</v>
      </c>
      <c r="J47" s="30" t="s">
        <v>179</v>
      </c>
      <c r="K47" s="31" t="s">
        <v>180</v>
      </c>
      <c r="M47" s="32" t="str">
        <f>+M5</f>
        <v>D-O</v>
      </c>
      <c r="N47" s="30" t="s">
        <v>42</v>
      </c>
      <c r="O47" s="30" t="s">
        <v>173</v>
      </c>
      <c r="P47" s="30" t="s">
        <v>174</v>
      </c>
      <c r="Q47" s="30" t="s">
        <v>175</v>
      </c>
      <c r="R47" s="30" t="s">
        <v>176</v>
      </c>
      <c r="S47" s="30" t="s">
        <v>177</v>
      </c>
      <c r="T47" s="30" t="s">
        <v>178</v>
      </c>
      <c r="U47" s="30" t="s">
        <v>179</v>
      </c>
      <c r="V47" s="31" t="s">
        <v>180</v>
      </c>
      <c r="W47" s="163" t="s">
        <v>183</v>
      </c>
    </row>
  </sheetData>
  <mergeCells count="5">
    <mergeCell ref="A4:A5"/>
    <mergeCell ref="F2:Q2"/>
    <mergeCell ref="W4:W5"/>
    <mergeCell ref="D4:I4"/>
    <mergeCell ref="O4:T4"/>
  </mergeCells>
  <phoneticPr fontId="0" type="noConversion"/>
  <pageMargins left="0.75" right="0.75" top="0.39370078740157483" bottom="1" header="0" footer="0"/>
  <pageSetup paperSize="9" scale="90" orientation="landscape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baseColWidth="10" defaultColWidth="11.42578125" defaultRowHeight="12.75" x14ac:dyDescent="0.2"/>
  <cols>
    <col min="1" max="1" width="14.140625" style="2" customWidth="1"/>
    <col min="2" max="3" width="10.7109375" style="92" customWidth="1"/>
    <col min="4" max="4" width="11.42578125" style="1"/>
    <col min="5" max="5" width="4.5703125" style="1" customWidth="1"/>
    <col min="6" max="6" width="5.7109375" style="1" customWidth="1"/>
    <col min="7" max="7" width="7.140625" style="1" customWidth="1"/>
    <col min="8" max="16384" width="11.42578125" style="1"/>
  </cols>
  <sheetData>
    <row r="1" spans="1:8" s="2" customFormat="1" x14ac:dyDescent="0.2">
      <c r="A1" s="2" t="s">
        <v>7</v>
      </c>
      <c r="B1" s="91" t="s">
        <v>8</v>
      </c>
      <c r="C1" s="91" t="s">
        <v>9</v>
      </c>
      <c r="D1" s="2" t="s">
        <v>10</v>
      </c>
      <c r="F1" s="4"/>
    </row>
    <row r="2" spans="1:8" x14ac:dyDescent="0.2">
      <c r="A2" s="8">
        <v>1</v>
      </c>
      <c r="B2" s="3"/>
      <c r="C2" s="3">
        <v>1</v>
      </c>
      <c r="D2" s="3"/>
      <c r="F2" s="5"/>
    </row>
    <row r="3" spans="1:8" x14ac:dyDescent="0.2">
      <c r="A3" s="9">
        <v>2</v>
      </c>
      <c r="B3" s="3">
        <v>1</v>
      </c>
      <c r="C3" s="3"/>
      <c r="D3" s="3"/>
      <c r="F3" s="5"/>
    </row>
    <row r="4" spans="1:8" x14ac:dyDescent="0.2">
      <c r="A4" s="9">
        <v>3</v>
      </c>
      <c r="B4" s="3">
        <v>1</v>
      </c>
      <c r="C4" s="3"/>
      <c r="D4" s="3"/>
      <c r="F4" s="5"/>
    </row>
    <row r="5" spans="1:8" x14ac:dyDescent="0.2">
      <c r="A5" s="9">
        <v>4</v>
      </c>
      <c r="B5" s="3"/>
      <c r="C5" s="3">
        <v>1</v>
      </c>
      <c r="D5" s="3"/>
      <c r="F5" s="5"/>
    </row>
    <row r="6" spans="1:8" x14ac:dyDescent="0.2">
      <c r="A6" s="9">
        <v>5</v>
      </c>
      <c r="B6" s="3"/>
      <c r="C6" s="3">
        <v>1</v>
      </c>
      <c r="D6" s="3"/>
      <c r="F6" s="5"/>
    </row>
    <row r="7" spans="1:8" x14ac:dyDescent="0.2">
      <c r="A7" s="9">
        <v>6</v>
      </c>
      <c r="B7" s="3">
        <v>1</v>
      </c>
      <c r="C7" s="3"/>
      <c r="D7" s="3"/>
    </row>
    <row r="8" spans="1:8" x14ac:dyDescent="0.2">
      <c r="A8" s="9">
        <v>7</v>
      </c>
      <c r="B8" s="3">
        <v>1</v>
      </c>
      <c r="C8" s="3"/>
      <c r="D8" s="3"/>
    </row>
    <row r="9" spans="1:8" x14ac:dyDescent="0.2">
      <c r="A9" s="9">
        <v>8</v>
      </c>
      <c r="B9" s="3">
        <v>1</v>
      </c>
      <c r="C9" s="3"/>
      <c r="D9" s="3"/>
    </row>
    <row r="10" spans="1:8" x14ac:dyDescent="0.2">
      <c r="A10" s="9">
        <v>9</v>
      </c>
      <c r="B10" s="3">
        <v>1</v>
      </c>
      <c r="C10" s="3"/>
      <c r="D10" s="3"/>
    </row>
    <row r="11" spans="1:8" x14ac:dyDescent="0.2">
      <c r="A11" s="9">
        <v>10</v>
      </c>
      <c r="B11" s="3">
        <v>1</v>
      </c>
      <c r="C11" s="3"/>
      <c r="D11" s="3"/>
    </row>
    <row r="12" spans="1:8" x14ac:dyDescent="0.2">
      <c r="A12" s="9">
        <v>11</v>
      </c>
      <c r="B12" s="3"/>
      <c r="C12" s="3">
        <v>1</v>
      </c>
      <c r="D12" s="3"/>
      <c r="F12" s="2"/>
    </row>
    <row r="13" spans="1:8" x14ac:dyDescent="0.2">
      <c r="A13" s="9">
        <v>12</v>
      </c>
      <c r="B13" s="3">
        <v>1</v>
      </c>
      <c r="C13" s="3"/>
      <c r="D13" s="3"/>
      <c r="G13" s="2" t="s">
        <v>11</v>
      </c>
      <c r="H13" s="6">
        <f>IF(B4=B40,IF(B4=1,IF(B40=1,1,0),0),0)+IF(B7=C91,IF(B7=1,IF(C91=1,1,0),0),0)+IF(C7=B91,IF(C7=1,IF(B91=1,1,0),0),0)+IF(C10=C57,IF(C10=1,IF(C57=1,1,0),0),0)+IF(B29=C60,IF(B29=1,IF(C60=1,1,0),0),0)+IF(B32=C300,IF(B32=1,IF(C300=1,1,0),0),0)+IF(C33=B317,IF(C33=1,IF(B317=1,1,0),0),0)+IF(B41=B177,IF(B41=1,IF(B177=1,1,0),0),0)+IF(B47=C266,IF(B47=1,IF(C266=1,1,0),0),0)+IF(B49=B185,IF(B49=1,IF(B185=1,1,0),0),0)+IF(B50=C281,IF(B50=1,IF(C281=1,1,0),0),0)+IF(B74=C378,IF(B74=1,IF(C378=1,1,0),0),0)+IF(B82=C285,IF(B82=1,IF(C285=1,1,0),0),0)+IF(C82=B285,IF(C82=1,IF(B285=1,1,0),0),0)+IF(B84=B289,IF(B84=1,IF(B289=1,1,0),0),0)+IF(B85=C106,IF(B85=1,IF(C106=1,1,0),0),0)+IF(B87=C360,IF(B87=1,IF(C360=1,1,0),0),0)+IF(C96=B389,IF(C96=1,IF(B389=1,1,0),0),0)+IF(C100=B139,IF(C100=1,IF(B139=1,1,0),0),0)</f>
        <v>1</v>
      </c>
    </row>
    <row r="14" spans="1:8" x14ac:dyDescent="0.2">
      <c r="A14" s="9">
        <v>13</v>
      </c>
      <c r="B14" s="3"/>
      <c r="C14" s="3">
        <v>1</v>
      </c>
      <c r="D14" s="3"/>
      <c r="H14" s="6">
        <f>IF(B104=C345,IF(B104=1,IF(C345=1,1,0),0),0)+IF(B111=C375,IF(B111=1,IF(C375=1,1,0),0),0)+IF(C111=B375,IF(C111=1,IF(B375=1,1,0),0),0)+IF(B117=C431,IF(B117=1,IF(C431=1,1,0),0),0)+IF(B126=B196,IF(B126=1,IF(B196=1,1,0),0),0)+IF(C126=C196,IF(C126=1,IF(C196=1,1,0),0),0)+IF(C136=B483,IF(C136=1,IF(B483=1,1,0),0),0)+IF(B137=C508,IF(B137=1,IF(C508=1,1,0),0),0)+IF(C137=B508,IF(C137=1,IF(B508=1,1,0),0),0)+IF(C153=C465,IF(C153=1,IF(C465=1,1,0),0),0)+IF(B162=C186,IF(B162=1,IF(C186=1,1,0),0),0)+IF(C162=B186,IF(C162=1,IF(B186=1,1,0),0),0)+IF(C166=C566,IF(C166=1,IF(C566=1,1,0),0),0)+IF(B167=C269,IF(B167=1,IF(C269=1,1,0),0),0)+IF(C167=B269,IF(C167=1,IF(B269=1,1,0),0),0)+IF(B168=C244,IF(B168=1,IF(C244=1,1,0),0),0)+IF(C197=B416,IF(C197=1,IF(B416=1,1,0),0),0)+IF(B200=C468,IF(B200=1,IF(C468=1,1,0),0),0)+IF(C200=B468,IF(C200=1,IF(B468=1,1,0),0),0)</f>
        <v>2</v>
      </c>
    </row>
    <row r="15" spans="1:8" x14ac:dyDescent="0.2">
      <c r="A15" s="9">
        <v>14</v>
      </c>
      <c r="B15" s="3">
        <v>1</v>
      </c>
      <c r="C15" s="3"/>
      <c r="D15" s="3"/>
      <c r="H15" s="6">
        <f>IF(B227=C268,IF(B227=1,IF(C268=1,1,0),0),0)+IF(C260=B334,IF(C260=1,IF(B334=1,1,0),0),0)+IF(C263=C276,IF(C263=1,IF(C276=1,1,0),0),0)+IF(B291=C557,IF(B291=1,IF(C557=1,1,0),0),0)+IF(C291=B557,IF(C291=1,IF(B557=1,1,0),0),0)+IF(C340=B395,IF(C340=1,IF(B395=1,1,0),0),0)+IF(B350=C516,IF(B350=1,IF(C516=1,1,0),0),0)+IF(C350=B516,IF(C350=1,IF(B516=1,1,0),0),0)+IF(C351=B522,IF(C351=1,IF(B522=1,1,0),0),0)+IF(B354=C371,IF(B354=1,IF(C371=1,1,0),0),0)+IF(C354=B371,IF(C354=1,IF(B371=1,1,0),0),0)+IF(C365=B555,IF(C365=1,IF(B555=1,1,0),0),0)+IF(C370=B422,IF(C370=1,IF(B422=1,1,0),0),0)+IF(B373=C406,IF(B373=1,IF(C406=1,1,0),0),0)+IF(C373=B406,IF(C373=1,IF(B406=1,1,0),0),0)+IF(B381=C563,IF(B381=1,IF(C563=1,1,0),0),0)</f>
        <v>3</v>
      </c>
    </row>
    <row r="16" spans="1:8" x14ac:dyDescent="0.2">
      <c r="A16" s="9">
        <v>15</v>
      </c>
      <c r="B16" s="3"/>
      <c r="C16" s="3">
        <v>1</v>
      </c>
      <c r="D16" s="3"/>
      <c r="H16" s="6">
        <f>IF(B396=C436,IF(B396=1,IF(C436=1,1,0),0),0)+IF(C396=B436,IF(C396=1,IF(B436=1,1,0),0),0)+IF(B397=C404,IF(B397=1,IF(C404=1,1,0),0),0)+IF(C397=B404,IF(C397=1,IF(B404=1,1,0),0),0)+IF(C412=B486,IF(C412=1,IF(B486=1,1,0),0),0)+IF(B412=C486,IF(B412=1,IF(C486=1,1,0),0),0)+IF(B473=C534,IF(B473=1,IF(C534=1,1,0),0),0)+IF(C473=B534,IF(C473=1,IF(B534=1,1,0),0),0)+IF(B492=C510,IF(B492=1,IF(C510=1,1,0),0),0)+IF(B507=C521,IF(B507=1,IF(C521=1,1,0),0),0)+IF(C507=B521,IF(C507=1,IF(B521=1,1,0),0),0)+IF(B514=C543,IF(B514=1,IF(C543=1,1,0),0),0)+IF(C168=B244,IF(C168=1,IF(B244=1,1,0),0),0)</f>
        <v>1</v>
      </c>
    </row>
    <row r="17" spans="1:8" x14ac:dyDescent="0.2">
      <c r="A17" s="9">
        <v>16</v>
      </c>
      <c r="B17" s="3">
        <v>1</v>
      </c>
      <c r="C17" s="3"/>
      <c r="D17" s="3"/>
      <c r="H17" s="118">
        <f>SUM(H13:H16)</f>
        <v>7</v>
      </c>
    </row>
    <row r="18" spans="1:8" x14ac:dyDescent="0.2">
      <c r="A18" s="9">
        <v>17</v>
      </c>
      <c r="B18" s="3"/>
      <c r="C18" s="3">
        <v>1</v>
      </c>
      <c r="D18" s="3"/>
      <c r="H18" s="7"/>
    </row>
    <row r="19" spans="1:8" x14ac:dyDescent="0.2">
      <c r="A19" s="9">
        <v>18</v>
      </c>
      <c r="B19" s="3"/>
      <c r="C19" s="3">
        <v>1</v>
      </c>
      <c r="D19" s="3"/>
      <c r="G19" s="2" t="s">
        <v>12</v>
      </c>
      <c r="H19" s="6">
        <f>IF(B4=B40,IF(B4=1,IF(B40=1,1,0),0),0)+IF(B13=B167,IF(B13=1,IF(B167=1,1,0),0),0)+IF(B41=B177,IF(B41=1,IF(B177=1,1,0),0),0)+IF(B49=B185,IF(B49=1,IF(B185=1,1,0),0),0)+IF(B64=B128,IF(B64=1,IF(B128=1,1,0),0),0)+IF(B66=B96,IF(B66=1,IF(B96=1,1,0),0),0)+IF(B74=B240,IF(B74=1,IF(B240=1,1,0),0),0)+IF(B84=B289,IF(B84=1,IF(B289=1,1,0),0),0)+IF(B100=B315,IF(B100=1,IF(B315=1,1,0),0),0)+IF(B126=B196,IF(B126=1,IF(B196=1,1,0),0),0)+IF(B210=B352,IF(B210=1,IF(B352=1,1,0),0),0)+IF(B360=B368,IF(B360=1,IF(B368=1,1,0),0),0)+IF(B378=B535,IF(B378=1,IF(B535=1,1,0),0),0)+IF(B557=B561,IF(B557=1,IF(B561=1,1,0),0),0)</f>
        <v>0</v>
      </c>
    </row>
    <row r="20" spans="1:8" x14ac:dyDescent="0.2">
      <c r="A20" s="9">
        <v>19</v>
      </c>
      <c r="B20" s="3">
        <v>1</v>
      </c>
      <c r="C20" s="3"/>
      <c r="D20" s="3"/>
      <c r="H20" s="6">
        <f>IF(C10=C57,IF(C10=1,IF(C57=1,-1,0),0),0)+IF(C66=C96,IF(C66=1,IF(C96=1,-1,0),0),0)+IF(C126=C196,IF(C126=1,IF(C196=1,-1,0),0),0)+IF(C141=C197,IF(C141=1,IF(C197=1,-1,0),0),0)+IF(C153=C465,IF(C153=1,IF(C465=1,-1,0),0),0)+IF(C166=C566,IF(C166=1,IF(C566=1,-1,0),0),0)+IF(C263=C276,IF(C263=1,IF(C276=1,-1,0),0),0)+IF(C266=C361,IF(C266=1,IF(C361=1,-1,0),0),0)+IF(C360=C368,IF(C360=1,IF(C368=1,-1,0),0),0)</f>
        <v>-2</v>
      </c>
    </row>
    <row r="21" spans="1:8" x14ac:dyDescent="0.2">
      <c r="A21" s="9">
        <v>20</v>
      </c>
      <c r="B21" s="3">
        <v>1</v>
      </c>
      <c r="C21" s="3"/>
      <c r="D21" s="3"/>
    </row>
    <row r="22" spans="1:8" x14ac:dyDescent="0.2">
      <c r="A22" s="9">
        <v>21</v>
      </c>
      <c r="B22" s="3"/>
      <c r="C22" s="3">
        <v>1</v>
      </c>
      <c r="D22" s="3"/>
    </row>
    <row r="23" spans="1:8" x14ac:dyDescent="0.2">
      <c r="A23" s="9">
        <v>22</v>
      </c>
      <c r="B23" s="3"/>
      <c r="C23" s="3">
        <v>1</v>
      </c>
      <c r="D23" s="3"/>
    </row>
    <row r="24" spans="1:8" x14ac:dyDescent="0.2">
      <c r="A24" s="9">
        <v>23</v>
      </c>
      <c r="B24" s="3"/>
      <c r="C24" s="3">
        <v>1</v>
      </c>
      <c r="D24" s="3"/>
    </row>
    <row r="25" spans="1:8" x14ac:dyDescent="0.2">
      <c r="A25" s="9">
        <v>24</v>
      </c>
      <c r="B25" s="3"/>
      <c r="C25" s="3">
        <v>1</v>
      </c>
      <c r="D25" s="3"/>
    </row>
    <row r="26" spans="1:8" x14ac:dyDescent="0.2">
      <c r="A26" s="9">
        <v>25</v>
      </c>
      <c r="B26" s="3">
        <v>1</v>
      </c>
      <c r="C26" s="3"/>
      <c r="D26" s="3"/>
    </row>
    <row r="27" spans="1:8" x14ac:dyDescent="0.2">
      <c r="A27" s="9">
        <v>26</v>
      </c>
      <c r="B27" s="3"/>
      <c r="C27" s="3">
        <v>1</v>
      </c>
      <c r="D27" s="3"/>
    </row>
    <row r="28" spans="1:8" x14ac:dyDescent="0.2">
      <c r="A28" s="9">
        <v>27</v>
      </c>
      <c r="B28" s="3">
        <v>1</v>
      </c>
      <c r="C28" s="3"/>
      <c r="D28" s="3"/>
    </row>
    <row r="29" spans="1:8" x14ac:dyDescent="0.2">
      <c r="A29" s="9">
        <v>28</v>
      </c>
      <c r="B29" s="3"/>
      <c r="C29" s="3">
        <v>1</v>
      </c>
      <c r="D29" s="3"/>
    </row>
    <row r="30" spans="1:8" x14ac:dyDescent="0.2">
      <c r="A30" s="9">
        <v>29</v>
      </c>
      <c r="B30" s="3">
        <v>1</v>
      </c>
      <c r="C30" s="3"/>
      <c r="D30" s="3"/>
    </row>
    <row r="31" spans="1:8" x14ac:dyDescent="0.2">
      <c r="A31" s="9">
        <v>30</v>
      </c>
      <c r="B31" s="3"/>
      <c r="C31" s="3">
        <v>1</v>
      </c>
      <c r="D31" s="3"/>
    </row>
    <row r="32" spans="1:8" x14ac:dyDescent="0.2">
      <c r="A32" s="9">
        <v>31</v>
      </c>
      <c r="B32" s="3"/>
      <c r="C32" s="3">
        <v>1</v>
      </c>
      <c r="D32" s="3"/>
    </row>
    <row r="33" spans="1:4" x14ac:dyDescent="0.2">
      <c r="A33" s="9">
        <v>32</v>
      </c>
      <c r="B33" s="3"/>
      <c r="C33" s="3">
        <v>1</v>
      </c>
      <c r="D33" s="3"/>
    </row>
    <row r="34" spans="1:4" x14ac:dyDescent="0.2">
      <c r="A34" s="9">
        <v>33</v>
      </c>
      <c r="B34" s="3"/>
      <c r="C34" s="3">
        <v>1</v>
      </c>
      <c r="D34" s="3"/>
    </row>
    <row r="35" spans="1:4" x14ac:dyDescent="0.2">
      <c r="A35" s="9">
        <v>34</v>
      </c>
      <c r="B35" s="3">
        <v>1</v>
      </c>
      <c r="C35" s="3"/>
      <c r="D35" s="3"/>
    </row>
    <row r="36" spans="1:4" x14ac:dyDescent="0.2">
      <c r="A36" s="9">
        <v>35</v>
      </c>
      <c r="B36" s="3"/>
      <c r="C36" s="3">
        <v>1</v>
      </c>
      <c r="D36" s="3"/>
    </row>
    <row r="37" spans="1:4" x14ac:dyDescent="0.2">
      <c r="A37" s="9">
        <v>36</v>
      </c>
      <c r="B37" s="3"/>
      <c r="C37" s="3">
        <v>1</v>
      </c>
      <c r="D37" s="3"/>
    </row>
    <row r="38" spans="1:4" x14ac:dyDescent="0.2">
      <c r="A38" s="9">
        <v>37</v>
      </c>
      <c r="B38" s="3"/>
      <c r="C38" s="3">
        <v>1</v>
      </c>
      <c r="D38" s="3"/>
    </row>
    <row r="39" spans="1:4" x14ac:dyDescent="0.2">
      <c r="A39" s="9">
        <v>38</v>
      </c>
      <c r="B39" s="3"/>
      <c r="C39" s="3">
        <v>1</v>
      </c>
      <c r="D39" s="3"/>
    </row>
    <row r="40" spans="1:4" x14ac:dyDescent="0.2">
      <c r="A40" s="9">
        <v>39</v>
      </c>
      <c r="B40" s="3"/>
      <c r="C40" s="3">
        <v>1</v>
      </c>
      <c r="D40" s="3"/>
    </row>
    <row r="41" spans="1:4" x14ac:dyDescent="0.2">
      <c r="A41" s="9">
        <v>40</v>
      </c>
      <c r="B41" s="3"/>
      <c r="C41" s="3">
        <v>1</v>
      </c>
      <c r="D41" s="3"/>
    </row>
    <row r="42" spans="1:4" x14ac:dyDescent="0.2">
      <c r="A42" s="9">
        <v>41</v>
      </c>
      <c r="B42" s="3"/>
      <c r="C42" s="3">
        <v>1</v>
      </c>
      <c r="D42" s="3"/>
    </row>
    <row r="43" spans="1:4" x14ac:dyDescent="0.2">
      <c r="A43" s="9">
        <v>42</v>
      </c>
      <c r="B43" s="3"/>
      <c r="C43" s="3">
        <v>1</v>
      </c>
      <c r="D43" s="3"/>
    </row>
    <row r="44" spans="1:4" x14ac:dyDescent="0.2">
      <c r="A44" s="9">
        <v>43</v>
      </c>
      <c r="B44" s="3">
        <v>1</v>
      </c>
      <c r="C44" s="3"/>
      <c r="D44" s="3"/>
    </row>
    <row r="45" spans="1:4" x14ac:dyDescent="0.2">
      <c r="A45" s="9">
        <v>44</v>
      </c>
      <c r="B45" s="3"/>
      <c r="C45" s="3">
        <v>1</v>
      </c>
      <c r="D45" s="3"/>
    </row>
    <row r="46" spans="1:4" x14ac:dyDescent="0.2">
      <c r="A46" s="9">
        <v>45</v>
      </c>
      <c r="B46" s="3">
        <v>1</v>
      </c>
      <c r="C46" s="3"/>
      <c r="D46" s="3"/>
    </row>
    <row r="47" spans="1:4" x14ac:dyDescent="0.2">
      <c r="A47" s="9">
        <v>46</v>
      </c>
      <c r="B47" s="3"/>
      <c r="C47" s="3">
        <v>1</v>
      </c>
      <c r="D47" s="3"/>
    </row>
    <row r="48" spans="1:4" x14ac:dyDescent="0.2">
      <c r="A48" s="9">
        <v>47</v>
      </c>
      <c r="B48" s="3">
        <v>1</v>
      </c>
      <c r="C48" s="3"/>
      <c r="D48" s="3"/>
    </row>
    <row r="49" spans="1:4" x14ac:dyDescent="0.2">
      <c r="A49" s="9">
        <v>48</v>
      </c>
      <c r="B49" s="3"/>
      <c r="C49" s="3">
        <v>1</v>
      </c>
      <c r="D49" s="3"/>
    </row>
    <row r="50" spans="1:4" x14ac:dyDescent="0.2">
      <c r="A50" s="9">
        <v>49</v>
      </c>
      <c r="B50" s="3">
        <v>1</v>
      </c>
      <c r="C50" s="3"/>
      <c r="D50" s="3"/>
    </row>
    <row r="51" spans="1:4" x14ac:dyDescent="0.2">
      <c r="A51" s="9">
        <v>50</v>
      </c>
      <c r="B51" s="3"/>
      <c r="C51" s="3">
        <v>1</v>
      </c>
      <c r="D51" s="3"/>
    </row>
    <row r="52" spans="1:4" x14ac:dyDescent="0.2">
      <c r="A52" s="9">
        <v>51</v>
      </c>
      <c r="B52" s="3">
        <v>1</v>
      </c>
      <c r="C52" s="3"/>
      <c r="D52" s="3"/>
    </row>
    <row r="53" spans="1:4" x14ac:dyDescent="0.2">
      <c r="A53" s="9">
        <v>52</v>
      </c>
      <c r="B53" s="3"/>
      <c r="C53" s="3">
        <v>1</v>
      </c>
      <c r="D53" s="3"/>
    </row>
    <row r="54" spans="1:4" x14ac:dyDescent="0.2">
      <c r="A54" s="9">
        <v>53</v>
      </c>
      <c r="B54" s="3"/>
      <c r="C54" s="3">
        <v>1</v>
      </c>
      <c r="D54" s="3"/>
    </row>
    <row r="55" spans="1:4" x14ac:dyDescent="0.2">
      <c r="A55" s="9">
        <v>54</v>
      </c>
      <c r="B55" s="3"/>
      <c r="C55" s="3">
        <v>1</v>
      </c>
      <c r="D55" s="3"/>
    </row>
    <row r="56" spans="1:4" x14ac:dyDescent="0.2">
      <c r="A56" s="9">
        <v>55</v>
      </c>
      <c r="B56" s="3">
        <v>1</v>
      </c>
      <c r="C56" s="3"/>
      <c r="D56" s="3"/>
    </row>
    <row r="57" spans="1:4" x14ac:dyDescent="0.2">
      <c r="A57" s="9">
        <v>56</v>
      </c>
      <c r="B57" s="3"/>
      <c r="C57" s="3">
        <v>1</v>
      </c>
      <c r="D57" s="3"/>
    </row>
    <row r="58" spans="1:4" x14ac:dyDescent="0.2">
      <c r="A58" s="9">
        <v>57</v>
      </c>
      <c r="B58" s="3">
        <v>1</v>
      </c>
      <c r="C58" s="3"/>
      <c r="D58" s="3"/>
    </row>
    <row r="59" spans="1:4" x14ac:dyDescent="0.2">
      <c r="A59" s="9">
        <v>58</v>
      </c>
      <c r="B59" s="3"/>
      <c r="C59" s="3">
        <v>1</v>
      </c>
      <c r="D59" s="3"/>
    </row>
    <row r="60" spans="1:4" x14ac:dyDescent="0.2">
      <c r="A60" s="9">
        <v>59</v>
      </c>
      <c r="B60" s="3"/>
      <c r="C60" s="3">
        <v>1</v>
      </c>
      <c r="D60" s="3"/>
    </row>
    <row r="61" spans="1:4" x14ac:dyDescent="0.2">
      <c r="A61" s="9">
        <v>60</v>
      </c>
      <c r="B61" s="3"/>
      <c r="C61" s="3">
        <v>1</v>
      </c>
      <c r="D61" s="3"/>
    </row>
    <row r="62" spans="1:4" x14ac:dyDescent="0.2">
      <c r="A62" s="9">
        <v>61</v>
      </c>
      <c r="B62" s="3"/>
      <c r="C62" s="3">
        <v>1</v>
      </c>
      <c r="D62" s="3"/>
    </row>
    <row r="63" spans="1:4" x14ac:dyDescent="0.2">
      <c r="A63" s="9">
        <v>62</v>
      </c>
      <c r="B63" s="3">
        <v>1</v>
      </c>
      <c r="C63" s="3"/>
      <c r="D63" s="3"/>
    </row>
    <row r="64" spans="1:4" x14ac:dyDescent="0.2">
      <c r="A64" s="9">
        <v>63</v>
      </c>
      <c r="B64" s="3">
        <v>1</v>
      </c>
      <c r="C64" s="3"/>
      <c r="D64" s="3"/>
    </row>
    <row r="65" spans="1:4" x14ac:dyDescent="0.2">
      <c r="A65" s="9">
        <v>64</v>
      </c>
      <c r="B65" s="3"/>
      <c r="C65" s="3">
        <v>1</v>
      </c>
      <c r="D65" s="3"/>
    </row>
    <row r="66" spans="1:4" x14ac:dyDescent="0.2">
      <c r="A66" s="9">
        <v>65</v>
      </c>
      <c r="B66" s="3"/>
      <c r="C66" s="3">
        <v>1</v>
      </c>
      <c r="D66" s="3"/>
    </row>
    <row r="67" spans="1:4" x14ac:dyDescent="0.2">
      <c r="A67" s="9">
        <v>66</v>
      </c>
      <c r="B67" s="3"/>
      <c r="C67" s="3">
        <v>1</v>
      </c>
      <c r="D67" s="3"/>
    </row>
    <row r="68" spans="1:4" x14ac:dyDescent="0.2">
      <c r="A68" s="9">
        <v>67</v>
      </c>
      <c r="B68" s="3"/>
      <c r="C68" s="3">
        <v>1</v>
      </c>
      <c r="D68" s="3"/>
    </row>
    <row r="69" spans="1:4" x14ac:dyDescent="0.2">
      <c r="A69" s="9">
        <v>68</v>
      </c>
      <c r="B69" s="3"/>
      <c r="C69" s="3">
        <v>1</v>
      </c>
      <c r="D69" s="3"/>
    </row>
    <row r="70" spans="1:4" x14ac:dyDescent="0.2">
      <c r="A70" s="9">
        <v>69</v>
      </c>
      <c r="B70" s="3"/>
      <c r="C70" s="3">
        <v>1</v>
      </c>
      <c r="D70" s="3"/>
    </row>
    <row r="71" spans="1:4" x14ac:dyDescent="0.2">
      <c r="A71" s="9">
        <v>70</v>
      </c>
      <c r="B71" s="3"/>
      <c r="C71" s="3">
        <v>1</v>
      </c>
      <c r="D71" s="3"/>
    </row>
    <row r="72" spans="1:4" x14ac:dyDescent="0.2">
      <c r="A72" s="9">
        <v>71</v>
      </c>
      <c r="B72" s="3"/>
      <c r="C72" s="3">
        <v>1</v>
      </c>
      <c r="D72" s="3"/>
    </row>
    <row r="73" spans="1:4" x14ac:dyDescent="0.2">
      <c r="A73" s="9">
        <v>72</v>
      </c>
      <c r="B73" s="3"/>
      <c r="C73" s="3">
        <v>1</v>
      </c>
      <c r="D73" s="3"/>
    </row>
    <row r="74" spans="1:4" x14ac:dyDescent="0.2">
      <c r="A74" s="9">
        <v>73</v>
      </c>
      <c r="B74" s="3"/>
      <c r="C74" s="3">
        <v>1</v>
      </c>
      <c r="D74" s="3"/>
    </row>
    <row r="75" spans="1:4" x14ac:dyDescent="0.2">
      <c r="A75" s="9">
        <v>74</v>
      </c>
      <c r="B75" s="3"/>
      <c r="C75" s="3">
        <v>1</v>
      </c>
      <c r="D75" s="3"/>
    </row>
    <row r="76" spans="1:4" x14ac:dyDescent="0.2">
      <c r="A76" s="9">
        <v>75</v>
      </c>
      <c r="B76" s="3">
        <v>1</v>
      </c>
      <c r="C76" s="3"/>
      <c r="D76" s="3"/>
    </row>
    <row r="77" spans="1:4" x14ac:dyDescent="0.2">
      <c r="A77" s="9">
        <v>76</v>
      </c>
      <c r="B77" s="3">
        <v>1</v>
      </c>
      <c r="C77" s="3"/>
      <c r="D77" s="3"/>
    </row>
    <row r="78" spans="1:4" x14ac:dyDescent="0.2">
      <c r="A78" s="9">
        <v>77</v>
      </c>
      <c r="B78" s="3"/>
      <c r="C78" s="3">
        <v>1</v>
      </c>
      <c r="D78" s="3"/>
    </row>
    <row r="79" spans="1:4" x14ac:dyDescent="0.2">
      <c r="A79" s="9">
        <v>78</v>
      </c>
      <c r="B79" s="3">
        <v>1</v>
      </c>
      <c r="C79" s="3"/>
      <c r="D79" s="3"/>
    </row>
    <row r="80" spans="1:4" x14ac:dyDescent="0.2">
      <c r="A80" s="9">
        <v>79</v>
      </c>
      <c r="B80" s="3">
        <v>1</v>
      </c>
      <c r="C80" s="3"/>
      <c r="D80" s="3"/>
    </row>
    <row r="81" spans="1:4" x14ac:dyDescent="0.2">
      <c r="A81" s="9">
        <v>80</v>
      </c>
      <c r="B81" s="3"/>
      <c r="C81" s="3">
        <v>1</v>
      </c>
      <c r="D81" s="3"/>
    </row>
    <row r="82" spans="1:4" x14ac:dyDescent="0.2">
      <c r="A82" s="9">
        <v>81</v>
      </c>
      <c r="B82" s="3"/>
      <c r="C82" s="3">
        <v>1</v>
      </c>
      <c r="D82" s="3"/>
    </row>
    <row r="83" spans="1:4" x14ac:dyDescent="0.2">
      <c r="A83" s="9">
        <v>82</v>
      </c>
      <c r="B83" s="3"/>
      <c r="C83" s="3">
        <v>1</v>
      </c>
      <c r="D83" s="3"/>
    </row>
    <row r="84" spans="1:4" x14ac:dyDescent="0.2">
      <c r="A84" s="9">
        <v>83</v>
      </c>
      <c r="B84" s="3">
        <v>1</v>
      </c>
      <c r="C84" s="3"/>
      <c r="D84" s="3"/>
    </row>
    <row r="85" spans="1:4" x14ac:dyDescent="0.2">
      <c r="A85" s="9">
        <v>84</v>
      </c>
      <c r="B85" s="3"/>
      <c r="C85" s="3">
        <v>1</v>
      </c>
      <c r="D85" s="3"/>
    </row>
    <row r="86" spans="1:4" x14ac:dyDescent="0.2">
      <c r="A86" s="9">
        <v>85</v>
      </c>
      <c r="B86" s="3"/>
      <c r="C86" s="3">
        <v>1</v>
      </c>
      <c r="D86" s="3"/>
    </row>
    <row r="87" spans="1:4" x14ac:dyDescent="0.2">
      <c r="A87" s="9">
        <v>86</v>
      </c>
      <c r="B87" s="3">
        <v>1</v>
      </c>
      <c r="C87" s="3"/>
      <c r="D87" s="3"/>
    </row>
    <row r="88" spans="1:4" x14ac:dyDescent="0.2">
      <c r="A88" s="9">
        <v>87</v>
      </c>
      <c r="B88" s="3"/>
      <c r="C88" s="3">
        <v>1</v>
      </c>
      <c r="D88" s="3"/>
    </row>
    <row r="89" spans="1:4" x14ac:dyDescent="0.2">
      <c r="A89" s="9">
        <v>88</v>
      </c>
      <c r="B89" s="3">
        <v>1</v>
      </c>
      <c r="C89" s="3"/>
      <c r="D89" s="3"/>
    </row>
    <row r="90" spans="1:4" x14ac:dyDescent="0.2">
      <c r="A90" s="9">
        <v>89</v>
      </c>
      <c r="B90" s="3"/>
      <c r="C90" s="3">
        <v>1</v>
      </c>
      <c r="D90" s="3"/>
    </row>
    <row r="91" spans="1:4" x14ac:dyDescent="0.2">
      <c r="A91" s="9">
        <v>90</v>
      </c>
      <c r="B91" s="3">
        <v>1</v>
      </c>
      <c r="C91" s="3"/>
      <c r="D91" s="3"/>
    </row>
    <row r="92" spans="1:4" x14ac:dyDescent="0.2">
      <c r="A92" s="9">
        <v>91</v>
      </c>
      <c r="B92" s="3">
        <v>1</v>
      </c>
      <c r="C92" s="3"/>
      <c r="D92" s="3"/>
    </row>
    <row r="93" spans="1:4" x14ac:dyDescent="0.2">
      <c r="A93" s="9">
        <v>92</v>
      </c>
      <c r="B93" s="3"/>
      <c r="C93" s="3">
        <v>1</v>
      </c>
      <c r="D93" s="3"/>
    </row>
    <row r="94" spans="1:4" x14ac:dyDescent="0.2">
      <c r="A94" s="9">
        <v>93</v>
      </c>
      <c r="B94" s="3">
        <v>1</v>
      </c>
      <c r="C94" s="3"/>
      <c r="D94" s="3"/>
    </row>
    <row r="95" spans="1:4" x14ac:dyDescent="0.2">
      <c r="A95" s="9">
        <v>94</v>
      </c>
      <c r="B95" s="3"/>
      <c r="C95" s="3">
        <v>1</v>
      </c>
      <c r="D95" s="3"/>
    </row>
    <row r="96" spans="1:4" x14ac:dyDescent="0.2">
      <c r="A96" s="9">
        <v>95</v>
      </c>
      <c r="B96" s="3">
        <v>1</v>
      </c>
      <c r="C96" s="3"/>
      <c r="D96" s="3"/>
    </row>
    <row r="97" spans="1:4" x14ac:dyDescent="0.2">
      <c r="A97" s="9">
        <v>96</v>
      </c>
      <c r="B97" s="3"/>
      <c r="C97" s="3">
        <v>1</v>
      </c>
      <c r="D97" s="3"/>
    </row>
    <row r="98" spans="1:4" x14ac:dyDescent="0.2">
      <c r="A98" s="9">
        <v>97</v>
      </c>
      <c r="B98" s="3"/>
      <c r="C98" s="3">
        <v>1</v>
      </c>
      <c r="D98" s="3"/>
    </row>
    <row r="99" spans="1:4" x14ac:dyDescent="0.2">
      <c r="A99" s="9">
        <v>98</v>
      </c>
      <c r="B99" s="3"/>
      <c r="C99" s="3">
        <v>1</v>
      </c>
      <c r="D99" s="3"/>
    </row>
    <row r="100" spans="1:4" x14ac:dyDescent="0.2">
      <c r="A100" s="9">
        <v>99</v>
      </c>
      <c r="B100" s="3"/>
      <c r="C100" s="3">
        <v>1</v>
      </c>
      <c r="D100" s="3"/>
    </row>
    <row r="101" spans="1:4" x14ac:dyDescent="0.2">
      <c r="A101" s="9">
        <v>100</v>
      </c>
      <c r="B101" s="3">
        <v>1</v>
      </c>
      <c r="C101" s="3"/>
      <c r="D101" s="3"/>
    </row>
    <row r="102" spans="1:4" x14ac:dyDescent="0.2">
      <c r="A102" s="9">
        <v>101</v>
      </c>
      <c r="B102" s="3"/>
      <c r="C102" s="3">
        <v>1</v>
      </c>
      <c r="D102" s="3"/>
    </row>
    <row r="103" spans="1:4" x14ac:dyDescent="0.2">
      <c r="A103" s="9">
        <v>102</v>
      </c>
      <c r="B103" s="3">
        <v>1</v>
      </c>
      <c r="C103" s="3"/>
      <c r="D103" s="3"/>
    </row>
    <row r="104" spans="1:4" x14ac:dyDescent="0.2">
      <c r="A104" s="9">
        <v>103</v>
      </c>
      <c r="B104" s="3"/>
      <c r="C104" s="3">
        <v>1</v>
      </c>
      <c r="D104" s="3"/>
    </row>
    <row r="105" spans="1:4" x14ac:dyDescent="0.2">
      <c r="A105" s="9">
        <v>104</v>
      </c>
      <c r="B105" s="3"/>
      <c r="C105" s="3">
        <v>1</v>
      </c>
      <c r="D105" s="3"/>
    </row>
    <row r="106" spans="1:4" x14ac:dyDescent="0.2">
      <c r="A106" s="9">
        <v>105</v>
      </c>
      <c r="B106" s="3">
        <v>1</v>
      </c>
      <c r="C106" s="3"/>
      <c r="D106" s="3"/>
    </row>
    <row r="107" spans="1:4" x14ac:dyDescent="0.2">
      <c r="A107" s="9">
        <v>106</v>
      </c>
      <c r="B107" s="3">
        <v>1</v>
      </c>
      <c r="C107" s="3"/>
      <c r="D107" s="3"/>
    </row>
    <row r="108" spans="1:4" x14ac:dyDescent="0.2">
      <c r="A108" s="9">
        <v>107</v>
      </c>
      <c r="B108" s="3"/>
      <c r="C108" s="3">
        <v>1</v>
      </c>
      <c r="D108" s="3"/>
    </row>
    <row r="109" spans="1:4" x14ac:dyDescent="0.2">
      <c r="A109" s="9">
        <v>108</v>
      </c>
      <c r="B109" s="3">
        <v>1</v>
      </c>
      <c r="C109" s="3"/>
      <c r="D109" s="3"/>
    </row>
    <row r="110" spans="1:4" x14ac:dyDescent="0.2">
      <c r="A110" s="9">
        <v>109</v>
      </c>
      <c r="B110" s="3">
        <v>1</v>
      </c>
      <c r="C110" s="3"/>
      <c r="D110" s="3"/>
    </row>
    <row r="111" spans="1:4" x14ac:dyDescent="0.2">
      <c r="A111" s="9">
        <v>110</v>
      </c>
      <c r="B111" s="3"/>
      <c r="C111" s="3">
        <v>1</v>
      </c>
      <c r="D111" s="3"/>
    </row>
    <row r="112" spans="1:4" x14ac:dyDescent="0.2">
      <c r="A112" s="9">
        <v>111</v>
      </c>
      <c r="B112" s="3"/>
      <c r="C112" s="3">
        <v>1</v>
      </c>
      <c r="D112" s="3"/>
    </row>
    <row r="113" spans="1:4" x14ac:dyDescent="0.2">
      <c r="A113" s="9">
        <v>112</v>
      </c>
      <c r="B113" s="3">
        <v>1</v>
      </c>
      <c r="C113" s="3"/>
      <c r="D113" s="3"/>
    </row>
    <row r="114" spans="1:4" x14ac:dyDescent="0.2">
      <c r="A114" s="9">
        <v>113</v>
      </c>
      <c r="B114" s="3"/>
      <c r="C114" s="3">
        <v>1</v>
      </c>
      <c r="D114" s="3"/>
    </row>
    <row r="115" spans="1:4" x14ac:dyDescent="0.2">
      <c r="A115" s="9">
        <v>114</v>
      </c>
      <c r="B115" s="3"/>
      <c r="C115" s="3">
        <v>1</v>
      </c>
      <c r="D115" s="3"/>
    </row>
    <row r="116" spans="1:4" x14ac:dyDescent="0.2">
      <c r="A116" s="9">
        <v>115</v>
      </c>
      <c r="B116" s="3">
        <v>1</v>
      </c>
      <c r="C116" s="3"/>
      <c r="D116" s="3"/>
    </row>
    <row r="117" spans="1:4" x14ac:dyDescent="0.2">
      <c r="A117" s="9">
        <v>116</v>
      </c>
      <c r="B117" s="3"/>
      <c r="C117" s="3">
        <v>1</v>
      </c>
      <c r="D117" s="3"/>
    </row>
    <row r="118" spans="1:4" x14ac:dyDescent="0.2">
      <c r="A118" s="9">
        <v>117</v>
      </c>
      <c r="B118" s="3">
        <v>1</v>
      </c>
      <c r="C118" s="3"/>
      <c r="D118" s="3"/>
    </row>
    <row r="119" spans="1:4" x14ac:dyDescent="0.2">
      <c r="A119" s="9">
        <v>118</v>
      </c>
      <c r="B119" s="3"/>
      <c r="C119" s="3">
        <v>1</v>
      </c>
      <c r="D119" s="3"/>
    </row>
    <row r="120" spans="1:4" x14ac:dyDescent="0.2">
      <c r="A120" s="9">
        <v>119</v>
      </c>
      <c r="B120" s="3"/>
      <c r="C120" s="3">
        <v>1</v>
      </c>
      <c r="D120" s="3"/>
    </row>
    <row r="121" spans="1:4" x14ac:dyDescent="0.2">
      <c r="A121" s="9">
        <v>120</v>
      </c>
      <c r="B121" s="3">
        <v>1</v>
      </c>
      <c r="C121" s="3"/>
      <c r="D121" s="3"/>
    </row>
    <row r="122" spans="1:4" x14ac:dyDescent="0.2">
      <c r="A122" s="9">
        <v>121</v>
      </c>
      <c r="B122" s="3">
        <v>1</v>
      </c>
      <c r="C122" s="3"/>
      <c r="D122" s="3"/>
    </row>
    <row r="123" spans="1:4" x14ac:dyDescent="0.2">
      <c r="A123" s="9">
        <v>122</v>
      </c>
      <c r="B123" s="3">
        <v>1</v>
      </c>
      <c r="C123" s="3"/>
      <c r="D123" s="3"/>
    </row>
    <row r="124" spans="1:4" x14ac:dyDescent="0.2">
      <c r="A124" s="9">
        <v>123</v>
      </c>
      <c r="B124" s="3"/>
      <c r="C124" s="3">
        <v>1</v>
      </c>
      <c r="D124" s="3"/>
    </row>
    <row r="125" spans="1:4" x14ac:dyDescent="0.2">
      <c r="A125" s="9">
        <v>124</v>
      </c>
      <c r="B125" s="3"/>
      <c r="C125" s="3">
        <v>1</v>
      </c>
      <c r="D125" s="3"/>
    </row>
    <row r="126" spans="1:4" x14ac:dyDescent="0.2">
      <c r="A126" s="9">
        <v>125</v>
      </c>
      <c r="B126" s="3">
        <v>1</v>
      </c>
      <c r="C126" s="3"/>
      <c r="D126" s="3"/>
    </row>
    <row r="127" spans="1:4" x14ac:dyDescent="0.2">
      <c r="A127" s="9">
        <v>126</v>
      </c>
      <c r="B127" s="3">
        <v>1</v>
      </c>
      <c r="C127" s="3"/>
      <c r="D127" s="3"/>
    </row>
    <row r="128" spans="1:4" x14ac:dyDescent="0.2">
      <c r="A128" s="9">
        <v>127</v>
      </c>
      <c r="B128" s="3"/>
      <c r="C128" s="3"/>
      <c r="D128" s="3"/>
    </row>
    <row r="129" spans="1:4" x14ac:dyDescent="0.2">
      <c r="A129" s="9">
        <v>128</v>
      </c>
      <c r="B129" s="3">
        <v>1</v>
      </c>
      <c r="C129" s="3"/>
      <c r="D129" s="3"/>
    </row>
    <row r="130" spans="1:4" x14ac:dyDescent="0.2">
      <c r="A130" s="9">
        <v>129</v>
      </c>
      <c r="B130" s="3"/>
      <c r="C130" s="3">
        <v>1</v>
      </c>
      <c r="D130" s="3"/>
    </row>
    <row r="131" spans="1:4" x14ac:dyDescent="0.2">
      <c r="A131" s="9">
        <v>130</v>
      </c>
      <c r="B131" s="3"/>
      <c r="C131" s="3">
        <v>1</v>
      </c>
      <c r="D131" s="3"/>
    </row>
    <row r="132" spans="1:4" x14ac:dyDescent="0.2">
      <c r="A132" s="9">
        <v>131</v>
      </c>
      <c r="B132" s="3"/>
      <c r="C132" s="3">
        <v>1</v>
      </c>
      <c r="D132" s="3"/>
    </row>
    <row r="133" spans="1:4" x14ac:dyDescent="0.2">
      <c r="A133" s="9">
        <v>132</v>
      </c>
      <c r="B133" s="3"/>
      <c r="C133" s="3">
        <v>1</v>
      </c>
      <c r="D133" s="3"/>
    </row>
    <row r="134" spans="1:4" x14ac:dyDescent="0.2">
      <c r="A134" s="9">
        <v>133</v>
      </c>
      <c r="B134" s="3"/>
      <c r="C134" s="3">
        <v>1</v>
      </c>
      <c r="D134" s="3"/>
    </row>
    <row r="135" spans="1:4" x14ac:dyDescent="0.2">
      <c r="A135" s="9">
        <v>134</v>
      </c>
      <c r="B135" s="3">
        <v>1</v>
      </c>
      <c r="C135" s="3"/>
      <c r="D135" s="3"/>
    </row>
    <row r="136" spans="1:4" x14ac:dyDescent="0.2">
      <c r="A136" s="9">
        <v>135</v>
      </c>
      <c r="B136" s="3">
        <v>1</v>
      </c>
      <c r="C136" s="3"/>
      <c r="D136" s="3"/>
    </row>
    <row r="137" spans="1:4" x14ac:dyDescent="0.2">
      <c r="A137" s="9">
        <v>136</v>
      </c>
      <c r="B137" s="3"/>
      <c r="C137" s="3">
        <v>1</v>
      </c>
      <c r="D137" s="3"/>
    </row>
    <row r="138" spans="1:4" x14ac:dyDescent="0.2">
      <c r="A138" s="9">
        <v>137</v>
      </c>
      <c r="B138" s="3"/>
      <c r="C138" s="3">
        <v>1</v>
      </c>
      <c r="D138" s="3"/>
    </row>
    <row r="139" spans="1:4" x14ac:dyDescent="0.2">
      <c r="A139" s="9">
        <v>138</v>
      </c>
      <c r="B139" s="3"/>
      <c r="C139" s="3">
        <v>1</v>
      </c>
      <c r="D139" s="3"/>
    </row>
    <row r="140" spans="1:4" x14ac:dyDescent="0.2">
      <c r="A140" s="9">
        <v>139</v>
      </c>
      <c r="B140" s="3"/>
      <c r="C140" s="3">
        <v>1</v>
      </c>
      <c r="D140" s="3"/>
    </row>
    <row r="141" spans="1:4" x14ac:dyDescent="0.2">
      <c r="A141" s="9">
        <v>140</v>
      </c>
      <c r="B141" s="3"/>
      <c r="C141" s="3">
        <v>1</v>
      </c>
      <c r="D141" s="3"/>
    </row>
    <row r="142" spans="1:4" x14ac:dyDescent="0.2">
      <c r="A142" s="9">
        <v>141</v>
      </c>
      <c r="B142" s="3">
        <v>1</v>
      </c>
      <c r="C142" s="3"/>
      <c r="D142" s="3"/>
    </row>
    <row r="143" spans="1:4" x14ac:dyDescent="0.2">
      <c r="A143" s="9">
        <v>142</v>
      </c>
      <c r="B143" s="3">
        <v>1</v>
      </c>
      <c r="C143" s="3"/>
      <c r="D143" s="3"/>
    </row>
    <row r="144" spans="1:4" x14ac:dyDescent="0.2">
      <c r="A144" s="9">
        <v>143</v>
      </c>
      <c r="B144" s="3"/>
      <c r="C144" s="3">
        <v>1</v>
      </c>
      <c r="D144" s="3"/>
    </row>
    <row r="145" spans="1:4" x14ac:dyDescent="0.2">
      <c r="A145" s="9">
        <v>144</v>
      </c>
      <c r="B145" s="3"/>
      <c r="C145" s="3">
        <v>1</v>
      </c>
      <c r="D145" s="3"/>
    </row>
    <row r="146" spans="1:4" x14ac:dyDescent="0.2">
      <c r="A146" s="9">
        <v>145</v>
      </c>
      <c r="B146" s="3"/>
      <c r="C146" s="3">
        <v>1</v>
      </c>
      <c r="D146" s="3"/>
    </row>
    <row r="147" spans="1:4" x14ac:dyDescent="0.2">
      <c r="A147" s="9">
        <v>146</v>
      </c>
      <c r="B147" s="3"/>
      <c r="C147" s="3">
        <v>1</v>
      </c>
      <c r="D147" s="3"/>
    </row>
    <row r="148" spans="1:4" x14ac:dyDescent="0.2">
      <c r="A148" s="9">
        <v>147</v>
      </c>
      <c r="B148" s="3"/>
      <c r="C148" s="3">
        <v>1</v>
      </c>
      <c r="D148" s="3"/>
    </row>
    <row r="149" spans="1:4" x14ac:dyDescent="0.2">
      <c r="A149" s="9">
        <v>148</v>
      </c>
      <c r="B149" s="3"/>
      <c r="C149" s="3">
        <v>1</v>
      </c>
      <c r="D149" s="3"/>
    </row>
    <row r="150" spans="1:4" x14ac:dyDescent="0.2">
      <c r="A150" s="9">
        <v>149</v>
      </c>
      <c r="B150" s="3"/>
      <c r="C150" s="3">
        <v>1</v>
      </c>
      <c r="D150" s="3"/>
    </row>
    <row r="151" spans="1:4" x14ac:dyDescent="0.2">
      <c r="A151" s="9">
        <v>150</v>
      </c>
      <c r="B151" s="3"/>
      <c r="C151" s="3">
        <v>1</v>
      </c>
      <c r="D151" s="3"/>
    </row>
    <row r="152" spans="1:4" x14ac:dyDescent="0.2">
      <c r="A152" s="9">
        <v>151</v>
      </c>
      <c r="B152" s="3"/>
      <c r="C152" s="3">
        <v>1</v>
      </c>
      <c r="D152" s="3"/>
    </row>
    <row r="153" spans="1:4" x14ac:dyDescent="0.2">
      <c r="A153" s="9">
        <v>152</v>
      </c>
      <c r="B153" s="3">
        <v>1</v>
      </c>
      <c r="C153" s="3"/>
      <c r="D153" s="3"/>
    </row>
    <row r="154" spans="1:4" x14ac:dyDescent="0.2">
      <c r="A154" s="9">
        <v>153</v>
      </c>
      <c r="B154" s="3"/>
      <c r="C154" s="3">
        <v>1</v>
      </c>
      <c r="D154" s="3"/>
    </row>
    <row r="155" spans="1:4" x14ac:dyDescent="0.2">
      <c r="A155" s="9">
        <v>154</v>
      </c>
      <c r="B155" s="3">
        <v>1</v>
      </c>
      <c r="C155" s="3"/>
      <c r="D155" s="3"/>
    </row>
    <row r="156" spans="1:4" x14ac:dyDescent="0.2">
      <c r="A156" s="9">
        <v>155</v>
      </c>
      <c r="B156" s="3"/>
      <c r="C156" s="3">
        <v>1</v>
      </c>
      <c r="D156" s="3"/>
    </row>
    <row r="157" spans="1:4" x14ac:dyDescent="0.2">
      <c r="A157" s="9">
        <v>156</v>
      </c>
      <c r="B157" s="3"/>
      <c r="C157" s="3">
        <v>1</v>
      </c>
      <c r="D157" s="3"/>
    </row>
    <row r="158" spans="1:4" x14ac:dyDescent="0.2">
      <c r="A158" s="9">
        <v>157</v>
      </c>
      <c r="B158" s="3">
        <v>1</v>
      </c>
      <c r="C158" s="3"/>
      <c r="D158" s="3"/>
    </row>
    <row r="159" spans="1:4" x14ac:dyDescent="0.2">
      <c r="A159" s="9">
        <v>158</v>
      </c>
      <c r="B159" s="3">
        <v>1</v>
      </c>
      <c r="C159" s="3"/>
      <c r="D159" s="3"/>
    </row>
    <row r="160" spans="1:4" x14ac:dyDescent="0.2">
      <c r="A160" s="9">
        <v>159</v>
      </c>
      <c r="B160" s="3">
        <v>1</v>
      </c>
      <c r="C160" s="3"/>
      <c r="D160" s="3"/>
    </row>
    <row r="161" spans="1:4" x14ac:dyDescent="0.2">
      <c r="A161" s="9">
        <v>160</v>
      </c>
      <c r="B161" s="3"/>
      <c r="C161" s="3">
        <v>1</v>
      </c>
      <c r="D161" s="3"/>
    </row>
    <row r="162" spans="1:4" x14ac:dyDescent="0.2">
      <c r="A162" s="9">
        <v>161</v>
      </c>
      <c r="B162" s="3"/>
      <c r="C162" s="3">
        <v>1</v>
      </c>
      <c r="D162" s="3"/>
    </row>
    <row r="163" spans="1:4" x14ac:dyDescent="0.2">
      <c r="A163" s="9">
        <v>162</v>
      </c>
      <c r="B163" s="3"/>
      <c r="C163" s="3">
        <v>1</v>
      </c>
      <c r="D163" s="3"/>
    </row>
    <row r="164" spans="1:4" x14ac:dyDescent="0.2">
      <c r="A164" s="9">
        <v>163</v>
      </c>
      <c r="B164" s="3"/>
      <c r="C164" s="3">
        <v>1</v>
      </c>
      <c r="D164" s="3"/>
    </row>
    <row r="165" spans="1:4" x14ac:dyDescent="0.2">
      <c r="A165" s="9">
        <v>164</v>
      </c>
      <c r="B165" s="3">
        <v>1</v>
      </c>
      <c r="C165" s="3"/>
      <c r="D165" s="3"/>
    </row>
    <row r="166" spans="1:4" x14ac:dyDescent="0.2">
      <c r="A166" s="9">
        <v>165</v>
      </c>
      <c r="B166" s="3">
        <v>1</v>
      </c>
      <c r="C166" s="3"/>
      <c r="D166" s="3"/>
    </row>
    <row r="167" spans="1:4" x14ac:dyDescent="0.2">
      <c r="A167" s="9">
        <v>166</v>
      </c>
      <c r="B167" s="3"/>
      <c r="C167" s="3">
        <v>1</v>
      </c>
      <c r="D167" s="3"/>
    </row>
    <row r="168" spans="1:4" x14ac:dyDescent="0.2">
      <c r="A168" s="9">
        <v>167</v>
      </c>
      <c r="B168" s="3"/>
      <c r="C168" s="3">
        <v>1</v>
      </c>
      <c r="D168" s="3"/>
    </row>
    <row r="169" spans="1:4" x14ac:dyDescent="0.2">
      <c r="A169" s="9">
        <v>168</v>
      </c>
      <c r="B169" s="3"/>
      <c r="C169" s="3">
        <v>1</v>
      </c>
      <c r="D169" s="3"/>
    </row>
    <row r="170" spans="1:4" x14ac:dyDescent="0.2">
      <c r="A170" s="9">
        <v>169</v>
      </c>
      <c r="B170" s="3"/>
      <c r="C170" s="3">
        <v>1</v>
      </c>
      <c r="D170" s="3"/>
    </row>
    <row r="171" spans="1:4" x14ac:dyDescent="0.2">
      <c r="A171" s="9">
        <v>170</v>
      </c>
      <c r="B171" s="3"/>
      <c r="C171" s="3">
        <v>1</v>
      </c>
      <c r="D171" s="3"/>
    </row>
    <row r="172" spans="1:4" x14ac:dyDescent="0.2">
      <c r="A172" s="9">
        <v>171</v>
      </c>
      <c r="B172" s="3"/>
      <c r="C172" s="3">
        <v>1</v>
      </c>
      <c r="D172" s="3"/>
    </row>
    <row r="173" spans="1:4" x14ac:dyDescent="0.2">
      <c r="A173" s="9">
        <v>172</v>
      </c>
      <c r="B173" s="3"/>
      <c r="C173" s="3">
        <v>1</v>
      </c>
      <c r="D173" s="3"/>
    </row>
    <row r="174" spans="1:4" x14ac:dyDescent="0.2">
      <c r="A174" s="9">
        <v>173</v>
      </c>
      <c r="B174" s="3">
        <v>1</v>
      </c>
      <c r="C174" s="3"/>
      <c r="D174" s="3"/>
    </row>
    <row r="175" spans="1:4" x14ac:dyDescent="0.2">
      <c r="A175" s="9">
        <v>174</v>
      </c>
      <c r="B175" s="3">
        <v>1</v>
      </c>
      <c r="C175" s="3"/>
      <c r="D175" s="3"/>
    </row>
    <row r="176" spans="1:4" x14ac:dyDescent="0.2">
      <c r="A176" s="9">
        <v>175</v>
      </c>
      <c r="B176" s="3"/>
      <c r="C176" s="3"/>
      <c r="D176" s="3"/>
    </row>
    <row r="177" spans="1:4" x14ac:dyDescent="0.2">
      <c r="A177" s="9">
        <v>176</v>
      </c>
      <c r="B177" s="3">
        <v>1</v>
      </c>
      <c r="C177" s="3"/>
      <c r="D177" s="3"/>
    </row>
    <row r="178" spans="1:4" x14ac:dyDescent="0.2">
      <c r="A178" s="9">
        <v>177</v>
      </c>
      <c r="B178" s="3">
        <v>1</v>
      </c>
      <c r="C178" s="3"/>
      <c r="D178" s="3"/>
    </row>
    <row r="179" spans="1:4" x14ac:dyDescent="0.2">
      <c r="A179" s="9">
        <v>178</v>
      </c>
      <c r="B179" s="3"/>
      <c r="C179" s="3">
        <v>1</v>
      </c>
      <c r="D179" s="3"/>
    </row>
    <row r="180" spans="1:4" x14ac:dyDescent="0.2">
      <c r="A180" s="9">
        <v>179</v>
      </c>
      <c r="B180" s="3">
        <v>1</v>
      </c>
      <c r="C180" s="3"/>
      <c r="D180" s="3"/>
    </row>
    <row r="181" spans="1:4" x14ac:dyDescent="0.2">
      <c r="A181" s="9">
        <v>180</v>
      </c>
      <c r="B181" s="3"/>
      <c r="C181" s="3">
        <v>1</v>
      </c>
      <c r="D181" s="3"/>
    </row>
    <row r="182" spans="1:4" x14ac:dyDescent="0.2">
      <c r="A182" s="9">
        <v>181</v>
      </c>
      <c r="B182" s="3">
        <v>1</v>
      </c>
      <c r="C182" s="3"/>
      <c r="D182" s="3"/>
    </row>
    <row r="183" spans="1:4" x14ac:dyDescent="0.2">
      <c r="A183" s="9">
        <v>182</v>
      </c>
      <c r="B183" s="3"/>
      <c r="C183" s="3">
        <v>1</v>
      </c>
      <c r="D183" s="3"/>
    </row>
    <row r="184" spans="1:4" x14ac:dyDescent="0.2">
      <c r="A184" s="9">
        <v>183</v>
      </c>
      <c r="B184" s="3">
        <v>1</v>
      </c>
      <c r="C184" s="3"/>
      <c r="D184" s="3"/>
    </row>
    <row r="185" spans="1:4" x14ac:dyDescent="0.2">
      <c r="A185" s="9">
        <v>184</v>
      </c>
      <c r="B185" s="3">
        <v>1</v>
      </c>
      <c r="C185" s="3"/>
      <c r="D185" s="3"/>
    </row>
    <row r="186" spans="1:4" x14ac:dyDescent="0.2">
      <c r="A186" s="9">
        <v>185</v>
      </c>
      <c r="B186" s="3">
        <v>1</v>
      </c>
      <c r="C186" s="3"/>
      <c r="D186" s="3"/>
    </row>
    <row r="187" spans="1:4" x14ac:dyDescent="0.2">
      <c r="A187" s="9">
        <v>186</v>
      </c>
      <c r="B187" s="3">
        <v>1</v>
      </c>
      <c r="C187" s="3"/>
      <c r="D187" s="3"/>
    </row>
    <row r="188" spans="1:4" x14ac:dyDescent="0.2">
      <c r="A188" s="9">
        <v>187</v>
      </c>
      <c r="B188" s="3"/>
      <c r="C188" s="3">
        <v>1</v>
      </c>
      <c r="D188" s="3"/>
    </row>
    <row r="189" spans="1:4" x14ac:dyDescent="0.2">
      <c r="A189" s="9">
        <v>188</v>
      </c>
      <c r="B189" s="3">
        <v>1</v>
      </c>
      <c r="C189" s="3"/>
      <c r="D189" s="3"/>
    </row>
    <row r="190" spans="1:4" x14ac:dyDescent="0.2">
      <c r="A190" s="9">
        <v>189</v>
      </c>
      <c r="B190" s="3"/>
      <c r="C190" s="3">
        <v>1</v>
      </c>
      <c r="D190" s="3"/>
    </row>
    <row r="191" spans="1:4" x14ac:dyDescent="0.2">
      <c r="A191" s="9">
        <v>190</v>
      </c>
      <c r="B191" s="3">
        <v>1</v>
      </c>
      <c r="C191" s="3"/>
      <c r="D191" s="3"/>
    </row>
    <row r="192" spans="1:4" x14ac:dyDescent="0.2">
      <c r="A192" s="9">
        <v>191</v>
      </c>
      <c r="B192" s="3"/>
      <c r="C192" s="3">
        <v>1</v>
      </c>
      <c r="D192" s="3"/>
    </row>
    <row r="193" spans="1:4" x14ac:dyDescent="0.2">
      <c r="A193" s="9">
        <v>192</v>
      </c>
      <c r="B193" s="3">
        <v>1</v>
      </c>
      <c r="C193" s="3"/>
      <c r="D193" s="3"/>
    </row>
    <row r="194" spans="1:4" x14ac:dyDescent="0.2">
      <c r="A194" s="9">
        <v>193</v>
      </c>
      <c r="B194" s="3">
        <v>1</v>
      </c>
      <c r="C194" s="3"/>
      <c r="D194" s="3"/>
    </row>
    <row r="195" spans="1:4" x14ac:dyDescent="0.2">
      <c r="A195" s="9">
        <v>194</v>
      </c>
      <c r="B195" s="3">
        <v>1</v>
      </c>
      <c r="C195" s="3"/>
      <c r="D195" s="3"/>
    </row>
    <row r="196" spans="1:4" x14ac:dyDescent="0.2">
      <c r="A196" s="9">
        <v>195</v>
      </c>
      <c r="B196" s="3"/>
      <c r="C196" s="3">
        <v>1</v>
      </c>
      <c r="D196" s="3"/>
    </row>
    <row r="197" spans="1:4" x14ac:dyDescent="0.2">
      <c r="A197" s="9">
        <v>196</v>
      </c>
      <c r="B197" s="3"/>
      <c r="C197" s="3">
        <v>1</v>
      </c>
      <c r="D197" s="3"/>
    </row>
    <row r="198" spans="1:4" x14ac:dyDescent="0.2">
      <c r="A198" s="9">
        <v>197</v>
      </c>
      <c r="B198" s="3"/>
      <c r="C198" s="3">
        <v>1</v>
      </c>
      <c r="D198" s="3"/>
    </row>
    <row r="199" spans="1:4" x14ac:dyDescent="0.2">
      <c r="A199" s="9">
        <v>198</v>
      </c>
      <c r="B199" s="3"/>
      <c r="C199" s="3">
        <v>1</v>
      </c>
      <c r="D199" s="3"/>
    </row>
    <row r="200" spans="1:4" x14ac:dyDescent="0.2">
      <c r="A200" s="9">
        <v>199</v>
      </c>
      <c r="B200" s="3">
        <v>1</v>
      </c>
      <c r="C200" s="3"/>
      <c r="D200" s="3"/>
    </row>
    <row r="201" spans="1:4" x14ac:dyDescent="0.2">
      <c r="A201" s="9">
        <v>200</v>
      </c>
      <c r="B201" s="3"/>
      <c r="C201" s="3">
        <v>1</v>
      </c>
      <c r="D201" s="3"/>
    </row>
    <row r="202" spans="1:4" x14ac:dyDescent="0.2">
      <c r="A202" s="9">
        <v>201</v>
      </c>
      <c r="B202" s="3"/>
      <c r="C202" s="3">
        <v>1</v>
      </c>
      <c r="D202" s="3"/>
    </row>
    <row r="203" spans="1:4" x14ac:dyDescent="0.2">
      <c r="A203" s="9">
        <v>202</v>
      </c>
      <c r="B203" s="3"/>
      <c r="C203" s="3">
        <v>1</v>
      </c>
      <c r="D203" s="3"/>
    </row>
    <row r="204" spans="1:4" x14ac:dyDescent="0.2">
      <c r="A204" s="9">
        <v>203</v>
      </c>
      <c r="B204" s="3">
        <v>1</v>
      </c>
      <c r="C204" s="3"/>
      <c r="D204" s="3"/>
    </row>
    <row r="205" spans="1:4" x14ac:dyDescent="0.2">
      <c r="A205" s="9">
        <v>204</v>
      </c>
      <c r="B205" s="3">
        <v>1</v>
      </c>
      <c r="C205" s="3"/>
      <c r="D205" s="3"/>
    </row>
    <row r="206" spans="1:4" x14ac:dyDescent="0.2">
      <c r="A206" s="9">
        <v>205</v>
      </c>
      <c r="B206" s="3"/>
      <c r="C206" s="3">
        <v>1</v>
      </c>
      <c r="D206" s="3"/>
    </row>
    <row r="207" spans="1:4" x14ac:dyDescent="0.2">
      <c r="A207" s="9">
        <v>206</v>
      </c>
      <c r="B207" s="3">
        <v>1</v>
      </c>
      <c r="C207" s="3"/>
      <c r="D207" s="3"/>
    </row>
    <row r="208" spans="1:4" x14ac:dyDescent="0.2">
      <c r="A208" s="9">
        <v>207</v>
      </c>
      <c r="B208" s="3"/>
      <c r="C208" s="3">
        <v>1</v>
      </c>
      <c r="D208" s="3"/>
    </row>
    <row r="209" spans="1:4" x14ac:dyDescent="0.2">
      <c r="A209" s="9">
        <v>208</v>
      </c>
      <c r="B209" s="3">
        <v>1</v>
      </c>
      <c r="C209" s="3"/>
      <c r="D209" s="3"/>
    </row>
    <row r="210" spans="1:4" x14ac:dyDescent="0.2">
      <c r="A210" s="9">
        <v>209</v>
      </c>
      <c r="B210" s="3"/>
      <c r="C210" s="3">
        <v>1</v>
      </c>
      <c r="D210" s="3"/>
    </row>
    <row r="211" spans="1:4" x14ac:dyDescent="0.2">
      <c r="A211" s="9">
        <v>210</v>
      </c>
      <c r="B211" s="3">
        <v>1</v>
      </c>
      <c r="C211" s="3"/>
      <c r="D211" s="3"/>
    </row>
    <row r="212" spans="1:4" x14ac:dyDescent="0.2">
      <c r="A212" s="9">
        <v>211</v>
      </c>
      <c r="B212" s="3">
        <v>1</v>
      </c>
      <c r="C212" s="3"/>
      <c r="D212" s="3"/>
    </row>
    <row r="213" spans="1:4" x14ac:dyDescent="0.2">
      <c r="A213" s="9">
        <v>212</v>
      </c>
      <c r="B213" s="3">
        <v>1</v>
      </c>
      <c r="C213" s="3"/>
      <c r="D213" s="3"/>
    </row>
    <row r="214" spans="1:4" x14ac:dyDescent="0.2">
      <c r="A214" s="9">
        <v>213</v>
      </c>
      <c r="B214" s="3"/>
      <c r="C214" s="3">
        <v>1</v>
      </c>
      <c r="D214" s="3"/>
    </row>
    <row r="215" spans="1:4" x14ac:dyDescent="0.2">
      <c r="A215" s="9">
        <v>214</v>
      </c>
      <c r="B215" s="3">
        <v>1</v>
      </c>
      <c r="C215" s="3"/>
      <c r="D215" s="3"/>
    </row>
    <row r="216" spans="1:4" x14ac:dyDescent="0.2">
      <c r="A216" s="9">
        <v>215</v>
      </c>
      <c r="B216" s="3">
        <v>1</v>
      </c>
      <c r="C216" s="3"/>
      <c r="D216" s="3"/>
    </row>
    <row r="217" spans="1:4" x14ac:dyDescent="0.2">
      <c r="A217" s="9">
        <v>216</v>
      </c>
      <c r="B217" s="3"/>
      <c r="C217" s="3">
        <v>1</v>
      </c>
      <c r="D217" s="3"/>
    </row>
    <row r="218" spans="1:4" x14ac:dyDescent="0.2">
      <c r="A218" s="9">
        <v>217</v>
      </c>
      <c r="B218" s="3">
        <v>1</v>
      </c>
      <c r="C218" s="3"/>
      <c r="D218" s="3"/>
    </row>
    <row r="219" spans="1:4" x14ac:dyDescent="0.2">
      <c r="A219" s="9">
        <v>218</v>
      </c>
      <c r="B219" s="3"/>
      <c r="C219" s="3">
        <v>1</v>
      </c>
      <c r="D219" s="3"/>
    </row>
    <row r="220" spans="1:4" x14ac:dyDescent="0.2">
      <c r="A220" s="9">
        <v>219</v>
      </c>
      <c r="B220" s="3"/>
      <c r="C220" s="3">
        <v>1</v>
      </c>
      <c r="D220" s="3"/>
    </row>
    <row r="221" spans="1:4" x14ac:dyDescent="0.2">
      <c r="A221" s="9">
        <v>220</v>
      </c>
      <c r="B221" s="3"/>
      <c r="C221" s="3">
        <v>1</v>
      </c>
      <c r="D221" s="3"/>
    </row>
    <row r="222" spans="1:4" x14ac:dyDescent="0.2">
      <c r="A222" s="9">
        <v>221</v>
      </c>
      <c r="B222" s="3"/>
      <c r="C222" s="3">
        <v>1</v>
      </c>
      <c r="D222" s="3"/>
    </row>
    <row r="223" spans="1:4" x14ac:dyDescent="0.2">
      <c r="A223" s="9">
        <v>222</v>
      </c>
      <c r="B223" s="3">
        <v>1</v>
      </c>
      <c r="C223" s="3"/>
      <c r="D223" s="3"/>
    </row>
    <row r="224" spans="1:4" x14ac:dyDescent="0.2">
      <c r="A224" s="9">
        <v>223</v>
      </c>
      <c r="B224" s="3"/>
      <c r="C224" s="3">
        <v>1</v>
      </c>
      <c r="D224" s="3"/>
    </row>
    <row r="225" spans="1:4" x14ac:dyDescent="0.2">
      <c r="A225" s="9">
        <v>224</v>
      </c>
      <c r="B225" s="3">
        <v>1</v>
      </c>
      <c r="C225" s="3"/>
      <c r="D225" s="3"/>
    </row>
    <row r="226" spans="1:4" x14ac:dyDescent="0.2">
      <c r="A226" s="9">
        <v>225</v>
      </c>
      <c r="B226" s="3"/>
      <c r="C226" s="3">
        <v>1</v>
      </c>
      <c r="D226" s="3"/>
    </row>
    <row r="227" spans="1:4" x14ac:dyDescent="0.2">
      <c r="A227" s="9">
        <v>226</v>
      </c>
      <c r="B227" s="3"/>
      <c r="C227" s="3">
        <v>1</v>
      </c>
      <c r="D227" s="3"/>
    </row>
    <row r="228" spans="1:4" x14ac:dyDescent="0.2">
      <c r="A228" s="9">
        <v>227</v>
      </c>
      <c r="B228" s="3"/>
      <c r="C228" s="3">
        <v>1</v>
      </c>
      <c r="D228" s="3"/>
    </row>
    <row r="229" spans="1:4" x14ac:dyDescent="0.2">
      <c r="A229" s="9">
        <v>228</v>
      </c>
      <c r="B229" s="3"/>
      <c r="C229" s="3">
        <v>1</v>
      </c>
      <c r="D229" s="3"/>
    </row>
    <row r="230" spans="1:4" x14ac:dyDescent="0.2">
      <c r="A230" s="9">
        <v>229</v>
      </c>
      <c r="B230" s="3"/>
      <c r="C230" s="3">
        <v>1</v>
      </c>
      <c r="D230" s="3"/>
    </row>
    <row r="231" spans="1:4" x14ac:dyDescent="0.2">
      <c r="A231" s="9">
        <v>230</v>
      </c>
      <c r="B231" s="3"/>
      <c r="C231" s="3">
        <v>1</v>
      </c>
      <c r="D231" s="3"/>
    </row>
    <row r="232" spans="1:4" x14ac:dyDescent="0.2">
      <c r="A232" s="9">
        <v>231</v>
      </c>
      <c r="B232" s="3"/>
      <c r="C232" s="3">
        <v>1</v>
      </c>
      <c r="D232" s="3"/>
    </row>
    <row r="233" spans="1:4" x14ac:dyDescent="0.2">
      <c r="A233" s="9">
        <v>232</v>
      </c>
      <c r="B233" s="3"/>
      <c r="C233" s="3">
        <v>1</v>
      </c>
      <c r="D233" s="3"/>
    </row>
    <row r="234" spans="1:4" x14ac:dyDescent="0.2">
      <c r="A234" s="9">
        <v>233</v>
      </c>
      <c r="B234" s="3"/>
      <c r="C234" s="3">
        <v>1</v>
      </c>
      <c r="D234" s="3"/>
    </row>
    <row r="235" spans="1:4" x14ac:dyDescent="0.2">
      <c r="A235" s="9">
        <v>234</v>
      </c>
      <c r="B235" s="3"/>
      <c r="C235" s="3">
        <v>1</v>
      </c>
      <c r="D235" s="3"/>
    </row>
    <row r="236" spans="1:4" x14ac:dyDescent="0.2">
      <c r="A236" s="9">
        <v>235</v>
      </c>
      <c r="B236" s="3">
        <v>1</v>
      </c>
      <c r="C236" s="3"/>
      <c r="D236" s="3"/>
    </row>
    <row r="237" spans="1:4" x14ac:dyDescent="0.2">
      <c r="A237" s="9">
        <v>236</v>
      </c>
      <c r="B237" s="3"/>
      <c r="C237" s="3">
        <v>1</v>
      </c>
      <c r="D237" s="3"/>
    </row>
    <row r="238" spans="1:4" x14ac:dyDescent="0.2">
      <c r="A238" s="9">
        <v>237</v>
      </c>
      <c r="B238" s="3"/>
      <c r="C238" s="3">
        <v>1</v>
      </c>
      <c r="D238" s="3"/>
    </row>
    <row r="239" spans="1:4" x14ac:dyDescent="0.2">
      <c r="A239" s="9">
        <v>238</v>
      </c>
      <c r="B239" s="3"/>
      <c r="C239" s="3">
        <v>1</v>
      </c>
      <c r="D239" s="3"/>
    </row>
    <row r="240" spans="1:4" x14ac:dyDescent="0.2">
      <c r="A240" s="9">
        <v>239</v>
      </c>
      <c r="B240" s="3">
        <v>1</v>
      </c>
      <c r="C240" s="3"/>
      <c r="D240" s="3"/>
    </row>
    <row r="241" spans="1:4" x14ac:dyDescent="0.2">
      <c r="A241" s="9">
        <v>240</v>
      </c>
      <c r="B241" s="3"/>
      <c r="C241" s="3">
        <v>1</v>
      </c>
      <c r="D241" s="3"/>
    </row>
    <row r="242" spans="1:4" x14ac:dyDescent="0.2">
      <c r="A242" s="9">
        <v>241</v>
      </c>
      <c r="B242" s="3"/>
      <c r="C242" s="3">
        <v>1</v>
      </c>
      <c r="D242" s="3"/>
    </row>
    <row r="243" spans="1:4" x14ac:dyDescent="0.2">
      <c r="A243" s="9">
        <v>242</v>
      </c>
      <c r="B243" s="3"/>
      <c r="C243" s="3">
        <v>1</v>
      </c>
      <c r="D243" s="3"/>
    </row>
    <row r="244" spans="1:4" x14ac:dyDescent="0.2">
      <c r="A244" s="9">
        <v>243</v>
      </c>
      <c r="B244" s="3"/>
      <c r="C244" s="3">
        <v>1</v>
      </c>
      <c r="D244" s="3"/>
    </row>
    <row r="245" spans="1:4" x14ac:dyDescent="0.2">
      <c r="A245" s="9">
        <v>244</v>
      </c>
      <c r="B245" s="3">
        <v>1</v>
      </c>
      <c r="C245" s="3"/>
      <c r="D245" s="3"/>
    </row>
    <row r="246" spans="1:4" x14ac:dyDescent="0.2">
      <c r="A246" s="9">
        <v>245</v>
      </c>
      <c r="B246" s="3"/>
      <c r="C246" s="3">
        <v>1</v>
      </c>
      <c r="D246" s="3"/>
    </row>
    <row r="247" spans="1:4" x14ac:dyDescent="0.2">
      <c r="A247" s="9">
        <v>246</v>
      </c>
      <c r="B247" s="3"/>
      <c r="C247" s="3">
        <v>1</v>
      </c>
      <c r="D247" s="3"/>
    </row>
    <row r="248" spans="1:4" x14ac:dyDescent="0.2">
      <c r="A248" s="9">
        <v>247</v>
      </c>
      <c r="B248" s="3"/>
      <c r="C248" s="3">
        <v>1</v>
      </c>
      <c r="D248" s="3"/>
    </row>
    <row r="249" spans="1:4" x14ac:dyDescent="0.2">
      <c r="A249" s="9">
        <v>248</v>
      </c>
      <c r="B249" s="3"/>
      <c r="C249" s="3">
        <v>1</v>
      </c>
      <c r="D249" s="3"/>
    </row>
    <row r="250" spans="1:4" x14ac:dyDescent="0.2">
      <c r="A250" s="9">
        <v>249</v>
      </c>
      <c r="B250" s="3">
        <v>1</v>
      </c>
      <c r="C250" s="3"/>
      <c r="D250" s="3"/>
    </row>
    <row r="251" spans="1:4" x14ac:dyDescent="0.2">
      <c r="A251" s="9">
        <v>250</v>
      </c>
      <c r="B251" s="3"/>
      <c r="C251" s="3">
        <v>1</v>
      </c>
      <c r="D251" s="3"/>
    </row>
    <row r="252" spans="1:4" x14ac:dyDescent="0.2">
      <c r="A252" s="9">
        <v>251</v>
      </c>
      <c r="B252" s="3"/>
      <c r="C252" s="3">
        <v>1</v>
      </c>
      <c r="D252" s="3"/>
    </row>
    <row r="253" spans="1:4" x14ac:dyDescent="0.2">
      <c r="A253" s="9">
        <v>252</v>
      </c>
      <c r="B253" s="3"/>
      <c r="C253" s="3">
        <v>1</v>
      </c>
      <c r="D253" s="3"/>
    </row>
    <row r="254" spans="1:4" x14ac:dyDescent="0.2">
      <c r="A254" s="9">
        <v>253</v>
      </c>
      <c r="B254" s="3"/>
      <c r="C254" s="3">
        <v>1</v>
      </c>
      <c r="D254" s="3"/>
    </row>
    <row r="255" spans="1:4" x14ac:dyDescent="0.2">
      <c r="A255" s="9">
        <v>254</v>
      </c>
      <c r="B255" s="3"/>
      <c r="C255" s="3">
        <v>1</v>
      </c>
      <c r="D255" s="3"/>
    </row>
    <row r="256" spans="1:4" x14ac:dyDescent="0.2">
      <c r="A256" s="9">
        <v>255</v>
      </c>
      <c r="B256" s="3">
        <v>1</v>
      </c>
      <c r="C256" s="3"/>
      <c r="D256" s="3"/>
    </row>
    <row r="257" spans="1:4" x14ac:dyDescent="0.2">
      <c r="A257" s="9">
        <v>256</v>
      </c>
      <c r="B257" s="3"/>
      <c r="C257" s="3">
        <v>1</v>
      </c>
      <c r="D257" s="3"/>
    </row>
    <row r="258" spans="1:4" x14ac:dyDescent="0.2">
      <c r="A258" s="9">
        <v>257</v>
      </c>
      <c r="B258" s="3"/>
      <c r="C258" s="3">
        <v>1</v>
      </c>
      <c r="D258" s="3"/>
    </row>
    <row r="259" spans="1:4" x14ac:dyDescent="0.2">
      <c r="A259" s="9">
        <v>258</v>
      </c>
      <c r="B259" s="3"/>
      <c r="C259" s="3">
        <v>1</v>
      </c>
      <c r="D259" s="3"/>
    </row>
    <row r="260" spans="1:4" x14ac:dyDescent="0.2">
      <c r="A260" s="9">
        <v>259</v>
      </c>
      <c r="B260" s="3"/>
      <c r="C260" s="3">
        <v>1</v>
      </c>
      <c r="D260" s="3"/>
    </row>
    <row r="261" spans="1:4" x14ac:dyDescent="0.2">
      <c r="A261" s="9">
        <v>260</v>
      </c>
      <c r="B261" s="3">
        <v>1</v>
      </c>
      <c r="C261" s="3"/>
      <c r="D261" s="3"/>
    </row>
    <row r="262" spans="1:4" x14ac:dyDescent="0.2">
      <c r="A262" s="9">
        <v>261</v>
      </c>
      <c r="B262" s="3"/>
      <c r="C262" s="3">
        <v>1</v>
      </c>
      <c r="D262" s="3"/>
    </row>
    <row r="263" spans="1:4" x14ac:dyDescent="0.2">
      <c r="A263" s="9">
        <v>262</v>
      </c>
      <c r="B263" s="3">
        <v>1</v>
      </c>
      <c r="C263" s="3"/>
      <c r="D263" s="3"/>
    </row>
    <row r="264" spans="1:4" x14ac:dyDescent="0.2">
      <c r="A264" s="9">
        <v>263</v>
      </c>
      <c r="B264" s="3">
        <v>1</v>
      </c>
      <c r="C264" s="3"/>
      <c r="D264" s="3"/>
    </row>
    <row r="265" spans="1:4" x14ac:dyDescent="0.2">
      <c r="A265" s="9">
        <v>264</v>
      </c>
      <c r="B265" s="3"/>
      <c r="C265" s="3">
        <v>1</v>
      </c>
      <c r="D265" s="3"/>
    </row>
    <row r="266" spans="1:4" x14ac:dyDescent="0.2">
      <c r="A266" s="9">
        <v>265</v>
      </c>
      <c r="B266" s="3"/>
      <c r="C266" s="3">
        <v>1</v>
      </c>
      <c r="D266" s="3"/>
    </row>
    <row r="267" spans="1:4" x14ac:dyDescent="0.2">
      <c r="A267" s="9">
        <v>266</v>
      </c>
      <c r="B267" s="3">
        <v>1</v>
      </c>
      <c r="C267" s="3"/>
      <c r="D267" s="3"/>
    </row>
    <row r="268" spans="1:4" x14ac:dyDescent="0.2">
      <c r="A268" s="9">
        <v>267</v>
      </c>
      <c r="B268" s="3">
        <v>1</v>
      </c>
      <c r="C268" s="3"/>
      <c r="D268" s="3"/>
    </row>
    <row r="269" spans="1:4" x14ac:dyDescent="0.2">
      <c r="A269" s="9">
        <v>268</v>
      </c>
      <c r="B269" s="3"/>
      <c r="C269" s="3">
        <v>1</v>
      </c>
      <c r="D269" s="3"/>
    </row>
    <row r="270" spans="1:4" x14ac:dyDescent="0.2">
      <c r="A270" s="9">
        <v>269</v>
      </c>
      <c r="B270" s="3">
        <v>1</v>
      </c>
      <c r="C270" s="3"/>
      <c r="D270" s="3"/>
    </row>
    <row r="271" spans="1:4" x14ac:dyDescent="0.2">
      <c r="A271" s="9">
        <v>270</v>
      </c>
      <c r="B271" s="3"/>
      <c r="C271" s="3">
        <v>1</v>
      </c>
      <c r="D271" s="3"/>
    </row>
    <row r="272" spans="1:4" x14ac:dyDescent="0.2">
      <c r="A272" s="9">
        <v>271</v>
      </c>
      <c r="B272" s="3"/>
      <c r="C272" s="3">
        <v>1</v>
      </c>
      <c r="D272" s="3"/>
    </row>
    <row r="273" spans="1:4" x14ac:dyDescent="0.2">
      <c r="A273" s="9">
        <v>272</v>
      </c>
      <c r="B273" s="3"/>
      <c r="C273" s="3">
        <v>1</v>
      </c>
      <c r="D273" s="3"/>
    </row>
    <row r="274" spans="1:4" x14ac:dyDescent="0.2">
      <c r="A274" s="9">
        <v>273</v>
      </c>
      <c r="B274" s="3"/>
      <c r="C274" s="3">
        <v>1</v>
      </c>
      <c r="D274" s="3"/>
    </row>
    <row r="275" spans="1:4" x14ac:dyDescent="0.2">
      <c r="A275" s="9">
        <v>274</v>
      </c>
      <c r="B275" s="3"/>
      <c r="C275" s="3">
        <v>1</v>
      </c>
      <c r="D275" s="3"/>
    </row>
    <row r="276" spans="1:4" x14ac:dyDescent="0.2">
      <c r="A276" s="9">
        <v>275</v>
      </c>
      <c r="B276" s="3">
        <v>1</v>
      </c>
      <c r="C276" s="3"/>
      <c r="D276" s="3"/>
    </row>
    <row r="277" spans="1:4" x14ac:dyDescent="0.2">
      <c r="A277" s="9">
        <v>276</v>
      </c>
      <c r="B277" s="3">
        <v>1</v>
      </c>
      <c r="C277" s="3"/>
      <c r="D277" s="3"/>
    </row>
    <row r="278" spans="1:4" x14ac:dyDescent="0.2">
      <c r="A278" s="9">
        <v>277</v>
      </c>
      <c r="B278" s="3"/>
      <c r="C278" s="3">
        <v>1</v>
      </c>
      <c r="D278" s="3"/>
    </row>
    <row r="279" spans="1:4" x14ac:dyDescent="0.2">
      <c r="A279" s="9">
        <v>278</v>
      </c>
      <c r="B279" s="3">
        <v>1</v>
      </c>
      <c r="C279" s="3"/>
      <c r="D279" s="3"/>
    </row>
    <row r="280" spans="1:4" x14ac:dyDescent="0.2">
      <c r="A280" s="9">
        <v>279</v>
      </c>
      <c r="B280" s="3">
        <v>1</v>
      </c>
      <c r="C280" s="3"/>
      <c r="D280" s="3"/>
    </row>
    <row r="281" spans="1:4" x14ac:dyDescent="0.2">
      <c r="A281" s="9">
        <v>280</v>
      </c>
      <c r="B281" s="3">
        <v>1</v>
      </c>
      <c r="C281" s="3"/>
      <c r="D281" s="3"/>
    </row>
    <row r="282" spans="1:4" x14ac:dyDescent="0.2">
      <c r="A282" s="9">
        <v>281</v>
      </c>
      <c r="B282" s="3"/>
      <c r="C282" s="3">
        <v>1</v>
      </c>
      <c r="D282" s="3"/>
    </row>
    <row r="283" spans="1:4" x14ac:dyDescent="0.2">
      <c r="A283" s="9">
        <v>282</v>
      </c>
      <c r="B283" s="3">
        <v>1</v>
      </c>
      <c r="C283" s="3"/>
      <c r="D283" s="3"/>
    </row>
    <row r="284" spans="1:4" x14ac:dyDescent="0.2">
      <c r="A284" s="9">
        <v>283</v>
      </c>
      <c r="B284" s="3">
        <v>1</v>
      </c>
      <c r="C284" s="3"/>
      <c r="D284" s="3"/>
    </row>
    <row r="285" spans="1:4" x14ac:dyDescent="0.2">
      <c r="A285" s="9">
        <v>284</v>
      </c>
      <c r="B285" s="3"/>
      <c r="C285" s="3">
        <v>1</v>
      </c>
      <c r="D285" s="3"/>
    </row>
    <row r="286" spans="1:4" x14ac:dyDescent="0.2">
      <c r="A286" s="9">
        <v>285</v>
      </c>
      <c r="B286" s="3"/>
      <c r="C286" s="3">
        <v>1</v>
      </c>
      <c r="D286" s="3"/>
    </row>
    <row r="287" spans="1:4" x14ac:dyDescent="0.2">
      <c r="A287" s="9">
        <v>286</v>
      </c>
      <c r="B287" s="3"/>
      <c r="C287" s="3">
        <v>1</v>
      </c>
      <c r="D287" s="3"/>
    </row>
    <row r="288" spans="1:4" x14ac:dyDescent="0.2">
      <c r="A288" s="9">
        <v>287</v>
      </c>
      <c r="B288" s="3"/>
      <c r="C288" s="3">
        <v>1</v>
      </c>
      <c r="D288" s="3"/>
    </row>
    <row r="289" spans="1:4" x14ac:dyDescent="0.2">
      <c r="A289" s="9">
        <v>288</v>
      </c>
      <c r="B289" s="3"/>
      <c r="C289" s="3">
        <v>1</v>
      </c>
      <c r="D289" s="3"/>
    </row>
    <row r="290" spans="1:4" x14ac:dyDescent="0.2">
      <c r="A290" s="9">
        <v>289</v>
      </c>
      <c r="B290" s="3"/>
      <c r="C290" s="3">
        <v>1</v>
      </c>
      <c r="D290" s="3"/>
    </row>
    <row r="291" spans="1:4" x14ac:dyDescent="0.2">
      <c r="A291" s="9">
        <v>290</v>
      </c>
      <c r="B291" s="3">
        <v>1</v>
      </c>
      <c r="C291" s="3"/>
      <c r="D291" s="3"/>
    </row>
    <row r="292" spans="1:4" x14ac:dyDescent="0.2">
      <c r="A292" s="9">
        <v>291</v>
      </c>
      <c r="B292" s="3"/>
      <c r="C292" s="3">
        <v>1</v>
      </c>
      <c r="D292" s="3"/>
    </row>
    <row r="293" spans="1:4" x14ac:dyDescent="0.2">
      <c r="A293" s="9">
        <v>292</v>
      </c>
      <c r="B293" s="3">
        <v>1</v>
      </c>
      <c r="C293" s="3"/>
      <c r="D293" s="3"/>
    </row>
    <row r="294" spans="1:4" x14ac:dyDescent="0.2">
      <c r="A294" s="9">
        <v>293</v>
      </c>
      <c r="B294" s="3"/>
      <c r="C294" s="3">
        <v>1</v>
      </c>
      <c r="D294" s="3"/>
    </row>
    <row r="295" spans="1:4" x14ac:dyDescent="0.2">
      <c r="A295" s="9">
        <v>294</v>
      </c>
      <c r="B295" s="3"/>
      <c r="C295" s="3">
        <v>1</v>
      </c>
      <c r="D295" s="3"/>
    </row>
    <row r="296" spans="1:4" x14ac:dyDescent="0.2">
      <c r="A296" s="9">
        <v>295</v>
      </c>
      <c r="B296" s="3">
        <v>1</v>
      </c>
      <c r="C296" s="3"/>
      <c r="D296" s="3"/>
    </row>
    <row r="297" spans="1:4" x14ac:dyDescent="0.2">
      <c r="A297" s="9">
        <v>296</v>
      </c>
      <c r="B297" s="3"/>
      <c r="C297" s="3">
        <v>1</v>
      </c>
      <c r="D297" s="3"/>
    </row>
    <row r="298" spans="1:4" x14ac:dyDescent="0.2">
      <c r="A298" s="9">
        <v>297</v>
      </c>
      <c r="B298" s="3">
        <v>1</v>
      </c>
      <c r="C298" s="3"/>
      <c r="D298" s="3"/>
    </row>
    <row r="299" spans="1:4" x14ac:dyDescent="0.2">
      <c r="A299" s="9">
        <v>298</v>
      </c>
      <c r="B299" s="3"/>
      <c r="C299" s="3">
        <v>1</v>
      </c>
      <c r="D299" s="3"/>
    </row>
    <row r="300" spans="1:4" x14ac:dyDescent="0.2">
      <c r="A300" s="9">
        <v>299</v>
      </c>
      <c r="B300" s="3"/>
      <c r="C300" s="3">
        <v>1</v>
      </c>
      <c r="D300" s="3"/>
    </row>
    <row r="301" spans="1:4" x14ac:dyDescent="0.2">
      <c r="A301" s="9">
        <v>300</v>
      </c>
      <c r="B301" s="3"/>
      <c r="C301" s="3">
        <v>1</v>
      </c>
      <c r="D301" s="3"/>
    </row>
    <row r="302" spans="1:4" x14ac:dyDescent="0.2">
      <c r="A302" s="9">
        <v>301</v>
      </c>
      <c r="B302" s="3"/>
      <c r="C302" s="3">
        <v>1</v>
      </c>
      <c r="D302" s="3"/>
    </row>
    <row r="303" spans="1:4" x14ac:dyDescent="0.2">
      <c r="A303" s="9">
        <v>302</v>
      </c>
      <c r="B303" s="3">
        <v>1</v>
      </c>
      <c r="C303" s="3"/>
      <c r="D303" s="3"/>
    </row>
    <row r="304" spans="1:4" x14ac:dyDescent="0.2">
      <c r="A304" s="9">
        <v>303</v>
      </c>
      <c r="B304" s="3"/>
      <c r="C304" s="3">
        <v>1</v>
      </c>
      <c r="D304" s="3"/>
    </row>
    <row r="305" spans="1:4" x14ac:dyDescent="0.2">
      <c r="A305" s="9">
        <v>304</v>
      </c>
      <c r="B305" s="3"/>
      <c r="C305" s="3">
        <v>1</v>
      </c>
      <c r="D305" s="3"/>
    </row>
    <row r="306" spans="1:4" x14ac:dyDescent="0.2">
      <c r="A306" s="9">
        <v>305</v>
      </c>
      <c r="B306" s="3">
        <v>1</v>
      </c>
      <c r="C306" s="3"/>
      <c r="D306" s="3"/>
    </row>
    <row r="307" spans="1:4" x14ac:dyDescent="0.2">
      <c r="A307" s="9">
        <v>306</v>
      </c>
      <c r="B307" s="3"/>
      <c r="C307" s="3">
        <v>1</v>
      </c>
      <c r="D307" s="3"/>
    </row>
    <row r="308" spans="1:4" x14ac:dyDescent="0.2">
      <c r="A308" s="9">
        <v>307</v>
      </c>
      <c r="B308" s="3"/>
      <c r="C308" s="3">
        <v>1</v>
      </c>
      <c r="D308" s="3"/>
    </row>
    <row r="309" spans="1:4" x14ac:dyDescent="0.2">
      <c r="A309" s="9">
        <v>308</v>
      </c>
      <c r="B309" s="3"/>
      <c r="C309" s="3">
        <v>1</v>
      </c>
      <c r="D309" s="3"/>
    </row>
    <row r="310" spans="1:4" x14ac:dyDescent="0.2">
      <c r="A310" s="9">
        <v>309</v>
      </c>
      <c r="B310" s="3"/>
      <c r="C310" s="3">
        <v>1</v>
      </c>
      <c r="D310" s="3"/>
    </row>
    <row r="311" spans="1:4" x14ac:dyDescent="0.2">
      <c r="A311" s="9">
        <v>310</v>
      </c>
      <c r="B311" s="3"/>
      <c r="C311" s="3">
        <v>1</v>
      </c>
      <c r="D311" s="3"/>
    </row>
    <row r="312" spans="1:4" x14ac:dyDescent="0.2">
      <c r="A312" s="9">
        <v>311</v>
      </c>
      <c r="B312" s="3"/>
      <c r="C312" s="3">
        <v>1</v>
      </c>
      <c r="D312" s="3"/>
    </row>
    <row r="313" spans="1:4" x14ac:dyDescent="0.2">
      <c r="A313" s="9">
        <v>312</v>
      </c>
      <c r="B313" s="3"/>
      <c r="C313" s="3">
        <v>1</v>
      </c>
      <c r="D313" s="3"/>
    </row>
    <row r="314" spans="1:4" x14ac:dyDescent="0.2">
      <c r="A314" s="9">
        <v>313</v>
      </c>
      <c r="B314" s="3"/>
      <c r="C314" s="3">
        <v>1</v>
      </c>
      <c r="D314" s="3"/>
    </row>
    <row r="315" spans="1:4" x14ac:dyDescent="0.2">
      <c r="A315" s="9">
        <v>314</v>
      </c>
      <c r="B315" s="3">
        <v>1</v>
      </c>
      <c r="C315" s="3"/>
      <c r="D315" s="3"/>
    </row>
    <row r="316" spans="1:4" x14ac:dyDescent="0.2">
      <c r="A316" s="9">
        <v>315</v>
      </c>
      <c r="B316" s="3"/>
      <c r="C316" s="3">
        <v>1</v>
      </c>
      <c r="D316" s="3"/>
    </row>
    <row r="317" spans="1:4" x14ac:dyDescent="0.2">
      <c r="A317" s="9">
        <v>316</v>
      </c>
      <c r="B317" s="3"/>
      <c r="C317" s="3">
        <v>1</v>
      </c>
      <c r="D317" s="3"/>
    </row>
    <row r="318" spans="1:4" x14ac:dyDescent="0.2">
      <c r="A318" s="9">
        <v>317</v>
      </c>
      <c r="B318" s="3">
        <v>1</v>
      </c>
      <c r="C318" s="3"/>
      <c r="D318" s="3"/>
    </row>
    <row r="319" spans="1:4" x14ac:dyDescent="0.2">
      <c r="A319" s="9">
        <v>318</v>
      </c>
      <c r="B319" s="3">
        <v>1</v>
      </c>
      <c r="C319" s="3"/>
      <c r="D319" s="3"/>
    </row>
    <row r="320" spans="1:4" x14ac:dyDescent="0.2">
      <c r="A320" s="9">
        <v>319</v>
      </c>
      <c r="B320" s="3"/>
      <c r="C320" s="3">
        <v>1</v>
      </c>
      <c r="D320" s="3"/>
    </row>
    <row r="321" spans="1:4" x14ac:dyDescent="0.2">
      <c r="A321" s="9">
        <v>320</v>
      </c>
      <c r="B321" s="3"/>
      <c r="C321" s="3">
        <v>1</v>
      </c>
      <c r="D321" s="3"/>
    </row>
    <row r="322" spans="1:4" x14ac:dyDescent="0.2">
      <c r="A322" s="9">
        <v>321</v>
      </c>
      <c r="B322" s="3">
        <v>1</v>
      </c>
      <c r="C322" s="3"/>
      <c r="D322" s="3"/>
    </row>
    <row r="323" spans="1:4" x14ac:dyDescent="0.2">
      <c r="A323" s="9">
        <v>322</v>
      </c>
      <c r="B323" s="3"/>
      <c r="C323" s="3">
        <v>1</v>
      </c>
      <c r="D323" s="3"/>
    </row>
    <row r="324" spans="1:4" x14ac:dyDescent="0.2">
      <c r="A324" s="9">
        <v>323</v>
      </c>
      <c r="B324" s="3"/>
      <c r="C324" s="3">
        <v>1</v>
      </c>
      <c r="D324" s="3"/>
    </row>
    <row r="325" spans="1:4" x14ac:dyDescent="0.2">
      <c r="A325" s="9">
        <v>324</v>
      </c>
      <c r="B325" s="3"/>
      <c r="C325" s="3">
        <v>1</v>
      </c>
      <c r="D325" s="3"/>
    </row>
    <row r="326" spans="1:4" x14ac:dyDescent="0.2">
      <c r="A326" s="9">
        <v>325</v>
      </c>
      <c r="B326" s="3"/>
      <c r="C326" s="3">
        <v>1</v>
      </c>
      <c r="D326" s="3"/>
    </row>
    <row r="327" spans="1:4" x14ac:dyDescent="0.2">
      <c r="A327" s="9">
        <v>326</v>
      </c>
      <c r="B327" s="3">
        <v>1</v>
      </c>
      <c r="C327" s="3"/>
      <c r="D327" s="3"/>
    </row>
    <row r="328" spans="1:4" x14ac:dyDescent="0.2">
      <c r="A328" s="9">
        <v>327</v>
      </c>
      <c r="B328" s="3"/>
      <c r="C328" s="3">
        <v>1</v>
      </c>
      <c r="D328" s="3"/>
    </row>
    <row r="329" spans="1:4" x14ac:dyDescent="0.2">
      <c r="A329" s="9">
        <v>328</v>
      </c>
      <c r="B329" s="3">
        <v>1</v>
      </c>
      <c r="C329" s="3"/>
      <c r="D329" s="3"/>
    </row>
    <row r="330" spans="1:4" x14ac:dyDescent="0.2">
      <c r="A330" s="9">
        <v>329</v>
      </c>
      <c r="B330" s="3"/>
      <c r="C330" s="3">
        <v>1</v>
      </c>
      <c r="D330" s="3"/>
    </row>
    <row r="331" spans="1:4" x14ac:dyDescent="0.2">
      <c r="A331" s="9">
        <v>330</v>
      </c>
      <c r="B331" s="3">
        <v>1</v>
      </c>
      <c r="C331" s="3"/>
      <c r="D331" s="3"/>
    </row>
    <row r="332" spans="1:4" x14ac:dyDescent="0.2">
      <c r="A332" s="9">
        <v>331</v>
      </c>
      <c r="B332" s="3">
        <v>1</v>
      </c>
      <c r="C332" s="3"/>
      <c r="D332" s="3"/>
    </row>
    <row r="333" spans="1:4" x14ac:dyDescent="0.2">
      <c r="A333" s="9">
        <v>332</v>
      </c>
      <c r="B333" s="3"/>
      <c r="C333" s="3">
        <v>1</v>
      </c>
      <c r="D333" s="3"/>
    </row>
    <row r="334" spans="1:4" x14ac:dyDescent="0.2">
      <c r="A334" s="9">
        <v>333</v>
      </c>
      <c r="B334" s="3"/>
      <c r="C334" s="3">
        <v>1</v>
      </c>
      <c r="D334" s="3"/>
    </row>
    <row r="335" spans="1:4" x14ac:dyDescent="0.2">
      <c r="A335" s="9">
        <v>334</v>
      </c>
      <c r="B335" s="3"/>
      <c r="C335" s="3">
        <v>1</v>
      </c>
      <c r="D335" s="3"/>
    </row>
    <row r="336" spans="1:4" x14ac:dyDescent="0.2">
      <c r="A336" s="9">
        <v>335</v>
      </c>
      <c r="B336" s="3"/>
      <c r="C336" s="3">
        <v>1</v>
      </c>
      <c r="D336" s="3"/>
    </row>
    <row r="337" spans="1:4" x14ac:dyDescent="0.2">
      <c r="A337" s="9">
        <v>336</v>
      </c>
      <c r="B337" s="3"/>
      <c r="C337" s="3">
        <v>1</v>
      </c>
      <c r="D337" s="3"/>
    </row>
    <row r="338" spans="1:4" x14ac:dyDescent="0.2">
      <c r="A338" s="9">
        <v>337</v>
      </c>
      <c r="B338" s="3"/>
      <c r="C338" s="3">
        <v>1</v>
      </c>
      <c r="D338" s="3"/>
    </row>
    <row r="339" spans="1:4" x14ac:dyDescent="0.2">
      <c r="A339" s="9">
        <v>338</v>
      </c>
      <c r="B339" s="3"/>
      <c r="C339" s="3">
        <v>1</v>
      </c>
      <c r="D339" s="3"/>
    </row>
    <row r="340" spans="1:4" x14ac:dyDescent="0.2">
      <c r="A340" s="9">
        <v>339</v>
      </c>
      <c r="B340" s="3"/>
      <c r="C340" s="3">
        <v>1</v>
      </c>
      <c r="D340" s="3"/>
    </row>
    <row r="341" spans="1:4" x14ac:dyDescent="0.2">
      <c r="A341" s="9">
        <v>340</v>
      </c>
      <c r="B341" s="3"/>
      <c r="C341" s="3">
        <v>1</v>
      </c>
      <c r="D341" s="3"/>
    </row>
    <row r="342" spans="1:4" x14ac:dyDescent="0.2">
      <c r="A342" s="9">
        <v>341</v>
      </c>
      <c r="B342" s="3"/>
      <c r="C342" s="3">
        <v>1</v>
      </c>
      <c r="D342" s="3"/>
    </row>
    <row r="343" spans="1:4" x14ac:dyDescent="0.2">
      <c r="A343" s="9">
        <v>342</v>
      </c>
      <c r="B343" s="3"/>
      <c r="C343" s="3">
        <v>1</v>
      </c>
      <c r="D343" s="3"/>
    </row>
    <row r="344" spans="1:4" x14ac:dyDescent="0.2">
      <c r="A344" s="9">
        <v>343</v>
      </c>
      <c r="B344" s="3">
        <v>1</v>
      </c>
      <c r="C344" s="3"/>
      <c r="D344" s="3"/>
    </row>
    <row r="345" spans="1:4" x14ac:dyDescent="0.2">
      <c r="A345" s="9">
        <v>344</v>
      </c>
      <c r="B345" s="3"/>
      <c r="C345" s="3">
        <v>1</v>
      </c>
      <c r="D345" s="3"/>
    </row>
    <row r="346" spans="1:4" x14ac:dyDescent="0.2">
      <c r="A346" s="9">
        <v>345</v>
      </c>
      <c r="B346" s="3">
        <v>1</v>
      </c>
      <c r="C346" s="3"/>
      <c r="D346" s="3"/>
    </row>
    <row r="347" spans="1:4" x14ac:dyDescent="0.2">
      <c r="A347" s="9">
        <v>346</v>
      </c>
      <c r="B347" s="3"/>
      <c r="C347" s="3">
        <v>1</v>
      </c>
      <c r="D347" s="3"/>
    </row>
    <row r="348" spans="1:4" x14ac:dyDescent="0.2">
      <c r="A348" s="9">
        <v>347</v>
      </c>
      <c r="B348" s="3"/>
      <c r="C348" s="3">
        <v>1</v>
      </c>
      <c r="D348" s="3"/>
    </row>
    <row r="349" spans="1:4" x14ac:dyDescent="0.2">
      <c r="A349" s="9">
        <v>348</v>
      </c>
      <c r="B349" s="3"/>
      <c r="C349" s="3">
        <v>1</v>
      </c>
      <c r="D349" s="3"/>
    </row>
    <row r="350" spans="1:4" x14ac:dyDescent="0.2">
      <c r="A350" s="9">
        <v>349</v>
      </c>
      <c r="B350" s="3"/>
      <c r="C350" s="3">
        <v>1</v>
      </c>
      <c r="D350" s="3"/>
    </row>
    <row r="351" spans="1:4" x14ac:dyDescent="0.2">
      <c r="A351" s="9">
        <v>350</v>
      </c>
      <c r="B351" s="3"/>
      <c r="C351" s="3">
        <v>1</v>
      </c>
      <c r="D351" s="3"/>
    </row>
    <row r="352" spans="1:4" x14ac:dyDescent="0.2">
      <c r="A352" s="9">
        <v>351</v>
      </c>
      <c r="B352" s="3">
        <v>1</v>
      </c>
      <c r="C352" s="3"/>
      <c r="D352" s="3"/>
    </row>
    <row r="353" spans="1:4" x14ac:dyDescent="0.2">
      <c r="A353" s="9">
        <v>352</v>
      </c>
      <c r="B353" s="3">
        <v>1</v>
      </c>
      <c r="C353" s="3"/>
      <c r="D353" s="3"/>
    </row>
    <row r="354" spans="1:4" x14ac:dyDescent="0.2">
      <c r="A354" s="9">
        <v>353</v>
      </c>
      <c r="B354" s="3">
        <v>1</v>
      </c>
      <c r="C354" s="3"/>
      <c r="D354" s="3"/>
    </row>
    <row r="355" spans="1:4" x14ac:dyDescent="0.2">
      <c r="A355" s="9">
        <v>354</v>
      </c>
      <c r="B355" s="3"/>
      <c r="C355" s="3">
        <v>1</v>
      </c>
      <c r="D355" s="3"/>
    </row>
    <row r="356" spans="1:4" x14ac:dyDescent="0.2">
      <c r="A356" s="9">
        <v>355</v>
      </c>
      <c r="B356" s="3"/>
      <c r="C356" s="3">
        <v>1</v>
      </c>
      <c r="D356" s="3"/>
    </row>
    <row r="357" spans="1:4" x14ac:dyDescent="0.2">
      <c r="A357" s="9">
        <v>356</v>
      </c>
      <c r="B357" s="3">
        <v>1</v>
      </c>
      <c r="C357" s="3"/>
      <c r="D357" s="3"/>
    </row>
    <row r="358" spans="1:4" x14ac:dyDescent="0.2">
      <c r="A358" s="9">
        <v>357</v>
      </c>
      <c r="B358" s="3">
        <v>1</v>
      </c>
      <c r="C358" s="3"/>
      <c r="D358" s="3"/>
    </row>
    <row r="359" spans="1:4" x14ac:dyDescent="0.2">
      <c r="A359" s="9">
        <v>358</v>
      </c>
      <c r="B359" s="3"/>
      <c r="C359" s="3">
        <v>1</v>
      </c>
      <c r="D359" s="3"/>
    </row>
    <row r="360" spans="1:4" x14ac:dyDescent="0.2">
      <c r="A360" s="9">
        <v>359</v>
      </c>
      <c r="B360" s="3"/>
      <c r="C360" s="3">
        <v>1</v>
      </c>
      <c r="D360" s="3"/>
    </row>
    <row r="361" spans="1:4" x14ac:dyDescent="0.2">
      <c r="A361" s="9">
        <v>360</v>
      </c>
      <c r="B361" s="3"/>
      <c r="C361" s="3">
        <v>1</v>
      </c>
      <c r="D361" s="3"/>
    </row>
    <row r="362" spans="1:4" x14ac:dyDescent="0.2">
      <c r="A362" s="9">
        <v>361</v>
      </c>
      <c r="B362" s="3"/>
      <c r="C362" s="3">
        <v>1</v>
      </c>
      <c r="D362" s="3"/>
    </row>
    <row r="363" spans="1:4" x14ac:dyDescent="0.2">
      <c r="A363" s="9">
        <v>362</v>
      </c>
      <c r="B363" s="3">
        <v>1</v>
      </c>
      <c r="C363" s="3"/>
      <c r="D363" s="3"/>
    </row>
    <row r="364" spans="1:4" x14ac:dyDescent="0.2">
      <c r="A364" s="9">
        <v>363</v>
      </c>
      <c r="B364" s="3">
        <v>1</v>
      </c>
      <c r="C364" s="3"/>
      <c r="D364" s="3"/>
    </row>
    <row r="365" spans="1:4" x14ac:dyDescent="0.2">
      <c r="A365" s="9">
        <v>364</v>
      </c>
      <c r="B365" s="3">
        <v>1</v>
      </c>
      <c r="C365" s="3"/>
      <c r="D365" s="3"/>
    </row>
    <row r="366" spans="1:4" x14ac:dyDescent="0.2">
      <c r="A366" s="9">
        <v>365</v>
      </c>
      <c r="B366" s="3">
        <v>1</v>
      </c>
      <c r="C366" s="3"/>
      <c r="D366" s="3"/>
    </row>
    <row r="367" spans="1:4" x14ac:dyDescent="0.2">
      <c r="A367" s="9">
        <v>366</v>
      </c>
      <c r="B367" s="3"/>
      <c r="C367" s="3">
        <v>1</v>
      </c>
      <c r="D367" s="3"/>
    </row>
    <row r="368" spans="1:4" x14ac:dyDescent="0.2">
      <c r="A368" s="9">
        <v>367</v>
      </c>
      <c r="B368" s="3">
        <v>1</v>
      </c>
      <c r="C368" s="3"/>
      <c r="D368" s="3"/>
    </row>
    <row r="369" spans="1:4" x14ac:dyDescent="0.2">
      <c r="A369" s="9">
        <v>368</v>
      </c>
      <c r="B369" s="3"/>
      <c r="C369" s="3">
        <v>1</v>
      </c>
      <c r="D369" s="3"/>
    </row>
    <row r="370" spans="1:4" x14ac:dyDescent="0.2">
      <c r="A370" s="9">
        <v>369</v>
      </c>
      <c r="B370" s="3">
        <v>1</v>
      </c>
      <c r="C370" s="3"/>
      <c r="D370" s="3"/>
    </row>
    <row r="371" spans="1:4" x14ac:dyDescent="0.2">
      <c r="A371" s="9">
        <v>370</v>
      </c>
      <c r="B371" s="3">
        <v>1</v>
      </c>
      <c r="C371" s="3"/>
      <c r="D371" s="3"/>
    </row>
    <row r="372" spans="1:4" x14ac:dyDescent="0.2">
      <c r="A372" s="9">
        <v>371</v>
      </c>
      <c r="B372" s="3"/>
      <c r="C372" s="3">
        <v>1</v>
      </c>
      <c r="D372" s="3"/>
    </row>
    <row r="373" spans="1:4" x14ac:dyDescent="0.2">
      <c r="A373" s="9">
        <v>372</v>
      </c>
      <c r="B373" s="3">
        <v>1</v>
      </c>
      <c r="C373" s="3"/>
      <c r="D373" s="3"/>
    </row>
    <row r="374" spans="1:4" x14ac:dyDescent="0.2">
      <c r="A374" s="9">
        <v>373</v>
      </c>
      <c r="B374" s="3"/>
      <c r="C374" s="3">
        <v>1</v>
      </c>
      <c r="D374" s="3"/>
    </row>
    <row r="375" spans="1:4" x14ac:dyDescent="0.2">
      <c r="A375" s="9">
        <v>374</v>
      </c>
      <c r="B375" s="3"/>
      <c r="C375" s="3">
        <v>1</v>
      </c>
      <c r="D375" s="3"/>
    </row>
    <row r="376" spans="1:4" x14ac:dyDescent="0.2">
      <c r="A376" s="9">
        <v>375</v>
      </c>
      <c r="B376" s="3"/>
      <c r="C376" s="3">
        <v>1</v>
      </c>
      <c r="D376" s="3"/>
    </row>
    <row r="377" spans="1:4" x14ac:dyDescent="0.2">
      <c r="A377" s="9">
        <v>376</v>
      </c>
      <c r="B377" s="3"/>
      <c r="C377" s="3">
        <v>1</v>
      </c>
      <c r="D377" s="3"/>
    </row>
    <row r="378" spans="1:4" x14ac:dyDescent="0.2">
      <c r="A378" s="9">
        <v>377</v>
      </c>
      <c r="B378" s="3"/>
      <c r="C378" s="3">
        <v>1</v>
      </c>
      <c r="D378" s="3"/>
    </row>
    <row r="379" spans="1:4" x14ac:dyDescent="0.2">
      <c r="A379" s="9">
        <v>378</v>
      </c>
      <c r="B379" s="3"/>
      <c r="C379" s="3">
        <v>1</v>
      </c>
      <c r="D379" s="3"/>
    </row>
    <row r="380" spans="1:4" x14ac:dyDescent="0.2">
      <c r="A380" s="9">
        <v>379</v>
      </c>
      <c r="B380" s="3"/>
      <c r="C380" s="3">
        <v>1</v>
      </c>
      <c r="D380" s="3"/>
    </row>
    <row r="381" spans="1:4" x14ac:dyDescent="0.2">
      <c r="A381" s="9">
        <v>380</v>
      </c>
      <c r="B381" s="3"/>
      <c r="C381" s="3">
        <v>1</v>
      </c>
      <c r="D381" s="3"/>
    </row>
    <row r="382" spans="1:4" x14ac:dyDescent="0.2">
      <c r="A382" s="9">
        <v>381</v>
      </c>
      <c r="B382" s="3"/>
      <c r="C382" s="3">
        <v>1</v>
      </c>
      <c r="D382" s="3"/>
    </row>
    <row r="383" spans="1:4" x14ac:dyDescent="0.2">
      <c r="A383" s="9">
        <v>382</v>
      </c>
      <c r="B383" s="3"/>
      <c r="C383" s="3">
        <v>1</v>
      </c>
      <c r="D383" s="3"/>
    </row>
    <row r="384" spans="1:4" x14ac:dyDescent="0.2">
      <c r="A384" s="9">
        <v>383</v>
      </c>
      <c r="B384" s="3">
        <v>1</v>
      </c>
      <c r="C384" s="3"/>
      <c r="D384" s="3"/>
    </row>
    <row r="385" spans="1:4" x14ac:dyDescent="0.2">
      <c r="A385" s="9">
        <v>384</v>
      </c>
      <c r="B385" s="3">
        <v>1</v>
      </c>
      <c r="C385" s="3"/>
      <c r="D385" s="3"/>
    </row>
    <row r="386" spans="1:4" x14ac:dyDescent="0.2">
      <c r="A386" s="9">
        <v>385</v>
      </c>
      <c r="B386" s="3"/>
      <c r="C386" s="3">
        <v>1</v>
      </c>
      <c r="D386" s="3"/>
    </row>
    <row r="387" spans="1:4" x14ac:dyDescent="0.2">
      <c r="A387" s="9">
        <v>386</v>
      </c>
      <c r="B387" s="3"/>
      <c r="C387" s="3">
        <v>1</v>
      </c>
      <c r="D387" s="3"/>
    </row>
    <row r="388" spans="1:4" x14ac:dyDescent="0.2">
      <c r="A388" s="9">
        <v>387</v>
      </c>
      <c r="B388" s="3"/>
      <c r="C388" s="3">
        <v>1</v>
      </c>
      <c r="D388" s="3"/>
    </row>
    <row r="389" spans="1:4" x14ac:dyDescent="0.2">
      <c r="A389" s="9">
        <v>388</v>
      </c>
      <c r="B389" s="3">
        <v>1</v>
      </c>
      <c r="C389" s="3"/>
      <c r="D389" s="3"/>
    </row>
    <row r="390" spans="1:4" x14ac:dyDescent="0.2">
      <c r="A390" s="9">
        <v>389</v>
      </c>
      <c r="B390" s="3"/>
      <c r="C390" s="3">
        <v>1</v>
      </c>
      <c r="D390" s="3"/>
    </row>
    <row r="391" spans="1:4" x14ac:dyDescent="0.2">
      <c r="A391" s="9">
        <v>390</v>
      </c>
      <c r="B391" s="3">
        <v>1</v>
      </c>
      <c r="C391" s="3"/>
      <c r="D391" s="3"/>
    </row>
    <row r="392" spans="1:4" x14ac:dyDescent="0.2">
      <c r="A392" s="9">
        <v>391</v>
      </c>
      <c r="B392" s="3"/>
      <c r="C392" s="3">
        <v>1</v>
      </c>
      <c r="D392" s="3"/>
    </row>
    <row r="393" spans="1:4" x14ac:dyDescent="0.2">
      <c r="A393" s="9">
        <v>392</v>
      </c>
      <c r="B393" s="3">
        <v>1</v>
      </c>
      <c r="C393" s="3"/>
      <c r="D393" s="3"/>
    </row>
    <row r="394" spans="1:4" x14ac:dyDescent="0.2">
      <c r="A394" s="9">
        <v>393</v>
      </c>
      <c r="B394" s="3"/>
      <c r="C394" s="3">
        <v>1</v>
      </c>
      <c r="D394" s="3"/>
    </row>
    <row r="395" spans="1:4" x14ac:dyDescent="0.2">
      <c r="A395" s="9">
        <v>394</v>
      </c>
      <c r="B395" s="3"/>
      <c r="C395" s="3">
        <v>1</v>
      </c>
      <c r="D395" s="3"/>
    </row>
    <row r="396" spans="1:4" x14ac:dyDescent="0.2">
      <c r="A396" s="9">
        <v>395</v>
      </c>
      <c r="B396" s="3">
        <v>1</v>
      </c>
      <c r="C396" s="3"/>
      <c r="D396" s="3"/>
    </row>
    <row r="397" spans="1:4" x14ac:dyDescent="0.2">
      <c r="A397" s="9">
        <v>396</v>
      </c>
      <c r="B397" s="3"/>
      <c r="C397" s="3">
        <v>1</v>
      </c>
      <c r="D397" s="3"/>
    </row>
    <row r="398" spans="1:4" x14ac:dyDescent="0.2">
      <c r="A398" s="9">
        <v>397</v>
      </c>
      <c r="B398" s="3">
        <v>1</v>
      </c>
      <c r="C398" s="3"/>
      <c r="D398" s="3"/>
    </row>
    <row r="399" spans="1:4" x14ac:dyDescent="0.2">
      <c r="A399" s="9">
        <v>398</v>
      </c>
      <c r="B399" s="3"/>
      <c r="C399" s="3">
        <v>1</v>
      </c>
      <c r="D399" s="3"/>
    </row>
    <row r="400" spans="1:4" x14ac:dyDescent="0.2">
      <c r="A400" s="9">
        <v>399</v>
      </c>
      <c r="B400" s="3"/>
      <c r="C400" s="3">
        <v>1</v>
      </c>
      <c r="D400" s="3"/>
    </row>
    <row r="401" spans="1:4" x14ac:dyDescent="0.2">
      <c r="A401" s="9">
        <v>400</v>
      </c>
      <c r="B401" s="3"/>
      <c r="C401" s="3">
        <v>1</v>
      </c>
      <c r="D401" s="3"/>
    </row>
    <row r="402" spans="1:4" x14ac:dyDescent="0.2">
      <c r="A402" s="9">
        <v>401</v>
      </c>
      <c r="B402" s="3">
        <v>1</v>
      </c>
      <c r="C402" s="3"/>
      <c r="D402" s="3"/>
    </row>
    <row r="403" spans="1:4" x14ac:dyDescent="0.2">
      <c r="A403" s="9">
        <v>402</v>
      </c>
      <c r="B403" s="3"/>
      <c r="C403" s="3">
        <v>1</v>
      </c>
      <c r="D403" s="3"/>
    </row>
    <row r="404" spans="1:4" x14ac:dyDescent="0.2">
      <c r="A404" s="9">
        <v>403</v>
      </c>
      <c r="B404" s="3"/>
      <c r="C404" s="3">
        <v>1</v>
      </c>
      <c r="D404" s="3"/>
    </row>
    <row r="405" spans="1:4" x14ac:dyDescent="0.2">
      <c r="A405" s="9">
        <v>404</v>
      </c>
      <c r="B405" s="3">
        <v>1</v>
      </c>
      <c r="C405" s="3"/>
      <c r="D405" s="3"/>
    </row>
    <row r="406" spans="1:4" x14ac:dyDescent="0.2">
      <c r="A406" s="9">
        <v>405</v>
      </c>
      <c r="B406" s="3"/>
      <c r="C406" s="3">
        <v>1</v>
      </c>
      <c r="D406" s="3"/>
    </row>
    <row r="407" spans="1:4" x14ac:dyDescent="0.2">
      <c r="A407" s="9">
        <v>406</v>
      </c>
      <c r="B407" s="3">
        <v>1</v>
      </c>
      <c r="C407" s="3"/>
      <c r="D407" s="3"/>
    </row>
    <row r="408" spans="1:4" x14ac:dyDescent="0.2">
      <c r="A408" s="9">
        <v>407</v>
      </c>
      <c r="B408" s="3"/>
      <c r="C408" s="3">
        <v>1</v>
      </c>
      <c r="D408" s="3"/>
    </row>
    <row r="409" spans="1:4" x14ac:dyDescent="0.2">
      <c r="A409" s="9">
        <v>408</v>
      </c>
      <c r="B409" s="3">
        <v>1</v>
      </c>
      <c r="C409" s="3"/>
      <c r="D409" s="3"/>
    </row>
    <row r="410" spans="1:4" x14ac:dyDescent="0.2">
      <c r="A410" s="9">
        <v>409</v>
      </c>
      <c r="B410" s="3"/>
      <c r="C410" s="3">
        <v>1</v>
      </c>
      <c r="D410" s="3"/>
    </row>
    <row r="411" spans="1:4" x14ac:dyDescent="0.2">
      <c r="A411" s="9">
        <v>410</v>
      </c>
      <c r="B411" s="3">
        <v>1</v>
      </c>
      <c r="C411" s="3"/>
      <c r="D411" s="3"/>
    </row>
    <row r="412" spans="1:4" x14ac:dyDescent="0.2">
      <c r="A412" s="9">
        <v>411</v>
      </c>
      <c r="B412" s="3"/>
      <c r="C412" s="3">
        <v>1</v>
      </c>
      <c r="D412" s="3"/>
    </row>
    <row r="413" spans="1:4" x14ac:dyDescent="0.2">
      <c r="A413" s="9">
        <v>412</v>
      </c>
      <c r="B413" s="3">
        <v>1</v>
      </c>
      <c r="C413" s="3"/>
      <c r="D413" s="3"/>
    </row>
    <row r="414" spans="1:4" x14ac:dyDescent="0.2">
      <c r="A414" s="9">
        <v>413</v>
      </c>
      <c r="B414" s="3">
        <v>1</v>
      </c>
      <c r="C414" s="3"/>
      <c r="D414" s="3"/>
    </row>
    <row r="415" spans="1:4" x14ac:dyDescent="0.2">
      <c r="A415" s="9">
        <v>414</v>
      </c>
      <c r="B415" s="3">
        <v>1</v>
      </c>
      <c r="C415" s="3"/>
      <c r="D415" s="3"/>
    </row>
    <row r="416" spans="1:4" x14ac:dyDescent="0.2">
      <c r="A416" s="9">
        <v>415</v>
      </c>
      <c r="B416" s="3">
        <v>1</v>
      </c>
      <c r="C416" s="3"/>
      <c r="D416" s="3"/>
    </row>
    <row r="417" spans="1:4" x14ac:dyDescent="0.2">
      <c r="A417" s="9">
        <v>416</v>
      </c>
      <c r="B417" s="3">
        <v>1</v>
      </c>
      <c r="C417" s="3"/>
      <c r="D417" s="3"/>
    </row>
    <row r="418" spans="1:4" x14ac:dyDescent="0.2">
      <c r="A418" s="9">
        <v>417</v>
      </c>
      <c r="B418" s="3"/>
      <c r="C418" s="3">
        <v>1</v>
      </c>
      <c r="D418" s="3"/>
    </row>
    <row r="419" spans="1:4" x14ac:dyDescent="0.2">
      <c r="A419" s="9">
        <v>418</v>
      </c>
      <c r="B419" s="3"/>
      <c r="C419" s="3">
        <v>1</v>
      </c>
      <c r="D419" s="3"/>
    </row>
    <row r="420" spans="1:4" x14ac:dyDescent="0.2">
      <c r="A420" s="9">
        <v>419</v>
      </c>
      <c r="B420" s="3">
        <v>1</v>
      </c>
      <c r="C420" s="3"/>
      <c r="D420" s="3"/>
    </row>
    <row r="421" spans="1:4" x14ac:dyDescent="0.2">
      <c r="A421" s="9">
        <v>420</v>
      </c>
      <c r="B421" s="3">
        <v>1</v>
      </c>
      <c r="C421" s="3"/>
      <c r="D421" s="3"/>
    </row>
    <row r="422" spans="1:4" x14ac:dyDescent="0.2">
      <c r="A422" s="9">
        <v>421</v>
      </c>
      <c r="B422" s="3"/>
      <c r="C422" s="3">
        <v>1</v>
      </c>
      <c r="D422" s="3"/>
    </row>
    <row r="423" spans="1:4" x14ac:dyDescent="0.2">
      <c r="A423" s="9">
        <v>422</v>
      </c>
      <c r="B423" s="3"/>
      <c r="C423" s="3">
        <v>1</v>
      </c>
      <c r="D423" s="3"/>
    </row>
    <row r="424" spans="1:4" x14ac:dyDescent="0.2">
      <c r="A424" s="9">
        <v>423</v>
      </c>
      <c r="B424" s="3">
        <v>1</v>
      </c>
      <c r="C424" s="3"/>
      <c r="D424" s="3"/>
    </row>
    <row r="425" spans="1:4" x14ac:dyDescent="0.2">
      <c r="A425" s="9">
        <v>424</v>
      </c>
      <c r="B425" s="3">
        <v>1</v>
      </c>
      <c r="C425" s="3"/>
      <c r="D425" s="3"/>
    </row>
    <row r="426" spans="1:4" x14ac:dyDescent="0.2">
      <c r="A426" s="9">
        <v>425</v>
      </c>
      <c r="B426" s="3"/>
      <c r="C426" s="3">
        <v>1</v>
      </c>
      <c r="D426" s="3"/>
    </row>
    <row r="427" spans="1:4" x14ac:dyDescent="0.2">
      <c r="A427" s="9">
        <v>426</v>
      </c>
      <c r="B427" s="3">
        <v>1</v>
      </c>
      <c r="C427" s="3"/>
      <c r="D427" s="3"/>
    </row>
    <row r="428" spans="1:4" x14ac:dyDescent="0.2">
      <c r="A428" s="9">
        <v>427</v>
      </c>
      <c r="B428" s="3"/>
      <c r="C428" s="3">
        <v>1</v>
      </c>
      <c r="D428" s="3"/>
    </row>
    <row r="429" spans="1:4" x14ac:dyDescent="0.2">
      <c r="A429" s="9">
        <v>428</v>
      </c>
      <c r="B429" s="3"/>
      <c r="C429" s="3">
        <v>1</v>
      </c>
      <c r="D429" s="3"/>
    </row>
    <row r="430" spans="1:4" x14ac:dyDescent="0.2">
      <c r="A430" s="9">
        <v>429</v>
      </c>
      <c r="B430" s="3">
        <v>1</v>
      </c>
      <c r="C430" s="3"/>
      <c r="D430" s="3"/>
    </row>
    <row r="431" spans="1:4" x14ac:dyDescent="0.2">
      <c r="A431" s="9">
        <v>430</v>
      </c>
      <c r="B431" s="3"/>
      <c r="C431" s="3">
        <v>1</v>
      </c>
      <c r="D431" s="3"/>
    </row>
    <row r="432" spans="1:4" x14ac:dyDescent="0.2">
      <c r="A432" s="9">
        <v>431</v>
      </c>
      <c r="B432" s="3"/>
      <c r="C432" s="3">
        <v>1</v>
      </c>
      <c r="D432" s="3"/>
    </row>
    <row r="433" spans="1:4" x14ac:dyDescent="0.2">
      <c r="A433" s="9">
        <v>432</v>
      </c>
      <c r="B433" s="3"/>
      <c r="C433" s="3">
        <v>1</v>
      </c>
      <c r="D433" s="3"/>
    </row>
    <row r="434" spans="1:4" x14ac:dyDescent="0.2">
      <c r="A434" s="9">
        <v>433</v>
      </c>
      <c r="B434" s="3">
        <v>1</v>
      </c>
      <c r="C434" s="3"/>
      <c r="D434" s="3"/>
    </row>
    <row r="435" spans="1:4" x14ac:dyDescent="0.2">
      <c r="A435" s="9">
        <v>434</v>
      </c>
      <c r="B435" s="3">
        <v>1</v>
      </c>
      <c r="C435" s="3"/>
      <c r="D435" s="3"/>
    </row>
    <row r="436" spans="1:4" x14ac:dyDescent="0.2">
      <c r="A436" s="9">
        <v>435</v>
      </c>
      <c r="B436" s="3">
        <v>1</v>
      </c>
      <c r="C436" s="3"/>
      <c r="D436" s="3"/>
    </row>
    <row r="437" spans="1:4" x14ac:dyDescent="0.2">
      <c r="A437" s="9">
        <v>436</v>
      </c>
      <c r="B437" s="3"/>
      <c r="C437" s="3">
        <v>1</v>
      </c>
      <c r="D437" s="3"/>
    </row>
    <row r="438" spans="1:4" x14ac:dyDescent="0.2">
      <c r="A438" s="9">
        <v>437</v>
      </c>
      <c r="B438" s="3">
        <v>1</v>
      </c>
      <c r="C438" s="3"/>
      <c r="D438" s="3"/>
    </row>
    <row r="439" spans="1:4" x14ac:dyDescent="0.2">
      <c r="A439" s="9">
        <v>438</v>
      </c>
      <c r="B439" s="3">
        <v>1</v>
      </c>
      <c r="C439" s="3"/>
      <c r="D439" s="3"/>
    </row>
    <row r="440" spans="1:4" x14ac:dyDescent="0.2">
      <c r="A440" s="9">
        <v>439</v>
      </c>
      <c r="B440" s="3">
        <v>1</v>
      </c>
      <c r="C440" s="3"/>
      <c r="D440" s="3"/>
    </row>
    <row r="441" spans="1:4" x14ac:dyDescent="0.2">
      <c r="A441" s="9">
        <v>440</v>
      </c>
      <c r="B441" s="3"/>
      <c r="C441" s="3">
        <v>1</v>
      </c>
      <c r="D441" s="3"/>
    </row>
    <row r="442" spans="1:4" x14ac:dyDescent="0.2">
      <c r="A442" s="9">
        <v>441</v>
      </c>
      <c r="B442" s="3">
        <v>1</v>
      </c>
      <c r="C442" s="3"/>
      <c r="D442" s="3"/>
    </row>
    <row r="443" spans="1:4" x14ac:dyDescent="0.2">
      <c r="A443" s="9">
        <v>442</v>
      </c>
      <c r="B443" s="3">
        <v>1</v>
      </c>
      <c r="C443" s="3"/>
      <c r="D443" s="3"/>
    </row>
    <row r="444" spans="1:4" x14ac:dyDescent="0.2">
      <c r="A444" s="9">
        <v>443</v>
      </c>
      <c r="B444" s="3">
        <v>1</v>
      </c>
      <c r="C444" s="3"/>
      <c r="D444" s="3"/>
    </row>
    <row r="445" spans="1:4" x14ac:dyDescent="0.2">
      <c r="A445" s="9">
        <v>444</v>
      </c>
      <c r="B445" s="3"/>
      <c r="C445" s="3">
        <v>1</v>
      </c>
      <c r="D445" s="3"/>
    </row>
    <row r="446" spans="1:4" x14ac:dyDescent="0.2">
      <c r="A446" s="9">
        <v>445</v>
      </c>
      <c r="B446" s="3"/>
      <c r="C446" s="3">
        <v>1</v>
      </c>
      <c r="D446" s="3"/>
    </row>
    <row r="447" spans="1:4" x14ac:dyDescent="0.2">
      <c r="A447" s="9">
        <v>446</v>
      </c>
      <c r="B447" s="3"/>
      <c r="C447" s="3">
        <v>1</v>
      </c>
      <c r="D447" s="3"/>
    </row>
    <row r="448" spans="1:4" x14ac:dyDescent="0.2">
      <c r="A448" s="9">
        <v>447</v>
      </c>
      <c r="B448" s="3">
        <v>1</v>
      </c>
      <c r="C448" s="3"/>
      <c r="D448" s="3"/>
    </row>
    <row r="449" spans="1:4" x14ac:dyDescent="0.2">
      <c r="A449" s="9">
        <v>448</v>
      </c>
      <c r="B449" s="3"/>
      <c r="C449" s="3">
        <v>1</v>
      </c>
      <c r="D449" s="3"/>
    </row>
    <row r="450" spans="1:4" x14ac:dyDescent="0.2">
      <c r="A450" s="9">
        <v>449</v>
      </c>
      <c r="B450" s="3">
        <v>1</v>
      </c>
      <c r="C450" s="3"/>
      <c r="D450" s="3"/>
    </row>
    <row r="451" spans="1:4" x14ac:dyDescent="0.2">
      <c r="A451" s="9">
        <v>450</v>
      </c>
      <c r="B451" s="3"/>
      <c r="C451" s="3">
        <v>1</v>
      </c>
      <c r="D451" s="3"/>
    </row>
    <row r="452" spans="1:4" x14ac:dyDescent="0.2">
      <c r="A452" s="9">
        <v>451</v>
      </c>
      <c r="B452" s="3"/>
      <c r="C452" s="3">
        <v>1</v>
      </c>
      <c r="D452" s="3"/>
    </row>
    <row r="453" spans="1:4" x14ac:dyDescent="0.2">
      <c r="A453" s="9">
        <v>452</v>
      </c>
      <c r="B453" s="3">
        <v>1</v>
      </c>
      <c r="C453" s="3"/>
      <c r="D453" s="3"/>
    </row>
    <row r="454" spans="1:4" x14ac:dyDescent="0.2">
      <c r="A454" s="9">
        <v>453</v>
      </c>
      <c r="B454" s="3"/>
      <c r="C454" s="3">
        <v>1</v>
      </c>
      <c r="D454" s="3"/>
    </row>
    <row r="455" spans="1:4" x14ac:dyDescent="0.2">
      <c r="A455" s="9">
        <v>454</v>
      </c>
      <c r="B455" s="3"/>
      <c r="C455" s="3">
        <v>1</v>
      </c>
      <c r="D455" s="3"/>
    </row>
    <row r="456" spans="1:4" x14ac:dyDescent="0.2">
      <c r="A456" s="9">
        <v>455</v>
      </c>
      <c r="B456" s="3">
        <v>1</v>
      </c>
      <c r="C456" s="3"/>
      <c r="D456" s="3"/>
    </row>
    <row r="457" spans="1:4" x14ac:dyDescent="0.2">
      <c r="A457" s="9">
        <v>456</v>
      </c>
      <c r="B457" s="3"/>
      <c r="C457" s="3">
        <v>1</v>
      </c>
      <c r="D457" s="3"/>
    </row>
    <row r="458" spans="1:4" x14ac:dyDescent="0.2">
      <c r="A458" s="9">
        <v>457</v>
      </c>
      <c r="B458" s="3"/>
      <c r="C458" s="3">
        <v>1</v>
      </c>
      <c r="D458" s="3"/>
    </row>
    <row r="459" spans="1:4" x14ac:dyDescent="0.2">
      <c r="A459" s="9">
        <v>458</v>
      </c>
      <c r="B459" s="3">
        <v>1</v>
      </c>
      <c r="C459" s="3"/>
      <c r="D459" s="3"/>
    </row>
    <row r="460" spans="1:4" x14ac:dyDescent="0.2">
      <c r="A460" s="9">
        <v>459</v>
      </c>
      <c r="B460" s="3">
        <v>1</v>
      </c>
      <c r="C460" s="3"/>
      <c r="D460" s="3"/>
    </row>
    <row r="461" spans="1:4" x14ac:dyDescent="0.2">
      <c r="A461" s="9">
        <v>460</v>
      </c>
      <c r="B461" s="3"/>
      <c r="C461" s="3">
        <v>1</v>
      </c>
      <c r="D461" s="3"/>
    </row>
    <row r="462" spans="1:4" x14ac:dyDescent="0.2">
      <c r="A462" s="9">
        <v>461</v>
      </c>
      <c r="B462" s="3">
        <v>1</v>
      </c>
      <c r="C462" s="3"/>
      <c r="D462" s="3"/>
    </row>
    <row r="463" spans="1:4" x14ac:dyDescent="0.2">
      <c r="A463" s="9">
        <v>462</v>
      </c>
      <c r="B463" s="3"/>
      <c r="C463" s="3">
        <v>1</v>
      </c>
      <c r="D463" s="3"/>
    </row>
    <row r="464" spans="1:4" x14ac:dyDescent="0.2">
      <c r="A464" s="9">
        <v>463</v>
      </c>
      <c r="B464" s="3"/>
      <c r="C464" s="3">
        <v>1</v>
      </c>
      <c r="D464" s="3"/>
    </row>
    <row r="465" spans="1:4" x14ac:dyDescent="0.2">
      <c r="A465" s="9">
        <v>464</v>
      </c>
      <c r="B465" s="3"/>
      <c r="C465" s="3">
        <v>1</v>
      </c>
      <c r="D465" s="3"/>
    </row>
    <row r="466" spans="1:4" x14ac:dyDescent="0.2">
      <c r="A466" s="9">
        <v>465</v>
      </c>
      <c r="B466" s="3"/>
      <c r="C466" s="3">
        <v>1</v>
      </c>
      <c r="D466" s="3"/>
    </row>
    <row r="467" spans="1:4" x14ac:dyDescent="0.2">
      <c r="A467" s="9">
        <v>466</v>
      </c>
      <c r="B467" s="3"/>
      <c r="C467" s="3">
        <v>1</v>
      </c>
      <c r="D467" s="3"/>
    </row>
    <row r="468" spans="1:4" x14ac:dyDescent="0.2">
      <c r="A468" s="9">
        <v>467</v>
      </c>
      <c r="B468" s="3">
        <v>1</v>
      </c>
      <c r="C468" s="3"/>
      <c r="D468" s="3"/>
    </row>
    <row r="469" spans="1:4" x14ac:dyDescent="0.2">
      <c r="A469" s="9">
        <v>468</v>
      </c>
      <c r="B469" s="3"/>
      <c r="C469" s="3">
        <v>1</v>
      </c>
      <c r="D469" s="3"/>
    </row>
    <row r="470" spans="1:4" x14ac:dyDescent="0.2">
      <c r="A470" s="9">
        <v>469</v>
      </c>
      <c r="B470" s="3"/>
      <c r="C470" s="3">
        <v>1</v>
      </c>
      <c r="D470" s="3"/>
    </row>
    <row r="471" spans="1:4" x14ac:dyDescent="0.2">
      <c r="A471" s="9">
        <v>470</v>
      </c>
      <c r="B471" s="3"/>
      <c r="C471" s="3">
        <v>1</v>
      </c>
      <c r="D471" s="3"/>
    </row>
    <row r="472" spans="1:4" x14ac:dyDescent="0.2">
      <c r="A472" s="9">
        <v>471</v>
      </c>
      <c r="B472" s="3"/>
      <c r="C472" s="3">
        <v>1</v>
      </c>
      <c r="D472" s="3"/>
    </row>
    <row r="473" spans="1:4" x14ac:dyDescent="0.2">
      <c r="A473" s="9">
        <v>472</v>
      </c>
      <c r="B473" s="3">
        <v>1</v>
      </c>
      <c r="C473" s="3"/>
      <c r="D473" s="3"/>
    </row>
    <row r="474" spans="1:4" x14ac:dyDescent="0.2">
      <c r="A474" s="9">
        <v>473</v>
      </c>
      <c r="B474" s="3">
        <v>1</v>
      </c>
      <c r="C474" s="3"/>
      <c r="D474" s="3"/>
    </row>
    <row r="475" spans="1:4" x14ac:dyDescent="0.2">
      <c r="A475" s="9">
        <v>474</v>
      </c>
      <c r="B475" s="3"/>
      <c r="C475" s="3">
        <v>1</v>
      </c>
      <c r="D475" s="3"/>
    </row>
    <row r="476" spans="1:4" x14ac:dyDescent="0.2">
      <c r="A476" s="9">
        <v>475</v>
      </c>
      <c r="B476" s="3"/>
      <c r="C476" s="3">
        <v>1</v>
      </c>
      <c r="D476" s="3"/>
    </row>
    <row r="477" spans="1:4" x14ac:dyDescent="0.2">
      <c r="A477" s="9">
        <v>476</v>
      </c>
      <c r="B477" s="3"/>
      <c r="C477" s="3">
        <v>1</v>
      </c>
      <c r="D477" s="3"/>
    </row>
    <row r="478" spans="1:4" x14ac:dyDescent="0.2">
      <c r="A478" s="9">
        <v>477</v>
      </c>
      <c r="B478" s="3"/>
      <c r="C478" s="3">
        <v>1</v>
      </c>
      <c r="D478" s="3"/>
    </row>
    <row r="479" spans="1:4" x14ac:dyDescent="0.2">
      <c r="A479" s="9">
        <v>478</v>
      </c>
      <c r="B479" s="3"/>
      <c r="C479" s="3">
        <v>1</v>
      </c>
      <c r="D479" s="3"/>
    </row>
    <row r="480" spans="1:4" x14ac:dyDescent="0.2">
      <c r="A480" s="9">
        <v>479</v>
      </c>
      <c r="B480" s="3"/>
      <c r="C480" s="3">
        <v>1</v>
      </c>
      <c r="D480" s="3"/>
    </row>
    <row r="481" spans="1:4" x14ac:dyDescent="0.2">
      <c r="A481" s="9">
        <v>480</v>
      </c>
      <c r="B481" s="3"/>
      <c r="C481" s="3">
        <v>1</v>
      </c>
      <c r="D481" s="3"/>
    </row>
    <row r="482" spans="1:4" x14ac:dyDescent="0.2">
      <c r="A482" s="9">
        <v>481</v>
      </c>
      <c r="B482" s="3">
        <v>1</v>
      </c>
      <c r="C482" s="3"/>
      <c r="D482" s="3"/>
    </row>
    <row r="483" spans="1:4" x14ac:dyDescent="0.2">
      <c r="A483" s="9">
        <v>482</v>
      </c>
      <c r="B483" s="3"/>
      <c r="C483" s="3">
        <v>1</v>
      </c>
      <c r="D483" s="3"/>
    </row>
    <row r="484" spans="1:4" x14ac:dyDescent="0.2">
      <c r="A484" s="9">
        <v>483</v>
      </c>
      <c r="B484" s="3"/>
      <c r="C484" s="3">
        <v>1</v>
      </c>
      <c r="D484" s="3"/>
    </row>
    <row r="485" spans="1:4" x14ac:dyDescent="0.2">
      <c r="A485" s="9">
        <v>484</v>
      </c>
      <c r="B485" s="3"/>
      <c r="C485" s="3">
        <v>1</v>
      </c>
      <c r="D485" s="3"/>
    </row>
    <row r="486" spans="1:4" x14ac:dyDescent="0.2">
      <c r="A486" s="9">
        <v>485</v>
      </c>
      <c r="B486" s="3"/>
      <c r="C486" s="3">
        <v>1</v>
      </c>
      <c r="D486" s="3"/>
    </row>
    <row r="487" spans="1:4" x14ac:dyDescent="0.2">
      <c r="A487" s="9">
        <v>486</v>
      </c>
      <c r="B487" s="3">
        <v>1</v>
      </c>
      <c r="C487" s="3"/>
      <c r="D487" s="3"/>
    </row>
    <row r="488" spans="1:4" x14ac:dyDescent="0.2">
      <c r="A488" s="9">
        <v>487</v>
      </c>
      <c r="B488" s="3">
        <v>1</v>
      </c>
      <c r="C488" s="3"/>
      <c r="D488" s="3"/>
    </row>
    <row r="489" spans="1:4" x14ac:dyDescent="0.2">
      <c r="A489" s="9">
        <v>488</v>
      </c>
      <c r="B489" s="3"/>
      <c r="C489" s="3">
        <v>1</v>
      </c>
      <c r="D489" s="3"/>
    </row>
    <row r="490" spans="1:4" x14ac:dyDescent="0.2">
      <c r="A490" s="9">
        <v>489</v>
      </c>
      <c r="B490" s="3"/>
      <c r="C490" s="3">
        <v>1</v>
      </c>
      <c r="D490" s="3"/>
    </row>
    <row r="491" spans="1:4" x14ac:dyDescent="0.2">
      <c r="A491" s="9">
        <v>490</v>
      </c>
      <c r="B491" s="3"/>
      <c r="C491" s="3">
        <v>1</v>
      </c>
      <c r="D491" s="3"/>
    </row>
    <row r="492" spans="1:4" x14ac:dyDescent="0.2">
      <c r="A492" s="9">
        <v>491</v>
      </c>
      <c r="B492" s="3"/>
      <c r="C492" s="3">
        <v>1</v>
      </c>
      <c r="D492" s="3"/>
    </row>
    <row r="493" spans="1:4" x14ac:dyDescent="0.2">
      <c r="A493" s="9">
        <v>492</v>
      </c>
      <c r="B493" s="3">
        <v>1</v>
      </c>
      <c r="C493" s="3"/>
      <c r="D493" s="3"/>
    </row>
    <row r="494" spans="1:4" x14ac:dyDescent="0.2">
      <c r="A494" s="9">
        <v>493</v>
      </c>
      <c r="B494" s="3"/>
      <c r="C494" s="3">
        <v>1</v>
      </c>
      <c r="D494" s="3"/>
    </row>
    <row r="495" spans="1:4" x14ac:dyDescent="0.2">
      <c r="A495" s="9">
        <v>494</v>
      </c>
      <c r="B495" s="3">
        <v>1</v>
      </c>
      <c r="C495" s="3"/>
      <c r="D495" s="3"/>
    </row>
    <row r="496" spans="1:4" x14ac:dyDescent="0.2">
      <c r="A496" s="9">
        <v>495</v>
      </c>
      <c r="B496" s="3"/>
      <c r="C496" s="3">
        <v>1</v>
      </c>
      <c r="D496" s="3"/>
    </row>
    <row r="497" spans="1:4" x14ac:dyDescent="0.2">
      <c r="A497" s="9">
        <v>496</v>
      </c>
      <c r="B497" s="3"/>
      <c r="C497" s="3">
        <v>1</v>
      </c>
      <c r="D497" s="3"/>
    </row>
    <row r="498" spans="1:4" x14ac:dyDescent="0.2">
      <c r="A498" s="9">
        <v>497</v>
      </c>
      <c r="B498" s="3"/>
      <c r="C498" s="3">
        <v>1</v>
      </c>
      <c r="D498" s="3"/>
    </row>
    <row r="499" spans="1:4" x14ac:dyDescent="0.2">
      <c r="A499" s="9">
        <v>498</v>
      </c>
      <c r="B499" s="3"/>
      <c r="C499" s="3">
        <v>1</v>
      </c>
      <c r="D499" s="3"/>
    </row>
    <row r="500" spans="1:4" x14ac:dyDescent="0.2">
      <c r="A500" s="9">
        <v>499</v>
      </c>
      <c r="B500" s="3"/>
      <c r="C500" s="3">
        <v>1</v>
      </c>
      <c r="D500" s="3"/>
    </row>
    <row r="501" spans="1:4" x14ac:dyDescent="0.2">
      <c r="A501" s="9">
        <v>500</v>
      </c>
      <c r="B501" s="3"/>
      <c r="C501" s="3">
        <v>1</v>
      </c>
      <c r="D501" s="3"/>
    </row>
    <row r="502" spans="1:4" x14ac:dyDescent="0.2">
      <c r="A502" s="9">
        <v>501</v>
      </c>
      <c r="B502" s="3">
        <v>1</v>
      </c>
      <c r="C502" s="3"/>
      <c r="D502" s="3"/>
    </row>
    <row r="503" spans="1:4" x14ac:dyDescent="0.2">
      <c r="A503" s="9">
        <v>502</v>
      </c>
      <c r="B503" s="3"/>
      <c r="C503" s="3">
        <v>1</v>
      </c>
      <c r="D503" s="3"/>
    </row>
    <row r="504" spans="1:4" x14ac:dyDescent="0.2">
      <c r="A504" s="9">
        <v>503</v>
      </c>
      <c r="B504" s="3"/>
      <c r="C504" s="3">
        <v>1</v>
      </c>
      <c r="D504" s="3"/>
    </row>
    <row r="505" spans="1:4" x14ac:dyDescent="0.2">
      <c r="A505" s="9">
        <v>504</v>
      </c>
      <c r="B505" s="3"/>
      <c r="C505" s="3">
        <v>1</v>
      </c>
      <c r="D505" s="3"/>
    </row>
    <row r="506" spans="1:4" x14ac:dyDescent="0.2">
      <c r="A506" s="9">
        <v>505</v>
      </c>
      <c r="B506" s="3"/>
      <c r="C506" s="3">
        <v>1</v>
      </c>
      <c r="D506" s="3"/>
    </row>
    <row r="507" spans="1:4" x14ac:dyDescent="0.2">
      <c r="A507" s="9">
        <v>506</v>
      </c>
      <c r="B507" s="3"/>
      <c r="C507" s="3">
        <v>1</v>
      </c>
      <c r="D507" s="3"/>
    </row>
    <row r="508" spans="1:4" x14ac:dyDescent="0.2">
      <c r="A508" s="9">
        <v>507</v>
      </c>
      <c r="B508" s="3"/>
      <c r="C508" s="3">
        <v>1</v>
      </c>
      <c r="D508" s="3"/>
    </row>
    <row r="509" spans="1:4" x14ac:dyDescent="0.2">
      <c r="A509" s="9">
        <v>508</v>
      </c>
      <c r="B509" s="3"/>
      <c r="C509" s="3">
        <v>1</v>
      </c>
      <c r="D509" s="3"/>
    </row>
    <row r="510" spans="1:4" x14ac:dyDescent="0.2">
      <c r="A510" s="9">
        <v>509</v>
      </c>
      <c r="B510" s="3">
        <v>1</v>
      </c>
      <c r="C510" s="3"/>
      <c r="D510" s="3"/>
    </row>
    <row r="511" spans="1:4" x14ac:dyDescent="0.2">
      <c r="A511" s="9">
        <v>510</v>
      </c>
      <c r="B511" s="3">
        <v>1</v>
      </c>
      <c r="C511" s="3"/>
      <c r="D511" s="3"/>
    </row>
    <row r="512" spans="1:4" x14ac:dyDescent="0.2">
      <c r="A512" s="9">
        <v>511</v>
      </c>
      <c r="B512" s="3"/>
      <c r="C512" s="3">
        <v>1</v>
      </c>
      <c r="D512" s="3"/>
    </row>
    <row r="513" spans="1:4" x14ac:dyDescent="0.2">
      <c r="A513" s="9">
        <v>512</v>
      </c>
      <c r="B513" s="3">
        <v>1</v>
      </c>
      <c r="C513" s="3"/>
      <c r="D513" s="3"/>
    </row>
    <row r="514" spans="1:4" x14ac:dyDescent="0.2">
      <c r="A514" s="9">
        <v>513</v>
      </c>
      <c r="B514" s="3"/>
      <c r="C514" s="3">
        <v>1</v>
      </c>
      <c r="D514" s="3"/>
    </row>
    <row r="515" spans="1:4" x14ac:dyDescent="0.2">
      <c r="A515" s="9">
        <v>514</v>
      </c>
      <c r="B515" s="3">
        <v>1</v>
      </c>
      <c r="C515" s="3"/>
      <c r="D515" s="3"/>
    </row>
    <row r="516" spans="1:4" x14ac:dyDescent="0.2">
      <c r="A516" s="9">
        <v>515</v>
      </c>
      <c r="B516" s="3"/>
      <c r="C516" s="3">
        <v>1</v>
      </c>
      <c r="D516" s="3"/>
    </row>
    <row r="517" spans="1:4" x14ac:dyDescent="0.2">
      <c r="A517" s="9">
        <v>516</v>
      </c>
      <c r="B517" s="3"/>
      <c r="C517" s="3">
        <v>1</v>
      </c>
      <c r="D517" s="3"/>
    </row>
    <row r="518" spans="1:4" x14ac:dyDescent="0.2">
      <c r="A518" s="9">
        <v>517</v>
      </c>
      <c r="B518" s="3"/>
      <c r="C518" s="3">
        <v>1</v>
      </c>
      <c r="D518" s="3"/>
    </row>
    <row r="519" spans="1:4" x14ac:dyDescent="0.2">
      <c r="A519" s="9">
        <v>518</v>
      </c>
      <c r="B519" s="3"/>
      <c r="C519" s="3">
        <v>1</v>
      </c>
      <c r="D519" s="3"/>
    </row>
    <row r="520" spans="1:4" x14ac:dyDescent="0.2">
      <c r="A520" s="9">
        <v>519</v>
      </c>
      <c r="B520" s="3"/>
      <c r="C520" s="3">
        <v>1</v>
      </c>
      <c r="D520" s="3"/>
    </row>
    <row r="521" spans="1:4" x14ac:dyDescent="0.2">
      <c r="A521" s="9">
        <v>520</v>
      </c>
      <c r="B521" s="3"/>
      <c r="C521" s="3">
        <v>1</v>
      </c>
      <c r="D521" s="3"/>
    </row>
    <row r="522" spans="1:4" x14ac:dyDescent="0.2">
      <c r="A522" s="9">
        <v>521</v>
      </c>
      <c r="B522" s="3">
        <v>1</v>
      </c>
      <c r="C522" s="3"/>
      <c r="D522" s="3"/>
    </row>
    <row r="523" spans="1:4" x14ac:dyDescent="0.2">
      <c r="A523" s="9">
        <v>522</v>
      </c>
      <c r="B523" s="3">
        <v>1</v>
      </c>
      <c r="C523" s="3"/>
      <c r="D523" s="3"/>
    </row>
    <row r="524" spans="1:4" x14ac:dyDescent="0.2">
      <c r="A524" s="9">
        <v>523</v>
      </c>
      <c r="B524" s="3">
        <v>1</v>
      </c>
      <c r="C524" s="3"/>
      <c r="D524" s="3"/>
    </row>
    <row r="525" spans="1:4" x14ac:dyDescent="0.2">
      <c r="A525" s="9">
        <v>524</v>
      </c>
      <c r="B525" s="3"/>
      <c r="C525" s="3">
        <v>1</v>
      </c>
      <c r="D525" s="3"/>
    </row>
    <row r="526" spans="1:4" x14ac:dyDescent="0.2">
      <c r="A526" s="9">
        <v>525</v>
      </c>
      <c r="B526" s="3"/>
      <c r="C526" s="3">
        <v>1</v>
      </c>
      <c r="D526" s="3"/>
    </row>
    <row r="527" spans="1:4" x14ac:dyDescent="0.2">
      <c r="A527" s="9">
        <v>526</v>
      </c>
      <c r="B527" s="3"/>
      <c r="C527" s="3">
        <v>1</v>
      </c>
      <c r="D527" s="3"/>
    </row>
    <row r="528" spans="1:4" x14ac:dyDescent="0.2">
      <c r="A528" s="9">
        <v>527</v>
      </c>
      <c r="B528" s="3"/>
      <c r="C528" s="3">
        <v>1</v>
      </c>
      <c r="D528" s="3"/>
    </row>
    <row r="529" spans="1:4" x14ac:dyDescent="0.2">
      <c r="A529" s="9">
        <v>528</v>
      </c>
      <c r="B529" s="3"/>
      <c r="C529" s="3">
        <v>1</v>
      </c>
      <c r="D529" s="3"/>
    </row>
    <row r="530" spans="1:4" x14ac:dyDescent="0.2">
      <c r="A530" s="9">
        <v>529</v>
      </c>
      <c r="B530" s="3"/>
      <c r="C530" s="3">
        <v>1</v>
      </c>
      <c r="D530" s="3"/>
    </row>
    <row r="531" spans="1:4" x14ac:dyDescent="0.2">
      <c r="A531" s="9">
        <v>530</v>
      </c>
      <c r="B531" s="3"/>
      <c r="C531" s="3">
        <v>1</v>
      </c>
      <c r="D531" s="3"/>
    </row>
    <row r="532" spans="1:4" x14ac:dyDescent="0.2">
      <c r="A532" s="9">
        <v>531</v>
      </c>
      <c r="B532" s="3"/>
      <c r="C532" s="3">
        <v>1</v>
      </c>
      <c r="D532" s="3"/>
    </row>
    <row r="533" spans="1:4" x14ac:dyDescent="0.2">
      <c r="A533" s="9">
        <v>532</v>
      </c>
      <c r="B533" s="3"/>
      <c r="C533" s="3">
        <v>1</v>
      </c>
      <c r="D533" s="3"/>
    </row>
    <row r="534" spans="1:4" x14ac:dyDescent="0.2">
      <c r="A534" s="9">
        <v>533</v>
      </c>
      <c r="B534" s="3"/>
      <c r="C534" s="3">
        <v>1</v>
      </c>
      <c r="D534" s="3"/>
    </row>
    <row r="535" spans="1:4" x14ac:dyDescent="0.2">
      <c r="A535" s="9">
        <v>534</v>
      </c>
      <c r="B535" s="3"/>
      <c r="C535" s="3">
        <v>1</v>
      </c>
      <c r="D535" s="3"/>
    </row>
    <row r="536" spans="1:4" x14ac:dyDescent="0.2">
      <c r="A536" s="9">
        <v>535</v>
      </c>
      <c r="B536" s="3">
        <v>1</v>
      </c>
      <c r="C536" s="3"/>
      <c r="D536" s="3"/>
    </row>
    <row r="537" spans="1:4" x14ac:dyDescent="0.2">
      <c r="A537" s="9">
        <v>536</v>
      </c>
      <c r="B537" s="3"/>
      <c r="C537" s="3">
        <v>1</v>
      </c>
      <c r="D537" s="3"/>
    </row>
    <row r="538" spans="1:4" x14ac:dyDescent="0.2">
      <c r="A538" s="9">
        <v>537</v>
      </c>
      <c r="B538" s="3"/>
      <c r="C538" s="3">
        <v>1</v>
      </c>
      <c r="D538" s="3"/>
    </row>
    <row r="539" spans="1:4" x14ac:dyDescent="0.2">
      <c r="A539" s="9">
        <v>538</v>
      </c>
      <c r="B539" s="3">
        <v>1</v>
      </c>
      <c r="C539" s="3"/>
      <c r="D539" s="3"/>
    </row>
    <row r="540" spans="1:4" x14ac:dyDescent="0.2">
      <c r="A540" s="9">
        <v>539</v>
      </c>
      <c r="B540" s="3"/>
      <c r="C540" s="3">
        <v>1</v>
      </c>
      <c r="D540" s="3"/>
    </row>
    <row r="541" spans="1:4" x14ac:dyDescent="0.2">
      <c r="A541" s="9">
        <v>540</v>
      </c>
      <c r="B541" s="3"/>
      <c r="C541" s="3">
        <v>1</v>
      </c>
      <c r="D541" s="3"/>
    </row>
    <row r="542" spans="1:4" x14ac:dyDescent="0.2">
      <c r="A542" s="9">
        <v>541</v>
      </c>
      <c r="B542" s="3">
        <v>1</v>
      </c>
      <c r="C542" s="3"/>
      <c r="D542" s="3"/>
    </row>
    <row r="543" spans="1:4" x14ac:dyDescent="0.2">
      <c r="A543" s="9">
        <v>542</v>
      </c>
      <c r="B543" s="3"/>
      <c r="C543" s="3">
        <v>1</v>
      </c>
      <c r="D543" s="3"/>
    </row>
    <row r="544" spans="1:4" x14ac:dyDescent="0.2">
      <c r="A544" s="9">
        <v>543</v>
      </c>
      <c r="B544" s="3"/>
      <c r="C544" s="3">
        <v>1</v>
      </c>
      <c r="D544" s="3"/>
    </row>
    <row r="545" spans="1:4" x14ac:dyDescent="0.2">
      <c r="A545" s="9">
        <v>544</v>
      </c>
      <c r="B545" s="3"/>
      <c r="C545" s="3">
        <v>1</v>
      </c>
      <c r="D545" s="3"/>
    </row>
    <row r="546" spans="1:4" x14ac:dyDescent="0.2">
      <c r="A546" s="9">
        <v>545</v>
      </c>
      <c r="B546" s="3"/>
      <c r="C546" s="3">
        <v>1</v>
      </c>
      <c r="D546" s="3"/>
    </row>
    <row r="547" spans="1:4" x14ac:dyDescent="0.2">
      <c r="A547" s="9">
        <v>546</v>
      </c>
      <c r="B547" s="3"/>
      <c r="C547" s="3">
        <v>1</v>
      </c>
      <c r="D547" s="3"/>
    </row>
    <row r="548" spans="1:4" x14ac:dyDescent="0.2">
      <c r="A548" s="9">
        <v>547</v>
      </c>
      <c r="B548" s="3">
        <v>1</v>
      </c>
      <c r="C548" s="3"/>
      <c r="D548" s="3"/>
    </row>
    <row r="549" spans="1:4" x14ac:dyDescent="0.2">
      <c r="A549" s="9">
        <v>548</v>
      </c>
      <c r="B549" s="3"/>
      <c r="C549" s="3">
        <v>1</v>
      </c>
      <c r="D549" s="3"/>
    </row>
    <row r="550" spans="1:4" x14ac:dyDescent="0.2">
      <c r="A550" s="9">
        <v>549</v>
      </c>
      <c r="B550" s="3"/>
      <c r="C550" s="3">
        <v>1</v>
      </c>
      <c r="D550" s="3"/>
    </row>
    <row r="551" spans="1:4" x14ac:dyDescent="0.2">
      <c r="A551" s="9">
        <v>550</v>
      </c>
      <c r="B551" s="3"/>
      <c r="C551" s="3">
        <v>1</v>
      </c>
      <c r="D551" s="3"/>
    </row>
    <row r="552" spans="1:4" x14ac:dyDescent="0.2">
      <c r="A552" s="9">
        <v>551</v>
      </c>
      <c r="B552" s="3"/>
      <c r="C552" s="3">
        <v>1</v>
      </c>
      <c r="D552" s="3"/>
    </row>
    <row r="553" spans="1:4" x14ac:dyDescent="0.2">
      <c r="A553" s="9">
        <v>552</v>
      </c>
      <c r="B553" s="3">
        <v>1</v>
      </c>
      <c r="C553" s="3"/>
      <c r="D553" s="3"/>
    </row>
    <row r="554" spans="1:4" x14ac:dyDescent="0.2">
      <c r="A554" s="9">
        <v>553</v>
      </c>
      <c r="B554" s="3"/>
      <c r="C554" s="3">
        <v>1</v>
      </c>
      <c r="D554" s="3"/>
    </row>
    <row r="555" spans="1:4" x14ac:dyDescent="0.2">
      <c r="A555" s="9">
        <v>554</v>
      </c>
      <c r="B555" s="3"/>
      <c r="C555" s="3">
        <v>1</v>
      </c>
      <c r="D555" s="3"/>
    </row>
    <row r="556" spans="1:4" x14ac:dyDescent="0.2">
      <c r="A556" s="9">
        <v>555</v>
      </c>
      <c r="B556" s="3"/>
      <c r="C556" s="3">
        <v>1</v>
      </c>
      <c r="D556" s="3"/>
    </row>
    <row r="557" spans="1:4" x14ac:dyDescent="0.2">
      <c r="A557" s="9">
        <v>556</v>
      </c>
      <c r="B557" s="3"/>
      <c r="C557" s="3">
        <v>1</v>
      </c>
      <c r="D557" s="3"/>
    </row>
    <row r="558" spans="1:4" x14ac:dyDescent="0.2">
      <c r="A558" s="9">
        <v>557</v>
      </c>
      <c r="B558" s="3"/>
      <c r="C558" s="3">
        <v>1</v>
      </c>
      <c r="D558" s="3"/>
    </row>
    <row r="559" spans="1:4" x14ac:dyDescent="0.2">
      <c r="A559" s="9">
        <v>558</v>
      </c>
      <c r="B559" s="3"/>
      <c r="C559" s="3">
        <v>1</v>
      </c>
      <c r="D559" s="3"/>
    </row>
    <row r="560" spans="1:4" x14ac:dyDescent="0.2">
      <c r="A560" s="9">
        <v>559</v>
      </c>
      <c r="B560" s="3"/>
      <c r="C560" s="3">
        <v>1</v>
      </c>
      <c r="D560" s="3"/>
    </row>
    <row r="561" spans="1:4" x14ac:dyDescent="0.2">
      <c r="A561" s="9">
        <v>560</v>
      </c>
      <c r="B561" s="3">
        <v>1</v>
      </c>
      <c r="C561" s="3"/>
      <c r="D561" s="3"/>
    </row>
    <row r="562" spans="1:4" x14ac:dyDescent="0.2">
      <c r="A562" s="9">
        <v>561</v>
      </c>
      <c r="B562" s="3">
        <v>1</v>
      </c>
      <c r="C562" s="3"/>
      <c r="D562" s="3"/>
    </row>
    <row r="563" spans="1:4" x14ac:dyDescent="0.2">
      <c r="A563" s="9">
        <v>562</v>
      </c>
      <c r="B563" s="3"/>
      <c r="C563" s="3">
        <v>1</v>
      </c>
      <c r="D563" s="3"/>
    </row>
    <row r="564" spans="1:4" x14ac:dyDescent="0.2">
      <c r="A564" s="9">
        <v>563</v>
      </c>
      <c r="B564" s="3"/>
      <c r="C564" s="3">
        <v>1</v>
      </c>
      <c r="D564" s="3"/>
    </row>
    <row r="565" spans="1:4" x14ac:dyDescent="0.2">
      <c r="A565" s="9">
        <v>564</v>
      </c>
      <c r="B565" s="3">
        <v>1</v>
      </c>
      <c r="C565" s="3"/>
      <c r="D565" s="3"/>
    </row>
    <row r="566" spans="1:4" x14ac:dyDescent="0.2">
      <c r="A566" s="9">
        <v>565</v>
      </c>
      <c r="B566" s="3"/>
      <c r="C566" s="3">
        <v>1</v>
      </c>
      <c r="D566" s="3"/>
    </row>
    <row r="567" spans="1:4" x14ac:dyDescent="0.2">
      <c r="A567" s="9">
        <v>566</v>
      </c>
      <c r="B567" s="3"/>
      <c r="C567" s="3">
        <v>1</v>
      </c>
      <c r="D567" s="3"/>
    </row>
    <row r="568" spans="1:4" x14ac:dyDescent="0.2">
      <c r="A568" s="9">
        <v>567</v>
      </c>
      <c r="B568" s="3"/>
      <c r="C568" s="3">
        <v>1</v>
      </c>
      <c r="D568" s="3"/>
    </row>
    <row r="569" spans="1:4" x14ac:dyDescent="0.2">
      <c r="B569" s="1">
        <f>SUM(B2:B568)</f>
        <v>200</v>
      </c>
      <c r="C569" s="1">
        <f>SUM(C2:C568)</f>
        <v>365</v>
      </c>
      <c r="D569" s="1">
        <f>SUM(D2:D568)</f>
        <v>0</v>
      </c>
    </row>
    <row r="570" spans="1:4" x14ac:dyDescent="0.2">
      <c r="B570" s="92">
        <f>+B569+C569</f>
        <v>565</v>
      </c>
    </row>
  </sheetData>
  <phoneticPr fontId="0" type="noConversion"/>
  <pageMargins left="0.75" right="0.75" top="0.39370078740157483" bottom="1" header="0.51181102362204722" footer="0.51181102362204722"/>
  <pageSetup paperSize="9" scale="80" orientation="landscape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41"/>
  <sheetViews>
    <sheetView zoomScale="85" workbookViewId="0">
      <selection activeCell="M8" sqref="M8"/>
    </sheetView>
  </sheetViews>
  <sheetFormatPr baseColWidth="10" defaultColWidth="11.42578125" defaultRowHeight="12" x14ac:dyDescent="0.2"/>
  <cols>
    <col min="1" max="1" width="9.42578125" style="10" customWidth="1"/>
    <col min="2" max="2" width="7.7109375" style="10" customWidth="1"/>
    <col min="3" max="3" width="8" style="10" customWidth="1"/>
    <col min="4" max="4" width="7.7109375" style="10" customWidth="1"/>
    <col min="5" max="5" width="7.85546875" style="10" customWidth="1"/>
    <col min="6" max="16" width="7.5703125" style="10" customWidth="1"/>
    <col min="17" max="18" width="6.7109375" style="10" customWidth="1"/>
    <col min="19" max="19" width="7.28515625" style="10" customWidth="1"/>
    <col min="20" max="21" width="6.7109375" style="10" customWidth="1"/>
    <col min="22" max="25" width="7" style="10" customWidth="1"/>
    <col min="26" max="28" width="6.42578125" style="10" customWidth="1"/>
    <col min="29" max="29" width="6.85546875" style="10" customWidth="1"/>
    <col min="30" max="31" width="6.5703125" style="10" customWidth="1"/>
    <col min="32" max="32" width="7.85546875" style="10" customWidth="1"/>
    <col min="33" max="16384" width="11.42578125" style="10"/>
  </cols>
  <sheetData>
    <row r="2" spans="1:32" ht="17.25" customHeight="1" x14ac:dyDescent="0.2">
      <c r="E2" s="171" t="s">
        <v>13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 spans="1:32" ht="17.25" customHeight="1" x14ac:dyDescent="0.2"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5" spans="1:32" ht="20.25" customHeight="1" x14ac:dyDescent="0.2">
      <c r="A5" s="178" t="s">
        <v>14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69"/>
      <c r="N5" s="169"/>
      <c r="O5" s="169"/>
      <c r="P5" s="115"/>
      <c r="Q5" s="172" t="s">
        <v>15</v>
      </c>
      <c r="R5" s="173"/>
      <c r="S5" s="173"/>
      <c r="T5" s="173"/>
      <c r="U5" s="173"/>
      <c r="V5" s="173"/>
      <c r="W5" s="173"/>
      <c r="X5" s="174"/>
      <c r="Y5" s="172" t="s">
        <v>16</v>
      </c>
      <c r="Z5" s="173"/>
      <c r="AA5" s="173"/>
      <c r="AB5" s="173"/>
      <c r="AC5" s="173"/>
      <c r="AD5" s="173"/>
      <c r="AE5" s="173"/>
      <c r="AF5" s="174"/>
    </row>
    <row r="6" spans="1:32" ht="13.5" customHeight="1" thickBot="1" x14ac:dyDescent="0.25">
      <c r="A6" s="175" t="s">
        <v>17</v>
      </c>
      <c r="B6" s="175"/>
      <c r="C6" s="175"/>
      <c r="D6" s="176"/>
      <c r="E6" s="177" t="s">
        <v>18</v>
      </c>
      <c r="F6" s="175"/>
      <c r="G6" s="175"/>
      <c r="H6" s="175"/>
      <c r="I6" s="177" t="s">
        <v>19</v>
      </c>
      <c r="J6" s="175"/>
      <c r="K6" s="175"/>
      <c r="L6" s="175"/>
      <c r="M6" s="179" t="s">
        <v>20</v>
      </c>
      <c r="N6" s="180"/>
      <c r="O6" s="180"/>
      <c r="P6" s="181"/>
      <c r="Q6" s="14"/>
      <c r="R6" s="15"/>
      <c r="S6" s="15"/>
      <c r="T6" s="15"/>
      <c r="U6" s="15"/>
      <c r="V6" s="15"/>
      <c r="W6" s="43"/>
      <c r="X6" s="42"/>
      <c r="Y6" s="14"/>
      <c r="Z6" s="15"/>
      <c r="AA6" s="15"/>
      <c r="AB6" s="15"/>
      <c r="AC6" s="15"/>
      <c r="AD6" s="15"/>
      <c r="AE6" s="15"/>
      <c r="AF6" s="22"/>
    </row>
    <row r="7" spans="1:32" ht="13.5" customHeight="1" thickTop="1" thickBot="1" x14ac:dyDescent="0.25">
      <c r="A7" s="23" t="s">
        <v>21</v>
      </c>
      <c r="B7" s="24" t="s">
        <v>22</v>
      </c>
      <c r="C7" s="24" t="s">
        <v>23</v>
      </c>
      <c r="D7" s="24" t="s">
        <v>24</v>
      </c>
      <c r="E7" s="48" t="s">
        <v>21</v>
      </c>
      <c r="F7" s="170" t="s">
        <v>22</v>
      </c>
      <c r="G7" s="24" t="s">
        <v>23</v>
      </c>
      <c r="H7" s="170" t="s">
        <v>24</v>
      </c>
      <c r="I7" s="24" t="s">
        <v>21</v>
      </c>
      <c r="J7" s="24" t="s">
        <v>22</v>
      </c>
      <c r="K7" s="97" t="s">
        <v>23</v>
      </c>
      <c r="L7" s="96" t="s">
        <v>24</v>
      </c>
      <c r="M7" s="116" t="s">
        <v>21</v>
      </c>
      <c r="N7" s="24" t="s">
        <v>22</v>
      </c>
      <c r="O7" s="24" t="s">
        <v>23</v>
      </c>
      <c r="P7" s="117" t="s">
        <v>24</v>
      </c>
      <c r="Q7" s="25" t="s">
        <v>25</v>
      </c>
      <c r="R7" s="16" t="s">
        <v>26</v>
      </c>
      <c r="S7" s="16" t="s">
        <v>23</v>
      </c>
      <c r="T7" s="16" t="s">
        <v>24</v>
      </c>
      <c r="U7" s="16" t="s">
        <v>21</v>
      </c>
      <c r="V7" s="18" t="s">
        <v>22</v>
      </c>
      <c r="W7" s="44" t="s">
        <v>23</v>
      </c>
      <c r="X7" s="20" t="s">
        <v>24</v>
      </c>
      <c r="Y7" s="17" t="s">
        <v>21</v>
      </c>
      <c r="Z7" s="16" t="s">
        <v>22</v>
      </c>
      <c r="AA7" s="16" t="s">
        <v>27</v>
      </c>
      <c r="AB7" s="16" t="s">
        <v>24</v>
      </c>
      <c r="AC7" s="16" t="s">
        <v>21</v>
      </c>
      <c r="AD7" s="18" t="s">
        <v>22</v>
      </c>
      <c r="AE7" s="45" t="s">
        <v>23</v>
      </c>
      <c r="AF7" s="90" t="s">
        <v>24</v>
      </c>
    </row>
    <row r="8" spans="1:32" ht="13.5" thickTop="1" x14ac:dyDescent="0.2">
      <c r="A8" s="10" t="s">
        <v>28</v>
      </c>
      <c r="B8" s="12">
        <f>SUM(protoc!C17+protoc!C30+protoc!C42+protoc!C52+protoc!C78+protoc!C94+protoc!C103+protoc!C108+protoc!C124+protoc!C140+protoc!C154+protoc!C184+protoc!C204+protoc!C233+protoc!C261)</f>
        <v>7</v>
      </c>
      <c r="C8" s="12">
        <f>VLOOKUP(B8,'MMPI-Esc.Básicas Masc.'!B:O,14,FALSE)</f>
        <v>65</v>
      </c>
      <c r="D8" s="12">
        <f>VLOOKUP(B8,'MMPI-Esc.Básicas Fem.'!B:O,14,FALSE)</f>
        <v>66</v>
      </c>
      <c r="E8" s="113" t="s">
        <v>29</v>
      </c>
      <c r="F8" s="66">
        <f>SUM(protoc!B16+protoc!B31+protoc!B32+protoc!B40+protoc!B171+protoc!B197+protoc!B274+protoc!B291+protoc!B300+protoc!B302+protoc!B306+protoc!B340+protoc!B409+protoc!B416+protoc!B464+protoc!B470+protoc!B510+protoc!B557+protoc!C141+protoc!C207+protoc!C224+protoc!C406+protoc!C497)</f>
        <v>9</v>
      </c>
      <c r="G8" s="49">
        <f>VLOOKUP(F8,'MMPI Esc.Contenido Masc'!B:Q,16,FALSE)</f>
        <v>57</v>
      </c>
      <c r="H8" s="26">
        <f>VLOOKUP(F8,'MMPI Esc.Contenido Femen.'!B:Q,16,FALSE)</f>
        <v>55</v>
      </c>
      <c r="I8" s="113" t="s">
        <v>30</v>
      </c>
      <c r="J8" s="98">
        <f>SUM(protoc!B32+protoc!B39+protoc!B57+protoc!B66+protoc!B83+protoc!B128+protoc!B136+protoc!B216+protoc!B234+protoc!B244+protoc!B252+protoc!B274+protoc!B278+protoc!B290+protoc!B302+protoc!B310+protoc!B311+protoc!B312+protoc!B326+protoc!B329+protoc!B339+protoc!B340+protoc!B342+protoc!B348+protoc!B391+protoc!B392+protoc!B395+protoc!B401+protoc!B409+protoc!B412+protoc!B416+protoc!B422+protoc!B429+protoc!B443+protoc!B449+protoc!B452+protoc!B465+protoc!B470+protoc!C389)</f>
        <v>7</v>
      </c>
      <c r="K8" s="98">
        <f>VLOOKUP(J8,'MMPI Supl.y Validez Masc.'!B:X,23,FALSE)</f>
        <v>46</v>
      </c>
      <c r="L8" s="26">
        <f>VLOOKUP(J8,'MMPI Supl.y Validez Femen.'!B:X,23,FALSE)</f>
        <v>44</v>
      </c>
      <c r="M8" s="147" t="s">
        <v>31</v>
      </c>
      <c r="N8" s="12">
        <f>SUM(protoc!B282+protoc!B292+protoc!B304+protoc!B312+protoc!B318+protoc!B320+protoc!B323+protoc!B324+protoc!B330+protoc!B333+protoc!B334+protoc!B335+protoc!B388+protoc!B396+protoc!B408+protoc!B432+protoc!B451+protoc!B455+protoc!B464+protoc!B469+protoc!B477+protoc!B479+protoc!B485+protoc!B490+protoc!B507+protoc!B517+protoc!B518+protoc!B521+protoc!B525+protoc!B526+protoc!B527+protoc!B529+protoc!B531+protoc!B540+protoc!B541+protoc!B545+protoc!B556+protoc!C384+protoc!C405+protoc!C502)</f>
        <v>2</v>
      </c>
      <c r="O8" s="49">
        <f>VLOOKUP(N8,'MMPI Supl.y Validez Masc.'!T:X,5,FALSE)</f>
        <v>51</v>
      </c>
      <c r="P8" s="26">
        <f>VLOOKUP(N8,'MMPI Supl.y Validez Femen.'!T:X,5,FALSE)</f>
        <v>50</v>
      </c>
      <c r="Q8" s="11" t="s">
        <v>32</v>
      </c>
      <c r="R8" s="12">
        <f>+protoc!B32+protoc!B39+protoc!B40+protoc!B47+protoc!B57+protoc!B74+protoc!B93+protoc!B128+protoc!B131+protoc!B147+protoc!B148+protoc!B171+protoc!B216+protoc!B234+protoc!C3+protoc!C10+protoc!C44+protoc!C50+protoc!C76+protoc!C96+protoc!C110+protoc!C119+protoc!C141+protoc!C149+protoc!C179+protoc!C189+protoc!C190+protoc!C224+protoc!C261+protoc!C268+protoc!C331</f>
        <v>7</v>
      </c>
      <c r="S8" s="46">
        <f>VLOOKUP(R8,'H-Lingoes bar. Masc.'!A:AC,2,FALSE)</f>
        <v>50</v>
      </c>
      <c r="T8" s="13">
        <f>VLOOKUP(R8,'H-Lingoes Bar. Femen'!A:AC,2,FALSE)</f>
        <v>48</v>
      </c>
      <c r="U8" s="13" t="s">
        <v>33</v>
      </c>
      <c r="V8" s="13">
        <f>+protoc!B32+protoc!B33+protoc!B53+protoc!B57+protoc!B72+protoc!B83+protoc!B90+protoc!B95+protoc!B114+protoc!B265+protoc!C10+protoc!C96</f>
        <v>0</v>
      </c>
      <c r="W8" s="46">
        <f>VLOOKUP(V8,'H-Lingoes bar. Masc.'!A:AC,16,FALSE)</f>
        <v>34</v>
      </c>
      <c r="X8" s="21">
        <f>VLOOKUP(V8,'H-Lingoes Bar. Femen'!A:AC,16,FALSE)</f>
        <v>34</v>
      </c>
      <c r="Y8" s="11" t="s">
        <v>34</v>
      </c>
      <c r="Z8" s="12">
        <f>+protoc!B16+protoc!B19+protoc!B32+protoc!B39+protoc!B40+protoc!B47+protoc!B57+protoc!B74+protoc!B93+protoc!B128+protoc!B131+protoc!B147+protoc!B148+protoc!B171+protoc!B176+protoc!B216+protoc!B234+protoc!C3+protoc!C10+protoc!C11+protoc!C21+protoc!C34+protoc!C44+protoc!C46+protoc!C50+protoc!C76+protoc!C96+protoc!C110+protoc!C119+protoc!C141+protoc!C142+protoc!C143+protoc!C166+protoc!C189+protoc!C224+protoc!C246+protoc!C249+protoc!C261+protoc!C331</f>
        <v>7</v>
      </c>
      <c r="AA8" s="12">
        <f>VLOOKUP(Z8,'Bar. W-Harmon'!A:K,2,FALSE)</f>
        <v>48</v>
      </c>
      <c r="AB8" s="78">
        <f>VLOOKUP(Z8,'Bar. W-Harmon'!A:V,13,FALSE)</f>
        <v>46</v>
      </c>
      <c r="AC8" s="12" t="s">
        <v>35</v>
      </c>
      <c r="AD8" s="13">
        <f>+protoc!B22+protoc!B90+protoc!B114+protoc!B220+protoc!C71+protoc!C84+protoc!C123+protoc!C130+protoc!C144+protoc!C158+protoc!C159+protoc!C161+protoc!C168+protoc!C172+protoc!C186+protoc!C210+protoc!C215+protoc!C218+protoc!C227+protoc!C244+protoc!C264+protoc!C268</f>
        <v>9</v>
      </c>
      <c r="AE8" s="12">
        <f>VLOOKUP(AD8,'Bar. W-Harmon'!A:K,7,FALSE)</f>
        <v>45</v>
      </c>
      <c r="AF8" s="22">
        <f>VLOOKUP(AD8,'Bar. W-Harmon'!A:W,18,FALSE)</f>
        <v>43</v>
      </c>
    </row>
    <row r="9" spans="1:32" ht="12.75" x14ac:dyDescent="0.2">
      <c r="A9" s="10" t="s">
        <v>36</v>
      </c>
      <c r="B9" s="12">
        <f>SUM(protoc!B19+protoc!B25+protoc!B31+protoc!B37+protoc!B43+protoc!B49+protoc!B55+protoc!B61+protoc!B67+protoc!B73+protoc!B85+protoc!B97+protoc!B115+protoc!B139+protoc!B145+protoc!B151+protoc!B157+protoc!B163+protoc!B169+protoc!B181+protoc!B199+protoc!B217+protoc!B229+protoc!B235+protoc!B241+protoc!B247+protoc!B253+protoc!B259+protoc!B265+protoc!B271+protoc!B283+protoc!B289+protoc!B295+protoc!B301+protoc!B307+protoc!B313+protoc!B325+protoc!B337+protoc!B350+protoc!B356+protoc!B362+protoc!C7+protoc!C13+protoc!C79+protoc!C91+protoc!C103+protoc!C109+protoc!C121+protoc!C127+protoc!C133+protoc!C175+protoc!C187+protoc!C193+protoc!C205+protoc!C211+protoc!C223+protoc!C277+protoc!C319+protoc!C331+protoc!C344)</f>
        <v>2</v>
      </c>
      <c r="C9" s="12">
        <f>VLOOKUP(B9,'MMPI-Esc.Básicas Masc.'!C:O,13,FALSE)</f>
        <v>42</v>
      </c>
      <c r="D9" s="12">
        <f>VLOOKUP(B9,'MMPI-Esc.Básicas Fem.'!C:O,13,FALSE)</f>
        <v>44</v>
      </c>
      <c r="E9" s="114" t="s">
        <v>37</v>
      </c>
      <c r="F9" s="66">
        <f>+protoc!B155+protoc!B318+protoc!B323+protoc!B330+protoc!B335+protoc!B393+protoc!B396+protoc!B398+protoc!B436+protoc!B439+protoc!B442+protoc!B448+protoc!B459+protoc!B469+protoc!B472+protoc!B556+protoc!C156+protoc!C164+protoc!C187+protoc!C386+protoc!C402+protoc!C454+protoc!C463</f>
        <v>15</v>
      </c>
      <c r="G9" s="49">
        <f>VLOOKUP(F9,'MMPI Esc.Contenido Masc'!C:Q,15,FALSE)</f>
        <v>87</v>
      </c>
      <c r="H9" s="26">
        <f>VLOOKUP(F9,'MMPI Esc.Contenido Femen.'!C:Q,15,FALSE)</f>
        <v>75</v>
      </c>
      <c r="I9" s="114" t="s">
        <v>38</v>
      </c>
      <c r="J9" s="49">
        <f>SUM(protoc!C2+protoc!C8+protoc!C11+protoc!C15+protoc!C38+protoc!C46+protoc!C70+protoc!C113+protoc!C119+protoc!C121+protoc!C129+protoc!C135+protoc!C143+protoc!C169+protoc!C179+protoc!C190+protoc!C198+protoc!C200+protoc!C249+protoc!C256+protoc!C257+protoc!C298+protoc!C331+protoc!C347+protoc!C351+protoc!C354+protoc!C355+protoc!C360+protoc!C364+protoc!C366+protoc!C423+protoc!C424+protoc!C431+protoc!C433+protoc!C450+protoc!C457+protoc!C466)</f>
        <v>19</v>
      </c>
      <c r="K9" s="49">
        <f>VLOOKUP(J9,'MMPI Supl.y Validez Masc.'!C:X,22,FALSE)</f>
        <v>58</v>
      </c>
      <c r="L9" s="26">
        <f>VLOOKUP(J9,'MMPI Supl.y Validez Femen.'!C:X,22,FALSE)</f>
        <v>57</v>
      </c>
      <c r="M9" s="99" t="s">
        <v>39</v>
      </c>
      <c r="N9" s="49">
        <f>SUM(protoc!B67+protoc!B115+protoc!B163+protoc!B194+protoc!B217+protoc!B229+protoc!B253+protoc!B271+protoc!B283+protoc!B292+protoc!B295+protoc!B323+protoc!B324+protoc!B337+protoc!B372+protoc!B388+protoc!B479+protoc!B556+protoc!C52+protoc!C78+protoc!C91+protoc!C94+protoc!C103+protoc!C127+protoc!C193+protoc!C277+protoc!C502)</f>
        <v>3</v>
      </c>
      <c r="O9" s="49">
        <f>VLOOKUP(N9,'MMPI Supl.y Validez Masc.'!U:X,4,FALSE)</f>
        <v>63</v>
      </c>
      <c r="P9" s="26">
        <f>VLOOKUP(N9,'MMPI Supl.y Validez Femen.'!U:X,4,FALSE)</f>
        <v>65</v>
      </c>
      <c r="Q9" s="11" t="s">
        <v>40</v>
      </c>
      <c r="R9" s="12">
        <f>+protoc!B39+protoc!B47+protoc!B171+protoc!B234+protoc!C10+protoc!C30+protoc!C38+protoc!C50+protoc!C56+protoc!C77+protoc!C135+protoc!C189+protoc!C190+protoc!C213</f>
        <v>2</v>
      </c>
      <c r="S9" s="46">
        <f>VLOOKUP(R9,'H-Lingoes bar. Masc.'!A:AC,3,FALSE)</f>
        <v>32</v>
      </c>
      <c r="T9" s="13">
        <f>VLOOKUP(R9,'H-Lingoes Bar. Femen'!A:AC,3,FALSE)</f>
        <v>30</v>
      </c>
      <c r="U9" s="13" t="s">
        <v>41</v>
      </c>
      <c r="V9" s="13">
        <f>+protoc!B18+protoc!B23+protoc!B43+protoc!B100+protoc!B114+protoc!B139+protoc!B145+protoc!B146+protoc!B163+protoc!B235+protoc!B260+protoc!B306+protoc!B334+protoc!B337+protoc!B356+protoc!B362+protoc!C315</f>
        <v>1</v>
      </c>
      <c r="W9" s="46">
        <f>VLOOKUP(V9,'H-Lingoes bar. Masc.'!A:AC,17,FALSE)</f>
        <v>46</v>
      </c>
      <c r="X9" s="21">
        <f>VLOOKUP(V9,'H-Lingoes Bar. Femen'!A:AC,17,FALSE)</f>
        <v>45</v>
      </c>
      <c r="Y9" s="11" t="s">
        <v>42</v>
      </c>
      <c r="Z9" s="12">
        <f>+protoc!B6+protoc!B118+protoc!B182+protoc!C30+protoc!C38+protoc!C56+protoc!C69+protoc!C77+protoc!C135+protoc!C144+protoc!C149+protoc!C179+protoc!C190+protoc!C213+protoc!C222+protoc!C227+protoc!C239+protoc!C268</f>
        <v>11</v>
      </c>
      <c r="AA9" s="12">
        <f>VLOOKUP(Z9,'Bar. W-Harmon'!A:K,3,FALSE)</f>
        <v>52</v>
      </c>
      <c r="AB9" s="78">
        <f>VLOOKUP(Z9,'Bar. W-Harmon'!A:V,14,FALSE)</f>
        <v>48</v>
      </c>
      <c r="AC9" s="12" t="s">
        <v>43</v>
      </c>
      <c r="AD9" s="13">
        <f>+protoc!B18+protoc!B23+protoc!B24+protoc!B25+protoc!B43+protoc!B100+protoc!B139+protoc!B145+protoc!B147+protoc!B163+protoc!B235+protoc!B260+protoc!B278+protoc!B286+protoc!B306+protoc!B308+protoc!B334+protoc!B337+protoc!B356+protoc!B362+protoc!C256+protoc!C267+protoc!C315</f>
        <v>1</v>
      </c>
      <c r="AE9" s="12">
        <f>VLOOKUP(AD9,'Bar. W-Harmon'!A:K,8,FALSE)</f>
        <v>43</v>
      </c>
      <c r="AF9" s="22">
        <f>VLOOKUP(AD9,'Bar. W-Harmon'!A:W,19,FALSE)</f>
        <v>42</v>
      </c>
    </row>
    <row r="10" spans="1:32" ht="12.75" x14ac:dyDescent="0.2">
      <c r="A10" s="10" t="s">
        <v>44</v>
      </c>
      <c r="B10" s="12">
        <f>SUM(protoc!B84+protoc!C30+protoc!C38+protoc!C59+protoc!C77+protoc!C111+protoc!C117+protoc!C123+protoc!C128+protoc!C131+protoc!C137+protoc!C149+protoc!C158+protoc!C159+protoc!C168+protoc!C172+protoc!C197+protoc!C214+protoc!C244+protoc!C268+protoc!C285+protoc!C291+protoc!C331+protoc!C339+protoc!C340+protoc!C342+protoc!C347+protoc!C349+protoc!C357+protoc!C366)</f>
        <v>19</v>
      </c>
      <c r="C10" s="12">
        <f>VLOOKUP(B10,'MMPI-Esc.Básicas Masc.'!D:O,12,FALSE)</f>
        <v>58</v>
      </c>
      <c r="D10" s="12">
        <f>VLOOKUP(B10,'MMPI-Esc.Básicas Fem.'!D:O,12,FALSE)</f>
        <v>59</v>
      </c>
      <c r="E10" s="114" t="s">
        <v>45</v>
      </c>
      <c r="F10" s="66">
        <f>SUM(protoc!B56+protoc!B88+protoc!B136+protoc!B197+protoc!B310+protoc!B314+protoc!B328+protoc!B329+protoc!B395+protoc!B443+protoc!B483+protoc!B492+protoc!B498+protoc!B510+protoc!B548+protoc!B554)</f>
        <v>6</v>
      </c>
      <c r="G10" s="49">
        <f>VLOOKUP(F10,'MMPI Esc.Contenido Masc'!D:Q,14,FALSE)</f>
        <v>53</v>
      </c>
      <c r="H10" s="26">
        <f>VLOOKUP(F10,'MMPI Esc.Contenido Femen.'!D:Q,14,FALSE)</f>
        <v>50</v>
      </c>
      <c r="I10" s="114" t="s">
        <v>46</v>
      </c>
      <c r="J10" s="99">
        <f>SUM(protoc!B3+protoc!B34+protoc!B46+protoc!B99+protoc!B142+protoc!B160+protoc!B170+protoc!B178+protoc!B180+protoc!B190+protoc!B210+protoc!B214+protoc!B231+protoc!B246+protoc!B324+protoc!B386+protoc!B407+protoc!B414+protoc!B426+protoc!C24+protoc!C32+protoc!C33+protoc!C37+protoc!C40+protoc!C54+protoc!C61+protoc!C71+protoc!C83+protoc!C88+protoc!C120+protoc!C129+protoc!C176+protoc!C197+protoc!C216+protoc!C222+protoc!C226+protoc!C230+protoc!C237+protoc!C247+protoc!C308+protoc!C311+protoc!C317+protoc!C329+protoc!C392+protoc!C395+protoc!C442+protoc!C448+protoc!C459+protoc!C465+protoc!C470+protoc!C472)</f>
        <v>33</v>
      </c>
      <c r="K10" s="49">
        <f>VLOOKUP(J10,'MMPI Supl.y Validez Masc.'!D:X,21,FALSE)</f>
        <v>40</v>
      </c>
      <c r="L10" s="26">
        <f>VLOOKUP(J10,'MMPI Supl.y Validez Femen.'!D:X,21,FALSE)</f>
        <v>47</v>
      </c>
      <c r="M10" s="49" t="s">
        <v>47</v>
      </c>
      <c r="N10" s="49">
        <f>SUM(protoc!B12+protoc!B18+protoc!B19+protoc!B20+protoc!B23+protoc!B29+protoc!B31+protoc!B32+protoc!B41+protoc!B43+protoc!B45+protoc!B55+protoc!B62+protoc!B73+protoc!B82+protoc!B86+protoc!B93+protoc!B112+protoc!B167+protoc!B191+protoc!B196+protoc!B206+protoc!B222+protoc!B253+protoc!B259+protoc!B269+protoc!B275+protoc!B288+protoc!B293+protoc!B295+protoc!B301+protoc!B308+protoc!B311+protoc!B321+protoc!B330+protoc!B363+protoc!B396+protoc!B413+protoc!B420+protoc!B422+protoc!B432+protoc!B434+protoc!B436+protoc!B437+protoc!B452+protoc!B459+protoc!B464+protoc!C58+protoc!C76+protoc!C84+protoc!C109+protoc!C126+protoc!C189+protoc!C279+protoc!C319+protoc!C405+protoc!C430)</f>
        <v>10</v>
      </c>
      <c r="O10" s="154" t="s">
        <v>48</v>
      </c>
      <c r="P10" s="155" t="s">
        <v>48</v>
      </c>
      <c r="Q10" s="11" t="s">
        <v>49</v>
      </c>
      <c r="R10" s="12">
        <f>+protoc!B19+protoc!B118+protoc!B176+protoc!B182+protoc!C3+protoc!C21+protoc!C46+protoc!C142+protoc!C143+protoc!C149</f>
        <v>3</v>
      </c>
      <c r="S10" s="46">
        <f>VLOOKUP(R10,'H-Lingoes bar. Masc.'!A:AC,4,FALSE)</f>
        <v>51</v>
      </c>
      <c r="T10" s="13">
        <f>VLOOKUP(R10,'H-Lingoes Bar. Femen'!A:AC,4,FALSE)</f>
        <v>48</v>
      </c>
      <c r="U10" s="13" t="s">
        <v>50</v>
      </c>
      <c r="V10" s="13">
        <f>+protoc!B23+protoc!B147+protoc!B272+protoc!B278+protoc!B286+protoc!B308+protoc!B335+protoc!C101+protoc!C245</f>
        <v>0</v>
      </c>
      <c r="W10" s="46">
        <f>VLOOKUP(V10,'H-Lingoes bar. Masc.'!A:AC,18,FALSE)</f>
        <v>34</v>
      </c>
      <c r="X10" s="21">
        <f>VLOOKUP(V10,'H-Lingoes Bar. Femen'!A:AC,18,FALSE)</f>
        <v>34</v>
      </c>
      <c r="Y10" s="11" t="s">
        <v>51</v>
      </c>
      <c r="Z10" s="12">
        <f>+protoc!B12+protoc!B19+protoc!B32+protoc!B40+protoc!B41+protoc!B45+protoc!B66+protoc!B102+protoc!B167+protoc!B173+protoc!B219+protoc!C3+protoc!C4+protoc!C9+protoc!C10+protoc!C11+protoc!C46+protoc!C48+protoc!C92+protoc!C96+protoc!C116+protoc!C126+protoc!C142+protoc!C153+protoc!C160+protoc!C165+protoc!C174+protoc!C180+protoc!C209+protoc!C225+protoc!C250</f>
        <v>0</v>
      </c>
      <c r="AA10" s="12">
        <f>VLOOKUP(Z10,'Bar. W-Harmon'!A:K,4,FALSE)</f>
        <v>37</v>
      </c>
      <c r="AB10" s="78">
        <f>VLOOKUP(Z10,'Bar. W-Harmon'!A:V,15,FALSE)</f>
        <v>37</v>
      </c>
      <c r="AC10" s="12" t="s">
        <v>52</v>
      </c>
      <c r="AD10" s="13">
        <f>+protoc!B17+protoc!B114+protoc!B146+protoc!B272+protoc!B335+protoc!C82+protoc!C96+protoc!C99+protoc!C101+protoc!C105+protoc!C111+protoc!C245+protoc!C284+protoc!C285+protoc!C287+protoc!C298+protoc!C316</f>
        <v>8</v>
      </c>
      <c r="AE10" s="12">
        <f>VLOOKUP(AD10,'Bar. W-Harmon'!A:K,9,FALSE)</f>
        <v>52</v>
      </c>
      <c r="AF10" s="22">
        <f>VLOOKUP(AD10,'Bar. W-Harmon'!A:W,20,FALSE)</f>
        <v>52</v>
      </c>
    </row>
    <row r="11" spans="1:32" ht="12.75" x14ac:dyDescent="0.2">
      <c r="A11" s="10" t="s">
        <v>53</v>
      </c>
      <c r="B11" s="12">
        <f>ROUND(B10*0.5,0)+protoc!B19+protoc!B29+protoc!B40+protoc!B54+protoc!B60+protoc!B98+protoc!B102+protoc!B112+protoc!B150+protoc!B176+protoc!B248+protoc!C3+protoc!C4+protoc!C9+protoc!C11+protoc!C21+protoc!C46+protoc!C48+protoc!C58+protoc!C92+protoc!C118+protoc!C142+protoc!C144+protoc!C153+protoc!C165+protoc!C174+protoc!C177+protoc!C180+protoc!C209+protoc!C225+protoc!C250+protoc!C256</f>
        <v>11</v>
      </c>
      <c r="C11" s="12">
        <f>VLOOKUP(B11,'MMPI-Esc.Básicas Masc.'!E:O,11,FALSE)</f>
        <v>45</v>
      </c>
      <c r="D11" s="12">
        <f>VLOOKUP(B11,'MMPI-Esc.Básicas Fem.'!E:O,11,FALSE)</f>
        <v>43</v>
      </c>
      <c r="E11" s="114" t="s">
        <v>54</v>
      </c>
      <c r="F11" s="66">
        <f>SUM(protoc!B39+protoc!B53+protoc!B57+protoc!B66+protoc!B72+protoc!B83+protoc!B93+protoc!B131+protoc!B147+protoc!B216+protoc!B235+protoc!B247+protoc!B278+protoc!B304+protoc!B307+protoc!B332+protoc!B378+protoc!B400+protoc!B401+protoc!B412+protoc!B455+protoc!B507+protoc!B513+protoc!B517+protoc!B521+protoc!B540+protoc!B547+protoc!B555+protoc!C4+protoc!C10+protoc!C76+protoc!C96+protoc!C389)</f>
        <v>3</v>
      </c>
      <c r="G11" s="49">
        <f>VLOOKUP(F11,'MMPI Esc.Contenido Masc'!E:Q,13,FALSE)</f>
        <v>48</v>
      </c>
      <c r="H11" s="26">
        <f>VLOOKUP(F11,'MMPI Esc.Contenido Femen.'!E:Q,13,FALSE)</f>
        <v>45</v>
      </c>
      <c r="I11" s="114" t="s">
        <v>55</v>
      </c>
      <c r="J11" s="99">
        <f>SUM(protoc!B8+protoc!B25+protoc!B37+protoc!B50+protoc!B53+protoc!B70+protoc!B73+protoc!B83+protoc!B85+protoc!B104+protoc!B106+protoc!B114+protoc!B116+protoc!B129+protoc!B169+protoc!B173+protoc!B203+protoc!B215+protoc!B225+protoc!B230+protoc!B239+protoc!B258+protoc!B281+protoc!B343+protoc!B345+protoc!B408+protoc!B413+protoc!B415+protoc!B423+protoc!B435+protoc!B440+protoc!B446+protoc!B457+protoc!B474+protoc!B503+protoc!B507+protoc!B550+protoc!C74+protoc!C108+protoc!C118+protoc!C138+protoc!C161+protoc!C167+protoc!C252+protoc!C267+protoc!C288+protoc!C300+protoc!C326+protoc!C388)</f>
        <v>23</v>
      </c>
      <c r="K11" s="49">
        <f>VLOOKUP(J11,'MMPI Supl.y Validez Masc.'!E:X,20,FALSE)</f>
        <v>55</v>
      </c>
      <c r="L11" s="26">
        <f>VLOOKUP(J11,'MMPI Supl.y Validez Femen.'!E:X,20,FALSE)</f>
        <v>61</v>
      </c>
      <c r="M11" s="49" t="s">
        <v>56</v>
      </c>
      <c r="N11" s="49">
        <f>SUM(protoc!B12+protoc!B19+protoc!B23+protoc!B29+protoc!B31+protoc!B32+protoc!B41+protoc!B45+protoc!B82+protoc!B86+protoc!B93+protoc!B112+protoc!B206+protoc!B222+protoc!B275+protoc!B293+protoc!B301+protoc!B321+protoc!B330+protoc!B363+protoc!B396+protoc!B420+protoc!B434+protoc!B452+protoc!B459+protoc!B464+protoc!C58+protoc!C76+protoc!C84+protoc!C109+protoc!C279+protoc!C319)</f>
        <v>6</v>
      </c>
      <c r="O11" s="154" t="s">
        <v>48</v>
      </c>
      <c r="P11" s="154" t="s">
        <v>48</v>
      </c>
      <c r="Q11" s="11" t="s">
        <v>57</v>
      </c>
      <c r="R11" s="12">
        <f>+protoc!B16+protoc!B32+protoc!B39+protoc!B74+protoc!B93+protoc!B148+protoc!B171+protoc!B234+protoc!C10+protoc!C11+protoc!C44+protoc!C76+protoc!C110+protoc!C166+protoc!C189</f>
        <v>0</v>
      </c>
      <c r="S11" s="46">
        <f>VLOOKUP(R11,'H-Lingoes bar. Masc.'!A:AC,5,FALSE)</f>
        <v>38</v>
      </c>
      <c r="T11" s="13">
        <f>VLOOKUP(R11,'H-Lingoes Bar. Femen'!A:AC,5,FALSE)</f>
        <v>38</v>
      </c>
      <c r="U11" s="13" t="s">
        <v>58</v>
      </c>
      <c r="V11" s="13">
        <f>+protoc!B17+protoc!C82+protoc!C99+protoc!C105+protoc!C111+protoc!C284+protoc!C285+protoc!C287+protoc!C316</f>
        <v>8</v>
      </c>
      <c r="W11" s="46">
        <f>VLOOKUP(V11,'H-Lingoes bar. Masc.'!A:AC,19,FALSE)</f>
        <v>65</v>
      </c>
      <c r="X11" s="21">
        <f>VLOOKUP(V11,'H-Lingoes Bar. Femen'!A:AC,19,FALSE)</f>
        <v>65</v>
      </c>
      <c r="Y11" s="11" t="s">
        <v>59</v>
      </c>
      <c r="Z11" s="12">
        <f>+protoc!B231+protoc!C8+protoc!C15+protoc!C27+protoc!C30+protoc!C59+protoc!C77+protoc!C82+protoc!C99+protoc!C111+protoc!C117+protoc!C125+protoc!C130+protoc!C136+protoc!C149+protoc!C152+protoc!C158+protoc!C162+protoc!C168+protoc!C177+protoc!C186+protoc!C194+protoc!C214+protoc!C242+protoc!C244+protoc!C254+protoc!C264+protoc!C266</f>
        <v>17</v>
      </c>
      <c r="AA11" s="12">
        <f>VLOOKUP(Z11,'Bar. W-Harmon'!A:K,5,FALSE)</f>
        <v>52</v>
      </c>
      <c r="AB11" s="78">
        <f>VLOOKUP(Z11,'Bar. W-Harmon'!A:V,16,FALSE)</f>
        <v>51</v>
      </c>
      <c r="AC11" s="12" t="s">
        <v>60</v>
      </c>
      <c r="AD11" s="13">
        <f>+protoc!B16+protoc!B24+protoc!B51+protoc!B62+protoc!B86+protoc!B88+protoc!B146+protoc!B156+protoc!B169+protoc!B183+protoc!B191+protoc!B206+protoc!B219+protoc!B228+protoc!B230+protoc!B239+protoc!B243+protoc!B251+protoc!B254+protoc!B270+protoc!C101+protoc!C107+protoc!C108</f>
        <v>3</v>
      </c>
      <c r="AE11" s="12">
        <f>VLOOKUP(AD11,'Bar. W-Harmon'!A:K,10,FALSE)</f>
        <v>37</v>
      </c>
      <c r="AF11" s="22">
        <f>VLOOKUP(AD11,'Bar. W-Harmon'!A:W,21,FALSE)</f>
        <v>39</v>
      </c>
    </row>
    <row r="12" spans="1:32" ht="12.75" x14ac:dyDescent="0.2">
      <c r="A12" s="10" t="s">
        <v>61</v>
      </c>
      <c r="B12" s="12">
        <f>SUM(protoc!B6+protoc!B16+protoc!B19+protoc!B32+protoc!B39+protoc!B40+protoc!B47+protoc!B57+protoc!B74+protoc!B93+protoc!B118+protoc!B128+protoc!B131+protoc!B147+protoc!B148+protoc!B171+protoc!B176+protoc!B182+protoc!B216+protoc!B234+protoc!C3+protoc!C10+protoc!C11+protoc!C21+protoc!C30+protoc!C34+protoc!C38+protoc!C44+protoc!C46+protoc!C50+protoc!C56+protoc!C69+protoc!C76+protoc!C77+protoc!C96+protoc!C110+protoc!C119+protoc!C135+protoc!C141+protoc!C142+protoc!C143+protoc!C144+protoc!C149+protoc!C166+protoc!C179+protoc!C189+protoc!C190+protoc!C213+protoc!C222+protoc!C224+protoc!C227+protoc!C239+protoc!C246+protoc!C249+protoc!C261+protoc!C268+protoc!C331)</f>
        <v>18</v>
      </c>
      <c r="C12" s="12">
        <f>VLOOKUP(B12,'MMPI-Esc.Básicas Masc.'!F:O,10,FALSE)</f>
        <v>50</v>
      </c>
      <c r="D12" s="12">
        <f>VLOOKUP(B12,'MMPI-Esc.Básicas Fem.'!F:O,10,FALSE)</f>
        <v>46</v>
      </c>
      <c r="E12" s="114" t="s">
        <v>62</v>
      </c>
      <c r="F12" s="66">
        <f>SUM(protoc!B12+protoc!B19+protoc!B29+protoc!B37+protoc!B41+protoc!B45+protoc!B54+protoc!B60+protoc!B98+protoc!B102+protoc!B112+protoc!B150+protoc!B176+protoc!B248+protoc!C21+protoc!C34+protoc!C46+protoc!C48+protoc!C58+protoc!C92+protoc!C118+protoc!C119+protoc!C142+protoc!C143+protoc!C160+protoc!C165+protoc!C177+protoc!C180+protoc!C182+protoc!C195+protoc!C205+protoc!C225+protoc!C250+protoc!C256+protoc!C296+protoc!C405)</f>
        <v>2</v>
      </c>
      <c r="G12" s="49">
        <f>VLOOKUP(F12,'MMPI Esc.Contenido Masc'!F:Q,12,FALSE)</f>
        <v>41</v>
      </c>
      <c r="H12" s="26">
        <f>VLOOKUP(F12,'MMPI Esc.Contenido Femen.'!F:Q,12,FALSE)</f>
        <v>40</v>
      </c>
      <c r="I12" s="114" t="s">
        <v>63</v>
      </c>
      <c r="J12" s="49">
        <f>SUM(protoc!B68+protoc!B80+protoc!B208+protoc!B287+protoc!B306+protoc!B399+protoc!B472+protoc!C2+protoc!C16+protoc!C30+protoc!C70+protoc!C78+protoc!C90+protoc!C99+protoc!C117+protoc!C118+protoc!C130+protoc!C154+protoc!C170+protoc!C172+protoc!C294+protoc!C345+protoc!C391+protoc!C401+protoc!C421+protoc!C434+protoc!C441+protoc!C461)</f>
        <v>18</v>
      </c>
      <c r="K12" s="49">
        <f>VLOOKUP(J12,'MMPI Supl.y Validez Masc.'!I:X,16,FALSE)</f>
        <v>69</v>
      </c>
      <c r="L12" s="26">
        <f>VLOOKUP(J12,'MMPI Supl.y Validez Femen.'!I:X,16,FALSE)</f>
        <v>66</v>
      </c>
      <c r="M12" s="49" t="s">
        <v>64</v>
      </c>
      <c r="N12" s="49">
        <f>SUM(protoc!B122+protoc!B149+protoc!B185+protoc!B195+protoc!B535+protoc!B561+protoc!C16+protoc!C51+protoc!C59+protoc!C77+protoc!C82+protoc!C88+protoc!C90+protoc!C105+protoc!C111+protoc!C121+protoc!C124+protoc!C155+protoc!C197+protoc!C206+protoc!C214+protoc!C226+protoc!C265+protoc!C280+protoc!C285+protoc!C291+protoc!C303+protoc!C338+protoc!C342+protoc!C347+protoc!C353+protoc!C374+protoc!C375+protoc!C404+protoc!C421+protoc!C424+protoc!C429+protoc!C431+protoc!C434+protoc!C443+protoc!C446+protoc!C450+protoc!C462+protoc!C487+protoc!C488+protoc!C524+protoc!C539+protoc!C543+protoc!C546+protoc!C548)</f>
        <v>30</v>
      </c>
      <c r="O12" s="154" t="s">
        <v>48</v>
      </c>
      <c r="P12" s="154" t="s">
        <v>48</v>
      </c>
      <c r="Q12" s="11" t="s">
        <v>65</v>
      </c>
      <c r="R12" s="12">
        <f>+protoc!B39+protoc!B57+protoc!B93+protoc!B128+protoc!B131+protoc!B147+protoc!B171+protoc!B216+protoc!C76+protoc!C96</f>
        <v>1</v>
      </c>
      <c r="S12" s="46">
        <f>VLOOKUP(R12,'H-Lingoes bar. Masc.'!A:AC,6,FALSE)</f>
        <v>45</v>
      </c>
      <c r="T12" s="13">
        <f>VLOOKUP(R12,'H-Lingoes Bar. Femen'!A:AC,6,FALSE)</f>
        <v>42</v>
      </c>
      <c r="U12" s="13" t="s">
        <v>66</v>
      </c>
      <c r="V12" s="13">
        <f>+protoc!B18+protoc!B22+protoc!B23+protoc!B43+protoc!B47+protoc!B139+protoc!B146+protoc!B191+protoc!B222+protoc!B257+protoc!B278+protoc!B282+protoc!B292+protoc!B293+protoc!B321+protoc!B334+protoc!C91+protoc!C277+protoc!C279+protoc!C281+protoc!C344</f>
        <v>2</v>
      </c>
      <c r="W12" s="46">
        <f>VLOOKUP(V12,'H-Lingoes bar. Masc.'!A:AC,20,FALSE)</f>
        <v>47</v>
      </c>
      <c r="X12" s="21">
        <f>VLOOKUP(V12,'H-Lingoes Bar. Femen'!A:AC,20,FALSE)</f>
        <v>46</v>
      </c>
      <c r="Y12" s="11" t="s">
        <v>67</v>
      </c>
      <c r="Z12" s="12">
        <f>+protoc!B18+protoc!B23+protoc!B32+protoc!B33+protoc!B36+protoc!B43+protoc!B53+protoc!B55+protoc!B57+protoc!B72+protoc!B83+protoc!B95+protoc!B100+protoc!B106+protoc!B196+protoc!B203+protoc!B226+protoc!B260+protoc!B265+protoc!B289+protoc!C10+protoc!C13+protoc!C35+protoc!C80+protoc!C96+protoc!C126+protoc!C262+protoc!C267</f>
        <v>2</v>
      </c>
      <c r="AA12" s="12">
        <f>VLOOKUP(Z12,'Bar. W-Harmon'!A:K,6,FALSE)</f>
        <v>39</v>
      </c>
      <c r="AB12" s="78">
        <f>VLOOKUP(Z12,'Bar. W-Harmon'!A:V,17,FALSE)</f>
        <v>41</v>
      </c>
      <c r="AC12" s="12" t="s">
        <v>68</v>
      </c>
      <c r="AD12" s="13">
        <f>+protoc!B14+protoc!B22+protoc!B56+protoc!B99+protoc!B114+protoc!B123+protoc!B132+protoc!B170+protoc!B201+protoc!B207+protoc!B212+protoc!B213+protoc!B221+protoc!B245+protoc!B249+protoc!C89+protoc!C94+protoc!C137+protoc!C155+protoc!C159+protoc!C168+protoc!C244+protoc!C264</f>
        <v>9</v>
      </c>
      <c r="AE12" s="12">
        <f>VLOOKUP(AD12,'Bar. W-Harmon'!A:K,11,FALSE)</f>
        <v>46</v>
      </c>
      <c r="AF12" s="22">
        <f>VLOOKUP(AD12,'Bar. W-Harmon'!A:W,22,FALSE)</f>
        <v>47</v>
      </c>
    </row>
    <row r="13" spans="1:32" ht="12.75" x14ac:dyDescent="0.2">
      <c r="A13" s="10" t="s">
        <v>69</v>
      </c>
      <c r="B13" s="12">
        <f>SUM(protoc!B12+protoc!B19+protoc!B32+protoc!B40+protoc!B41+protoc!B45+protoc!B66+protoc!B102+protoc!B167+protoc!B173+protoc!B176+protoc!B219+protoc!B231+protoc!C3+protoc!C4+protoc!C8+protoc!C9+protoc!C10+protoc!C11+protoc!C15+protoc!C27+protoc!C30+protoc!C46+protoc!C48+protoc!C59+protoc!C77+protoc!C82+protoc!C92+protoc!C96+protoc!C99+protoc!C111+protoc!C116+protoc!C117+protoc!C125+protoc!C126+protoc!C130+protoc!C136+protoc!C142+protoc!C149+protoc!C152+protoc!C153+protoc!C158+protoc!C160+protoc!C162+protoc!C165+protoc!C168+protoc!C174+protoc!C177+protoc!C180+protoc!C186+protoc!C194+protoc!C209+protoc!C214+protoc!C225+protoc!C242+protoc!C244+protoc!C250+protoc!C254+protoc!C264+protoc!C266)</f>
        <v>17</v>
      </c>
      <c r="C13" s="12">
        <f>VLOOKUP(B13,'MMPI-Esc.Básicas Masc.'!G:O,9,FALSE)</f>
        <v>42</v>
      </c>
      <c r="D13" s="12">
        <f>VLOOKUP(B13,'MMPI-Esc.Básicas Fem.'!G:O,9,FALSE)</f>
        <v>39</v>
      </c>
      <c r="E13" s="114" t="s">
        <v>70</v>
      </c>
      <c r="F13" s="66">
        <f>SUM(protoc!B25+protoc!B33+protoc!B61+protoc!B97+protoc!B139+protoc!B163+protoc!B199+protoc!B229+protoc!B260+protoc!B299+protoc!B312+protoc!B317+protoc!B320+protoc!B334+protoc!B337+protoc!B356+protoc!B362+protoc!B467+protoc!B491+protoc!B509+protoc!B544+protoc!B552+protoc!C428)</f>
        <v>1</v>
      </c>
      <c r="G13" s="49">
        <f>VLOOKUP(F13,'MMPI Esc.Contenido Masc'!G:Q,11,FALSE)</f>
        <v>46</v>
      </c>
      <c r="H13" s="26">
        <f>VLOOKUP(F13,'MMPI Esc.Contenido Femen.'!G:Q,11,FALSE)</f>
        <v>47</v>
      </c>
      <c r="I13" s="114" t="s">
        <v>71</v>
      </c>
      <c r="J13" s="99">
        <f>SUM(protoc!B56+protoc!B208+protoc!B233+protoc!B246+protoc!B387+protoc!B417+protoc!C32+protoc!C53+protoc!C71+protoc!C74+protoc!C83+protoc!C173+protoc!C202+protoc!C203+protoc!C221+protoc!C228+protoc!C244+protoc!C245+protoc!C276+protoc!C310+protoc!C326+protoc!C400+protoc!C413+protoc!C471+protoc!C474)</f>
        <v>17</v>
      </c>
      <c r="K13" s="49">
        <f>VLOOKUP(J13,'MMPI Supl.y Validez Masc.'!J:X,15,FALSE)</f>
        <v>51</v>
      </c>
      <c r="L13" s="26">
        <f>VLOOKUP(J13,'MMPI Supl.y Validez Femen.'!J:X,15,FALSE)</f>
        <v>53</v>
      </c>
      <c r="M13" s="49" t="s">
        <v>72</v>
      </c>
      <c r="N13" s="49">
        <f>SUM(protoc!B26+protoc!B50+protoc!B81+protoc!B101+protoc!B132+protoc!B134+protoc!B185+protoc!B195+protoc!B202+protoc!B207+protoc!B208+protoc!B212+protoc!B221+protoc!B250+protoc!B258+protoc!B264+protoc!B346+protoc!B352+protoc!B355+protoc!B357+protoc!B367+protoc!B403+protoc!B417+protoc!B440+protoc!C30+protoc!C42+protoc!C78+protoc!C94+protoc!C184+protoc!C204+protoc!C233+protoc!C327+protoc!C342)</f>
        <v>18</v>
      </c>
      <c r="O13" s="154" t="s">
        <v>48</v>
      </c>
      <c r="P13" s="154" t="s">
        <v>48</v>
      </c>
      <c r="Q13" s="11" t="s">
        <v>73</v>
      </c>
      <c r="R13" s="12">
        <f>+protoc!C130+protoc!C162+protoc!C168+protoc!C186+protoc!C244+protoc!C266</f>
        <v>5</v>
      </c>
      <c r="S13" s="46">
        <f>VLOOKUP(R13,'H-Lingoes bar. Masc.'!A:AC,7,FALSE)</f>
        <v>56</v>
      </c>
      <c r="T13" s="13">
        <f>VLOOKUP(R13,'H-Lingoes Bar. Femen'!A:AC,7,FALSE)</f>
        <v>56</v>
      </c>
      <c r="U13" s="13" t="s">
        <v>74</v>
      </c>
      <c r="V13" s="13">
        <f>+protoc!B66+protoc!B93+protoc!B235+protoc!B274+protoc!B304+protoc!B324+protoc!B330+protoc!B333+protoc!C10+protoc!C211+protoc!C291</f>
        <v>0</v>
      </c>
      <c r="W13" s="46">
        <f>VLOOKUP(V13,'H-Lingoes bar. Masc.'!A:AC,21,FALSE)</f>
        <v>40</v>
      </c>
      <c r="X13" s="21">
        <f>VLOOKUP(V13,'H-Lingoes Bar. Femen'!A:AC,21,FALSE)</f>
        <v>40</v>
      </c>
      <c r="Y13" s="11"/>
      <c r="Z13" s="12"/>
      <c r="AA13" s="19"/>
      <c r="AB13" s="78"/>
      <c r="AC13" s="12"/>
      <c r="AD13" s="13"/>
      <c r="AE13" s="12"/>
      <c r="AF13" s="22"/>
    </row>
    <row r="14" spans="1:32" ht="12.75" x14ac:dyDescent="0.2">
      <c r="A14" s="10" t="s">
        <v>75</v>
      </c>
      <c r="B14" s="12">
        <f>ROUND(B10*0.4,0)+protoc!B18+protoc!B22+protoc!B23+protoc!B32+protoc!B33+protoc!B36+protoc!B43+protoc!B53+protoc!B55+protoc!B57+protoc!B72+protoc!B83+protoc!B90+protoc!B95+protoc!B100+protoc!B106+protoc!B114+protoc!B196+protoc!B203+protoc!B220+protoc!B226+protoc!B260+protoc!B265+protoc!B289+protoc!C10+protoc!C13+protoc!C35+protoc!C71+protoc!C80+protoc!C84+protoc!C96+protoc!C123+protoc!C126+protoc!C130+protoc!C144+protoc!C158+protoc!C159+protoc!C161+protoc!C168+protoc!C172+protoc!C186+protoc!C210+protoc!C215+protoc!C218+protoc!C227+protoc!C244+protoc!C262+protoc!C264+protoc!C267+protoc!C268</f>
        <v>19</v>
      </c>
      <c r="C14" s="12">
        <f>VLOOKUP(B14,'MMPI-Esc.Básicas Masc.'!H:O,8,FALSE)</f>
        <v>42</v>
      </c>
      <c r="D14" s="12">
        <f>VLOOKUP(B14,'MMPI-Esc.Básicas Fem.'!H:O,8,FALSE)</f>
        <v>43</v>
      </c>
      <c r="E14" s="114" t="s">
        <v>76</v>
      </c>
      <c r="F14" s="66">
        <f>SUM(protoc!B30+protoc!B38+protoc!B117+protoc!B135+protoc!B303+protoc!B390+protoc!B411+protoc!B415+protoc!B431+protoc!B462+protoc!B487+protoc!B514+protoc!B541+protoc!B543+protoc!B549+protoc!C565)</f>
        <v>7</v>
      </c>
      <c r="G14" s="49">
        <f>VLOOKUP(F14,'MMPI Esc.Contenido Masc'!H:Q,10,FALSE)</f>
        <v>53</v>
      </c>
      <c r="H14" s="26">
        <f>VLOOKUP(F14,'MMPI Esc.Contenido Femen.'!H:Q,10,FALSE)</f>
        <v>53</v>
      </c>
      <c r="I14" s="114" t="s">
        <v>77</v>
      </c>
      <c r="J14" s="49">
        <f>SUM(protoc!B101+protoc!B161+protoc!B200+protoc!B267+protoc!B441+protoc!B468+protoc!C8+protoc!C28+protoc!C30+protoc!C33+protoc!C85+protoc!C104+protoc!C106+protoc!C146+protoc!C165+protoc!C170+protoc!C202+protoc!C203+protoc!C236+protoc!C276+protoc!C359+protoc!C413+protoc!C418+protoc!C419+protoc!C431+protoc!C432+protoc!C433+protoc!C457+protoc!C469+protoc!C471)</f>
        <v>20</v>
      </c>
      <c r="K14" s="49">
        <f>VLOOKUP(J14,'MMPI Supl.y Validez Masc.'!K:X,14,FALSE)</f>
        <v>50</v>
      </c>
      <c r="L14" s="26">
        <f>VLOOKUP(J14,'MMPI Supl.y Validez Femen.'!K:X,14,FALSE)</f>
        <v>47</v>
      </c>
      <c r="M14" s="49" t="s">
        <v>78</v>
      </c>
      <c r="N14" s="49">
        <f>SUM(protoc!B9+protoc!B21+protoc!B79+protoc!B96+protoc!B153+protoc!B187+protoc!B319+protoc!B336+protoc!C32+protoc!C40+protoc!C49+protoc!C55+protoc!C128+protoc!C137+protoc!C147+protoc!C159+protoc!C169+protoc!C173+protoc!C222+protoc!C239+protoc!C244+protoc!C271+protoc!C274+protoc!C289+protoc!C290+protoc!C300+protoc!C301+protoc!C302+protoc!C307+protoc!C321+protoc!C325+protoc!C339+protoc!C350+protoc!C369+protoc!C416+protoc!C421+protoc!C470)</f>
        <v>32</v>
      </c>
      <c r="O14" s="154" t="s">
        <v>48</v>
      </c>
      <c r="P14" s="154" t="s">
        <v>48</v>
      </c>
      <c r="Q14" s="11" t="s">
        <v>79</v>
      </c>
      <c r="R14" s="12">
        <f>+protoc!B231+protoc!C27+protoc!C59+protoc!C77+protoc!C82+protoc!C99+protoc!C111+protoc!C125+protoc!C152+protoc!C214+protoc!C242+protoc!C264</f>
        <v>9</v>
      </c>
      <c r="S14" s="46">
        <f>VLOOKUP(R14,'H-Lingoes bar. Masc.'!A:AC,8,FALSE)</f>
        <v>59</v>
      </c>
      <c r="T14" s="13">
        <f>VLOOKUP(R14,'H-Lingoes Bar. Femen'!A:AC,8,FALSE)</f>
        <v>59</v>
      </c>
      <c r="U14" s="13" t="s">
        <v>80</v>
      </c>
      <c r="V14" s="13">
        <f>+protoc!B32+protoc!B33+protoc!B148+protoc!B171+protoc!B181+protoc!B300+protoc!B312+protoc!B317+protoc!B326+protoc!C166</f>
        <v>0</v>
      </c>
      <c r="W14" s="46">
        <f>VLOOKUP(V14,'H-Lingoes bar. Masc.'!A:AC,22,FALSE)</f>
        <v>42</v>
      </c>
      <c r="X14" s="21">
        <f>VLOOKUP(V14,'H-Lingoes Bar. Femen'!A:AC,22,FALSE)</f>
        <v>43</v>
      </c>
      <c r="Y14" s="11"/>
      <c r="Z14" s="12"/>
      <c r="AA14" s="12"/>
      <c r="AB14" s="78"/>
      <c r="AC14" s="12"/>
      <c r="AD14" s="13"/>
      <c r="AE14" s="12"/>
      <c r="AF14" s="22"/>
    </row>
    <row r="15" spans="1:32" ht="12.75" x14ac:dyDescent="0.2">
      <c r="A15" s="10" t="s">
        <v>81</v>
      </c>
      <c r="B15" s="12">
        <f>SUM(protoc!B5+protoc!B26+protoc!B63+protoc!B65+protoc!B68+protoc!B75+protoc!B81+protoc!B113+protoc!B120+protoc!B123+protoc!B129+protoc!B138+protoc!B167+protoc!B178+protoc!B188+protoc!B192+protoc!B197+protoc!B206+protoc!B210+protoc!B220+protoc!B237+protoc!B252+protoc!B257+protoc!B269+protoc!B272+protoc!C2+protoc!C20+protoc!C27+protoc!C28+protoc!C64+protoc!C69+protoc!C70+protoc!C77+protoc!C87+protoc!C104+protoc!C105+protoc!C108+protoc!C121+protoc!C122+protoc!C133+protoc!C134+protoc!C164+protoc!C185+protoc!C194+protoc!C195+protoc!C198+protoc!C200+protoc!C202+protoc!C208+protoc!C232+protoc!C236+protoc!C238+protoc!C240+protoc!C255+protoc!C258+protoc!C273)</f>
        <v>24</v>
      </c>
      <c r="C15" s="12">
        <f>VLOOKUP(B15,'MMPI-Esc.Básicas Masc.'!I:O,7,FALSE)</f>
        <v>46</v>
      </c>
      <c r="D15" s="80" t="s">
        <v>48</v>
      </c>
      <c r="E15" s="114" t="s">
        <v>82</v>
      </c>
      <c r="F15" s="66">
        <f>SUM(protoc!B51+protoc!B59+protoc!B77+protoc!B82+protoc!B105+protoc!B111+protoc!B125+protoc!B226+protoc!B242+protoc!B255+protoc!B284+protoc!B285+protoc!B287+protoc!B316+protoc!B347+protoc!B353+protoc!B359+protoc!B375+protoc!B400+protoc!B404+protoc!B446+protoc!B471+protoc!B539)</f>
        <v>4</v>
      </c>
      <c r="G15" s="49">
        <f>VLOOKUP(F15,'MMPI Esc.Contenido Masc'!I:Q,9,FALSE)</f>
        <v>41</v>
      </c>
      <c r="H15" s="26">
        <f>VLOOKUP(F15,'MMPI Esc.Contenido Femen.'!I:Q,9,FALSE)</f>
        <v>42</v>
      </c>
      <c r="I15" s="114" t="s">
        <v>83</v>
      </c>
      <c r="J15" s="99">
        <f>SUM(protoc!B16+protoc!B17+protoc!B29+protoc!B32+protoc!B72+protoc!B74+protoc!B82+protoc!B83+protoc!B111+protoc!B131+protoc!B216+protoc!B219+protoc!B234+protoc!B270+protoc!B274+protoc!B300+protoc!B303+protoc!B326+protoc!B332+protoc!B340+protoc!B358+protoc!B409+protoc!B412+protoc!B450+protoc!B465+protoc!B470+protoc!B473+protoc!C3+protoc!C4+protoc!C10+protoc!C11+protoc!C21+protoc!C44+protoc!C96+protoc!C132+protoc!C141+protoc!C149+protoc!C153+protoc!C224+protoc!C406)</f>
        <v>14</v>
      </c>
      <c r="K15" s="49">
        <f>VLOOKUP(J15,'MMPI Supl.y Validez Masc.'!L:X,13,FALSE)</f>
        <v>54</v>
      </c>
      <c r="L15" s="26">
        <f>VLOOKUP(J15,'MMPI Supl.y Validez Femen.'!L:X,13,FALSE)</f>
        <v>52</v>
      </c>
      <c r="M15" s="99" t="s">
        <v>11</v>
      </c>
      <c r="N15" s="49">
        <f>+protoc!H17</f>
        <v>7</v>
      </c>
      <c r="O15" s="49">
        <f>VLOOKUP(N15,'MMPI Supl.y Validez Masc.'!V:X,3,FALSE)</f>
        <v>57</v>
      </c>
      <c r="P15" s="26">
        <f>VLOOKUP(N15,'MMPI Supl.y Validez Femen.'!V:X,3,FALSE)</f>
        <v>58</v>
      </c>
      <c r="Q15" s="11" t="s">
        <v>84</v>
      </c>
      <c r="R15" s="12">
        <f>+protoc!B32+protoc!B40+protoc!B66+protoc!B176+protoc!B219+protoc!C3+protoc!C4+protoc!C10+protoc!C11+protoc!C46+protoc!C96+protoc!C126+protoc!C142+protoc!C149+protoc!C153</f>
        <v>1</v>
      </c>
      <c r="S15" s="46">
        <f>VLOOKUP(R15,'H-Lingoes bar. Masc.'!A:AC,9,FALSE)</f>
        <v>43</v>
      </c>
      <c r="T15" s="13">
        <f>VLOOKUP(R15,'H-Lingoes Bar. Femen'!A:AC,9,FALSE)</f>
        <v>43</v>
      </c>
      <c r="U15" s="13" t="s">
        <v>85</v>
      </c>
      <c r="V15" s="13">
        <f>+protoc!B32+protoc!B39+protoc!B49+protoc!B66+protoc!B93+protoc!B234+protoc!B235+protoc!B274+protoc!B300+protoc!B304+protoc!B326+protoc!C10+protoc!C211+protoc!C291</f>
        <v>0</v>
      </c>
      <c r="W15" s="46">
        <f>VLOOKUP(V15,'H-Lingoes bar. Masc.'!A:AC,23,FALSE)</f>
        <v>39</v>
      </c>
      <c r="X15" s="21">
        <f>VLOOKUP(V15,'H-Lingoes Bar. Femen'!A:AC,23,FALSE)</f>
        <v>39</v>
      </c>
      <c r="Y15" s="11"/>
      <c r="Z15" s="12"/>
      <c r="AA15" s="12"/>
      <c r="AB15" s="78"/>
      <c r="AC15" s="12"/>
      <c r="AD15" s="13"/>
      <c r="AE15" s="12"/>
      <c r="AF15" s="22"/>
    </row>
    <row r="16" spans="1:32" ht="12.75" x14ac:dyDescent="0.2">
      <c r="A16" s="10" t="s">
        <v>86</v>
      </c>
      <c r="B16" s="12">
        <f>SUM(protoc!B5+protoc!B26+protoc!B63+protoc!B65+protoc!B68+protoc!B75+protoc!B81+protoc!B113+protoc!B120+protoc!B122+protoc!B123+protoc!B129+protoc!B138+protoc!B178+protoc!B188+protoc!B192+protoc!B197+protoc!B206+protoc!B220+protoc!B237+protoc!B252+protoc!B257+protoc!B272+protoc!C2+protoc!C20+protoc!C27+protoc!C28+protoc!C64+protoc!C69+protoc!C70+protoc!C77+protoc!C87+protoc!C104+protoc!C105+protoc!C108+protoc!C121+protoc!C133+protoc!C134+protoc!C164+protoc!C167+protoc!C185+protoc!C194+protoc!C195+protoc!C198+protoc!C200+protoc!C202+protoc!C208+protoc!C210+protoc!C232+protoc!C236+protoc!C238+protoc!C240+protoc!C255+protoc!C258+protoc!C269+protoc!C273)</f>
        <v>28</v>
      </c>
      <c r="C16" s="80" t="s">
        <v>48</v>
      </c>
      <c r="D16" s="12">
        <f>VLOOKUP(B16,'MMPI-Esc.Básicas Fem.'!I:O,7,FALSE)</f>
        <v>69</v>
      </c>
      <c r="E16" s="114" t="s">
        <v>87</v>
      </c>
      <c r="F16" s="66">
        <f>SUM(protoc!B27+protoc!B36+protoc!B67+protoc!B82+protoc!B85+protoc!B105+protoc!B106+protoc!B111+protoc!B124+protoc!B228+protoc!B241+protoc!B249+protoc!B251+protoc!B255+protoc!B270+protoc!B284+protoc!B285+protoc!B375+protoc!B413+protoc!B419+protoc!B420+protoc!C267)</f>
        <v>5</v>
      </c>
      <c r="G16" s="49">
        <f>VLOOKUP(F16,'MMPI Esc.Contenido Masc'!J:Q,8,FALSE)</f>
        <v>44</v>
      </c>
      <c r="H16" s="26">
        <f>VLOOKUP(F16,'MMPI Esc.Contenido Femen.'!J:Q,8,FALSE)</f>
        <v>47</v>
      </c>
      <c r="I16" s="114" t="s">
        <v>88</v>
      </c>
      <c r="J16" s="99">
        <f>SUM(protoc!B9+protoc!B21+protoc!B144+protoc!B153+protoc!B160+protoc!B164+protoc!B177+protoc!B200+protoc!B215+protoc!B238+protoc!B322+protoc!B332+protoc!B351+protoc!B386+protoc!B389+protoc!B402+protoc!B441+protoc!B463+protoc!B468+protoc!B475+protoc!C5+protoc!C24+protoc!C45+protoc!C65+protoc!C71+protoc!C74+protoc!C75+protoc!C81+protoc!C101+protoc!C138+protoc!C147+protoc!C188+protoc!C290+protoc!C352+protoc!C365+protoc!C393+protoc!C396+protoc!C436+protoc!C439+protoc!C442+protoc!C470+protoc!C472+protoc!C499+protoc!C510+protoc!C520+protoc!C533+protoc!C537)</f>
        <v>30</v>
      </c>
      <c r="K16" s="112">
        <f>VLOOKUP(J16,'MMPI Supl.y Validez Masc.'!M:X,12,FALSE)</f>
        <v>34</v>
      </c>
      <c r="L16" s="26">
        <f>VLOOKUP(J16,'MMPI Supl.y Validez Femen.'!M:X,12,FALSE)</f>
        <v>52</v>
      </c>
      <c r="M16" s="119" t="s">
        <v>12</v>
      </c>
      <c r="N16" s="49">
        <f>9+protoc!H19+protoc!H20</f>
        <v>7</v>
      </c>
      <c r="O16" s="154" t="s">
        <v>48</v>
      </c>
      <c r="P16" s="154" t="s">
        <v>48</v>
      </c>
      <c r="Q16" s="11" t="s">
        <v>89</v>
      </c>
      <c r="R16" s="12">
        <f>+protoc!B12+protoc!B19+protoc!B41+protoc!B45+protoc!B102+protoc!B173+protoc!C9+protoc!C48+protoc!C92+protoc!C160+protoc!C165+protoc!C174+protoc!C177+protoc!C209+protoc!C225+protoc!C250</f>
        <v>0</v>
      </c>
      <c r="S16" s="46">
        <f>VLOOKUP(R16,'H-Lingoes bar. Masc.'!A:AC,10,FALSE)</f>
        <v>38</v>
      </c>
      <c r="T16" s="13">
        <f>VLOOKUP(R16,'H-Lingoes Bar. Femen'!A:AC,10,FALSE)</f>
        <v>37</v>
      </c>
      <c r="U16" s="13" t="s">
        <v>90</v>
      </c>
      <c r="V16" s="13">
        <f>+protoc!B24+protoc!B86+protoc!B169+protoc!B183+protoc!B219+protoc!B243+protoc!B275+protoc!B321+protoc!B323+protoc!B330+protoc!B356</f>
        <v>0</v>
      </c>
      <c r="W16" s="46">
        <f>VLOOKUP(V16,'H-Lingoes bar. Masc.'!A:AC,24,FALSE)</f>
        <v>40</v>
      </c>
      <c r="X16" s="21">
        <f>VLOOKUP(V16,'H-Lingoes Bar. Femen'!A:AC,24,FALSE)</f>
        <v>40</v>
      </c>
      <c r="Y16" s="11"/>
      <c r="Z16" s="12"/>
      <c r="AA16" s="12"/>
      <c r="AB16" s="78"/>
      <c r="AC16" s="12"/>
      <c r="AD16" s="13"/>
      <c r="AE16" s="12"/>
      <c r="AF16" s="22"/>
    </row>
    <row r="17" spans="1:32" ht="12.75" x14ac:dyDescent="0.2">
      <c r="A17" s="10" t="s">
        <v>91</v>
      </c>
      <c r="B17" s="12">
        <f>SUM(protoc!B17+protoc!B18+protoc!B23+protoc!B24+protoc!B25+protoc!B43+protoc!B100+protoc!B114+protoc!B139+protoc!B145+protoc!B146+protoc!B147+protoc!B163+protoc!B235+protoc!B260+protoc!B272+protoc!B278+protoc!B286+protoc!B306+protoc!B308+protoc!B334+protoc!B335+protoc!B337+protoc!B356+protoc!B362+protoc!C82+protoc!C96+protoc!C99+protoc!C101+protoc!C105+protoc!C111+protoc!C245+protoc!C256+protoc!C267+protoc!C284+protoc!C285+protoc!C287+protoc!C298+protoc!C315+protoc!C316)</f>
        <v>9</v>
      </c>
      <c r="C17" s="12">
        <f>VLOOKUP(B17,'MMPI-Esc.Básicas Masc.'!J:O,6,FALSE)</f>
        <v>46</v>
      </c>
      <c r="D17" s="12">
        <f>VLOOKUP(B17,'MMPI-Esc.Básicas Fem.'!J:O,6,FALSE)</f>
        <v>45</v>
      </c>
      <c r="E17" s="114" t="s">
        <v>92</v>
      </c>
      <c r="F17" s="66">
        <f>SUM(protoc!B28+protoc!B137+protoc!B152+protoc!B213+protoc!B303+protoc!B359+protoc!B415+protoc!B420+protoc!B421+protoc!B424+protoc!B431+protoc!B438+protoc!B508+protoc!B511+protoc!B524+protoc!B532+protoc!B536+protoc!B542+protoc!B546)</f>
        <v>12</v>
      </c>
      <c r="G17" s="49">
        <f>VLOOKUP(F17,'MMPI Esc.Contenido Masc'!K:Q,7,FALSE)</f>
        <v>60</v>
      </c>
      <c r="H17" s="26">
        <f>VLOOKUP(F17,'MMPI Esc.Contenido Femen.'!K:Q,7,FALSE)</f>
        <v>64</v>
      </c>
      <c r="I17" s="114" t="s">
        <v>93</v>
      </c>
      <c r="J17" s="49">
        <f>SUM(protoc!B63+protoc!B68+protoc!B120+protoc!B122+protoc!B129+protoc!B264+protoc!B267+protoc!B354+protoc!B385+protoc!B427+protoc!B450+protoc!B457+protoc!B474+protoc!B553+protoc!C2+protoc!C28+protoc!C64+protoc!C69+protoc!C80+protoc!C85+protoc!C106+protoc!C124+protoc!C134+protoc!C156+protoc!C198+protoc!C202+protoc!C204+protoc!C221+protoc!C232+protoc!C239+protoc!C240+protoc!C251+protoc!C258+protoc!C265+protoc!C273+protoc!C288+protoc!C407+protoc!C418+protoc!C466+protoc!C478+protoc!C488+protoc!C511+protoc!C512+protoc!C538+protoc!C549+protoc!C551)</f>
        <v>34</v>
      </c>
      <c r="K17" s="49">
        <f>VLOOKUP(J17,'MMPI Supl.y Validez Masc.'!N:X,11,FALSE)</f>
        <v>64</v>
      </c>
      <c r="L17" s="111">
        <f>VLOOKUP(J17,'MMPI Supl.y Validez Femen.'!N:X,11,FALSE)</f>
        <v>43</v>
      </c>
      <c r="M17" s="112"/>
      <c r="N17" s="112"/>
      <c r="O17" s="112"/>
      <c r="P17" s="111"/>
      <c r="Q17" s="11" t="s">
        <v>94</v>
      </c>
      <c r="R17" s="12">
        <f>+protoc!C8+protoc!C15+protoc!C30+protoc!C116+protoc!C117+protoc!C136+protoc!C158</f>
        <v>1</v>
      </c>
      <c r="S17" s="46">
        <f>VLOOKUP(R17,'H-Lingoes bar. Masc.'!A:AC,11,FALSE)</f>
        <v>33</v>
      </c>
      <c r="T17" s="13">
        <f>VLOOKUP(R17,'H-Lingoes Bar. Femen'!A:AC,11,FALSE)</f>
        <v>31</v>
      </c>
      <c r="U17" s="13" t="s">
        <v>95</v>
      </c>
      <c r="V17" s="13">
        <f>+protoc!B24+protoc!B33+protoc!B45+protoc!B169+protoc!B183+protoc!B230+protoc!B248+protoc!B253+protoc!B297+protoc!B299+protoc!B308+protoc!B312+protoc!B320+protoc!B356+protoc!C92+protoc!C107+protoc!C178+protoc!C180+protoc!C256+protoc!C296</f>
        <v>0</v>
      </c>
      <c r="W17" s="46">
        <f>VLOOKUP(V17,'H-Lingoes bar. Masc.'!A:AC,25,FALSE)</f>
        <v>41</v>
      </c>
      <c r="X17" s="21">
        <f>VLOOKUP(V17,'H-Lingoes Bar. Femen'!A:AC,25,FALSE)</f>
        <v>41</v>
      </c>
      <c r="Y17" s="11"/>
      <c r="Z17" s="12"/>
      <c r="AA17" s="12"/>
      <c r="AB17" s="78"/>
      <c r="AC17" s="12"/>
      <c r="AD17" s="13"/>
      <c r="AE17" s="12"/>
      <c r="AF17" s="22"/>
    </row>
    <row r="18" spans="1:32" ht="12.75" x14ac:dyDescent="0.2">
      <c r="A18" s="10" t="s">
        <v>96</v>
      </c>
      <c r="B18" s="12">
        <f>SUM(protoc!B12+protoc!B17+protoc!B24+protoc!B32+protoc!B39+protoc!B57+protoc!B66+protoc!B74+protoc!B83+protoc!B90+protoc!B95+protoc!B131+protoc!B148+protoc!B171+protoc!B176+protoc!B197+protoc!B219+protoc!B243+protoc!B274+protoc!B276+protoc!B278+protoc!B286+protoc!B290+protoc!B302+protoc!B303+protoc!B305+protoc!B309+protoc!B310+protoc!B311+protoc!B314+protoc!B317+protoc!B318+protoc!B321+protoc!B326+protoc!B327+protoc!B328+protoc!B329+protoc!B330+protoc!B332+protoc!C4+protoc!C10+protoc!C34+protoc!C110+protoc!C141+protoc!C166+protoc!C175+protoc!C294+protoc!C322)+B10</f>
        <v>29</v>
      </c>
      <c r="C18" s="12">
        <f>VLOOKUP(B18,'MMPI-Esc.Básicas Masc.'!K:O,5,FALSE)</f>
        <v>55</v>
      </c>
      <c r="D18" s="12">
        <f>VLOOKUP(B18,'MMPI-Esc.Básicas Fem.'!K:O,5,FALSE)</f>
        <v>53</v>
      </c>
      <c r="E18" s="114" t="s">
        <v>97</v>
      </c>
      <c r="F18" s="66">
        <f>SUM(protoc!B71+protoc!B74+protoc!B131+protoc!B236+protoc!B327+protoc!B370+protoc!B377+protoc!B381+protoc!B412+protoc!B422+protoc!B451+protoc!B458+protoc!B476+protoc!B477+protoc!B484+protoc!B486+protoc!B504+protoc!B505+protoc!B520+protoc!B527+protoc!B563+protoc!C62+protoc!C79+protoc!C110)</f>
        <v>4</v>
      </c>
      <c r="G18" s="49">
        <f>VLOOKUP(F18,'MMPI Esc.Contenido Masc'!L:Q,6,FALSE)</f>
        <v>51</v>
      </c>
      <c r="H18" s="26">
        <f>VLOOKUP(F18,'MMPI Esc.Contenido Femen.'!L:Q,6,FALSE)</f>
        <v>49</v>
      </c>
      <c r="I18" s="114" t="s">
        <v>98</v>
      </c>
      <c r="J18" s="49">
        <f>SUM(protoc!B17+protoc!B18+protoc!B23+protoc!B24+protoc!B31+protoc!B32+protoc!B33+protoc!B38+protoc!B40+protoc!B49+protoc!B53+protoc!B57+protoc!B60+protoc!B66+protoc!B83+protoc!B86+protoc!B93+protoc!B95+protoc!B102+protoc!B136+protoc!B151+protoc!B169+protoc!B171+protoc!B197+protoc!B222+protoc!B275+protoc!B278+protoc!B303+protoc!B304+protoc!B306+protoc!B317+protoc!B320+protoc!B328+protoc!B329+protoc!B340+protoc!B348+protoc!B350+protoc!B368+protoc!C3+protoc!C4+protoc!C10+protoc!C50+protoc!C76+protoc!C96+protoc!C126+protoc!C141)</f>
        <v>7</v>
      </c>
      <c r="K18" s="49">
        <f>VLOOKUP(J18,'MMPI Supl.y Validez Masc.'!O:X,10,FALSE)</f>
        <v>48</v>
      </c>
      <c r="L18" s="26">
        <f>VLOOKUP(J18,'MMPI Supl.y Validez Femen.'!O:X,10,FALSE)</f>
        <v>48</v>
      </c>
      <c r="M18" s="49"/>
      <c r="N18" s="49"/>
      <c r="O18" s="49"/>
      <c r="P18" s="26"/>
      <c r="Q18" s="11" t="s">
        <v>99</v>
      </c>
      <c r="R18" s="12">
        <f>+protoc!B22+protoc!B55+protoc!B196+protoc!B203+protoc!B229+protoc!C84+protoc!C126+protoc!C215+protoc!C218</f>
        <v>0</v>
      </c>
      <c r="S18" s="46">
        <f>VLOOKUP(R18,'H-Lingoes bar. Masc.'!A:AC,12,FALSE)</f>
        <v>38</v>
      </c>
      <c r="T18" s="13">
        <f>VLOOKUP(R18,'H-Lingoes Bar. Femen'!A:AC,12,FALSE)</f>
        <v>38</v>
      </c>
      <c r="U18" s="13" t="s">
        <v>100</v>
      </c>
      <c r="V18" s="13">
        <f>+protoc!B132+protoc!B228+protoc!B249+protoc!B251+protoc!B270+protoc!C264</f>
        <v>1</v>
      </c>
      <c r="W18" s="46">
        <f>VLOOKUP(V18,'H-Lingoes bar. Masc.'!A:AC,26,FALSE)</f>
        <v>42</v>
      </c>
      <c r="X18" s="21">
        <f>VLOOKUP(V18,'H-Lingoes Bar. Femen'!A:AC,26,FALSE)</f>
        <v>45</v>
      </c>
      <c r="Y18" s="11"/>
      <c r="Z18" s="12"/>
      <c r="AA18" s="12"/>
      <c r="AB18" s="78"/>
      <c r="AC18" s="12"/>
      <c r="AD18" s="13"/>
      <c r="AE18" s="12"/>
      <c r="AF18" s="22"/>
    </row>
    <row r="19" spans="1:32" ht="12.75" x14ac:dyDescent="0.2">
      <c r="A19" s="10" t="s">
        <v>101</v>
      </c>
      <c r="B19" s="12">
        <f>SUM(protoc!B17+protoc!B18+protoc!B22+protoc!B23+protoc!B24+protoc!B32+protoc!B33+protoc!B36+protoc!B39+protoc!B43+protoc!B45+protoc!B47+protoc!B49+protoc!B66+protoc!B86+protoc!B93+protoc!B139+protoc!B146+protoc!B148+protoc!B167+protoc!B169+protoc!B171+protoc!B181+protoc!B183+protoc!B191+protoc!B219+protoc!B222+protoc!B230+protoc!B234+protoc!B235+protoc!B243+protoc!B248+protoc!B253+protoc!B257+protoc!B269+protoc!B274+protoc!B275+protoc!B278+protoc!B280+protoc!B282+protoc!B288+protoc!B292+protoc!B293+protoc!B297+protoc!B299+protoc!B300+protoc!B304+protoc!B308+protoc!B312+protoc!B317+protoc!B320+protoc!B321+protoc!B323+protoc!B324+protoc!B326+protoc!B330+protoc!B333+protoc!B334+protoc!B356+protoc!C7+protoc!C10+protoc!C13+protoc!C35+protoc!C91+protoc!C92+protoc!C107+protoc!C166+protoc!C178+protoc!C180+protoc!C193+protoc!C211+protoc!C256+protoc!C277+protoc!C279+protoc!C281+protoc!C291+protoc!C296+protoc!C344)+B10</f>
        <v>23</v>
      </c>
      <c r="C19" s="12">
        <f>VLOOKUP(B19,'MMPI-Esc.Básicas Masc.'!L:O,4,FALSE)</f>
        <v>44</v>
      </c>
      <c r="D19" s="12">
        <f>VLOOKUP(B19,'MMPI-Esc.Básicas Fem.'!L:O,4,FALSE)</f>
        <v>44</v>
      </c>
      <c r="E19" s="114" t="s">
        <v>102</v>
      </c>
      <c r="F19" s="66">
        <f>SUM(protoc!B47+protoc!B159+protoc!B168+protoc!B186+protoc!B266+protoc!B276+protoc!B282+protoc!B338+protoc!B350+protoc!B368+protoc!B480+protoc!B481+protoc!B516+protoc!C50+protoc!C87+protoc!C263+protoc!C281+protoc!C322+protoc!C341+protoc!C354+protoc!C360+protoc!C361+protoc!C364+protoc!C371)</f>
        <v>7</v>
      </c>
      <c r="G19" s="49">
        <f>VLOOKUP(F19,'MMPI Esc.Contenido Masc'!M:Q,5,FALSE)</f>
        <v>49</v>
      </c>
      <c r="H19" s="26">
        <f>VLOOKUP(F19,'MMPI Esc.Contenido Femen.'!M:Q,5,FALSE)</f>
        <v>49</v>
      </c>
      <c r="I19" s="114" t="s">
        <v>103</v>
      </c>
      <c r="J19" s="49">
        <f>SUM(protoc!B18+protoc!B22+protoc!B23+protoc!B32+protoc!B33+protoc!B38+protoc!B39+protoc!B45+protoc!B49+protoc!B57+protoc!B60+protoc!B66+protoc!B86+protoc!B95+protoc!B117+protoc!B136+protoc!B146+protoc!B151+protoc!B169+protoc!B171+protoc!B181+protoc!B219+protoc!B222+protoc!B274+protoc!B275+protoc!B278+protoc!B300+protoc!B302+protoc!B305+protoc!B306+protoc!B312+protoc!B317+protoc!B320+protoc!B326+protoc!B329+protoc!B378+protoc!B387+protoc!B401+protoc!B464+protoc!B465+protoc!B470+protoc!B472+protoc!B476+protoc!B480+protoc!B516+protoc!B517+protoc!B566+protoc!C4+protoc!C10+protoc!C46+protoc!C76+protoc!C96+protoc!C142+protoc!C166+protoc!C209+protoc!C224+protoc!C281+protoc!C373+protoc!C406+protoc!C565)</f>
        <v>5</v>
      </c>
      <c r="K19" s="49">
        <f>VLOOKUP(J19,'MMPI Supl.y Validez Masc.'!P:X,9,FALSE)</f>
        <v>43</v>
      </c>
      <c r="L19" s="26">
        <f>VLOOKUP(J19,'MMPI Supl.y Validez Femen.'!P:X,9,FALSE)</f>
        <v>42</v>
      </c>
      <c r="M19" s="49"/>
      <c r="N19" s="49"/>
      <c r="O19" s="49"/>
      <c r="P19" s="26"/>
      <c r="Q19" s="11" t="s">
        <v>104</v>
      </c>
      <c r="R19" s="12">
        <f>+protoc!B36+protoc!B106+protoc!C35+protoc!C71+protoc!C130+protoc!C161+protoc!C264+protoc!C267</f>
        <v>4</v>
      </c>
      <c r="S19" s="46">
        <f>VLOOKUP(R19,'H-Lingoes bar. Masc.'!A:AC,13,FALSE)</f>
        <v>55</v>
      </c>
      <c r="T19" s="13">
        <f>VLOOKUP(R19,'H-Lingoes Bar. Femen'!A:AC,13,FALSE)</f>
        <v>62</v>
      </c>
      <c r="U19" s="13" t="s">
        <v>105</v>
      </c>
      <c r="V19" s="13">
        <f>+protoc!B16+protoc!B86+protoc!B88+protoc!B123+protoc!B170+protoc!B207+protoc!B219+protoc!B243+protoc!B245+protoc!C101+protoc!C107</f>
        <v>3</v>
      </c>
      <c r="W19" s="46">
        <f>VLOOKUP(V19,'H-Lingoes bar. Masc.'!A:AC,27,FALSE)</f>
        <v>39</v>
      </c>
      <c r="X19" s="21">
        <f>VLOOKUP(V19,'H-Lingoes Bar. Femen'!A:AC,27,FALSE)</f>
        <v>40</v>
      </c>
      <c r="Y19" s="11"/>
      <c r="Z19" s="12"/>
      <c r="AA19" s="12"/>
      <c r="AB19" s="78"/>
      <c r="AC19" s="12"/>
      <c r="AD19" s="13"/>
      <c r="AE19" s="12"/>
      <c r="AF19" s="22"/>
    </row>
    <row r="20" spans="1:32" ht="12.75" x14ac:dyDescent="0.2">
      <c r="A20" s="10" t="s">
        <v>106</v>
      </c>
      <c r="B20" s="12">
        <f>ROUND(B10*0.2,0)+protoc!B14+protoc!B16+protoc!B22+protoc!B24+protoc!B51+protoc!B56+protoc!B62+protoc!B86+protoc!B88+protoc!B99+protoc!B114+protoc!B123+protoc!B132+protoc!B146+protoc!B156+protoc!B169+protoc!B170+protoc!B183+protoc!B191+protoc!B201+protoc!B206+protoc!B207+protoc!B212+protoc!B213+protoc!B219+protoc!B221+protoc!B228+protoc!B230+protoc!B239+protoc!B243+protoc!B245+protoc!B249+protoc!B251+protoc!B254+protoc!B270+protoc!C89+protoc!C94+protoc!C101+protoc!C107+protoc!C108+protoc!C137+protoc!C155+protoc!C159+protoc!C168+protoc!C244+protoc!C264</f>
        <v>16</v>
      </c>
      <c r="C20" s="12">
        <f>VLOOKUP(B20,'MMPI-Esc.Básicas Masc.'!M:O,3,FALSE)</f>
        <v>41</v>
      </c>
      <c r="D20" s="12">
        <f>VLOOKUP(B20,'MMPI-Esc.Básicas Fem.'!M:O,3,FALSE)</f>
        <v>43</v>
      </c>
      <c r="E20" s="114" t="s">
        <v>107</v>
      </c>
      <c r="F20" s="66">
        <f>SUM(protoc!B22+protoc!B55+protoc!B146+protoc!B191+protoc!B196+protoc!B206+protoc!B257+protoc!B293+protoc!B301+protoc!B324+protoc!B379+protoc!B380+protoc!B383+protoc!B414+protoc!B450+protoc!B479+protoc!B544+protoc!B551+protoc!B564+protoc!B568+protoc!C84+protoc!C126+protoc!C218+protoc!C384+protoc!C456)</f>
        <v>4</v>
      </c>
      <c r="G20" s="49">
        <f>VLOOKUP(F20,'MMPI Esc.Contenido Masc'!N:Q,4,FALSE)</f>
        <v>47</v>
      </c>
      <c r="H20" s="26">
        <f>VLOOKUP(F20,'MMPI Esc.Contenido Femen.'!N:Q,4,FALSE)</f>
        <v>45</v>
      </c>
      <c r="I20" s="114" t="s">
        <v>108</v>
      </c>
      <c r="J20" s="99">
        <f>+protoc!B159+protoc!B162+protoc!B168+protoc!B186+protoc!B244+protoc!B266+protoc!B276+protoc!B290+protoc!C50+protoc!C263+protoc!C281+protoc!C322+protoc!C343+protoc!C361</f>
        <v>5</v>
      </c>
      <c r="K20" s="49">
        <f>VLOOKUP(J20,'MMPI Supl.y Validez Masc.'!Q:X,8,FALSE)</f>
        <v>51</v>
      </c>
      <c r="L20" s="26">
        <f>VLOOKUP(J20,'MMPI Supl.y Validez Femen.'!Q:X,8,FALSE)</f>
        <v>49</v>
      </c>
      <c r="M20" s="49"/>
      <c r="N20" s="49"/>
      <c r="O20" s="49"/>
      <c r="P20" s="26"/>
      <c r="Q20" s="11" t="s">
        <v>109</v>
      </c>
      <c r="R20" s="12">
        <f>+protoc!C71+protoc!C130+protoc!C159+protoc!C168+protoc!C186+protoc!C244</f>
        <v>4</v>
      </c>
      <c r="S20" s="46">
        <f>VLOOKUP(R20,'H-Lingoes bar. Masc.'!A:AC,14,FALSE)</f>
        <v>52</v>
      </c>
      <c r="T20" s="13">
        <f>VLOOKUP(R20,'H-Lingoes Bar. Femen'!A:AC,14,FALSE)</f>
        <v>54</v>
      </c>
      <c r="U20" s="13" t="s">
        <v>110</v>
      </c>
      <c r="V20" s="13">
        <f>+protoc!B156+protoc!B201+protoc!B221+protoc!C94+protoc!C137+protoc!C159+protoc!C168+protoc!C244</f>
        <v>3</v>
      </c>
      <c r="W20" s="46">
        <f>VLOOKUP(V20,'H-Lingoes bar. Masc.'!A:AC,28,FALSE)</f>
        <v>47</v>
      </c>
      <c r="X20" s="21">
        <f>VLOOKUP(V20,'H-Lingoes Bar. Femen'!A:AC,28,FALSE)</f>
        <v>50</v>
      </c>
      <c r="Y20" s="11"/>
      <c r="Z20" s="12"/>
      <c r="AA20" s="12"/>
      <c r="AB20" s="78"/>
      <c r="AC20" s="12"/>
      <c r="AD20" s="13"/>
      <c r="AE20" s="12"/>
      <c r="AF20" s="22"/>
    </row>
    <row r="21" spans="1:32" ht="12.75" x14ac:dyDescent="0.2">
      <c r="A21" s="10" t="s">
        <v>111</v>
      </c>
      <c r="B21" s="12">
        <f>SUM(protoc!B32+protoc!B57+protoc!B71+protoc!B101+protoc!B106+protoc!B111+protoc!B128+protoc!B136+protoc!B159+protoc!B162+protoc!B168+protoc!B186+protoc!B216+protoc!B244+protoc!B252+protoc!B266+protoc!B276+protoc!B285+protoc!B290+protoc!B297+protoc!B303+protoc!B309+protoc!B327+protoc!B338+protoc!B339+protoc!B348+protoc!B349+protoc!B352+protoc!B353+protoc!B358+protoc!B365+protoc!B368+protoc!B369+protoc!B370+protoc!C26+protoc!C33+protoc!C50+protoc!C80+protoc!C87+protoc!C107+protoc!C113+protoc!C132+protoc!C182+protoc!C190+protoc!C208+protoc!C210+protoc!C232+protoc!C238+protoc!C256+protoc!C263+protoc!C268+protoc!C281+protoc!C322+protoc!C329+protoc!C336+protoc!C341+protoc!C343+protoc!C345+protoc!C346+protoc!C351+protoc!C354+protoc!C355+protoc!C359+protoc!C360+protoc!C361+protoc!C363+protoc!C364+protoc!C367+protoc!C371)</f>
        <v>32</v>
      </c>
      <c r="C21" s="12">
        <f>VLOOKUP(B21,'MMPI-Esc.Básicas Masc.'!N:O,2,FALSE)</f>
        <v>57</v>
      </c>
      <c r="D21" s="12">
        <f>VLOOKUP(B21,'MMPI-Esc.Básicas Fem.'!N:O,2,FALSE)</f>
        <v>54</v>
      </c>
      <c r="E21" s="114" t="s">
        <v>112</v>
      </c>
      <c r="F21" s="66">
        <f>SUM(protoc!B16+protoc!B18+protoc!B32+protoc!B55+protoc!B74+protoc!B99+protoc!B136+protoc!B234+protoc!B244+protoc!B300+protoc!B303+protoc!B340+protoc!B365+protoc!B369+protoc!B395+protoc!B410+protoc!B429+protoc!B446+protoc!B465+protoc!B492+protoc!B506+protoc!B510+protoc!B518+protoc!B526+protoc!B546+protoc!B555+protoc!B560+protoc!B567+protoc!C11+protoc!C109+protoc!C319+protoc!C522+protoc!C562)</f>
        <v>4</v>
      </c>
      <c r="G21" s="49">
        <f>VLOOKUP(F21,'MMPI Esc.Contenido Masc'!O:Q,3,FALSE)</f>
        <v>44</v>
      </c>
      <c r="H21" s="26">
        <f>VLOOKUP(F21,'MMPI Esc.Contenido Femen.'!O:Q,3,FALSE)</f>
        <v>43</v>
      </c>
      <c r="I21" s="114" t="s">
        <v>113</v>
      </c>
      <c r="J21" s="99">
        <f>+protoc!B338+protoc!B368+protoc!C87+protoc!C341+protoc!C354+protoc!C360+protoc!C364+protoc!C371</f>
        <v>3</v>
      </c>
      <c r="K21" s="49">
        <f>VLOOKUP(J21,'MMPI Supl.y Validez Masc.'!R:X,7,FALSE)</f>
        <v>49</v>
      </c>
      <c r="L21" s="26">
        <f>VLOOKUP(J21,'MMPI Supl.y Validez Femen.'!R:X,7,FALSE)</f>
        <v>51</v>
      </c>
      <c r="M21" s="49"/>
      <c r="N21" s="49"/>
      <c r="O21" s="49"/>
      <c r="P21" s="26"/>
      <c r="Q21" s="11" t="s">
        <v>114</v>
      </c>
      <c r="R21" s="12">
        <f>+protoc!B18+protoc!B23+protoc!B43+protoc!B57+protoc!B83+protoc!B100+protoc!B114+protoc!B220+protoc!B226+protoc!B260+protoc!C13+protoc!C130+protoc!C158</f>
        <v>1</v>
      </c>
      <c r="S21" s="46">
        <f>VLOOKUP(R21,'H-Lingoes bar. Masc.'!A:AC,15,FALSE)</f>
        <v>36</v>
      </c>
      <c r="T21" s="13">
        <f>VLOOKUP(R21,'H-Lingoes Bar. Femen'!A:AC,15,FALSE)</f>
        <v>35</v>
      </c>
      <c r="U21" s="13" t="s">
        <v>115</v>
      </c>
      <c r="V21" s="13">
        <f>+protoc!B14+protoc!B51+protoc!B56+protoc!B62+protoc!B99+protoc!B146+protoc!B191+protoc!B212+protoc!B213</f>
        <v>4</v>
      </c>
      <c r="W21" s="46">
        <f>VLOOKUP(V21,'H-Lingoes bar. Masc.'!A:AC,29,FALSE)</f>
        <v>56</v>
      </c>
      <c r="X21" s="21">
        <f>VLOOKUP(V21,'H-Lingoes Bar. Femen'!A:AC,29,FALSE)</f>
        <v>56</v>
      </c>
      <c r="Y21" s="11"/>
      <c r="Z21" s="12"/>
      <c r="AA21" s="12"/>
      <c r="AB21" s="78"/>
      <c r="AC21" s="12"/>
      <c r="AD21" s="13"/>
      <c r="AE21" s="12"/>
      <c r="AF21" s="22"/>
    </row>
    <row r="22" spans="1:32" ht="12.75" x14ac:dyDescent="0.2">
      <c r="B22" s="12"/>
      <c r="C22" s="12"/>
      <c r="D22" s="12"/>
      <c r="E22" s="114" t="s">
        <v>116</v>
      </c>
      <c r="F22" s="66">
        <f>SUM(protoc!B23+protoc!B93+protoc!B275+protoc!B307+protoc!B365+protoc!B369+protoc!B374+protoc!B376+protoc!B377+protoc!B378+protoc!B392+protoc!B400+protoc!B483+protoc!B489+protoc!B492+protoc!B496+protoc!B498+protoc!B500+protoc!B501+protoc!B505+protoc!B529+protoc!B540+protoc!B555+protoc!C494+protoc!C495+protoc!C502)</f>
        <v>2</v>
      </c>
      <c r="G22" s="49">
        <f>VLOOKUP(F22,'MMPI Esc.Contenido Masc'!P:Q,2,FALSE)</f>
        <v>43</v>
      </c>
      <c r="H22" s="26">
        <f>VLOOKUP(F22,'MMPI Esc.Contenido Femen.'!P:Q,2,FALSE)</f>
        <v>43</v>
      </c>
      <c r="I22" s="114" t="s">
        <v>117</v>
      </c>
      <c r="J22" s="99">
        <f>+protoc!B32+protoc!B57+protoc!B105+protoc!B111+protoc!B136+protoc!B285+protoc!B303+protoc!B309+protoc!B327+protoc!B329+protoc!B339+protoc!B348+protoc!B349+protoc!B359+protoc!B365+protoc!B369+protoc!B370</f>
        <v>6</v>
      </c>
      <c r="K22" s="49">
        <f>VLOOKUP(J22,'MMPI Supl.y Validez Masc.'!S:X,6,FALSE)</f>
        <v>53</v>
      </c>
      <c r="L22" s="26">
        <f>VLOOKUP(J22,'MMPI Supl.y Validez Femen.'!S:X,6,FALSE)</f>
        <v>52</v>
      </c>
      <c r="M22" s="49"/>
      <c r="N22" s="49"/>
      <c r="O22" s="49"/>
      <c r="P22" s="26"/>
      <c r="Q22" s="11"/>
      <c r="R22" s="12"/>
      <c r="S22" s="13"/>
      <c r="T22" s="13"/>
      <c r="U22" s="13"/>
      <c r="V22" s="13"/>
      <c r="W22" s="29"/>
      <c r="X22" s="21"/>
      <c r="Y22" s="11"/>
      <c r="Z22" s="12"/>
      <c r="AA22" s="12"/>
      <c r="AB22" s="78"/>
      <c r="AC22" s="12"/>
      <c r="AD22" s="13"/>
      <c r="AE22" s="12"/>
      <c r="AF22" s="22"/>
    </row>
    <row r="23" spans="1:32" ht="12.75" customHeight="1" x14ac:dyDescent="0.2">
      <c r="B23" s="12"/>
      <c r="C23" s="12"/>
      <c r="D23" s="12"/>
      <c r="E23" s="12"/>
      <c r="F23" s="66"/>
      <c r="G23" s="12"/>
      <c r="I23" s="12" t="s">
        <v>118</v>
      </c>
      <c r="J23" s="12">
        <f>SUM(protoc!B22+protoc!B23+protoc!B136+protoc!B196+protoc!B220+protoc!B383+protoc!B485+protoc!B564+protoc!C13+protoc!C84+protoc!C96+protoc!C126+protoc!C494+protoc!C495)</f>
        <v>2</v>
      </c>
      <c r="K23" s="49">
        <f>VLOOKUP(J23,'MMPI Supl.y Validez Masc.'!H:X,17,FALSE)</f>
        <v>49</v>
      </c>
      <c r="L23" s="26">
        <f>VLOOKUP(J23,'MMPI Supl.y Validez Femen.'!H:X,17,FALSE)</f>
        <v>49</v>
      </c>
      <c r="M23" s="49"/>
      <c r="N23" s="49"/>
      <c r="O23" s="49"/>
      <c r="P23" s="26"/>
      <c r="Q23" s="11"/>
      <c r="R23" s="12"/>
      <c r="S23" s="13"/>
      <c r="T23" s="13"/>
      <c r="U23" s="13"/>
      <c r="V23" s="13"/>
      <c r="W23" s="29"/>
      <c r="X23" s="21"/>
      <c r="Y23" s="11"/>
      <c r="Z23" s="12"/>
      <c r="AA23" s="12"/>
      <c r="AB23" s="78"/>
      <c r="AC23" s="12"/>
      <c r="AD23" s="13"/>
      <c r="AE23" s="12"/>
      <c r="AF23" s="22"/>
    </row>
    <row r="24" spans="1:32" ht="12.75" customHeight="1" x14ac:dyDescent="0.2">
      <c r="B24" s="12"/>
      <c r="C24" s="12"/>
      <c r="D24" s="12"/>
      <c r="E24" s="12"/>
      <c r="F24" s="67"/>
      <c r="G24" s="12"/>
      <c r="I24" s="12" t="s">
        <v>119</v>
      </c>
      <c r="J24" s="12">
        <f>SUM(protoc!B8+protoc!B30+protoc!B42+protoc!B90+protoc!B104+protoc!B114+protoc!B121+protoc!B169+protoc!B184+protoc!B190+protoc!B197+protoc!B218+protoc!B243+protoc!B261+protoc!B268+protoc!B342+protoc!B343+protoc!B345+protoc!B378+protoc!B423+protoc!B503+protoc!B524+protoc!B541+protoc!C5+protoc!C44+protoc!C77+protoc!C105+protoc!C138+protoc!C158+protoc!C221+protoc!C240+protoc!C307+protoc!C313+protoc!C350+protoc!C441+protoc!C496+protoc!C497+protoc!C501+protoc!C505)</f>
        <v>20</v>
      </c>
      <c r="K24" s="49">
        <f>VLOOKUP(J24,'MMPI Supl.y Validez Masc.'!G:X,18,FALSE)</f>
        <v>41</v>
      </c>
      <c r="L24" s="26">
        <f>VLOOKUP(J24,'MMPI Supl.y Validez Femen.'!G:X,18,FALSE)</f>
        <v>42</v>
      </c>
      <c r="M24" s="49"/>
      <c r="N24" s="49"/>
      <c r="O24" s="49"/>
      <c r="P24" s="26"/>
      <c r="Q24" s="11"/>
      <c r="R24" s="12"/>
      <c r="S24" s="13"/>
      <c r="T24" s="13"/>
      <c r="U24" s="13"/>
      <c r="V24" s="13"/>
      <c r="W24" s="29"/>
      <c r="X24" s="21"/>
      <c r="Y24" s="11"/>
      <c r="Z24" s="12"/>
      <c r="AA24" s="12"/>
      <c r="AB24" s="12"/>
      <c r="AC24" s="12"/>
      <c r="AD24" s="13"/>
      <c r="AE24" s="12"/>
      <c r="AF24" s="22"/>
    </row>
    <row r="25" spans="1:32" ht="12.75" customHeight="1" x14ac:dyDescent="0.2">
      <c r="B25" s="12"/>
      <c r="C25" s="12"/>
      <c r="D25" s="12"/>
      <c r="E25" s="12"/>
      <c r="F25" s="66"/>
      <c r="G25" s="12"/>
      <c r="I25" s="12" t="s">
        <v>120</v>
      </c>
      <c r="J25" s="12">
        <f>SUM(protoc!B173+protoc!B265+protoc!B289+protoc!B363+protoc!B388+protoc!B488+protoc!B490+protoc!B512+protoc!B528+protoc!B545+protoc!C267+protoc!C430+protoc!C502)</f>
        <v>2</v>
      </c>
      <c r="K25" s="49">
        <f>VLOOKUP(J25,'MMPI Supl.y Validez Masc.'!F:X,19,FALSE)</f>
        <v>46</v>
      </c>
      <c r="L25" s="26">
        <f>VLOOKUP(J25,'MMPI Supl.y Validez Femen.'!F:X,19,FALSE)</f>
        <v>50</v>
      </c>
      <c r="M25" s="49"/>
      <c r="N25" s="49"/>
      <c r="O25" s="49"/>
      <c r="P25" s="26"/>
      <c r="Q25" s="11"/>
      <c r="R25" s="12"/>
      <c r="S25" s="13"/>
      <c r="T25" s="13"/>
      <c r="U25" s="13"/>
      <c r="V25" s="13"/>
      <c r="W25" s="29"/>
      <c r="X25" s="21"/>
      <c r="Y25" s="11"/>
      <c r="Z25" s="12"/>
      <c r="AA25" s="12"/>
      <c r="AB25" s="12"/>
      <c r="AC25" s="12"/>
      <c r="AD25" s="13"/>
      <c r="AE25" s="12"/>
      <c r="AF25" s="22"/>
    </row>
    <row r="27" spans="1:32" x14ac:dyDescent="0.2">
      <c r="A27" s="87" t="s">
        <v>121</v>
      </c>
      <c r="B27" s="87">
        <f>+protoc!D569</f>
        <v>0</v>
      </c>
    </row>
    <row r="29" spans="1:32" x14ac:dyDescent="0.2">
      <c r="A29" s="10" t="s">
        <v>122</v>
      </c>
    </row>
    <row r="30" spans="1:32" x14ac:dyDescent="0.2">
      <c r="A30" s="10" t="s">
        <v>123</v>
      </c>
      <c r="B30" s="10" t="s">
        <v>124</v>
      </c>
    </row>
    <row r="31" spans="1:32" ht="12.75" x14ac:dyDescent="0.2">
      <c r="A31" s="10" t="s">
        <v>125</v>
      </c>
      <c r="B31" s="10" t="s">
        <v>126</v>
      </c>
      <c r="J31" s="6"/>
    </row>
    <row r="32" spans="1:32" x14ac:dyDescent="0.2">
      <c r="A32" s="10" t="s">
        <v>127</v>
      </c>
      <c r="B32" s="10" t="s">
        <v>128</v>
      </c>
    </row>
    <row r="41" spans="2:2" x14ac:dyDescent="0.2">
      <c r="B41" s="10">
        <v>1</v>
      </c>
    </row>
  </sheetData>
  <mergeCells count="8">
    <mergeCell ref="E2:P2"/>
    <mergeCell ref="Y5:AF5"/>
    <mergeCell ref="A6:D6"/>
    <mergeCell ref="E6:H6"/>
    <mergeCell ref="I6:L6"/>
    <mergeCell ref="A5:L5"/>
    <mergeCell ref="Q5:X5"/>
    <mergeCell ref="M6:P6"/>
  </mergeCells>
  <phoneticPr fontId="0" type="noConversion"/>
  <pageMargins left="0.75" right="0.75" top="0.39370078740157483" bottom="1" header="0.51181102362204722" footer="0.51181102362204722"/>
  <pageSetup paperSize="9" scale="70" orientation="landscape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97"/>
  <sheetViews>
    <sheetView zoomScale="85" workbookViewId="0">
      <selection activeCell="L15" sqref="L15"/>
    </sheetView>
  </sheetViews>
  <sheetFormatPr baseColWidth="10" defaultColWidth="11.42578125" defaultRowHeight="12.75" x14ac:dyDescent="0.2"/>
  <cols>
    <col min="1" max="1" width="7.28515625" customWidth="1"/>
    <col min="2" max="4" width="6.7109375" customWidth="1"/>
    <col min="5" max="5" width="7.140625" customWidth="1"/>
    <col min="6" max="7" width="6.7109375" customWidth="1"/>
    <col min="8" max="8" width="7.140625" customWidth="1"/>
    <col min="9" max="11" width="6.7109375" customWidth="1"/>
    <col min="12" max="12" width="7.28515625" customWidth="1"/>
    <col min="13" max="13" width="7.42578125" customWidth="1"/>
    <col min="14" max="14" width="6.7109375" customWidth="1"/>
    <col min="15" max="15" width="7.28515625" customWidth="1"/>
    <col min="17" max="17" width="7.7109375" customWidth="1"/>
  </cols>
  <sheetData>
    <row r="2" spans="1:18" s="2" customFormat="1" ht="14.25" customHeight="1" x14ac:dyDescent="0.2">
      <c r="A2" s="184" t="s">
        <v>129</v>
      </c>
      <c r="B2" s="69"/>
      <c r="E2" s="68" t="s">
        <v>130</v>
      </c>
      <c r="F2" s="2" t="s">
        <v>61</v>
      </c>
      <c r="G2" s="2" t="s">
        <v>131</v>
      </c>
      <c r="H2" s="2" t="s">
        <v>132</v>
      </c>
      <c r="I2" s="2" t="s">
        <v>133</v>
      </c>
      <c r="J2" s="2" t="s">
        <v>134</v>
      </c>
      <c r="K2" s="2" t="s">
        <v>135</v>
      </c>
      <c r="L2" s="2" t="s">
        <v>136</v>
      </c>
      <c r="M2" s="2" t="s">
        <v>137</v>
      </c>
      <c r="N2" s="2" t="s">
        <v>111</v>
      </c>
      <c r="O2" s="182" t="s">
        <v>129</v>
      </c>
    </row>
    <row r="3" spans="1:18" s="2" customFormat="1" ht="15.75" customHeight="1" x14ac:dyDescent="0.2">
      <c r="A3" s="185"/>
      <c r="B3" s="60" t="s">
        <v>28</v>
      </c>
      <c r="C3" s="52" t="s">
        <v>36</v>
      </c>
      <c r="D3" s="52" t="s">
        <v>44</v>
      </c>
      <c r="E3" s="53">
        <v>1</v>
      </c>
      <c r="F3" s="52">
        <v>2</v>
      </c>
      <c r="G3" s="52">
        <v>3</v>
      </c>
      <c r="H3" s="52">
        <v>4</v>
      </c>
      <c r="I3" s="52">
        <v>5</v>
      </c>
      <c r="J3" s="52">
        <v>6</v>
      </c>
      <c r="K3" s="52">
        <v>7</v>
      </c>
      <c r="L3" s="52">
        <v>8</v>
      </c>
      <c r="M3" s="52">
        <v>9</v>
      </c>
      <c r="N3" s="52">
        <v>0</v>
      </c>
      <c r="O3" s="183"/>
    </row>
    <row r="4" spans="1:18" x14ac:dyDescent="0.2">
      <c r="A4">
        <v>120</v>
      </c>
      <c r="B4" s="54"/>
      <c r="C4" s="55">
        <v>28</v>
      </c>
      <c r="D4" s="55"/>
      <c r="E4" s="56">
        <v>44</v>
      </c>
      <c r="F4" s="76">
        <v>55</v>
      </c>
      <c r="G4" s="76">
        <v>50</v>
      </c>
      <c r="H4" s="55">
        <v>51</v>
      </c>
      <c r="I4" s="55"/>
      <c r="J4" s="76">
        <v>30</v>
      </c>
      <c r="K4" s="76">
        <v>60</v>
      </c>
      <c r="L4" s="55">
        <v>67</v>
      </c>
      <c r="M4" s="55">
        <v>43</v>
      </c>
      <c r="N4" s="57"/>
      <c r="O4">
        <v>120</v>
      </c>
    </row>
    <row r="5" spans="1:18" x14ac:dyDescent="0.2">
      <c r="A5">
        <v>119</v>
      </c>
      <c r="B5" s="47"/>
      <c r="C5" s="58">
        <v>27</v>
      </c>
      <c r="D5" s="58"/>
      <c r="E5" s="51">
        <v>43</v>
      </c>
      <c r="F5" s="58">
        <v>54</v>
      </c>
      <c r="G5" s="58">
        <v>49</v>
      </c>
      <c r="H5" s="58"/>
      <c r="I5" s="58"/>
      <c r="J5" s="58">
        <v>29</v>
      </c>
      <c r="K5" s="58">
        <v>59</v>
      </c>
      <c r="L5" s="58"/>
      <c r="M5" s="58"/>
      <c r="N5" s="59"/>
      <c r="O5">
        <v>119</v>
      </c>
      <c r="Q5" s="87" t="s">
        <v>28</v>
      </c>
      <c r="R5">
        <f>+'puntajes brutos - T'!C8</f>
        <v>65</v>
      </c>
    </row>
    <row r="6" spans="1:18" x14ac:dyDescent="0.2">
      <c r="A6">
        <v>118</v>
      </c>
      <c r="B6" s="47"/>
      <c r="C6" s="58"/>
      <c r="D6" s="58"/>
      <c r="E6" s="51"/>
      <c r="F6" s="58"/>
      <c r="G6" s="58"/>
      <c r="H6" s="58"/>
      <c r="I6" s="58"/>
      <c r="J6" s="58"/>
      <c r="K6" s="58"/>
      <c r="L6" s="58">
        <v>66</v>
      </c>
      <c r="M6" s="58"/>
      <c r="N6" s="59"/>
      <c r="O6">
        <v>118</v>
      </c>
      <c r="Q6" s="87" t="s">
        <v>36</v>
      </c>
      <c r="R6">
        <f>+'puntajes brutos - T'!C9</f>
        <v>42</v>
      </c>
    </row>
    <row r="7" spans="1:18" x14ac:dyDescent="0.2">
      <c r="A7">
        <v>117</v>
      </c>
      <c r="B7" s="47"/>
      <c r="C7" s="58"/>
      <c r="D7" s="58"/>
      <c r="E7" s="51"/>
      <c r="F7" s="58">
        <v>53</v>
      </c>
      <c r="G7" s="58"/>
      <c r="H7" s="83">
        <v>50</v>
      </c>
      <c r="I7" s="58"/>
      <c r="J7" s="58"/>
      <c r="K7" s="58">
        <v>58</v>
      </c>
      <c r="L7" s="83">
        <v>65</v>
      </c>
      <c r="M7" s="58">
        <v>42</v>
      </c>
      <c r="N7" s="59"/>
      <c r="O7">
        <v>117</v>
      </c>
      <c r="Q7" s="87" t="s">
        <v>44</v>
      </c>
      <c r="R7">
        <f>+'puntajes brutos - T'!C10</f>
        <v>58</v>
      </c>
    </row>
    <row r="8" spans="1:18" x14ac:dyDescent="0.2">
      <c r="A8">
        <v>116</v>
      </c>
      <c r="B8" s="47"/>
      <c r="C8" s="58">
        <v>26</v>
      </c>
      <c r="D8" s="58"/>
      <c r="E8" s="51">
        <v>42</v>
      </c>
      <c r="F8" s="58"/>
      <c r="G8" s="58">
        <v>48</v>
      </c>
      <c r="H8" s="58"/>
      <c r="I8" s="58"/>
      <c r="J8" s="58">
        <v>28</v>
      </c>
      <c r="K8" s="58"/>
      <c r="L8" s="58"/>
      <c r="M8" s="58"/>
      <c r="N8" s="59"/>
      <c r="O8">
        <v>116</v>
      </c>
      <c r="Q8" s="87" t="s">
        <v>53</v>
      </c>
      <c r="R8">
        <f>+'puntajes brutos - T'!C11</f>
        <v>45</v>
      </c>
    </row>
    <row r="9" spans="1:18" x14ac:dyDescent="0.2">
      <c r="A9">
        <v>115</v>
      </c>
      <c r="B9" s="47"/>
      <c r="C9" s="58"/>
      <c r="D9" s="58"/>
      <c r="E9" s="51"/>
      <c r="F9" s="58">
        <v>52</v>
      </c>
      <c r="G9" s="58"/>
      <c r="H9" s="58">
        <v>49</v>
      </c>
      <c r="I9" s="58"/>
      <c r="J9" s="58"/>
      <c r="K9" s="58">
        <v>57</v>
      </c>
      <c r="L9" s="58">
        <v>64</v>
      </c>
      <c r="M9" s="58"/>
      <c r="N9" s="59"/>
      <c r="O9">
        <v>115</v>
      </c>
      <c r="Q9" s="87" t="s">
        <v>61</v>
      </c>
      <c r="R9">
        <f>+'puntajes brutos - T'!C12</f>
        <v>50</v>
      </c>
    </row>
    <row r="10" spans="1:18" x14ac:dyDescent="0.2">
      <c r="A10">
        <v>114</v>
      </c>
      <c r="B10" s="47"/>
      <c r="C10" s="58"/>
      <c r="D10" s="58"/>
      <c r="E10" s="51">
        <v>41</v>
      </c>
      <c r="F10" s="58">
        <v>51</v>
      </c>
      <c r="G10" s="58">
        <v>47</v>
      </c>
      <c r="H10" s="58"/>
      <c r="I10" s="58"/>
      <c r="J10" s="58"/>
      <c r="K10" s="58"/>
      <c r="L10" s="58"/>
      <c r="M10" s="58">
        <v>41</v>
      </c>
      <c r="N10" s="59"/>
      <c r="O10">
        <v>114</v>
      </c>
      <c r="Q10" s="87" t="s">
        <v>69</v>
      </c>
      <c r="R10">
        <f>+'puntajes brutos - T'!C13</f>
        <v>42</v>
      </c>
    </row>
    <row r="11" spans="1:18" x14ac:dyDescent="0.2">
      <c r="A11">
        <v>113</v>
      </c>
      <c r="B11" s="47"/>
      <c r="C11" s="83">
        <v>25</v>
      </c>
      <c r="D11" s="58"/>
      <c r="E11" s="51"/>
      <c r="F11" s="58"/>
      <c r="G11" s="58"/>
      <c r="H11" s="58"/>
      <c r="I11" s="58"/>
      <c r="J11" s="58"/>
      <c r="K11" s="58">
        <v>56</v>
      </c>
      <c r="L11" s="58">
        <v>63</v>
      </c>
      <c r="M11" s="58"/>
      <c r="N11" s="59"/>
      <c r="O11">
        <v>113</v>
      </c>
      <c r="Q11" s="87" t="s">
        <v>75</v>
      </c>
      <c r="R11">
        <f>+'puntajes brutos - T'!C14</f>
        <v>42</v>
      </c>
    </row>
    <row r="12" spans="1:18" x14ac:dyDescent="0.2">
      <c r="A12">
        <v>112</v>
      </c>
      <c r="B12" s="47"/>
      <c r="C12" s="58"/>
      <c r="D12" s="58"/>
      <c r="E12" s="84">
        <v>40</v>
      </c>
      <c r="F12" s="83">
        <v>50</v>
      </c>
      <c r="G12" s="58"/>
      <c r="H12" s="58">
        <v>48</v>
      </c>
      <c r="I12" s="58"/>
      <c r="J12" s="58">
        <v>27</v>
      </c>
      <c r="K12" s="58"/>
      <c r="L12" s="58"/>
      <c r="M12" s="58"/>
      <c r="N12" s="59"/>
      <c r="O12">
        <v>112</v>
      </c>
      <c r="Q12" s="87" t="s">
        <v>81</v>
      </c>
      <c r="R12">
        <f>+'puntajes brutos - T'!C15</f>
        <v>46</v>
      </c>
    </row>
    <row r="13" spans="1:18" x14ac:dyDescent="0.2">
      <c r="A13">
        <v>111</v>
      </c>
      <c r="B13" s="47"/>
      <c r="C13" s="58"/>
      <c r="D13" s="58"/>
      <c r="E13" s="51"/>
      <c r="F13" s="58"/>
      <c r="G13" s="58">
        <v>46</v>
      </c>
      <c r="H13" s="58"/>
      <c r="I13" s="58"/>
      <c r="J13" s="58"/>
      <c r="K13" s="83">
        <v>55</v>
      </c>
      <c r="L13" s="58">
        <v>62</v>
      </c>
      <c r="M13" s="58"/>
      <c r="N13" s="59"/>
      <c r="O13">
        <v>111</v>
      </c>
      <c r="Q13" s="87" t="s">
        <v>86</v>
      </c>
      <c r="R13" t="str">
        <f>+'puntajes brutos - T'!C16</f>
        <v>xx</v>
      </c>
    </row>
    <row r="14" spans="1:18" x14ac:dyDescent="0.2">
      <c r="A14">
        <v>110</v>
      </c>
      <c r="B14" s="47"/>
      <c r="C14" s="58">
        <v>24</v>
      </c>
      <c r="D14" s="58"/>
      <c r="E14" s="51">
        <v>39</v>
      </c>
      <c r="F14" s="58">
        <v>49</v>
      </c>
      <c r="G14" s="58"/>
      <c r="H14" s="58">
        <v>47</v>
      </c>
      <c r="I14" s="58"/>
      <c r="J14" s="58"/>
      <c r="K14" s="58"/>
      <c r="L14" s="58">
        <v>61</v>
      </c>
      <c r="M14" s="83">
        <v>40</v>
      </c>
      <c r="N14" s="59"/>
      <c r="O14">
        <v>110</v>
      </c>
      <c r="Q14" s="87" t="s">
        <v>91</v>
      </c>
      <c r="R14">
        <f>+'puntajes brutos - T'!C17</f>
        <v>46</v>
      </c>
    </row>
    <row r="15" spans="1:18" x14ac:dyDescent="0.2">
      <c r="A15">
        <v>109</v>
      </c>
      <c r="B15" s="47"/>
      <c r="C15" s="58"/>
      <c r="D15" s="58"/>
      <c r="E15" s="51"/>
      <c r="F15" s="58"/>
      <c r="G15" s="83">
        <v>45</v>
      </c>
      <c r="H15" s="58"/>
      <c r="I15" s="58">
        <v>56</v>
      </c>
      <c r="J15" s="58"/>
      <c r="K15" s="58">
        <v>54</v>
      </c>
      <c r="L15" s="58"/>
      <c r="M15" s="58"/>
      <c r="N15" s="59"/>
      <c r="O15">
        <v>109</v>
      </c>
      <c r="Q15" s="87" t="s">
        <v>96</v>
      </c>
      <c r="R15">
        <f>+'puntajes brutos - T'!C18</f>
        <v>55</v>
      </c>
    </row>
    <row r="16" spans="1:18" x14ac:dyDescent="0.2">
      <c r="A16">
        <v>108</v>
      </c>
      <c r="B16" s="47"/>
      <c r="C16" s="58"/>
      <c r="D16" s="58"/>
      <c r="E16" s="51">
        <v>38</v>
      </c>
      <c r="F16" s="58">
        <v>48</v>
      </c>
      <c r="G16" s="58"/>
      <c r="H16" s="58"/>
      <c r="I16" s="58"/>
      <c r="J16" s="58">
        <v>26</v>
      </c>
      <c r="K16" s="58"/>
      <c r="L16" s="83">
        <v>60</v>
      </c>
      <c r="M16" s="58"/>
      <c r="N16" s="59"/>
      <c r="O16">
        <v>108</v>
      </c>
      <c r="Q16" s="87" t="s">
        <v>101</v>
      </c>
      <c r="R16">
        <f>+'puntajes brutos - T'!C19</f>
        <v>44</v>
      </c>
    </row>
    <row r="17" spans="1:18" x14ac:dyDescent="0.2">
      <c r="A17">
        <v>107</v>
      </c>
      <c r="B17" s="47"/>
      <c r="C17" s="58">
        <v>23</v>
      </c>
      <c r="D17" s="58"/>
      <c r="E17" s="51"/>
      <c r="F17" s="58"/>
      <c r="G17" s="58"/>
      <c r="H17" s="58">
        <v>46</v>
      </c>
      <c r="I17" s="83">
        <v>55</v>
      </c>
      <c r="J17" s="58"/>
      <c r="K17" s="58"/>
      <c r="L17" s="58"/>
      <c r="M17" s="58">
        <v>39</v>
      </c>
      <c r="N17" s="59"/>
      <c r="O17">
        <v>107</v>
      </c>
      <c r="Q17" s="87" t="s">
        <v>106</v>
      </c>
      <c r="R17">
        <f>+'puntajes brutos - T'!C20</f>
        <v>41</v>
      </c>
    </row>
    <row r="18" spans="1:18" x14ac:dyDescent="0.2">
      <c r="A18">
        <v>106</v>
      </c>
      <c r="B18" s="47"/>
      <c r="C18" s="58"/>
      <c r="D18" s="58"/>
      <c r="E18" s="51"/>
      <c r="F18" s="58">
        <v>47</v>
      </c>
      <c r="G18" s="58">
        <v>44</v>
      </c>
      <c r="H18" s="58"/>
      <c r="I18" s="58"/>
      <c r="J18" s="58"/>
      <c r="K18" s="58">
        <v>53</v>
      </c>
      <c r="L18" s="58">
        <v>59</v>
      </c>
      <c r="M18" s="58"/>
      <c r="N18" s="59"/>
      <c r="O18">
        <v>106</v>
      </c>
      <c r="Q18" s="87" t="s">
        <v>111</v>
      </c>
      <c r="R18">
        <f>+'puntajes brutos - T'!C21</f>
        <v>57</v>
      </c>
    </row>
    <row r="19" spans="1:18" x14ac:dyDescent="0.2">
      <c r="A19">
        <v>105</v>
      </c>
      <c r="B19" s="47"/>
      <c r="C19" s="58"/>
      <c r="D19" s="58"/>
      <c r="E19" s="51">
        <v>37</v>
      </c>
      <c r="F19" s="58"/>
      <c r="G19" s="58"/>
      <c r="H19" s="83">
        <v>45</v>
      </c>
      <c r="I19" s="58">
        <v>54</v>
      </c>
      <c r="J19" s="83">
        <v>25</v>
      </c>
      <c r="K19" s="58"/>
      <c r="L19" s="58">
        <v>58</v>
      </c>
      <c r="M19" s="58"/>
      <c r="N19" s="59"/>
      <c r="O19">
        <v>105</v>
      </c>
    </row>
    <row r="20" spans="1:18" x14ac:dyDescent="0.2">
      <c r="A20">
        <v>104</v>
      </c>
      <c r="B20" s="47"/>
      <c r="C20" s="58">
        <v>22</v>
      </c>
      <c r="D20" s="58"/>
      <c r="E20" s="51"/>
      <c r="F20" s="58">
        <v>46</v>
      </c>
      <c r="G20" s="58">
        <v>43</v>
      </c>
      <c r="H20" s="58"/>
      <c r="I20" s="58"/>
      <c r="J20" s="58"/>
      <c r="K20" s="58">
        <v>52</v>
      </c>
      <c r="L20" s="58"/>
      <c r="M20" s="58">
        <v>38</v>
      </c>
      <c r="N20" s="59"/>
      <c r="O20">
        <v>104</v>
      </c>
    </row>
    <row r="21" spans="1:18" x14ac:dyDescent="0.2">
      <c r="A21">
        <v>103</v>
      </c>
      <c r="B21" s="47"/>
      <c r="C21" s="58"/>
      <c r="D21" s="58"/>
      <c r="E21" s="51">
        <v>36</v>
      </c>
      <c r="F21" s="58"/>
      <c r="G21" s="58"/>
      <c r="H21" s="58"/>
      <c r="I21" s="58">
        <v>53</v>
      </c>
      <c r="J21" s="58"/>
      <c r="K21" s="58"/>
      <c r="L21" s="58">
        <v>57</v>
      </c>
      <c r="M21" s="58"/>
      <c r="N21" s="59"/>
      <c r="O21">
        <v>103</v>
      </c>
    </row>
    <row r="22" spans="1:18" x14ac:dyDescent="0.2">
      <c r="A22">
        <v>102</v>
      </c>
      <c r="B22" s="47"/>
      <c r="C22" s="58"/>
      <c r="D22" s="58"/>
      <c r="E22" s="51"/>
      <c r="F22" s="83">
        <v>45</v>
      </c>
      <c r="G22" s="58"/>
      <c r="H22" s="58">
        <v>44</v>
      </c>
      <c r="I22" s="58"/>
      <c r="J22" s="58"/>
      <c r="K22" s="58">
        <v>51</v>
      </c>
      <c r="L22" s="58"/>
      <c r="M22" s="58"/>
      <c r="N22" s="59"/>
      <c r="O22">
        <v>102</v>
      </c>
    </row>
    <row r="23" spans="1:18" x14ac:dyDescent="0.2">
      <c r="A23">
        <v>101</v>
      </c>
      <c r="B23" s="47"/>
      <c r="C23" s="58">
        <v>21</v>
      </c>
      <c r="D23" s="58"/>
      <c r="E23" s="84">
        <v>35</v>
      </c>
      <c r="F23" s="58"/>
      <c r="G23" s="58">
        <v>42</v>
      </c>
      <c r="H23" s="58"/>
      <c r="I23" s="58">
        <v>52</v>
      </c>
      <c r="J23" s="58">
        <v>24</v>
      </c>
      <c r="K23" s="58"/>
      <c r="L23" s="58">
        <v>56</v>
      </c>
      <c r="M23" s="58">
        <v>37</v>
      </c>
      <c r="N23" s="59"/>
      <c r="O23">
        <v>101</v>
      </c>
    </row>
    <row r="24" spans="1:18" x14ac:dyDescent="0.2">
      <c r="A24">
        <v>100</v>
      </c>
      <c r="B24" s="82">
        <v>15</v>
      </c>
      <c r="C24" s="58"/>
      <c r="D24" s="58"/>
      <c r="E24" s="51"/>
      <c r="F24" s="58">
        <v>44</v>
      </c>
      <c r="G24" s="58"/>
      <c r="H24" s="58">
        <v>43</v>
      </c>
      <c r="I24" s="58"/>
      <c r="J24" s="58"/>
      <c r="K24" s="83">
        <v>50</v>
      </c>
      <c r="L24" s="58"/>
      <c r="M24" s="58"/>
      <c r="N24" s="59">
        <v>69</v>
      </c>
      <c r="O24">
        <v>100</v>
      </c>
    </row>
    <row r="25" spans="1:18" x14ac:dyDescent="0.2">
      <c r="A25">
        <v>99</v>
      </c>
      <c r="B25" s="47"/>
      <c r="C25" s="58"/>
      <c r="D25" s="58"/>
      <c r="E25" s="51">
        <v>34</v>
      </c>
      <c r="F25" s="58"/>
      <c r="G25" s="58">
        <v>41</v>
      </c>
      <c r="H25" s="58"/>
      <c r="I25" s="58">
        <v>51</v>
      </c>
      <c r="J25" s="58"/>
      <c r="K25" s="58"/>
      <c r="L25" s="83">
        <v>55</v>
      </c>
      <c r="M25" s="58"/>
      <c r="N25" s="59">
        <v>68</v>
      </c>
      <c r="O25">
        <v>99</v>
      </c>
    </row>
    <row r="26" spans="1:18" x14ac:dyDescent="0.2">
      <c r="A26">
        <v>98</v>
      </c>
      <c r="B26" s="47"/>
      <c r="C26" s="83">
        <v>20</v>
      </c>
      <c r="D26" s="58"/>
      <c r="E26" s="51"/>
      <c r="F26" s="58">
        <v>43</v>
      </c>
      <c r="G26" s="58"/>
      <c r="H26" s="58"/>
      <c r="I26" s="58"/>
      <c r="J26" s="58"/>
      <c r="K26" s="58">
        <v>49</v>
      </c>
      <c r="L26" s="58">
        <v>54</v>
      </c>
      <c r="M26" s="58">
        <v>36</v>
      </c>
      <c r="N26" s="59">
        <v>67</v>
      </c>
      <c r="O26">
        <v>98</v>
      </c>
    </row>
    <row r="27" spans="1:18" x14ac:dyDescent="0.2">
      <c r="A27">
        <v>97</v>
      </c>
      <c r="B27" s="47"/>
      <c r="C27" s="58"/>
      <c r="D27" s="58"/>
      <c r="E27" s="51">
        <v>33</v>
      </c>
      <c r="F27" s="58">
        <v>42</v>
      </c>
      <c r="G27" s="83">
        <v>40</v>
      </c>
      <c r="H27" s="58">
        <v>42</v>
      </c>
      <c r="I27" s="83">
        <v>50</v>
      </c>
      <c r="J27" s="58">
        <v>23</v>
      </c>
      <c r="K27" s="58"/>
      <c r="L27" s="58"/>
      <c r="M27" s="58"/>
      <c r="N27" s="59">
        <v>66</v>
      </c>
      <c r="O27">
        <v>97</v>
      </c>
    </row>
    <row r="28" spans="1:18" x14ac:dyDescent="0.2">
      <c r="A28">
        <v>96</v>
      </c>
      <c r="B28" s="47">
        <v>14</v>
      </c>
      <c r="C28" s="58"/>
      <c r="D28" s="58"/>
      <c r="E28" s="51"/>
      <c r="F28" s="58"/>
      <c r="G28" s="58"/>
      <c r="H28" s="58"/>
      <c r="I28" s="58"/>
      <c r="J28" s="58"/>
      <c r="K28" s="58">
        <v>48</v>
      </c>
      <c r="L28" s="58">
        <v>53</v>
      </c>
      <c r="M28" s="58"/>
      <c r="N28" s="85">
        <v>65</v>
      </c>
      <c r="O28">
        <v>96</v>
      </c>
    </row>
    <row r="29" spans="1:18" x14ac:dyDescent="0.2">
      <c r="A29">
        <v>95</v>
      </c>
      <c r="B29" s="47"/>
      <c r="C29" s="58">
        <v>19</v>
      </c>
      <c r="D29" s="58"/>
      <c r="E29" s="51"/>
      <c r="F29" s="58">
        <v>41</v>
      </c>
      <c r="G29" s="58"/>
      <c r="H29" s="58">
        <v>41</v>
      </c>
      <c r="I29" s="58">
        <v>49</v>
      </c>
      <c r="J29" s="58"/>
      <c r="K29" s="58"/>
      <c r="L29" s="58"/>
      <c r="M29" s="58"/>
      <c r="N29" s="59"/>
      <c r="O29">
        <v>95</v>
      </c>
    </row>
    <row r="30" spans="1:18" x14ac:dyDescent="0.2">
      <c r="A30">
        <v>94</v>
      </c>
      <c r="B30" s="47"/>
      <c r="C30" s="58"/>
      <c r="D30" s="58"/>
      <c r="E30" s="51">
        <v>32</v>
      </c>
      <c r="F30" s="58"/>
      <c r="G30" s="72">
        <v>39</v>
      </c>
      <c r="H30" s="58"/>
      <c r="I30" s="58"/>
      <c r="J30" s="58">
        <v>22</v>
      </c>
      <c r="K30" s="58">
        <v>47</v>
      </c>
      <c r="L30" s="58">
        <v>52</v>
      </c>
      <c r="M30" s="83">
        <v>35</v>
      </c>
      <c r="N30" s="59">
        <v>64</v>
      </c>
      <c r="O30">
        <v>94</v>
      </c>
    </row>
    <row r="31" spans="1:18" x14ac:dyDescent="0.2">
      <c r="A31">
        <v>93</v>
      </c>
      <c r="B31" s="47"/>
      <c r="C31" s="58"/>
      <c r="D31" s="58"/>
      <c r="E31" s="51"/>
      <c r="F31" s="83">
        <v>40</v>
      </c>
      <c r="G31" s="58"/>
      <c r="H31" s="58"/>
      <c r="I31" s="58">
        <v>48</v>
      </c>
      <c r="J31" s="58"/>
      <c r="K31" s="58"/>
      <c r="L31" s="58">
        <v>51</v>
      </c>
      <c r="M31" s="58"/>
      <c r="N31" s="59">
        <v>63</v>
      </c>
      <c r="O31">
        <v>93</v>
      </c>
    </row>
    <row r="32" spans="1:18" x14ac:dyDescent="0.2">
      <c r="A32">
        <v>92</v>
      </c>
      <c r="B32" s="47"/>
      <c r="C32" s="58">
        <v>18</v>
      </c>
      <c r="D32" s="58"/>
      <c r="E32" s="51">
        <v>31</v>
      </c>
      <c r="F32" s="58"/>
      <c r="G32" s="58"/>
      <c r="H32" s="83">
        <v>40</v>
      </c>
      <c r="I32" s="58"/>
      <c r="J32" s="58"/>
      <c r="K32" s="58"/>
      <c r="L32" s="58"/>
      <c r="M32" s="58"/>
      <c r="N32" s="59">
        <v>62</v>
      </c>
      <c r="O32">
        <v>92</v>
      </c>
    </row>
    <row r="33" spans="1:15" x14ac:dyDescent="0.2">
      <c r="A33">
        <v>91</v>
      </c>
      <c r="B33" s="47">
        <v>13</v>
      </c>
      <c r="C33" s="58"/>
      <c r="D33" s="58"/>
      <c r="E33" s="51"/>
      <c r="F33" s="58">
        <v>39</v>
      </c>
      <c r="G33" s="58">
        <v>38</v>
      </c>
      <c r="H33" s="58"/>
      <c r="I33" s="58">
        <v>47</v>
      </c>
      <c r="J33" s="58"/>
      <c r="K33" s="58">
        <v>46</v>
      </c>
      <c r="L33" s="83">
        <v>50</v>
      </c>
      <c r="M33" s="58">
        <v>34</v>
      </c>
      <c r="N33" s="59">
        <v>61</v>
      </c>
      <c r="O33">
        <v>91</v>
      </c>
    </row>
    <row r="34" spans="1:15" x14ac:dyDescent="0.2">
      <c r="A34">
        <v>90</v>
      </c>
      <c r="B34" s="47"/>
      <c r="C34" s="58"/>
      <c r="D34" s="58"/>
      <c r="E34" s="84">
        <v>30</v>
      </c>
      <c r="F34" s="58"/>
      <c r="G34" s="58"/>
      <c r="H34" s="58">
        <v>39</v>
      </c>
      <c r="I34" s="58"/>
      <c r="J34" s="58">
        <v>21</v>
      </c>
      <c r="K34" s="83"/>
      <c r="L34" s="58"/>
      <c r="M34" s="58"/>
      <c r="N34" s="85">
        <v>60</v>
      </c>
      <c r="O34">
        <v>90</v>
      </c>
    </row>
    <row r="35" spans="1:15" x14ac:dyDescent="0.2">
      <c r="A35">
        <v>89</v>
      </c>
      <c r="B35" s="47"/>
      <c r="C35" s="58">
        <v>17</v>
      </c>
      <c r="D35" s="58"/>
      <c r="E35" s="51"/>
      <c r="F35" s="58">
        <v>38</v>
      </c>
      <c r="G35" s="58">
        <v>37</v>
      </c>
      <c r="H35" s="58"/>
      <c r="I35" s="58">
        <v>46</v>
      </c>
      <c r="J35" s="58"/>
      <c r="K35" s="83">
        <v>45</v>
      </c>
      <c r="L35" s="58">
        <v>49</v>
      </c>
      <c r="M35" s="58"/>
      <c r="N35" s="59">
        <v>59</v>
      </c>
      <c r="O35">
        <v>89</v>
      </c>
    </row>
    <row r="36" spans="1:15" x14ac:dyDescent="0.2">
      <c r="A36">
        <v>88</v>
      </c>
      <c r="B36" s="47"/>
      <c r="C36" s="58"/>
      <c r="D36" s="58"/>
      <c r="E36" s="51">
        <v>29</v>
      </c>
      <c r="F36" s="58"/>
      <c r="G36" s="58"/>
      <c r="H36" s="58"/>
      <c r="I36" s="58"/>
      <c r="J36" s="58"/>
      <c r="K36" s="58"/>
      <c r="L36" s="58"/>
      <c r="M36" s="58">
        <v>33</v>
      </c>
      <c r="N36" s="59"/>
      <c r="O36">
        <v>88</v>
      </c>
    </row>
    <row r="37" spans="1:15" x14ac:dyDescent="0.2">
      <c r="A37">
        <v>87</v>
      </c>
      <c r="B37" s="47">
        <v>12</v>
      </c>
      <c r="C37" s="58"/>
      <c r="D37" s="58"/>
      <c r="E37" s="51"/>
      <c r="F37" s="58">
        <v>37</v>
      </c>
      <c r="G37" s="58"/>
      <c r="H37" s="58">
        <v>38</v>
      </c>
      <c r="I37" s="83">
        <v>45</v>
      </c>
      <c r="J37" s="58"/>
      <c r="K37" s="58">
        <v>44</v>
      </c>
      <c r="L37" s="58">
        <v>48</v>
      </c>
      <c r="M37" s="58"/>
      <c r="N37" s="59">
        <v>58</v>
      </c>
      <c r="O37">
        <v>87</v>
      </c>
    </row>
    <row r="38" spans="1:15" x14ac:dyDescent="0.2">
      <c r="A38">
        <v>86</v>
      </c>
      <c r="B38" s="47"/>
      <c r="C38" s="58"/>
      <c r="D38" s="58"/>
      <c r="E38" s="51">
        <v>28</v>
      </c>
      <c r="F38" s="58"/>
      <c r="G38" s="58">
        <v>36</v>
      </c>
      <c r="H38" s="58"/>
      <c r="I38" s="58"/>
      <c r="J38" s="83">
        <v>20</v>
      </c>
      <c r="K38" s="58"/>
      <c r="L38" s="58">
        <v>47</v>
      </c>
      <c r="M38" s="58"/>
      <c r="N38" s="59">
        <v>57</v>
      </c>
      <c r="O38">
        <v>86</v>
      </c>
    </row>
    <row r="39" spans="1:15" x14ac:dyDescent="0.2">
      <c r="A39">
        <v>85</v>
      </c>
      <c r="B39" s="47"/>
      <c r="C39" s="58">
        <v>16</v>
      </c>
      <c r="D39" s="58"/>
      <c r="E39" s="51"/>
      <c r="F39" s="58">
        <v>36</v>
      </c>
      <c r="G39" s="58"/>
      <c r="H39" s="58"/>
      <c r="I39" s="58">
        <v>44</v>
      </c>
      <c r="J39" s="58"/>
      <c r="K39" s="58">
        <v>43</v>
      </c>
      <c r="L39" s="58"/>
      <c r="M39" s="58">
        <v>32</v>
      </c>
      <c r="N39" s="59">
        <v>56</v>
      </c>
      <c r="O39">
        <v>85</v>
      </c>
    </row>
    <row r="40" spans="1:15" x14ac:dyDescent="0.2">
      <c r="A40">
        <v>84</v>
      </c>
      <c r="B40" s="47"/>
      <c r="C40" s="58"/>
      <c r="D40" s="58"/>
      <c r="E40" s="51">
        <v>27</v>
      </c>
      <c r="F40" s="58"/>
      <c r="G40" s="83">
        <v>35</v>
      </c>
      <c r="H40" s="58">
        <v>37</v>
      </c>
      <c r="I40" s="58"/>
      <c r="J40" s="58"/>
      <c r="K40" s="58"/>
      <c r="L40" s="58">
        <v>46</v>
      </c>
      <c r="M40" s="58"/>
      <c r="N40" s="85">
        <v>55</v>
      </c>
      <c r="O40">
        <v>84</v>
      </c>
    </row>
    <row r="41" spans="1:15" x14ac:dyDescent="0.2">
      <c r="A41">
        <v>83</v>
      </c>
      <c r="B41" s="47">
        <v>11</v>
      </c>
      <c r="C41" s="58"/>
      <c r="D41" s="58"/>
      <c r="E41" s="51"/>
      <c r="F41" s="83">
        <v>35</v>
      </c>
      <c r="G41" s="58"/>
      <c r="H41" s="58"/>
      <c r="I41" s="58">
        <v>43</v>
      </c>
      <c r="J41" s="58">
        <v>19</v>
      </c>
      <c r="K41" s="58">
        <v>42</v>
      </c>
      <c r="L41" s="58"/>
      <c r="M41" s="58"/>
      <c r="N41" s="59">
        <v>54</v>
      </c>
      <c r="O41">
        <v>83</v>
      </c>
    </row>
    <row r="42" spans="1:15" x14ac:dyDescent="0.2">
      <c r="A42">
        <v>82</v>
      </c>
      <c r="B42" s="47"/>
      <c r="C42" s="83">
        <v>15</v>
      </c>
      <c r="D42" s="58"/>
      <c r="E42" s="51"/>
      <c r="F42" s="58"/>
      <c r="G42" s="58"/>
      <c r="H42" s="58">
        <v>36</v>
      </c>
      <c r="I42" s="58"/>
      <c r="J42" s="58"/>
      <c r="K42" s="58"/>
      <c r="L42" s="83">
        <v>45</v>
      </c>
      <c r="M42" s="58"/>
      <c r="N42" s="59">
        <v>53</v>
      </c>
      <c r="O42">
        <v>82</v>
      </c>
    </row>
    <row r="43" spans="1:15" x14ac:dyDescent="0.2">
      <c r="A43">
        <v>81</v>
      </c>
      <c r="B43" s="47"/>
      <c r="C43" s="58"/>
      <c r="D43" s="83">
        <v>30</v>
      </c>
      <c r="E43" s="51">
        <v>26</v>
      </c>
      <c r="F43" s="58">
        <v>34</v>
      </c>
      <c r="G43" s="58">
        <v>34</v>
      </c>
      <c r="H43" s="58"/>
      <c r="I43" s="58">
        <v>42</v>
      </c>
      <c r="J43" s="58"/>
      <c r="K43" s="58">
        <v>41</v>
      </c>
      <c r="L43" s="58">
        <v>44</v>
      </c>
      <c r="M43" s="58">
        <v>31</v>
      </c>
      <c r="N43" s="59"/>
      <c r="O43">
        <v>81</v>
      </c>
    </row>
    <row r="44" spans="1:15" x14ac:dyDescent="0.2">
      <c r="A44">
        <v>80</v>
      </c>
      <c r="B44" s="47"/>
      <c r="C44" s="58"/>
      <c r="D44" s="58"/>
      <c r="E44" s="51"/>
      <c r="F44" s="58">
        <v>33</v>
      </c>
      <c r="G44" s="58"/>
      <c r="H44" s="58"/>
      <c r="I44" s="58"/>
      <c r="J44" s="58"/>
      <c r="K44" s="58"/>
      <c r="L44" s="58"/>
      <c r="M44" s="58"/>
      <c r="N44" s="59">
        <v>52</v>
      </c>
      <c r="O44">
        <v>80</v>
      </c>
    </row>
    <row r="45" spans="1:15" x14ac:dyDescent="0.2">
      <c r="A45">
        <v>79</v>
      </c>
      <c r="B45" s="47"/>
      <c r="C45" s="58">
        <v>14</v>
      </c>
      <c r="D45" s="58">
        <v>29</v>
      </c>
      <c r="E45" s="84">
        <v>25</v>
      </c>
      <c r="F45" s="58"/>
      <c r="G45" s="58">
        <v>33</v>
      </c>
      <c r="H45" s="83">
        <v>35</v>
      </c>
      <c r="I45" s="58">
        <v>41</v>
      </c>
      <c r="J45" s="58">
        <v>18</v>
      </c>
      <c r="K45" s="83">
        <v>40</v>
      </c>
      <c r="L45" s="58">
        <v>43</v>
      </c>
      <c r="M45" s="58"/>
      <c r="N45" s="59">
        <v>51</v>
      </c>
      <c r="O45">
        <v>79</v>
      </c>
    </row>
    <row r="46" spans="1:15" x14ac:dyDescent="0.2">
      <c r="A46">
        <v>78</v>
      </c>
      <c r="B46" s="82">
        <v>10</v>
      </c>
      <c r="C46" s="58"/>
      <c r="D46" s="58"/>
      <c r="E46" s="51"/>
      <c r="F46" s="58">
        <v>32</v>
      </c>
      <c r="G46" s="58"/>
      <c r="H46" s="58"/>
      <c r="I46" s="83">
        <v>40</v>
      </c>
      <c r="J46" s="58"/>
      <c r="K46" s="58"/>
      <c r="L46" s="58"/>
      <c r="M46" s="83">
        <v>30</v>
      </c>
      <c r="N46" s="85">
        <v>50</v>
      </c>
      <c r="O46">
        <v>78</v>
      </c>
    </row>
    <row r="47" spans="1:15" x14ac:dyDescent="0.2">
      <c r="A47">
        <v>77</v>
      </c>
      <c r="B47" s="47"/>
      <c r="C47" s="58"/>
      <c r="D47" s="58">
        <v>28</v>
      </c>
      <c r="E47" s="51">
        <v>24</v>
      </c>
      <c r="F47" s="58"/>
      <c r="G47" s="58"/>
      <c r="H47" s="58">
        <v>34</v>
      </c>
      <c r="I47" s="58"/>
      <c r="J47" s="58"/>
      <c r="K47" s="58">
        <v>39</v>
      </c>
      <c r="L47" s="58">
        <v>42</v>
      </c>
      <c r="M47" s="58"/>
      <c r="N47" s="59">
        <v>49</v>
      </c>
      <c r="O47">
        <v>77</v>
      </c>
    </row>
    <row r="48" spans="1:15" x14ac:dyDescent="0.2">
      <c r="A48">
        <v>76</v>
      </c>
      <c r="B48" s="47"/>
      <c r="C48" s="58">
        <v>13</v>
      </c>
      <c r="D48" s="58"/>
      <c r="E48" s="51"/>
      <c r="F48" s="58">
        <v>31</v>
      </c>
      <c r="G48" s="58">
        <v>32</v>
      </c>
      <c r="H48" s="58"/>
      <c r="I48" s="58">
        <v>39</v>
      </c>
      <c r="J48" s="58"/>
      <c r="K48" s="58"/>
      <c r="L48" s="58"/>
      <c r="M48" s="58"/>
      <c r="N48" s="59">
        <v>48</v>
      </c>
      <c r="O48">
        <v>76</v>
      </c>
    </row>
    <row r="49" spans="1:15" x14ac:dyDescent="0.2">
      <c r="A49">
        <v>75</v>
      </c>
      <c r="B49" s="47"/>
      <c r="C49" s="58"/>
      <c r="D49" s="58">
        <v>27</v>
      </c>
      <c r="E49" s="51">
        <v>23</v>
      </c>
      <c r="F49" s="58"/>
      <c r="G49" s="58"/>
      <c r="H49" s="58"/>
      <c r="I49" s="58"/>
      <c r="J49" s="58">
        <v>17</v>
      </c>
      <c r="K49" s="58"/>
      <c r="L49" s="58">
        <v>41</v>
      </c>
      <c r="M49" s="58">
        <v>29</v>
      </c>
      <c r="N49" s="59">
        <v>47</v>
      </c>
      <c r="O49">
        <v>75</v>
      </c>
    </row>
    <row r="50" spans="1:15" x14ac:dyDescent="0.2">
      <c r="A50">
        <v>74</v>
      </c>
      <c r="B50" s="47">
        <v>9</v>
      </c>
      <c r="C50" s="58"/>
      <c r="D50" s="58"/>
      <c r="E50" s="51"/>
      <c r="F50" s="83">
        <v>30</v>
      </c>
      <c r="G50" s="58">
        <v>31</v>
      </c>
      <c r="H50" s="58">
        <v>33</v>
      </c>
      <c r="I50" s="58">
        <v>38</v>
      </c>
      <c r="J50" s="58"/>
      <c r="K50" s="58">
        <v>38</v>
      </c>
      <c r="L50" s="83">
        <v>40</v>
      </c>
      <c r="M50" s="58"/>
      <c r="N50" s="59"/>
      <c r="O50">
        <v>74</v>
      </c>
    </row>
    <row r="51" spans="1:15" x14ac:dyDescent="0.2">
      <c r="A51">
        <v>73</v>
      </c>
      <c r="B51" s="47"/>
      <c r="C51" s="58">
        <v>12</v>
      </c>
      <c r="D51" s="58"/>
      <c r="E51" s="51">
        <v>22</v>
      </c>
      <c r="F51" s="58"/>
      <c r="G51" s="58"/>
      <c r="H51" s="58"/>
      <c r="I51" s="58"/>
      <c r="J51" s="58"/>
      <c r="K51" s="58"/>
      <c r="L51" s="58"/>
      <c r="M51" s="58"/>
      <c r="N51" s="59">
        <v>46</v>
      </c>
      <c r="O51">
        <v>73</v>
      </c>
    </row>
    <row r="52" spans="1:15" x14ac:dyDescent="0.2">
      <c r="A52">
        <v>72</v>
      </c>
      <c r="B52" s="47"/>
      <c r="C52" s="58"/>
      <c r="D52" s="58">
        <v>26</v>
      </c>
      <c r="E52" s="51"/>
      <c r="F52" s="58">
        <v>29</v>
      </c>
      <c r="G52" s="58"/>
      <c r="H52" s="58">
        <v>32</v>
      </c>
      <c r="I52" s="58">
        <v>37</v>
      </c>
      <c r="J52" s="58">
        <v>16</v>
      </c>
      <c r="K52" s="58">
        <v>37</v>
      </c>
      <c r="L52" s="58">
        <v>39</v>
      </c>
      <c r="M52" s="58">
        <v>28</v>
      </c>
      <c r="N52" s="85">
        <v>45</v>
      </c>
      <c r="O52">
        <v>72</v>
      </c>
    </row>
    <row r="53" spans="1:15" x14ac:dyDescent="0.2">
      <c r="A53">
        <v>71</v>
      </c>
      <c r="B53" s="47"/>
      <c r="C53" s="58">
        <v>11</v>
      </c>
      <c r="D53" s="58"/>
      <c r="E53" s="51"/>
      <c r="F53" s="58"/>
      <c r="G53" s="83">
        <v>30</v>
      </c>
      <c r="H53" s="58"/>
      <c r="I53" s="58"/>
      <c r="J53" s="58"/>
      <c r="K53" s="58"/>
      <c r="L53" s="58"/>
      <c r="M53" s="58"/>
      <c r="N53" s="59">
        <v>44</v>
      </c>
      <c r="O53">
        <v>71</v>
      </c>
    </row>
    <row r="54" spans="1:15" x14ac:dyDescent="0.2">
      <c r="A54">
        <v>70</v>
      </c>
      <c r="B54" s="47">
        <v>8</v>
      </c>
      <c r="C54" s="58"/>
      <c r="D54" s="83">
        <v>25</v>
      </c>
      <c r="E54" s="51">
        <v>21</v>
      </c>
      <c r="F54" s="58">
        <v>28</v>
      </c>
      <c r="G54" s="58"/>
      <c r="H54" s="58"/>
      <c r="I54" s="58">
        <v>36</v>
      </c>
      <c r="J54" s="58"/>
      <c r="K54" s="58">
        <v>36</v>
      </c>
      <c r="L54" s="58">
        <v>38</v>
      </c>
      <c r="M54" s="58"/>
      <c r="N54" s="59">
        <v>43</v>
      </c>
      <c r="O54">
        <v>70</v>
      </c>
    </row>
    <row r="55" spans="1:15" x14ac:dyDescent="0.2">
      <c r="A55">
        <v>69</v>
      </c>
      <c r="B55" s="47"/>
      <c r="C55" s="58"/>
      <c r="D55" s="58"/>
      <c r="E55" s="51"/>
      <c r="F55" s="58"/>
      <c r="G55" s="58">
        <v>29</v>
      </c>
      <c r="H55" s="58">
        <v>31</v>
      </c>
      <c r="I55" s="58"/>
      <c r="J55" s="58"/>
      <c r="K55" s="58"/>
      <c r="L55" s="58">
        <v>37</v>
      </c>
      <c r="M55" s="58">
        <v>27</v>
      </c>
      <c r="N55" s="59">
        <v>42</v>
      </c>
      <c r="O55">
        <v>69</v>
      </c>
    </row>
    <row r="56" spans="1:15" x14ac:dyDescent="0.2">
      <c r="A56">
        <v>68</v>
      </c>
      <c r="B56" s="47"/>
      <c r="C56" s="58"/>
      <c r="D56" s="58">
        <v>24</v>
      </c>
      <c r="E56" s="84">
        <v>20</v>
      </c>
      <c r="F56" s="58">
        <v>27</v>
      </c>
      <c r="G56" s="58"/>
      <c r="H56" s="58"/>
      <c r="I56" s="83">
        <v>35</v>
      </c>
      <c r="J56" s="83">
        <v>15</v>
      </c>
      <c r="K56" s="83">
        <v>35</v>
      </c>
      <c r="L56" s="58"/>
      <c r="M56" s="58"/>
      <c r="N56" s="59">
        <v>41</v>
      </c>
      <c r="O56">
        <v>68</v>
      </c>
    </row>
    <row r="57" spans="1:15" x14ac:dyDescent="0.2">
      <c r="A57">
        <v>67</v>
      </c>
      <c r="B57" s="47"/>
      <c r="C57" s="83">
        <v>10</v>
      </c>
      <c r="D57" s="58"/>
      <c r="E57" s="51"/>
      <c r="F57" s="58"/>
      <c r="G57" s="58"/>
      <c r="H57" s="83">
        <v>30</v>
      </c>
      <c r="I57" s="58"/>
      <c r="J57" s="58"/>
      <c r="K57" s="58"/>
      <c r="L57" s="58">
        <v>36</v>
      </c>
      <c r="M57" s="58"/>
      <c r="N57" s="59"/>
      <c r="O57">
        <v>67</v>
      </c>
    </row>
    <row r="58" spans="1:15" x14ac:dyDescent="0.2">
      <c r="A58">
        <v>66</v>
      </c>
      <c r="B58" s="47"/>
      <c r="C58" s="58"/>
      <c r="D58" s="58">
        <v>23</v>
      </c>
      <c r="E58" s="51">
        <v>19</v>
      </c>
      <c r="F58" s="58">
        <v>26</v>
      </c>
      <c r="G58" s="58">
        <v>28</v>
      </c>
      <c r="H58" s="58"/>
      <c r="I58" s="58">
        <v>34</v>
      </c>
      <c r="J58" s="58"/>
      <c r="K58" s="58">
        <v>34</v>
      </c>
      <c r="L58" s="58"/>
      <c r="M58" s="58"/>
      <c r="N58" s="85">
        <v>40</v>
      </c>
      <c r="O58">
        <v>66</v>
      </c>
    </row>
    <row r="59" spans="1:15" x14ac:dyDescent="0.2">
      <c r="A59">
        <v>65</v>
      </c>
      <c r="B59" s="47">
        <v>7</v>
      </c>
      <c r="C59" s="58"/>
      <c r="D59" s="58"/>
      <c r="E59" s="51"/>
      <c r="F59" s="58"/>
      <c r="G59" s="58"/>
      <c r="H59" s="58"/>
      <c r="I59" s="58"/>
      <c r="J59" s="58"/>
      <c r="K59" s="58"/>
      <c r="L59" s="83">
        <v>35</v>
      </c>
      <c r="M59" s="58">
        <v>26</v>
      </c>
      <c r="N59" s="59">
        <v>39</v>
      </c>
      <c r="O59">
        <v>65</v>
      </c>
    </row>
    <row r="60" spans="1:15" x14ac:dyDescent="0.2">
      <c r="A60">
        <v>64</v>
      </c>
      <c r="B60" s="47"/>
      <c r="C60" s="58">
        <v>9</v>
      </c>
      <c r="D60" s="58">
        <v>22</v>
      </c>
      <c r="E60" s="51">
        <v>18</v>
      </c>
      <c r="F60" s="83">
        <v>25</v>
      </c>
      <c r="G60" s="58">
        <v>27</v>
      </c>
      <c r="H60" s="58">
        <v>29</v>
      </c>
      <c r="I60" s="58">
        <v>33</v>
      </c>
      <c r="J60" s="58">
        <v>14</v>
      </c>
      <c r="K60" s="58">
        <v>33</v>
      </c>
      <c r="L60" s="58"/>
      <c r="M60" s="58"/>
      <c r="N60" s="59">
        <v>38</v>
      </c>
      <c r="O60">
        <v>64</v>
      </c>
    </row>
    <row r="61" spans="1:15" x14ac:dyDescent="0.2">
      <c r="A61">
        <v>63</v>
      </c>
      <c r="B61" s="47"/>
      <c r="C61" s="58"/>
      <c r="D61" s="58"/>
      <c r="E61" s="51"/>
      <c r="F61" s="58"/>
      <c r="G61" s="58"/>
      <c r="H61" s="58"/>
      <c r="I61" s="58"/>
      <c r="J61" s="58"/>
      <c r="K61" s="58"/>
      <c r="L61" s="58">
        <v>34</v>
      </c>
      <c r="M61" s="58"/>
      <c r="N61" s="59">
        <v>37</v>
      </c>
      <c r="O61">
        <v>63</v>
      </c>
    </row>
    <row r="62" spans="1:15" x14ac:dyDescent="0.2">
      <c r="A62">
        <v>62</v>
      </c>
      <c r="B62" s="47"/>
      <c r="C62" s="58">
        <v>8</v>
      </c>
      <c r="D62" s="58">
        <v>21</v>
      </c>
      <c r="E62" s="51">
        <v>17</v>
      </c>
      <c r="F62" s="58">
        <v>24</v>
      </c>
      <c r="G62" s="58"/>
      <c r="H62" s="58">
        <v>28</v>
      </c>
      <c r="I62" s="58">
        <v>32</v>
      </c>
      <c r="J62" s="58"/>
      <c r="K62" s="58">
        <v>32</v>
      </c>
      <c r="L62" s="58">
        <v>33</v>
      </c>
      <c r="M62" s="83">
        <v>25</v>
      </c>
      <c r="N62" s="59">
        <v>36</v>
      </c>
      <c r="O62">
        <v>62</v>
      </c>
    </row>
    <row r="63" spans="1:15" x14ac:dyDescent="0.2">
      <c r="A63">
        <v>61</v>
      </c>
      <c r="B63" s="47">
        <v>6</v>
      </c>
      <c r="C63" s="58"/>
      <c r="D63" s="58"/>
      <c r="E63" s="51"/>
      <c r="F63" s="58">
        <v>23</v>
      </c>
      <c r="G63" s="58">
        <v>26</v>
      </c>
      <c r="H63" s="58"/>
      <c r="I63" s="58"/>
      <c r="J63" s="58">
        <v>13</v>
      </c>
      <c r="K63" s="58"/>
      <c r="L63" s="58"/>
      <c r="M63" s="58"/>
      <c r="N63" s="85">
        <v>35</v>
      </c>
      <c r="O63">
        <v>61</v>
      </c>
    </row>
    <row r="64" spans="1:15" x14ac:dyDescent="0.2">
      <c r="A64">
        <v>60</v>
      </c>
      <c r="B64" s="47"/>
      <c r="C64" s="58"/>
      <c r="D64" s="83">
        <v>20</v>
      </c>
      <c r="E64" s="51"/>
      <c r="F64" s="58"/>
      <c r="G64" s="58"/>
      <c r="H64" s="58"/>
      <c r="I64" s="58">
        <v>31</v>
      </c>
      <c r="J64" s="58"/>
      <c r="K64" s="58"/>
      <c r="L64" s="58">
        <v>32</v>
      </c>
      <c r="M64" s="58"/>
      <c r="N64" s="59"/>
      <c r="O64">
        <v>60</v>
      </c>
    </row>
    <row r="65" spans="1:15" x14ac:dyDescent="0.2">
      <c r="A65">
        <v>59</v>
      </c>
      <c r="B65" s="47"/>
      <c r="C65" s="58"/>
      <c r="D65" s="58"/>
      <c r="E65" s="51">
        <v>16</v>
      </c>
      <c r="F65" s="58">
        <v>22</v>
      </c>
      <c r="G65" s="83">
        <v>25</v>
      </c>
      <c r="H65" s="58">
        <v>27</v>
      </c>
      <c r="I65" s="58"/>
      <c r="J65" s="58"/>
      <c r="K65" s="58">
        <v>31</v>
      </c>
      <c r="L65" s="58"/>
      <c r="M65" s="58">
        <v>24</v>
      </c>
      <c r="N65" s="59">
        <v>34</v>
      </c>
      <c r="O65">
        <v>59</v>
      </c>
    </row>
    <row r="66" spans="1:15" x14ac:dyDescent="0.2">
      <c r="A66">
        <v>58</v>
      </c>
      <c r="B66" s="47"/>
      <c r="C66" s="58">
        <v>7</v>
      </c>
      <c r="D66" s="58">
        <v>19</v>
      </c>
      <c r="E66" s="51"/>
      <c r="F66" s="58"/>
      <c r="G66" s="58"/>
      <c r="H66" s="58"/>
      <c r="I66" s="83">
        <v>30</v>
      </c>
      <c r="J66" s="58"/>
      <c r="K66" s="58"/>
      <c r="L66" s="58">
        <v>31</v>
      </c>
      <c r="M66" s="58"/>
      <c r="N66" s="59">
        <v>33</v>
      </c>
      <c r="O66">
        <v>58</v>
      </c>
    </row>
    <row r="67" spans="1:15" x14ac:dyDescent="0.2">
      <c r="A67">
        <v>57</v>
      </c>
      <c r="B67" s="47"/>
      <c r="C67" s="58"/>
      <c r="D67" s="58"/>
      <c r="E67" s="84">
        <v>15</v>
      </c>
      <c r="F67" s="58">
        <v>21</v>
      </c>
      <c r="G67" s="58">
        <v>24</v>
      </c>
      <c r="H67" s="58">
        <v>26</v>
      </c>
      <c r="I67" s="58"/>
      <c r="J67" s="58">
        <v>12</v>
      </c>
      <c r="K67" s="83">
        <v>30</v>
      </c>
      <c r="L67" s="58"/>
      <c r="M67" s="58"/>
      <c r="N67" s="59">
        <v>32</v>
      </c>
      <c r="O67">
        <v>57</v>
      </c>
    </row>
    <row r="68" spans="1:15" x14ac:dyDescent="0.2">
      <c r="A68">
        <v>56</v>
      </c>
      <c r="B68" s="82">
        <v>5</v>
      </c>
      <c r="C68" s="58"/>
      <c r="D68" s="58">
        <v>18</v>
      </c>
      <c r="E68" s="51"/>
      <c r="F68" s="58"/>
      <c r="G68" s="58"/>
      <c r="H68" s="58"/>
      <c r="I68" s="58">
        <v>29</v>
      </c>
      <c r="J68" s="58"/>
      <c r="K68" s="58"/>
      <c r="L68" s="83">
        <v>30</v>
      </c>
      <c r="M68" s="58">
        <v>23</v>
      </c>
      <c r="N68" s="59">
        <v>31</v>
      </c>
      <c r="O68">
        <v>56</v>
      </c>
    </row>
    <row r="69" spans="1:15" x14ac:dyDescent="0.2">
      <c r="A69">
        <v>55</v>
      </c>
      <c r="B69" s="47"/>
      <c r="C69" s="58">
        <v>6</v>
      </c>
      <c r="D69" s="58"/>
      <c r="E69" s="51"/>
      <c r="F69" s="58"/>
      <c r="G69" s="58"/>
      <c r="H69" s="58"/>
      <c r="I69" s="58"/>
      <c r="J69" s="58"/>
      <c r="K69" s="58">
        <v>29</v>
      </c>
      <c r="L69" s="58">
        <v>29</v>
      </c>
      <c r="M69" s="58"/>
      <c r="N69" s="85">
        <v>30</v>
      </c>
      <c r="O69">
        <v>55</v>
      </c>
    </row>
    <row r="70" spans="1:15" x14ac:dyDescent="0.2">
      <c r="A70">
        <v>54</v>
      </c>
      <c r="B70" s="47"/>
      <c r="C70" s="58"/>
      <c r="D70" s="58">
        <v>17</v>
      </c>
      <c r="E70" s="51">
        <v>14</v>
      </c>
      <c r="F70" s="83">
        <v>20</v>
      </c>
      <c r="G70" s="58">
        <v>23</v>
      </c>
      <c r="H70" s="83">
        <v>25</v>
      </c>
      <c r="I70" s="58">
        <v>28</v>
      </c>
      <c r="J70" s="58"/>
      <c r="K70" s="58"/>
      <c r="L70" s="58"/>
      <c r="M70" s="58"/>
      <c r="N70" s="59">
        <v>29</v>
      </c>
      <c r="O70">
        <v>54</v>
      </c>
    </row>
    <row r="71" spans="1:15" x14ac:dyDescent="0.2">
      <c r="A71">
        <v>53</v>
      </c>
      <c r="B71" s="47"/>
      <c r="C71" s="58"/>
      <c r="D71" s="58"/>
      <c r="E71" s="51"/>
      <c r="F71" s="58"/>
      <c r="G71" s="58"/>
      <c r="H71" s="58"/>
      <c r="I71" s="58"/>
      <c r="J71" s="58">
        <v>11</v>
      </c>
      <c r="K71" s="58">
        <v>28</v>
      </c>
      <c r="L71" s="58">
        <v>28</v>
      </c>
      <c r="M71" s="58">
        <v>22</v>
      </c>
      <c r="N71" s="59"/>
      <c r="O71">
        <v>53</v>
      </c>
    </row>
    <row r="72" spans="1:15" x14ac:dyDescent="0.2">
      <c r="A72">
        <v>52</v>
      </c>
      <c r="B72" s="47">
        <v>4</v>
      </c>
      <c r="C72" s="58"/>
      <c r="D72" s="58"/>
      <c r="E72" s="51"/>
      <c r="F72" s="58">
        <v>19</v>
      </c>
      <c r="G72" s="58">
        <v>22</v>
      </c>
      <c r="H72" s="58">
        <v>24</v>
      </c>
      <c r="I72" s="58">
        <v>27</v>
      </c>
      <c r="J72" s="58"/>
      <c r="K72" s="58"/>
      <c r="L72" s="58"/>
      <c r="M72" s="58"/>
      <c r="N72" s="59">
        <v>28</v>
      </c>
      <c r="O72">
        <v>52</v>
      </c>
    </row>
    <row r="73" spans="1:15" x14ac:dyDescent="0.2">
      <c r="A73">
        <v>51</v>
      </c>
      <c r="B73" s="47"/>
      <c r="C73" s="83">
        <v>5</v>
      </c>
      <c r="D73" s="58">
        <v>16</v>
      </c>
      <c r="E73" s="51">
        <v>13</v>
      </c>
      <c r="F73" s="58"/>
      <c r="G73" s="58"/>
      <c r="H73" s="58"/>
      <c r="I73" s="58"/>
      <c r="J73" s="58"/>
      <c r="K73" s="58">
        <v>27</v>
      </c>
      <c r="L73" s="58">
        <v>27</v>
      </c>
      <c r="M73" s="58">
        <v>21</v>
      </c>
      <c r="N73" s="59">
        <v>27</v>
      </c>
      <c r="O73">
        <v>51</v>
      </c>
    </row>
    <row r="74" spans="1:15" x14ac:dyDescent="0.2">
      <c r="A74">
        <v>50</v>
      </c>
      <c r="B74" s="47"/>
      <c r="C74" s="58"/>
      <c r="D74" s="58"/>
      <c r="E74" s="51"/>
      <c r="F74" s="58">
        <v>18</v>
      </c>
      <c r="G74" s="58">
        <v>21</v>
      </c>
      <c r="H74" s="58">
        <v>23</v>
      </c>
      <c r="I74" s="58">
        <v>26</v>
      </c>
      <c r="J74" s="58"/>
      <c r="K74" s="58"/>
      <c r="L74" s="58"/>
      <c r="M74" s="58"/>
      <c r="N74" s="59">
        <v>26</v>
      </c>
      <c r="O74">
        <v>50</v>
      </c>
    </row>
    <row r="75" spans="1:15" x14ac:dyDescent="0.2">
      <c r="A75">
        <v>49</v>
      </c>
      <c r="B75" s="47"/>
      <c r="C75" s="58"/>
      <c r="D75" s="83">
        <v>15</v>
      </c>
      <c r="E75" s="51"/>
      <c r="F75" s="58"/>
      <c r="G75" s="58"/>
      <c r="H75" s="58"/>
      <c r="I75" s="58"/>
      <c r="J75" s="83">
        <v>10</v>
      </c>
      <c r="K75" s="58">
        <v>26</v>
      </c>
      <c r="L75" s="58">
        <v>26</v>
      </c>
      <c r="M75" s="83">
        <v>20</v>
      </c>
      <c r="N75" s="85">
        <v>25</v>
      </c>
      <c r="O75">
        <v>49</v>
      </c>
    </row>
    <row r="76" spans="1:15" x14ac:dyDescent="0.2">
      <c r="A76">
        <v>48</v>
      </c>
      <c r="B76" s="47">
        <v>3</v>
      </c>
      <c r="C76" s="58">
        <v>4</v>
      </c>
      <c r="D76" s="58"/>
      <c r="E76" s="51">
        <v>12</v>
      </c>
      <c r="F76" s="58"/>
      <c r="G76" s="58"/>
      <c r="H76" s="58">
        <v>22</v>
      </c>
      <c r="I76" s="83">
        <v>25</v>
      </c>
      <c r="J76" s="58"/>
      <c r="K76" s="58"/>
      <c r="L76" s="58"/>
      <c r="M76" s="58"/>
      <c r="N76" s="59">
        <v>24</v>
      </c>
      <c r="O76">
        <v>48</v>
      </c>
    </row>
    <row r="77" spans="1:15" x14ac:dyDescent="0.2">
      <c r="A77">
        <v>47</v>
      </c>
      <c r="B77" s="47"/>
      <c r="C77" s="58"/>
      <c r="D77" s="58">
        <v>14</v>
      </c>
      <c r="E77" s="51"/>
      <c r="F77" s="58">
        <v>17</v>
      </c>
      <c r="G77" s="83">
        <v>20</v>
      </c>
      <c r="H77" s="58"/>
      <c r="I77" s="58"/>
      <c r="J77" s="58"/>
      <c r="K77" s="83">
        <v>25</v>
      </c>
      <c r="L77" s="83">
        <v>25</v>
      </c>
      <c r="M77" s="58">
        <v>19</v>
      </c>
      <c r="N77" s="59">
        <v>23</v>
      </c>
      <c r="O77">
        <v>47</v>
      </c>
    </row>
    <row r="78" spans="1:15" x14ac:dyDescent="0.2">
      <c r="A78">
        <v>46</v>
      </c>
      <c r="B78" s="47"/>
      <c r="C78" s="58"/>
      <c r="D78" s="58"/>
      <c r="E78" s="51"/>
      <c r="F78" s="58"/>
      <c r="G78" s="58"/>
      <c r="H78" s="58">
        <v>21</v>
      </c>
      <c r="I78" s="58">
        <v>24</v>
      </c>
      <c r="J78" s="58">
        <v>9</v>
      </c>
      <c r="K78" s="58"/>
      <c r="L78" s="58"/>
      <c r="M78" s="58"/>
      <c r="N78" s="59"/>
      <c r="O78">
        <v>46</v>
      </c>
    </row>
    <row r="79" spans="1:15" x14ac:dyDescent="0.2">
      <c r="A79">
        <v>45</v>
      </c>
      <c r="B79" s="47"/>
      <c r="C79" s="58">
        <v>3</v>
      </c>
      <c r="D79" s="58">
        <v>13</v>
      </c>
      <c r="E79" s="51">
        <v>11</v>
      </c>
      <c r="F79" s="58">
        <v>16</v>
      </c>
      <c r="G79" s="58">
        <v>19</v>
      </c>
      <c r="H79" s="58"/>
      <c r="I79" s="58"/>
      <c r="J79" s="58"/>
      <c r="K79" s="58"/>
      <c r="L79" s="58">
        <v>24</v>
      </c>
      <c r="M79" s="58">
        <v>18</v>
      </c>
      <c r="N79" s="59">
        <v>22</v>
      </c>
      <c r="O79">
        <v>45</v>
      </c>
    </row>
    <row r="80" spans="1:15" x14ac:dyDescent="0.2">
      <c r="A80">
        <v>44</v>
      </c>
      <c r="B80" s="47"/>
      <c r="C80" s="58"/>
      <c r="D80" s="58"/>
      <c r="E80" s="51"/>
      <c r="F80" s="58"/>
      <c r="G80" s="58"/>
      <c r="H80" s="83">
        <v>20</v>
      </c>
      <c r="I80" s="58">
        <v>23</v>
      </c>
      <c r="J80" s="58"/>
      <c r="K80" s="58">
        <v>24</v>
      </c>
      <c r="L80" s="58">
        <v>23</v>
      </c>
      <c r="M80" s="58"/>
      <c r="N80" s="59">
        <v>21</v>
      </c>
      <c r="O80">
        <v>44</v>
      </c>
    </row>
    <row r="81" spans="1:15" x14ac:dyDescent="0.2">
      <c r="A81">
        <v>43</v>
      </c>
      <c r="B81" s="47">
        <v>2</v>
      </c>
      <c r="C81" s="58"/>
      <c r="D81" s="58">
        <v>12</v>
      </c>
      <c r="E81" s="51"/>
      <c r="F81" s="58"/>
      <c r="G81" s="58">
        <v>18</v>
      </c>
      <c r="H81" s="58"/>
      <c r="I81" s="58"/>
      <c r="J81" s="58"/>
      <c r="K81" s="58">
        <v>23</v>
      </c>
      <c r="L81" s="58"/>
      <c r="M81" s="58">
        <v>17</v>
      </c>
      <c r="N81" s="85">
        <v>20</v>
      </c>
      <c r="O81">
        <v>43</v>
      </c>
    </row>
    <row r="82" spans="1:15" x14ac:dyDescent="0.2">
      <c r="A82">
        <v>42</v>
      </c>
      <c r="B82" s="47"/>
      <c r="C82" s="58">
        <v>2</v>
      </c>
      <c r="D82" s="58"/>
      <c r="E82" s="84">
        <v>10</v>
      </c>
      <c r="F82" s="83">
        <v>15</v>
      </c>
      <c r="G82" s="58">
        <v>17</v>
      </c>
      <c r="H82" s="58">
        <v>19</v>
      </c>
      <c r="I82" s="58">
        <v>22</v>
      </c>
      <c r="J82" s="58">
        <v>8</v>
      </c>
      <c r="K82" s="58"/>
      <c r="L82" s="58">
        <v>22</v>
      </c>
      <c r="M82" s="58"/>
      <c r="N82" s="59">
        <v>19</v>
      </c>
      <c r="O82">
        <v>42</v>
      </c>
    </row>
    <row r="83" spans="1:15" x14ac:dyDescent="0.2">
      <c r="A83">
        <v>41</v>
      </c>
      <c r="B83" s="47"/>
      <c r="C83" s="58"/>
      <c r="D83" s="58">
        <v>11</v>
      </c>
      <c r="E83" s="51"/>
      <c r="F83" s="58"/>
      <c r="G83" s="58"/>
      <c r="H83" s="58"/>
      <c r="I83" s="58"/>
      <c r="J83" s="58"/>
      <c r="K83" s="58">
        <v>22</v>
      </c>
      <c r="L83" s="58"/>
      <c r="M83" s="58">
        <v>16</v>
      </c>
      <c r="N83" s="59">
        <v>18</v>
      </c>
      <c r="O83">
        <v>41</v>
      </c>
    </row>
    <row r="84" spans="1:15" x14ac:dyDescent="0.2">
      <c r="A84">
        <v>40</v>
      </c>
      <c r="B84" s="47"/>
      <c r="C84" s="58"/>
      <c r="D84" s="58"/>
      <c r="E84" s="51"/>
      <c r="F84" s="58">
        <v>14</v>
      </c>
      <c r="G84" s="58">
        <v>16</v>
      </c>
      <c r="H84" s="58">
        <v>18</v>
      </c>
      <c r="I84" s="58">
        <v>21</v>
      </c>
      <c r="J84" s="58"/>
      <c r="K84" s="58"/>
      <c r="L84" s="58">
        <v>21</v>
      </c>
      <c r="M84" s="58"/>
      <c r="N84" s="59">
        <v>17</v>
      </c>
      <c r="O84">
        <v>40</v>
      </c>
    </row>
    <row r="85" spans="1:15" x14ac:dyDescent="0.2">
      <c r="A85">
        <v>39</v>
      </c>
      <c r="B85" s="47">
        <v>1</v>
      </c>
      <c r="C85" s="58">
        <v>1</v>
      </c>
      <c r="D85" s="83">
        <v>10</v>
      </c>
      <c r="E85" s="51">
        <v>9</v>
      </c>
      <c r="F85" s="58"/>
      <c r="G85" s="58"/>
      <c r="H85" s="58">
        <v>17</v>
      </c>
      <c r="I85" s="58"/>
      <c r="J85" s="58">
        <v>7</v>
      </c>
      <c r="K85" s="58">
        <v>21</v>
      </c>
      <c r="L85" s="83">
        <v>20</v>
      </c>
      <c r="M85" s="83">
        <v>15</v>
      </c>
      <c r="N85" s="59"/>
      <c r="O85">
        <v>39</v>
      </c>
    </row>
    <row r="86" spans="1:15" x14ac:dyDescent="0.2">
      <c r="A86">
        <v>38</v>
      </c>
      <c r="B86" s="47"/>
      <c r="C86" s="58"/>
      <c r="D86" s="58"/>
      <c r="E86" s="51"/>
      <c r="F86" s="58">
        <v>13</v>
      </c>
      <c r="G86" s="83">
        <v>15</v>
      </c>
      <c r="H86" s="58"/>
      <c r="I86" s="83">
        <v>20</v>
      </c>
      <c r="J86" s="58"/>
      <c r="K86" s="58"/>
      <c r="L86" s="58"/>
      <c r="M86" s="58">
        <v>14</v>
      </c>
      <c r="N86" s="59">
        <v>16</v>
      </c>
      <c r="O86">
        <v>38</v>
      </c>
    </row>
    <row r="87" spans="1:15" x14ac:dyDescent="0.2">
      <c r="A87">
        <v>37</v>
      </c>
      <c r="B87" s="47"/>
      <c r="C87" s="58"/>
      <c r="D87" s="58">
        <v>9</v>
      </c>
      <c r="E87" s="51">
        <v>8</v>
      </c>
      <c r="F87" s="58"/>
      <c r="G87" s="58">
        <v>14</v>
      </c>
      <c r="H87" s="58">
        <v>16</v>
      </c>
      <c r="I87" s="58"/>
      <c r="J87" s="58">
        <v>6</v>
      </c>
      <c r="K87" s="83">
        <v>20</v>
      </c>
      <c r="L87" s="58">
        <v>19</v>
      </c>
      <c r="M87" s="58"/>
      <c r="N87" s="85">
        <v>15</v>
      </c>
      <c r="O87">
        <v>37</v>
      </c>
    </row>
    <row r="88" spans="1:15" x14ac:dyDescent="0.2">
      <c r="A88">
        <v>36</v>
      </c>
      <c r="B88" s="47"/>
      <c r="C88" s="83">
        <v>0</v>
      </c>
      <c r="D88" s="58"/>
      <c r="E88" s="51"/>
      <c r="F88" s="58">
        <v>12</v>
      </c>
      <c r="G88" s="58"/>
      <c r="H88" s="58"/>
      <c r="I88" s="58">
        <v>19</v>
      </c>
      <c r="J88" s="58"/>
      <c r="K88" s="58">
        <v>19</v>
      </c>
      <c r="L88" s="58">
        <v>18</v>
      </c>
      <c r="M88" s="58">
        <v>13</v>
      </c>
      <c r="N88" s="59">
        <v>14</v>
      </c>
      <c r="O88">
        <v>36</v>
      </c>
    </row>
    <row r="89" spans="1:15" x14ac:dyDescent="0.2">
      <c r="A89">
        <v>35</v>
      </c>
      <c r="B89" s="82">
        <v>0</v>
      </c>
      <c r="C89" s="58"/>
      <c r="D89" s="58">
        <v>8</v>
      </c>
      <c r="E89" s="51">
        <v>7</v>
      </c>
      <c r="F89" s="58"/>
      <c r="G89" s="58">
        <v>13</v>
      </c>
      <c r="H89" s="83">
        <v>15</v>
      </c>
      <c r="I89" s="58"/>
      <c r="J89" s="58"/>
      <c r="K89" s="58"/>
      <c r="L89" s="58">
        <v>17</v>
      </c>
      <c r="M89" s="58">
        <v>12</v>
      </c>
      <c r="N89" s="59">
        <v>13</v>
      </c>
      <c r="O89">
        <v>35</v>
      </c>
    </row>
    <row r="90" spans="1:15" x14ac:dyDescent="0.2">
      <c r="A90">
        <v>34</v>
      </c>
      <c r="B90" s="47"/>
      <c r="C90" s="58"/>
      <c r="D90" s="58"/>
      <c r="E90" s="51"/>
      <c r="F90" s="58">
        <v>11</v>
      </c>
      <c r="G90" s="58">
        <v>12</v>
      </c>
      <c r="H90" s="58">
        <v>14</v>
      </c>
      <c r="I90" s="58">
        <v>18</v>
      </c>
      <c r="J90" s="83">
        <v>5</v>
      </c>
      <c r="K90" s="58">
        <v>18</v>
      </c>
      <c r="L90" s="58">
        <v>16</v>
      </c>
      <c r="M90" s="58"/>
      <c r="N90" s="59">
        <v>12</v>
      </c>
      <c r="O90">
        <v>34</v>
      </c>
    </row>
    <row r="91" spans="1:15" x14ac:dyDescent="0.2">
      <c r="A91">
        <v>33</v>
      </c>
      <c r="B91" s="47"/>
      <c r="C91" s="58"/>
      <c r="D91" s="58">
        <v>7</v>
      </c>
      <c r="E91" s="51">
        <v>6</v>
      </c>
      <c r="F91" s="58"/>
      <c r="G91" s="58">
        <v>11</v>
      </c>
      <c r="H91" s="58">
        <v>13</v>
      </c>
      <c r="I91" s="58"/>
      <c r="J91" s="58"/>
      <c r="K91" s="58">
        <v>17</v>
      </c>
      <c r="L91" s="83">
        <v>15</v>
      </c>
      <c r="M91" s="58">
        <v>11</v>
      </c>
      <c r="N91" s="59">
        <v>11</v>
      </c>
      <c r="O91">
        <v>33</v>
      </c>
    </row>
    <row r="92" spans="1:15" x14ac:dyDescent="0.2">
      <c r="A92">
        <v>32</v>
      </c>
      <c r="B92" s="47"/>
      <c r="C92" s="58"/>
      <c r="D92" s="58"/>
      <c r="E92" s="84">
        <v>5</v>
      </c>
      <c r="F92" s="83">
        <v>10</v>
      </c>
      <c r="G92" s="83">
        <v>10</v>
      </c>
      <c r="H92" s="58"/>
      <c r="I92" s="58">
        <v>17</v>
      </c>
      <c r="J92" s="58">
        <v>4</v>
      </c>
      <c r="K92" s="58">
        <v>16</v>
      </c>
      <c r="L92" s="58">
        <v>14</v>
      </c>
      <c r="M92" s="58"/>
      <c r="N92" s="59"/>
      <c r="O92">
        <v>32</v>
      </c>
    </row>
    <row r="93" spans="1:15" x14ac:dyDescent="0.2">
      <c r="A93">
        <v>31</v>
      </c>
      <c r="B93" s="47"/>
      <c r="C93" s="58"/>
      <c r="D93" s="58"/>
      <c r="E93" s="51">
        <v>4</v>
      </c>
      <c r="F93" s="58"/>
      <c r="G93" s="58">
        <v>9</v>
      </c>
      <c r="H93" s="58">
        <v>12</v>
      </c>
      <c r="I93" s="58"/>
      <c r="J93" s="58">
        <v>3</v>
      </c>
      <c r="K93" s="83">
        <v>15</v>
      </c>
      <c r="L93" s="58">
        <v>13</v>
      </c>
      <c r="M93" s="83">
        <v>10</v>
      </c>
      <c r="N93" s="85">
        <v>10</v>
      </c>
      <c r="O93">
        <v>31</v>
      </c>
    </row>
    <row r="94" spans="1:15" x14ac:dyDescent="0.2">
      <c r="A94">
        <v>30</v>
      </c>
      <c r="B94" s="47"/>
      <c r="C94" s="58"/>
      <c r="D94" s="58">
        <v>6</v>
      </c>
      <c r="E94" s="51">
        <v>3</v>
      </c>
      <c r="F94" s="58">
        <v>9</v>
      </c>
      <c r="G94" s="58">
        <v>8</v>
      </c>
      <c r="H94" s="58">
        <v>11</v>
      </c>
      <c r="I94" s="58">
        <v>16</v>
      </c>
      <c r="J94" s="58">
        <v>2</v>
      </c>
      <c r="K94" s="58">
        <v>14</v>
      </c>
      <c r="L94" s="58">
        <v>12</v>
      </c>
      <c r="M94" s="58">
        <v>9</v>
      </c>
      <c r="N94" s="59">
        <v>9</v>
      </c>
      <c r="O94">
        <v>30</v>
      </c>
    </row>
    <row r="95" spans="1:15" x14ac:dyDescent="0.2">
      <c r="B95" s="47"/>
      <c r="C95" s="58"/>
      <c r="D95" s="58"/>
      <c r="E95" s="51"/>
      <c r="F95" s="58"/>
      <c r="G95" s="58"/>
      <c r="H95" s="58"/>
      <c r="I95" s="58"/>
      <c r="J95" s="58"/>
      <c r="K95" s="58"/>
      <c r="L95" s="58"/>
      <c r="M95" s="58"/>
      <c r="N95" s="59"/>
    </row>
    <row r="96" spans="1:15" s="2" customFormat="1" ht="15.75" customHeight="1" x14ac:dyDescent="0.2">
      <c r="A96" s="187" t="s">
        <v>129</v>
      </c>
      <c r="B96" s="186" t="s">
        <v>28</v>
      </c>
      <c r="C96" s="189" t="s">
        <v>36</v>
      </c>
      <c r="D96" s="190" t="s">
        <v>44</v>
      </c>
      <c r="E96" s="65">
        <v>1</v>
      </c>
      <c r="F96" s="62">
        <v>2</v>
      </c>
      <c r="G96" s="62">
        <v>3</v>
      </c>
      <c r="H96" s="62">
        <v>4</v>
      </c>
      <c r="I96" s="62">
        <v>5</v>
      </c>
      <c r="J96" s="62">
        <v>6</v>
      </c>
      <c r="K96" s="62">
        <v>7</v>
      </c>
      <c r="L96" s="62">
        <v>8</v>
      </c>
      <c r="M96" s="62">
        <v>9</v>
      </c>
      <c r="N96" s="62">
        <v>0</v>
      </c>
      <c r="O96" s="186" t="s">
        <v>129</v>
      </c>
    </row>
    <row r="97" spans="1:15" ht="15.75" customHeight="1" x14ac:dyDescent="0.2">
      <c r="A97" s="188"/>
      <c r="B97" s="182"/>
      <c r="C97" s="184"/>
      <c r="D97" s="191"/>
      <c r="E97" s="68" t="s">
        <v>130</v>
      </c>
      <c r="F97" s="2" t="s">
        <v>61</v>
      </c>
      <c r="G97" s="2" t="s">
        <v>131</v>
      </c>
      <c r="H97" s="2" t="s">
        <v>132</v>
      </c>
      <c r="I97" s="2" t="s">
        <v>133</v>
      </c>
      <c r="J97" s="2" t="s">
        <v>134</v>
      </c>
      <c r="K97" s="2" t="s">
        <v>135</v>
      </c>
      <c r="L97" s="2" t="s">
        <v>136</v>
      </c>
      <c r="M97" s="2" t="s">
        <v>137</v>
      </c>
      <c r="N97" s="2" t="s">
        <v>111</v>
      </c>
      <c r="O97" s="182"/>
    </row>
  </sheetData>
  <mergeCells count="7">
    <mergeCell ref="O2:O3"/>
    <mergeCell ref="A2:A3"/>
    <mergeCell ref="O96:O97"/>
    <mergeCell ref="A96:A97"/>
    <mergeCell ref="B96:B97"/>
    <mergeCell ref="C96:C97"/>
    <mergeCell ref="D96:D97"/>
  </mergeCells>
  <phoneticPr fontId="0" type="noConversion"/>
  <pageMargins left="0.75" right="0.75" top="1" bottom="1" header="0" footer="0"/>
  <pageSetup paperSize="9" scale="65" orientation="portrait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97"/>
  <sheetViews>
    <sheetView topLeftCell="A22" zoomScale="85" workbookViewId="0">
      <selection activeCell="M77" sqref="M77"/>
    </sheetView>
  </sheetViews>
  <sheetFormatPr baseColWidth="10" defaultColWidth="11.42578125" defaultRowHeight="12.75" x14ac:dyDescent="0.2"/>
  <cols>
    <col min="1" max="1" width="8.42578125" style="70" customWidth="1"/>
    <col min="2" max="4" width="5.85546875" style="70" customWidth="1"/>
    <col min="5" max="5" width="6.7109375" style="70" customWidth="1"/>
    <col min="6" max="8" width="6.28515625" style="70" customWidth="1"/>
    <col min="9" max="9" width="6.42578125" style="70" customWidth="1"/>
    <col min="10" max="14" width="6.28515625" style="70" customWidth="1"/>
    <col min="15" max="15" width="7.85546875" style="70" customWidth="1"/>
    <col min="16" max="16" width="7" style="70" customWidth="1"/>
    <col min="17" max="17" width="7.28515625" style="70" customWidth="1"/>
    <col min="18" max="18" width="7.5703125" style="70" customWidth="1"/>
    <col min="19" max="16384" width="11.42578125" style="70"/>
  </cols>
  <sheetData>
    <row r="2" spans="1:18" s="2" customFormat="1" x14ac:dyDescent="0.2">
      <c r="A2" s="184" t="s">
        <v>138</v>
      </c>
      <c r="B2" s="192" t="s">
        <v>28</v>
      </c>
      <c r="C2" s="194" t="s">
        <v>36</v>
      </c>
      <c r="D2" s="196" t="s">
        <v>44</v>
      </c>
      <c r="E2" s="68" t="s">
        <v>139</v>
      </c>
      <c r="F2" s="2" t="s">
        <v>61</v>
      </c>
      <c r="G2" s="2" t="s">
        <v>131</v>
      </c>
      <c r="H2" s="77" t="s">
        <v>132</v>
      </c>
      <c r="I2" s="77" t="s">
        <v>133</v>
      </c>
      <c r="J2" s="77" t="s">
        <v>134</v>
      </c>
      <c r="K2" s="77" t="s">
        <v>135</v>
      </c>
      <c r="L2" s="77" t="s">
        <v>136</v>
      </c>
      <c r="M2" s="77" t="s">
        <v>137</v>
      </c>
      <c r="N2" s="77" t="s">
        <v>140</v>
      </c>
      <c r="O2" s="182" t="s">
        <v>129</v>
      </c>
      <c r="Q2" s="88"/>
    </row>
    <row r="3" spans="1:18" s="2" customFormat="1" x14ac:dyDescent="0.2">
      <c r="A3" s="185"/>
      <c r="B3" s="193"/>
      <c r="C3" s="195"/>
      <c r="D3" s="197"/>
      <c r="E3" s="53">
        <v>1</v>
      </c>
      <c r="F3" s="52">
        <v>2</v>
      </c>
      <c r="G3" s="52">
        <v>3</v>
      </c>
      <c r="H3" s="52">
        <v>4</v>
      </c>
      <c r="I3" s="52">
        <v>5</v>
      </c>
      <c r="J3" s="52">
        <v>6</v>
      </c>
      <c r="K3" s="52">
        <v>7</v>
      </c>
      <c r="L3" s="52">
        <v>8</v>
      </c>
      <c r="M3" s="52">
        <v>9</v>
      </c>
      <c r="N3" s="52">
        <v>0</v>
      </c>
      <c r="O3" s="183"/>
      <c r="Q3" s="88"/>
    </row>
    <row r="4" spans="1:18" x14ac:dyDescent="0.2">
      <c r="A4" s="70">
        <v>120</v>
      </c>
      <c r="B4" s="71"/>
      <c r="C4" s="72"/>
      <c r="D4" s="72"/>
      <c r="E4" s="73">
        <v>46</v>
      </c>
      <c r="F4" s="72">
        <v>53</v>
      </c>
      <c r="G4" s="72">
        <v>52</v>
      </c>
      <c r="H4" s="83">
        <v>50</v>
      </c>
      <c r="I4" s="72">
        <v>7</v>
      </c>
      <c r="J4" s="83">
        <v>30</v>
      </c>
      <c r="K4" s="72">
        <v>66</v>
      </c>
      <c r="L4" s="72">
        <v>73</v>
      </c>
      <c r="M4" s="72">
        <v>44</v>
      </c>
      <c r="N4" s="74"/>
      <c r="O4" s="70">
        <v>120</v>
      </c>
    </row>
    <row r="5" spans="1:18" x14ac:dyDescent="0.2">
      <c r="A5" s="70">
        <f>+A4-1</f>
        <v>119</v>
      </c>
      <c r="B5" s="71"/>
      <c r="C5" s="72"/>
      <c r="D5" s="72"/>
      <c r="E5" s="73"/>
      <c r="F5" s="72"/>
      <c r="G5" s="72"/>
      <c r="H5" s="72"/>
      <c r="I5" s="72"/>
      <c r="J5" s="72"/>
      <c r="K5" s="83">
        <v>65</v>
      </c>
      <c r="L5" s="72">
        <v>72</v>
      </c>
      <c r="M5" s="72"/>
      <c r="N5" s="74"/>
      <c r="O5" s="70">
        <f>+O4-1</f>
        <v>119</v>
      </c>
      <c r="Q5" s="87" t="s">
        <v>28</v>
      </c>
      <c r="R5" s="70">
        <f>+'puntajes brutos - T'!D8</f>
        <v>66</v>
      </c>
    </row>
    <row r="6" spans="1:18" x14ac:dyDescent="0.2">
      <c r="A6" s="70">
        <f t="shared" ref="A6:A69" si="0">+A5-1</f>
        <v>118</v>
      </c>
      <c r="B6" s="71"/>
      <c r="C6" s="72"/>
      <c r="D6" s="72"/>
      <c r="E6" s="84">
        <v>45</v>
      </c>
      <c r="F6" s="72">
        <v>52</v>
      </c>
      <c r="G6" s="72">
        <v>51</v>
      </c>
      <c r="H6" s="79">
        <v>49</v>
      </c>
      <c r="I6" s="72">
        <v>8</v>
      </c>
      <c r="J6" s="72">
        <v>29</v>
      </c>
      <c r="K6" s="72"/>
      <c r="L6" s="72">
        <v>71</v>
      </c>
      <c r="M6" s="72">
        <v>43</v>
      </c>
      <c r="N6" s="74"/>
      <c r="O6" s="70">
        <f t="shared" ref="O6:O69" si="1">+O5-1</f>
        <v>118</v>
      </c>
      <c r="Q6" s="87" t="s">
        <v>36</v>
      </c>
      <c r="R6" s="70">
        <f>+'puntajes brutos - T'!D9</f>
        <v>44</v>
      </c>
    </row>
    <row r="7" spans="1:18" x14ac:dyDescent="0.2">
      <c r="A7" s="70">
        <f t="shared" si="0"/>
        <v>117</v>
      </c>
      <c r="B7" s="71"/>
      <c r="C7" s="72"/>
      <c r="D7" s="72"/>
      <c r="E7" s="73"/>
      <c r="F7" s="72"/>
      <c r="G7" s="72"/>
      <c r="H7" s="72"/>
      <c r="I7" s="72"/>
      <c r="J7" s="72"/>
      <c r="K7" s="72">
        <v>64</v>
      </c>
      <c r="L7" s="72"/>
      <c r="M7" s="72"/>
      <c r="N7" s="74"/>
      <c r="O7" s="70">
        <f t="shared" si="1"/>
        <v>117</v>
      </c>
      <c r="Q7" s="87" t="s">
        <v>44</v>
      </c>
      <c r="R7" s="70">
        <f>+'puntajes brutos - T'!D10</f>
        <v>59</v>
      </c>
    </row>
    <row r="8" spans="1:18" x14ac:dyDescent="0.2">
      <c r="A8" s="70">
        <f t="shared" si="0"/>
        <v>116</v>
      </c>
      <c r="B8" s="71"/>
      <c r="C8" s="72">
        <v>23</v>
      </c>
      <c r="D8" s="72"/>
      <c r="E8" s="73">
        <v>44</v>
      </c>
      <c r="F8" s="72">
        <v>51</v>
      </c>
      <c r="G8" s="72"/>
      <c r="H8" s="72"/>
      <c r="I8" s="72">
        <v>9</v>
      </c>
      <c r="J8" s="72"/>
      <c r="K8" s="72"/>
      <c r="L8" s="83">
        <v>70</v>
      </c>
      <c r="M8" s="72"/>
      <c r="N8" s="74"/>
      <c r="O8" s="70">
        <f t="shared" si="1"/>
        <v>116</v>
      </c>
      <c r="Q8" s="87" t="s">
        <v>53</v>
      </c>
      <c r="R8" s="70">
        <f>+'puntajes brutos - T'!D11</f>
        <v>43</v>
      </c>
    </row>
    <row r="9" spans="1:18" x14ac:dyDescent="0.2">
      <c r="A9" s="70">
        <f t="shared" si="0"/>
        <v>115</v>
      </c>
      <c r="B9" s="71"/>
      <c r="C9" s="72"/>
      <c r="D9" s="72"/>
      <c r="E9" s="73"/>
      <c r="F9" s="72"/>
      <c r="G9" s="83">
        <v>50</v>
      </c>
      <c r="H9" s="72">
        <v>48</v>
      </c>
      <c r="I9" s="72"/>
      <c r="J9" s="72"/>
      <c r="K9" s="72">
        <v>63</v>
      </c>
      <c r="L9" s="72">
        <v>69</v>
      </c>
      <c r="M9" s="72">
        <v>42</v>
      </c>
      <c r="N9" s="74"/>
      <c r="O9" s="70">
        <f t="shared" si="1"/>
        <v>115</v>
      </c>
      <c r="Q9" s="87" t="s">
        <v>61</v>
      </c>
      <c r="R9" s="70">
        <f>+'puntajes brutos - T'!D12</f>
        <v>46</v>
      </c>
    </row>
    <row r="10" spans="1:18" x14ac:dyDescent="0.2">
      <c r="A10" s="70">
        <f t="shared" si="0"/>
        <v>114</v>
      </c>
      <c r="B10" s="71"/>
      <c r="C10" s="72"/>
      <c r="D10" s="72"/>
      <c r="E10" s="73"/>
      <c r="F10" s="83">
        <v>50</v>
      </c>
      <c r="G10" s="72"/>
      <c r="H10" s="72"/>
      <c r="I10" s="83">
        <v>10</v>
      </c>
      <c r="J10" s="72">
        <v>28</v>
      </c>
      <c r="K10" s="72">
        <v>62</v>
      </c>
      <c r="L10" s="72"/>
      <c r="M10" s="72"/>
      <c r="N10" s="74"/>
      <c r="O10" s="70">
        <f t="shared" si="1"/>
        <v>114</v>
      </c>
      <c r="Q10" s="87" t="s">
        <v>69</v>
      </c>
      <c r="R10" s="70">
        <f>+'puntajes brutos - T'!D13</f>
        <v>39</v>
      </c>
    </row>
    <row r="11" spans="1:18" x14ac:dyDescent="0.2">
      <c r="A11" s="70">
        <f t="shared" si="0"/>
        <v>113</v>
      </c>
      <c r="B11" s="71"/>
      <c r="C11" s="72">
        <v>22</v>
      </c>
      <c r="D11" s="72"/>
      <c r="E11" s="73">
        <v>43</v>
      </c>
      <c r="F11" s="72"/>
      <c r="G11" s="72">
        <v>49</v>
      </c>
      <c r="H11" s="79">
        <v>47</v>
      </c>
      <c r="I11" s="72"/>
      <c r="J11" s="72"/>
      <c r="K11" s="72"/>
      <c r="L11" s="72">
        <v>68</v>
      </c>
      <c r="M11" s="72"/>
      <c r="N11" s="74"/>
      <c r="O11" s="70">
        <f t="shared" si="1"/>
        <v>113</v>
      </c>
      <c r="Q11" s="87" t="s">
        <v>75</v>
      </c>
      <c r="R11" s="70">
        <f>+'puntajes brutos - T'!D14</f>
        <v>43</v>
      </c>
    </row>
    <row r="12" spans="1:18" x14ac:dyDescent="0.2">
      <c r="A12" s="70">
        <f t="shared" si="0"/>
        <v>112</v>
      </c>
      <c r="B12" s="71"/>
      <c r="C12" s="72"/>
      <c r="D12" s="72"/>
      <c r="E12" s="73"/>
      <c r="F12" s="72">
        <v>49</v>
      </c>
      <c r="G12" s="72"/>
      <c r="H12" s="72"/>
      <c r="I12" s="72"/>
      <c r="J12" s="72"/>
      <c r="K12" s="72">
        <v>61</v>
      </c>
      <c r="L12" s="72">
        <v>67</v>
      </c>
      <c r="M12" s="72">
        <v>41</v>
      </c>
      <c r="N12" s="74"/>
      <c r="O12" s="70">
        <f t="shared" si="1"/>
        <v>112</v>
      </c>
      <c r="Q12" s="87" t="s">
        <v>81</v>
      </c>
      <c r="R12" s="70" t="str">
        <f>+'puntajes brutos - T'!D15</f>
        <v>xx</v>
      </c>
    </row>
    <row r="13" spans="1:18" x14ac:dyDescent="0.2">
      <c r="A13" s="70">
        <f t="shared" si="0"/>
        <v>111</v>
      </c>
      <c r="B13" s="71"/>
      <c r="C13" s="72"/>
      <c r="D13" s="72"/>
      <c r="E13" s="73">
        <v>42</v>
      </c>
      <c r="F13" s="72"/>
      <c r="G13" s="72">
        <v>48</v>
      </c>
      <c r="H13" s="72"/>
      <c r="I13" s="72">
        <v>11</v>
      </c>
      <c r="J13" s="72">
        <v>27</v>
      </c>
      <c r="K13" s="72"/>
      <c r="L13" s="72">
        <v>66</v>
      </c>
      <c r="M13" s="72"/>
      <c r="N13" s="74"/>
      <c r="O13" s="70">
        <f t="shared" si="1"/>
        <v>111</v>
      </c>
      <c r="Q13" s="87" t="s">
        <v>86</v>
      </c>
      <c r="R13" s="70">
        <f>+'puntajes brutos - T'!D16</f>
        <v>69</v>
      </c>
    </row>
    <row r="14" spans="1:18" x14ac:dyDescent="0.2">
      <c r="A14" s="70">
        <f t="shared" si="0"/>
        <v>110</v>
      </c>
      <c r="B14" s="71"/>
      <c r="C14" s="72"/>
      <c r="D14" s="72"/>
      <c r="E14" s="73"/>
      <c r="F14" s="72"/>
      <c r="G14" s="72"/>
      <c r="H14" s="72">
        <v>46</v>
      </c>
      <c r="I14" s="72"/>
      <c r="J14" s="72"/>
      <c r="K14" s="83">
        <v>60</v>
      </c>
      <c r="L14" s="72"/>
      <c r="M14" s="72"/>
      <c r="N14" s="74"/>
      <c r="O14" s="70">
        <f t="shared" si="1"/>
        <v>110</v>
      </c>
      <c r="Q14" s="87" t="s">
        <v>91</v>
      </c>
      <c r="R14" s="70">
        <f>+'puntajes brutos - T'!D17</f>
        <v>45</v>
      </c>
    </row>
    <row r="15" spans="1:18" x14ac:dyDescent="0.2">
      <c r="A15" s="70">
        <f t="shared" si="0"/>
        <v>109</v>
      </c>
      <c r="B15" s="71"/>
      <c r="C15" s="72">
        <v>21</v>
      </c>
      <c r="D15" s="72"/>
      <c r="E15" s="73">
        <v>41</v>
      </c>
      <c r="F15" s="72">
        <v>48</v>
      </c>
      <c r="G15" s="72"/>
      <c r="H15" s="72"/>
      <c r="I15" s="72">
        <v>12</v>
      </c>
      <c r="J15" s="72"/>
      <c r="K15" s="72"/>
      <c r="L15" s="83">
        <v>65</v>
      </c>
      <c r="M15" s="83">
        <v>40</v>
      </c>
      <c r="N15" s="74"/>
      <c r="O15" s="70">
        <f t="shared" si="1"/>
        <v>109</v>
      </c>
      <c r="Q15" s="87" t="s">
        <v>96</v>
      </c>
      <c r="R15" s="70">
        <f>+'puntajes brutos - T'!D18</f>
        <v>53</v>
      </c>
    </row>
    <row r="16" spans="1:18" x14ac:dyDescent="0.2">
      <c r="A16" s="70">
        <f t="shared" si="0"/>
        <v>108</v>
      </c>
      <c r="B16" s="71"/>
      <c r="C16" s="72"/>
      <c r="D16" s="72"/>
      <c r="E16" s="73"/>
      <c r="F16" s="72"/>
      <c r="G16" s="72">
        <v>47</v>
      </c>
      <c r="H16" s="72"/>
      <c r="I16" s="72"/>
      <c r="J16" s="72"/>
      <c r="K16" s="72">
        <v>59</v>
      </c>
      <c r="L16" s="72">
        <v>64</v>
      </c>
      <c r="M16" s="72"/>
      <c r="N16" s="74"/>
      <c r="O16" s="70">
        <f t="shared" si="1"/>
        <v>108</v>
      </c>
      <c r="Q16" s="87" t="s">
        <v>101</v>
      </c>
      <c r="R16" s="70">
        <f>+'puntajes brutos - T'!D19</f>
        <v>44</v>
      </c>
    </row>
    <row r="17" spans="1:18" x14ac:dyDescent="0.2">
      <c r="A17" s="70">
        <f t="shared" si="0"/>
        <v>107</v>
      </c>
      <c r="B17" s="71"/>
      <c r="C17" s="72"/>
      <c r="D17" s="72"/>
      <c r="E17" s="84">
        <v>40</v>
      </c>
      <c r="F17" s="72">
        <v>47</v>
      </c>
      <c r="G17" s="72"/>
      <c r="H17" s="83">
        <v>45</v>
      </c>
      <c r="I17" s="72"/>
      <c r="J17" s="72"/>
      <c r="K17" s="72"/>
      <c r="L17" s="72"/>
      <c r="M17" s="72"/>
      <c r="N17" s="74"/>
      <c r="O17" s="70">
        <f t="shared" si="1"/>
        <v>107</v>
      </c>
      <c r="Q17" s="87" t="s">
        <v>106</v>
      </c>
      <c r="R17" s="70">
        <f>+'puntajes brutos - T'!D20</f>
        <v>43</v>
      </c>
    </row>
    <row r="18" spans="1:18" x14ac:dyDescent="0.2">
      <c r="A18" s="70">
        <f t="shared" si="0"/>
        <v>106</v>
      </c>
      <c r="B18" s="71"/>
      <c r="C18" s="83">
        <v>20</v>
      </c>
      <c r="D18" s="72"/>
      <c r="E18" s="73"/>
      <c r="F18" s="72"/>
      <c r="G18" s="72">
        <v>46</v>
      </c>
      <c r="H18" s="72"/>
      <c r="I18" s="72">
        <v>13</v>
      </c>
      <c r="J18" s="72">
        <v>26</v>
      </c>
      <c r="K18" s="72">
        <v>58</v>
      </c>
      <c r="L18" s="72">
        <v>63</v>
      </c>
      <c r="M18" s="72">
        <v>39</v>
      </c>
      <c r="N18" s="74"/>
      <c r="O18" s="70">
        <f t="shared" si="1"/>
        <v>106</v>
      </c>
      <c r="Q18" s="87" t="s">
        <v>111</v>
      </c>
      <c r="R18" s="70">
        <f>+'puntajes brutos - T'!D21</f>
        <v>54</v>
      </c>
    </row>
    <row r="19" spans="1:18" x14ac:dyDescent="0.2">
      <c r="A19" s="70">
        <f t="shared" si="0"/>
        <v>105</v>
      </c>
      <c r="B19" s="82">
        <v>15</v>
      </c>
      <c r="C19" s="72"/>
      <c r="D19" s="72"/>
      <c r="E19" s="73">
        <v>39</v>
      </c>
      <c r="F19" s="72">
        <v>46</v>
      </c>
      <c r="G19" s="72"/>
      <c r="H19" s="72">
        <v>44</v>
      </c>
      <c r="I19" s="72"/>
      <c r="J19" s="72"/>
      <c r="K19" s="72"/>
      <c r="L19" s="72">
        <v>62</v>
      </c>
      <c r="M19" s="72"/>
      <c r="N19" s="74"/>
      <c r="O19" s="70">
        <f t="shared" si="1"/>
        <v>105</v>
      </c>
    </row>
    <row r="20" spans="1:18" x14ac:dyDescent="0.2">
      <c r="A20" s="70">
        <f t="shared" si="0"/>
        <v>104</v>
      </c>
      <c r="B20" s="71"/>
      <c r="C20" s="72"/>
      <c r="D20" s="72"/>
      <c r="E20" s="73"/>
      <c r="F20" s="72"/>
      <c r="G20" s="83">
        <v>45</v>
      </c>
      <c r="H20" s="72"/>
      <c r="I20" s="72">
        <v>14</v>
      </c>
      <c r="J20" s="72"/>
      <c r="K20" s="72">
        <v>57</v>
      </c>
      <c r="L20" s="72"/>
      <c r="M20" s="72"/>
      <c r="N20" s="74"/>
      <c r="O20" s="70">
        <f t="shared" si="1"/>
        <v>104</v>
      </c>
    </row>
    <row r="21" spans="1:18" x14ac:dyDescent="0.2">
      <c r="A21" s="70">
        <f t="shared" si="0"/>
        <v>103</v>
      </c>
      <c r="B21" s="71"/>
      <c r="C21" s="72">
        <v>19</v>
      </c>
      <c r="D21" s="72"/>
      <c r="E21" s="73">
        <v>38</v>
      </c>
      <c r="F21" s="83">
        <v>45</v>
      </c>
      <c r="G21" s="72"/>
      <c r="H21" s="72"/>
      <c r="I21" s="72"/>
      <c r="J21" s="83">
        <v>25</v>
      </c>
      <c r="K21" s="72">
        <v>56</v>
      </c>
      <c r="L21" s="72">
        <v>61</v>
      </c>
      <c r="M21" s="72">
        <v>38</v>
      </c>
      <c r="N21" s="74"/>
      <c r="O21" s="70">
        <f t="shared" si="1"/>
        <v>103</v>
      </c>
    </row>
    <row r="22" spans="1:18" x14ac:dyDescent="0.2">
      <c r="A22" s="70">
        <f t="shared" si="0"/>
        <v>102</v>
      </c>
      <c r="B22" s="71"/>
      <c r="C22" s="72"/>
      <c r="D22" s="72"/>
      <c r="E22" s="73"/>
      <c r="F22" s="72"/>
      <c r="G22" s="72"/>
      <c r="H22" s="72">
        <v>43</v>
      </c>
      <c r="I22" s="72"/>
      <c r="J22" s="72"/>
      <c r="K22" s="72"/>
      <c r="L22" s="83">
        <v>60</v>
      </c>
      <c r="M22" s="72"/>
      <c r="N22" s="74"/>
      <c r="O22" s="70">
        <f t="shared" si="1"/>
        <v>102</v>
      </c>
    </row>
    <row r="23" spans="1:18" x14ac:dyDescent="0.2">
      <c r="A23" s="70">
        <f t="shared" si="0"/>
        <v>101</v>
      </c>
      <c r="B23" s="71"/>
      <c r="C23" s="72"/>
      <c r="D23" s="72"/>
      <c r="E23" s="73">
        <v>37</v>
      </c>
      <c r="F23" s="72">
        <v>44</v>
      </c>
      <c r="G23" s="72">
        <v>44</v>
      </c>
      <c r="H23" s="72"/>
      <c r="I23" s="83">
        <v>15</v>
      </c>
      <c r="J23" s="72"/>
      <c r="K23" s="83">
        <v>55</v>
      </c>
      <c r="L23" s="72"/>
      <c r="M23" s="72"/>
      <c r="N23" s="74"/>
      <c r="O23" s="70">
        <f t="shared" si="1"/>
        <v>101</v>
      </c>
    </row>
    <row r="24" spans="1:18" x14ac:dyDescent="0.2">
      <c r="A24" s="70">
        <f t="shared" si="0"/>
        <v>100</v>
      </c>
      <c r="B24" s="71">
        <v>14</v>
      </c>
      <c r="C24" s="72"/>
      <c r="D24" s="72"/>
      <c r="E24" s="73"/>
      <c r="F24" s="72"/>
      <c r="G24" s="72"/>
      <c r="H24" s="72">
        <v>42</v>
      </c>
      <c r="I24" s="72"/>
      <c r="J24" s="72">
        <v>24</v>
      </c>
      <c r="K24" s="72"/>
      <c r="L24" s="72">
        <v>59</v>
      </c>
      <c r="M24" s="72">
        <v>37</v>
      </c>
      <c r="N24" s="74"/>
      <c r="O24" s="70">
        <f t="shared" si="1"/>
        <v>100</v>
      </c>
    </row>
    <row r="25" spans="1:18" x14ac:dyDescent="0.2">
      <c r="A25" s="70">
        <f t="shared" si="0"/>
        <v>99</v>
      </c>
      <c r="B25" s="71"/>
      <c r="C25" s="72">
        <v>18</v>
      </c>
      <c r="D25" s="72"/>
      <c r="E25" s="73">
        <v>36</v>
      </c>
      <c r="F25" s="72">
        <v>43</v>
      </c>
      <c r="G25" s="79">
        <v>43</v>
      </c>
      <c r="H25" s="72"/>
      <c r="I25" s="72">
        <v>16</v>
      </c>
      <c r="J25" s="72"/>
      <c r="K25" s="72">
        <v>54</v>
      </c>
      <c r="L25" s="72">
        <v>58</v>
      </c>
      <c r="M25" s="72"/>
      <c r="N25" s="74"/>
      <c r="O25" s="70">
        <f t="shared" si="1"/>
        <v>99</v>
      </c>
    </row>
    <row r="26" spans="1:18" x14ac:dyDescent="0.2">
      <c r="A26" s="70">
        <f t="shared" si="0"/>
        <v>98</v>
      </c>
      <c r="B26" s="71"/>
      <c r="C26" s="72"/>
      <c r="D26" s="72"/>
      <c r="E26" s="73"/>
      <c r="F26" s="72"/>
      <c r="G26" s="72"/>
      <c r="H26" s="72"/>
      <c r="I26" s="72"/>
      <c r="J26" s="72"/>
      <c r="K26" s="72"/>
      <c r="L26" s="72"/>
      <c r="M26" s="72"/>
      <c r="N26" s="74"/>
      <c r="O26" s="70">
        <f t="shared" si="1"/>
        <v>98</v>
      </c>
    </row>
    <row r="27" spans="1:18" x14ac:dyDescent="0.2">
      <c r="A27" s="70">
        <f t="shared" si="0"/>
        <v>97</v>
      </c>
      <c r="B27" s="71"/>
      <c r="C27" s="72"/>
      <c r="D27" s="72"/>
      <c r="E27" s="84">
        <v>35</v>
      </c>
      <c r="F27" s="72"/>
      <c r="G27" s="72"/>
      <c r="H27" s="72">
        <v>41</v>
      </c>
      <c r="I27" s="72"/>
      <c r="J27" s="72"/>
      <c r="K27" s="72">
        <v>53</v>
      </c>
      <c r="L27" s="72">
        <v>57</v>
      </c>
      <c r="M27" s="72">
        <v>36</v>
      </c>
      <c r="N27" s="74"/>
      <c r="O27" s="70">
        <f t="shared" si="1"/>
        <v>97</v>
      </c>
    </row>
    <row r="28" spans="1:18" x14ac:dyDescent="0.2">
      <c r="A28" s="70">
        <f t="shared" si="0"/>
        <v>96</v>
      </c>
      <c r="B28" s="71"/>
      <c r="C28" s="72">
        <v>17</v>
      </c>
      <c r="D28" s="72"/>
      <c r="E28" s="73"/>
      <c r="F28" s="72">
        <v>42</v>
      </c>
      <c r="G28" s="72">
        <v>42</v>
      </c>
      <c r="H28" s="72"/>
      <c r="I28" s="72">
        <v>17</v>
      </c>
      <c r="J28" s="72">
        <v>23</v>
      </c>
      <c r="K28" s="72"/>
      <c r="L28" s="72">
        <v>56</v>
      </c>
      <c r="M28" s="72"/>
      <c r="N28" s="74"/>
      <c r="O28" s="70">
        <f t="shared" si="1"/>
        <v>96</v>
      </c>
    </row>
    <row r="29" spans="1:18" x14ac:dyDescent="0.2">
      <c r="A29" s="70">
        <f t="shared" si="0"/>
        <v>95</v>
      </c>
      <c r="B29" s="71">
        <v>13</v>
      </c>
      <c r="C29" s="72"/>
      <c r="D29" s="72"/>
      <c r="E29" s="73">
        <v>34</v>
      </c>
      <c r="F29" s="72"/>
      <c r="G29" s="72"/>
      <c r="H29" s="72"/>
      <c r="I29" s="72"/>
      <c r="J29" s="72"/>
      <c r="K29" s="72">
        <v>52</v>
      </c>
      <c r="L29" s="72"/>
      <c r="M29" s="72"/>
      <c r="N29" s="74">
        <v>69</v>
      </c>
      <c r="O29" s="70">
        <f t="shared" si="1"/>
        <v>95</v>
      </c>
    </row>
    <row r="30" spans="1:18" x14ac:dyDescent="0.2">
      <c r="A30" s="70">
        <f t="shared" si="0"/>
        <v>94</v>
      </c>
      <c r="B30" s="71"/>
      <c r="C30" s="72"/>
      <c r="D30" s="72"/>
      <c r="E30" s="73"/>
      <c r="F30" s="72">
        <v>41</v>
      </c>
      <c r="G30" s="72">
        <v>41</v>
      </c>
      <c r="H30" s="83">
        <v>40</v>
      </c>
      <c r="I30" s="72">
        <v>18</v>
      </c>
      <c r="J30" s="72"/>
      <c r="K30" s="72">
        <v>51</v>
      </c>
      <c r="L30" s="83">
        <v>55</v>
      </c>
      <c r="M30" s="83">
        <v>35</v>
      </c>
      <c r="N30" s="74">
        <v>68</v>
      </c>
      <c r="O30" s="70">
        <f t="shared" si="1"/>
        <v>94</v>
      </c>
    </row>
    <row r="31" spans="1:18" x14ac:dyDescent="0.2">
      <c r="A31" s="70">
        <f t="shared" si="0"/>
        <v>93</v>
      </c>
      <c r="B31" s="71"/>
      <c r="C31" s="72"/>
      <c r="D31" s="72"/>
      <c r="E31" s="73"/>
      <c r="F31" s="72"/>
      <c r="G31" s="72"/>
      <c r="H31" s="72"/>
      <c r="I31" s="72"/>
      <c r="J31" s="72"/>
      <c r="K31" s="72"/>
      <c r="L31" s="72">
        <v>54</v>
      </c>
      <c r="M31" s="72"/>
      <c r="N31" s="74">
        <v>67</v>
      </c>
      <c r="O31" s="70">
        <f t="shared" si="1"/>
        <v>93</v>
      </c>
    </row>
    <row r="32" spans="1:18" x14ac:dyDescent="0.2">
      <c r="A32" s="70">
        <f t="shared" si="0"/>
        <v>92</v>
      </c>
      <c r="B32" s="71"/>
      <c r="C32" s="72">
        <v>16</v>
      </c>
      <c r="D32" s="72"/>
      <c r="E32" s="73">
        <v>33</v>
      </c>
      <c r="F32" s="83">
        <v>40</v>
      </c>
      <c r="G32" s="83">
        <v>40</v>
      </c>
      <c r="H32" s="79">
        <v>39</v>
      </c>
      <c r="I32" s="72">
        <v>19</v>
      </c>
      <c r="J32" s="72">
        <v>22</v>
      </c>
      <c r="K32" s="83">
        <v>50</v>
      </c>
      <c r="L32" s="72"/>
      <c r="M32" s="72"/>
      <c r="N32" s="74"/>
      <c r="O32" s="70">
        <f t="shared" si="1"/>
        <v>92</v>
      </c>
    </row>
    <row r="33" spans="1:15" x14ac:dyDescent="0.2">
      <c r="A33" s="70">
        <f t="shared" si="0"/>
        <v>91</v>
      </c>
      <c r="B33" s="71"/>
      <c r="C33" s="72"/>
      <c r="D33" s="72"/>
      <c r="E33" s="73"/>
      <c r="F33" s="72"/>
      <c r="G33" s="72"/>
      <c r="H33" s="72"/>
      <c r="I33" s="72"/>
      <c r="J33" s="72"/>
      <c r="K33" s="72"/>
      <c r="L33" s="72">
        <v>53</v>
      </c>
      <c r="M33" s="72">
        <v>34</v>
      </c>
      <c r="N33" s="74">
        <v>66</v>
      </c>
      <c r="O33" s="70">
        <f t="shared" si="1"/>
        <v>91</v>
      </c>
    </row>
    <row r="34" spans="1:15" x14ac:dyDescent="0.2">
      <c r="A34" s="70">
        <f t="shared" si="0"/>
        <v>90</v>
      </c>
      <c r="B34" s="71">
        <v>12</v>
      </c>
      <c r="C34" s="72"/>
      <c r="D34" s="72"/>
      <c r="E34" s="73">
        <v>32</v>
      </c>
      <c r="F34" s="72">
        <v>39</v>
      </c>
      <c r="G34" s="72"/>
      <c r="H34" s="72"/>
      <c r="I34" s="72"/>
      <c r="J34" s="72"/>
      <c r="K34" s="72">
        <v>49</v>
      </c>
      <c r="L34" s="72">
        <v>52</v>
      </c>
      <c r="M34" s="72"/>
      <c r="N34" s="85">
        <v>65</v>
      </c>
      <c r="O34" s="70">
        <f t="shared" si="1"/>
        <v>90</v>
      </c>
    </row>
    <row r="35" spans="1:15" x14ac:dyDescent="0.2">
      <c r="A35" s="70">
        <f t="shared" si="0"/>
        <v>89</v>
      </c>
      <c r="B35" s="71"/>
      <c r="C35" s="83">
        <v>15</v>
      </c>
      <c r="D35" s="72"/>
      <c r="E35" s="73"/>
      <c r="F35" s="72"/>
      <c r="G35" s="72">
        <v>39</v>
      </c>
      <c r="H35" s="72">
        <v>38</v>
      </c>
      <c r="I35" s="83">
        <v>20</v>
      </c>
      <c r="J35" s="72">
        <v>21</v>
      </c>
      <c r="K35" s="72"/>
      <c r="L35" s="72"/>
      <c r="M35" s="72"/>
      <c r="N35" s="74">
        <v>64</v>
      </c>
      <c r="O35" s="70">
        <f t="shared" si="1"/>
        <v>89</v>
      </c>
    </row>
    <row r="36" spans="1:15" x14ac:dyDescent="0.2">
      <c r="A36" s="70">
        <f t="shared" si="0"/>
        <v>88</v>
      </c>
      <c r="B36" s="71"/>
      <c r="C36" s="72"/>
      <c r="D36" s="72"/>
      <c r="E36" s="73">
        <v>31</v>
      </c>
      <c r="F36" s="72">
        <v>38</v>
      </c>
      <c r="G36" s="72"/>
      <c r="H36" s="72"/>
      <c r="I36" s="72"/>
      <c r="J36" s="72"/>
      <c r="K36" s="72">
        <v>48</v>
      </c>
      <c r="L36" s="72">
        <v>51</v>
      </c>
      <c r="M36" s="72">
        <v>33</v>
      </c>
      <c r="N36" s="74">
        <v>63</v>
      </c>
      <c r="O36" s="70">
        <f t="shared" si="1"/>
        <v>88</v>
      </c>
    </row>
    <row r="37" spans="1:15" x14ac:dyDescent="0.2">
      <c r="A37" s="70">
        <f t="shared" si="0"/>
        <v>87</v>
      </c>
      <c r="B37" s="71"/>
      <c r="C37" s="72"/>
      <c r="D37" s="72"/>
      <c r="E37" s="73"/>
      <c r="F37" s="72"/>
      <c r="G37" s="72">
        <v>38</v>
      </c>
      <c r="H37" s="72">
        <v>37</v>
      </c>
      <c r="I37" s="72">
        <v>21</v>
      </c>
      <c r="J37" s="72"/>
      <c r="K37" s="72">
        <v>47</v>
      </c>
      <c r="L37" s="83">
        <v>50</v>
      </c>
      <c r="M37" s="72"/>
      <c r="N37" s="74">
        <v>62</v>
      </c>
      <c r="O37" s="70">
        <f t="shared" si="1"/>
        <v>87</v>
      </c>
    </row>
    <row r="38" spans="1:15" x14ac:dyDescent="0.2">
      <c r="A38" s="70">
        <f t="shared" si="0"/>
        <v>86</v>
      </c>
      <c r="B38" s="71">
        <v>11</v>
      </c>
      <c r="C38" s="72"/>
      <c r="D38" s="72"/>
      <c r="E38" s="84">
        <v>30</v>
      </c>
      <c r="F38" s="72">
        <v>37</v>
      </c>
      <c r="G38" s="72"/>
      <c r="H38" s="72"/>
      <c r="I38" s="72"/>
      <c r="J38" s="72"/>
      <c r="K38" s="72"/>
      <c r="L38" s="72"/>
      <c r="M38" s="72"/>
      <c r="N38" s="74">
        <v>61</v>
      </c>
      <c r="O38" s="70">
        <f t="shared" si="1"/>
        <v>86</v>
      </c>
    </row>
    <row r="39" spans="1:15" x14ac:dyDescent="0.2">
      <c r="A39" s="70">
        <f t="shared" si="0"/>
        <v>85</v>
      </c>
      <c r="B39" s="71"/>
      <c r="C39" s="72">
        <v>14</v>
      </c>
      <c r="D39" s="72"/>
      <c r="E39" s="73"/>
      <c r="F39" s="72"/>
      <c r="G39" s="72"/>
      <c r="H39" s="72"/>
      <c r="I39" s="72"/>
      <c r="J39" s="83">
        <v>20</v>
      </c>
      <c r="K39" s="72"/>
      <c r="L39" s="72">
        <v>49</v>
      </c>
      <c r="M39" s="72">
        <v>32</v>
      </c>
      <c r="N39" s="85">
        <v>60</v>
      </c>
      <c r="O39" s="70">
        <f t="shared" si="1"/>
        <v>85</v>
      </c>
    </row>
    <row r="40" spans="1:15" x14ac:dyDescent="0.2">
      <c r="A40" s="70">
        <f t="shared" si="0"/>
        <v>84</v>
      </c>
      <c r="B40" s="71"/>
      <c r="C40" s="72"/>
      <c r="D40" s="72"/>
      <c r="E40" s="73">
        <v>29</v>
      </c>
      <c r="F40" s="72"/>
      <c r="G40" s="72">
        <v>37</v>
      </c>
      <c r="H40" s="72">
        <v>36</v>
      </c>
      <c r="I40" s="72">
        <v>22</v>
      </c>
      <c r="J40" s="72"/>
      <c r="K40" s="72">
        <v>46</v>
      </c>
      <c r="L40" s="72">
        <v>48</v>
      </c>
      <c r="M40" s="72"/>
      <c r="N40" s="74">
        <v>59</v>
      </c>
      <c r="O40" s="70">
        <f t="shared" si="1"/>
        <v>84</v>
      </c>
    </row>
    <row r="41" spans="1:15" x14ac:dyDescent="0.2">
      <c r="A41" s="70">
        <f t="shared" si="0"/>
        <v>83</v>
      </c>
      <c r="B41" s="71"/>
      <c r="C41" s="72"/>
      <c r="D41" s="83">
        <v>30</v>
      </c>
      <c r="E41" s="73"/>
      <c r="F41" s="72">
        <v>36</v>
      </c>
      <c r="G41" s="72"/>
      <c r="H41" s="72"/>
      <c r="I41" s="72"/>
      <c r="J41" s="72"/>
      <c r="K41" s="83">
        <v>45</v>
      </c>
      <c r="L41" s="72"/>
      <c r="M41" s="72"/>
      <c r="N41" s="74">
        <v>58</v>
      </c>
      <c r="O41" s="70">
        <f t="shared" si="1"/>
        <v>83</v>
      </c>
    </row>
    <row r="42" spans="1:15" x14ac:dyDescent="0.2">
      <c r="A42" s="70">
        <f t="shared" si="0"/>
        <v>82</v>
      </c>
      <c r="B42" s="71"/>
      <c r="C42" s="72">
        <v>13</v>
      </c>
      <c r="D42" s="72"/>
      <c r="E42" s="73">
        <v>28</v>
      </c>
      <c r="F42" s="72"/>
      <c r="G42" s="72">
        <v>36</v>
      </c>
      <c r="H42" s="72"/>
      <c r="I42" s="72">
        <v>23</v>
      </c>
      <c r="J42" s="72"/>
      <c r="K42" s="72"/>
      <c r="L42" s="72">
        <v>47</v>
      </c>
      <c r="M42" s="72">
        <v>31</v>
      </c>
      <c r="N42" s="74">
        <v>57</v>
      </c>
      <c r="O42" s="70">
        <f t="shared" si="1"/>
        <v>82</v>
      </c>
    </row>
    <row r="43" spans="1:15" x14ac:dyDescent="0.2">
      <c r="A43" s="70">
        <f t="shared" si="0"/>
        <v>81</v>
      </c>
      <c r="B43" s="82">
        <v>10</v>
      </c>
      <c r="C43" s="72"/>
      <c r="D43" s="72">
        <v>29</v>
      </c>
      <c r="E43" s="73"/>
      <c r="F43" s="83">
        <v>35</v>
      </c>
      <c r="G43" s="72"/>
      <c r="H43" s="83">
        <v>35</v>
      </c>
      <c r="I43" s="72"/>
      <c r="J43" s="72">
        <v>19</v>
      </c>
      <c r="K43" s="72">
        <v>44</v>
      </c>
      <c r="L43" s="72">
        <v>46</v>
      </c>
      <c r="M43" s="72"/>
      <c r="N43" s="74">
        <v>56</v>
      </c>
      <c r="O43" s="70">
        <f t="shared" si="1"/>
        <v>81</v>
      </c>
    </row>
    <row r="44" spans="1:15" x14ac:dyDescent="0.2">
      <c r="A44" s="70">
        <f t="shared" si="0"/>
        <v>80</v>
      </c>
      <c r="B44" s="71"/>
      <c r="C44" s="72"/>
      <c r="D44" s="72"/>
      <c r="E44" s="73">
        <v>27</v>
      </c>
      <c r="F44" s="72"/>
      <c r="G44" s="83">
        <v>35</v>
      </c>
      <c r="H44" s="72"/>
      <c r="I44" s="72"/>
      <c r="J44" s="72"/>
      <c r="K44" s="72"/>
      <c r="L44" s="72"/>
      <c r="M44" s="72"/>
      <c r="N44" s="74"/>
      <c r="O44" s="70">
        <f t="shared" si="1"/>
        <v>80</v>
      </c>
    </row>
    <row r="45" spans="1:15" x14ac:dyDescent="0.2">
      <c r="A45" s="70">
        <f t="shared" si="0"/>
        <v>79</v>
      </c>
      <c r="B45" s="71"/>
      <c r="C45" s="72">
        <v>12</v>
      </c>
      <c r="D45" s="72"/>
      <c r="E45" s="73"/>
      <c r="F45" s="72">
        <v>34</v>
      </c>
      <c r="G45" s="72"/>
      <c r="H45" s="72">
        <v>34</v>
      </c>
      <c r="I45" s="72">
        <v>24</v>
      </c>
      <c r="J45" s="72"/>
      <c r="K45" s="72">
        <v>43</v>
      </c>
      <c r="L45" s="83">
        <v>45</v>
      </c>
      <c r="M45" s="83">
        <v>30</v>
      </c>
      <c r="N45" s="85">
        <v>55</v>
      </c>
      <c r="O45" s="70">
        <f t="shared" si="1"/>
        <v>79</v>
      </c>
    </row>
    <row r="46" spans="1:15" x14ac:dyDescent="0.2">
      <c r="A46" s="70">
        <f t="shared" si="0"/>
        <v>78</v>
      </c>
      <c r="B46" s="71"/>
      <c r="C46" s="72"/>
      <c r="D46" s="72">
        <v>28</v>
      </c>
      <c r="E46" s="73">
        <v>26</v>
      </c>
      <c r="F46" s="72"/>
      <c r="G46" s="72"/>
      <c r="H46" s="72"/>
      <c r="I46" s="72"/>
      <c r="J46" s="72">
        <v>18</v>
      </c>
      <c r="K46" s="72"/>
      <c r="L46" s="72">
        <v>44</v>
      </c>
      <c r="M46" s="72"/>
      <c r="N46" s="74">
        <v>54</v>
      </c>
      <c r="O46" s="70">
        <f t="shared" si="1"/>
        <v>78</v>
      </c>
    </row>
    <row r="47" spans="1:15" x14ac:dyDescent="0.2">
      <c r="A47" s="70">
        <f t="shared" si="0"/>
        <v>77</v>
      </c>
      <c r="B47" s="71"/>
      <c r="C47" s="72"/>
      <c r="D47" s="72"/>
      <c r="E47" s="73"/>
      <c r="F47" s="72">
        <v>33</v>
      </c>
      <c r="G47" s="72">
        <v>34</v>
      </c>
      <c r="H47" s="72"/>
      <c r="I47" s="83">
        <v>25</v>
      </c>
      <c r="J47" s="72"/>
      <c r="K47" s="72">
        <v>42</v>
      </c>
      <c r="L47" s="72"/>
      <c r="M47" s="72"/>
      <c r="N47" s="74">
        <v>53</v>
      </c>
      <c r="O47" s="70">
        <f t="shared" si="1"/>
        <v>77</v>
      </c>
    </row>
    <row r="48" spans="1:15" x14ac:dyDescent="0.2">
      <c r="A48" s="70">
        <f t="shared" si="0"/>
        <v>76</v>
      </c>
      <c r="B48" s="71">
        <v>9</v>
      </c>
      <c r="C48" s="72"/>
      <c r="D48" s="72">
        <v>27</v>
      </c>
      <c r="E48" s="84">
        <v>25</v>
      </c>
      <c r="F48" s="72"/>
      <c r="G48" s="72"/>
      <c r="H48" s="72">
        <v>33</v>
      </c>
      <c r="I48" s="72"/>
      <c r="J48" s="72"/>
      <c r="K48" s="72"/>
      <c r="L48" s="72">
        <v>43</v>
      </c>
      <c r="M48" s="72">
        <v>29</v>
      </c>
      <c r="N48" s="74">
        <v>52</v>
      </c>
      <c r="O48" s="70">
        <f t="shared" si="1"/>
        <v>76</v>
      </c>
    </row>
    <row r="49" spans="1:15" x14ac:dyDescent="0.2">
      <c r="A49" s="70">
        <f t="shared" si="0"/>
        <v>75</v>
      </c>
      <c r="B49" s="71"/>
      <c r="C49" s="72">
        <v>11</v>
      </c>
      <c r="D49" s="72"/>
      <c r="E49" s="73"/>
      <c r="F49" s="72">
        <v>32</v>
      </c>
      <c r="G49" s="72">
        <v>33</v>
      </c>
      <c r="H49" s="72"/>
      <c r="I49" s="72"/>
      <c r="J49" s="72"/>
      <c r="K49" s="72">
        <v>41</v>
      </c>
      <c r="L49" s="72">
        <v>42</v>
      </c>
      <c r="M49" s="72"/>
      <c r="N49" s="74">
        <v>51</v>
      </c>
      <c r="O49" s="70">
        <f t="shared" si="1"/>
        <v>75</v>
      </c>
    </row>
    <row r="50" spans="1:15" x14ac:dyDescent="0.2">
      <c r="A50" s="70">
        <f t="shared" si="0"/>
        <v>74</v>
      </c>
      <c r="B50" s="71"/>
      <c r="C50" s="72"/>
      <c r="D50" s="72">
        <v>26</v>
      </c>
      <c r="E50" s="73">
        <v>24</v>
      </c>
      <c r="F50" s="72"/>
      <c r="G50" s="72"/>
      <c r="H50" s="72"/>
      <c r="I50" s="72">
        <v>26</v>
      </c>
      <c r="J50" s="72">
        <v>17</v>
      </c>
      <c r="K50" s="72"/>
      <c r="L50" s="72"/>
      <c r="M50" s="72">
        <v>28</v>
      </c>
      <c r="N50" s="85">
        <v>50</v>
      </c>
      <c r="O50" s="70">
        <f t="shared" si="1"/>
        <v>74</v>
      </c>
    </row>
    <row r="51" spans="1:15" x14ac:dyDescent="0.2">
      <c r="A51" s="70">
        <f t="shared" si="0"/>
        <v>73</v>
      </c>
      <c r="B51" s="71"/>
      <c r="C51" s="72"/>
      <c r="D51" s="72"/>
      <c r="E51" s="73"/>
      <c r="F51" s="72"/>
      <c r="G51" s="72">
        <v>32</v>
      </c>
      <c r="H51" s="72">
        <v>32</v>
      </c>
      <c r="I51" s="72"/>
      <c r="J51" s="72"/>
      <c r="K51" s="83">
        <v>40</v>
      </c>
      <c r="L51" s="72">
        <v>41</v>
      </c>
      <c r="M51" s="72"/>
      <c r="N51" s="74">
        <v>49</v>
      </c>
      <c r="O51" s="70">
        <f t="shared" si="1"/>
        <v>73</v>
      </c>
    </row>
    <row r="52" spans="1:15" x14ac:dyDescent="0.2">
      <c r="A52" s="70">
        <f t="shared" si="0"/>
        <v>72</v>
      </c>
      <c r="B52" s="71"/>
      <c r="C52" s="83">
        <v>10</v>
      </c>
      <c r="D52" s="83">
        <v>25</v>
      </c>
      <c r="E52" s="73"/>
      <c r="F52" s="72">
        <v>31</v>
      </c>
      <c r="G52" s="72"/>
      <c r="H52" s="72"/>
      <c r="I52" s="72">
        <v>27</v>
      </c>
      <c r="J52" s="72"/>
      <c r="K52" s="72">
        <v>39</v>
      </c>
      <c r="L52" s="83">
        <v>40</v>
      </c>
      <c r="M52" s="72"/>
      <c r="N52" s="74">
        <v>48</v>
      </c>
      <c r="O52" s="70">
        <f t="shared" si="1"/>
        <v>72</v>
      </c>
    </row>
    <row r="53" spans="1:15" x14ac:dyDescent="0.2">
      <c r="A53" s="70">
        <f t="shared" si="0"/>
        <v>71</v>
      </c>
      <c r="B53" s="71">
        <v>8</v>
      </c>
      <c r="C53" s="72"/>
      <c r="D53" s="72"/>
      <c r="E53" s="73">
        <v>23</v>
      </c>
      <c r="F53" s="72"/>
      <c r="G53" s="72"/>
      <c r="H53" s="72">
        <v>31</v>
      </c>
      <c r="I53" s="72"/>
      <c r="J53" s="72"/>
      <c r="K53" s="72"/>
      <c r="L53" s="72"/>
      <c r="M53" s="72">
        <v>27</v>
      </c>
      <c r="N53" s="74">
        <v>47</v>
      </c>
      <c r="O53" s="70">
        <f t="shared" si="1"/>
        <v>71</v>
      </c>
    </row>
    <row r="54" spans="1:15" x14ac:dyDescent="0.2">
      <c r="A54" s="70">
        <f t="shared" si="0"/>
        <v>70</v>
      </c>
      <c r="B54" s="71"/>
      <c r="C54" s="72"/>
      <c r="D54" s="72">
        <v>24</v>
      </c>
      <c r="E54" s="73"/>
      <c r="F54" s="83">
        <v>30</v>
      </c>
      <c r="G54" s="72">
        <v>31</v>
      </c>
      <c r="H54" s="72"/>
      <c r="I54" s="72"/>
      <c r="J54" s="72">
        <v>16</v>
      </c>
      <c r="K54" s="72">
        <v>38</v>
      </c>
      <c r="L54" s="72">
        <v>39</v>
      </c>
      <c r="M54" s="72"/>
      <c r="N54" s="74">
        <v>46</v>
      </c>
      <c r="O54" s="70">
        <f t="shared" si="1"/>
        <v>70</v>
      </c>
    </row>
    <row r="55" spans="1:15" x14ac:dyDescent="0.2">
      <c r="A55" s="70">
        <f t="shared" si="0"/>
        <v>69</v>
      </c>
      <c r="B55" s="71"/>
      <c r="C55" s="72"/>
      <c r="D55" s="72"/>
      <c r="E55" s="73">
        <v>22</v>
      </c>
      <c r="F55" s="72"/>
      <c r="G55" s="72"/>
      <c r="H55" s="72"/>
      <c r="I55" s="72">
        <v>28</v>
      </c>
      <c r="J55" s="72"/>
      <c r="K55" s="72"/>
      <c r="L55" s="72">
        <v>38</v>
      </c>
      <c r="M55" s="72"/>
      <c r="N55" s="85">
        <v>45</v>
      </c>
      <c r="O55" s="70">
        <f t="shared" si="1"/>
        <v>69</v>
      </c>
    </row>
    <row r="56" spans="1:15" x14ac:dyDescent="0.2">
      <c r="A56" s="70">
        <f t="shared" si="0"/>
        <v>68</v>
      </c>
      <c r="B56" s="71"/>
      <c r="C56" s="72">
        <v>9</v>
      </c>
      <c r="D56" s="72"/>
      <c r="E56" s="73"/>
      <c r="F56" s="72">
        <v>29</v>
      </c>
      <c r="G56" s="83">
        <v>30</v>
      </c>
      <c r="H56" s="83">
        <v>30</v>
      </c>
      <c r="I56" s="72"/>
      <c r="J56" s="72"/>
      <c r="K56" s="72">
        <v>37</v>
      </c>
      <c r="L56" s="72"/>
      <c r="M56" s="72">
        <v>26</v>
      </c>
      <c r="N56" s="74"/>
      <c r="O56" s="70">
        <f t="shared" si="1"/>
        <v>68</v>
      </c>
    </row>
    <row r="57" spans="1:15" x14ac:dyDescent="0.2">
      <c r="A57" s="70">
        <f t="shared" si="0"/>
        <v>67</v>
      </c>
      <c r="B57" s="71"/>
      <c r="C57" s="72"/>
      <c r="D57" s="72">
        <v>23</v>
      </c>
      <c r="E57" s="73">
        <v>21</v>
      </c>
      <c r="F57" s="72"/>
      <c r="G57" s="72"/>
      <c r="H57" s="72"/>
      <c r="I57" s="72">
        <v>29</v>
      </c>
      <c r="J57" s="83">
        <v>15</v>
      </c>
      <c r="K57" s="72"/>
      <c r="L57" s="72">
        <v>37</v>
      </c>
      <c r="M57" s="72"/>
      <c r="N57" s="74">
        <v>44</v>
      </c>
      <c r="O57" s="70">
        <f t="shared" si="1"/>
        <v>67</v>
      </c>
    </row>
    <row r="58" spans="1:15" x14ac:dyDescent="0.2">
      <c r="A58" s="70">
        <f t="shared" si="0"/>
        <v>66</v>
      </c>
      <c r="B58" s="71">
        <v>7</v>
      </c>
      <c r="C58" s="72"/>
      <c r="D58" s="72"/>
      <c r="E58" s="73"/>
      <c r="F58" s="72">
        <v>28</v>
      </c>
      <c r="G58" s="72"/>
      <c r="H58" s="72">
        <v>29</v>
      </c>
      <c r="I58" s="72"/>
      <c r="J58" s="72"/>
      <c r="K58" s="72">
        <v>36</v>
      </c>
      <c r="L58" s="72">
        <v>36</v>
      </c>
      <c r="M58" s="72"/>
      <c r="N58" s="74">
        <v>43</v>
      </c>
      <c r="O58" s="70">
        <f t="shared" si="1"/>
        <v>66</v>
      </c>
    </row>
    <row r="59" spans="1:15" x14ac:dyDescent="0.2">
      <c r="A59" s="70">
        <f t="shared" si="0"/>
        <v>65</v>
      </c>
      <c r="B59" s="71"/>
      <c r="C59" s="72">
        <v>8</v>
      </c>
      <c r="D59" s="72">
        <v>22</v>
      </c>
      <c r="E59" s="84">
        <v>20</v>
      </c>
      <c r="F59" s="72"/>
      <c r="G59" s="79">
        <v>29</v>
      </c>
      <c r="H59" s="72"/>
      <c r="I59" s="86">
        <v>30</v>
      </c>
      <c r="J59" s="72"/>
      <c r="K59" s="72"/>
      <c r="L59" s="83">
        <v>35</v>
      </c>
      <c r="M59" s="83">
        <v>25</v>
      </c>
      <c r="N59" s="74">
        <v>42</v>
      </c>
      <c r="O59" s="70">
        <f t="shared" si="1"/>
        <v>65</v>
      </c>
    </row>
    <row r="60" spans="1:15" x14ac:dyDescent="0.2">
      <c r="A60" s="70">
        <f t="shared" si="0"/>
        <v>64</v>
      </c>
      <c r="B60" s="71"/>
      <c r="C60" s="72"/>
      <c r="D60" s="72"/>
      <c r="E60" s="73"/>
      <c r="F60" s="72">
        <v>27</v>
      </c>
      <c r="G60" s="72"/>
      <c r="H60" s="72"/>
      <c r="I60" s="72"/>
      <c r="J60" s="72">
        <v>14</v>
      </c>
      <c r="K60" s="83">
        <v>35</v>
      </c>
      <c r="L60" s="72"/>
      <c r="M60" s="72"/>
      <c r="N60" s="74">
        <v>41</v>
      </c>
      <c r="O60" s="70">
        <f t="shared" si="1"/>
        <v>64</v>
      </c>
    </row>
    <row r="61" spans="1:15" x14ac:dyDescent="0.2">
      <c r="A61" s="70">
        <f t="shared" si="0"/>
        <v>63</v>
      </c>
      <c r="B61" s="71"/>
      <c r="C61" s="72"/>
      <c r="D61" s="72">
        <v>21</v>
      </c>
      <c r="E61" s="73">
        <v>19</v>
      </c>
      <c r="F61" s="72"/>
      <c r="G61" s="72">
        <v>28</v>
      </c>
      <c r="H61" s="79">
        <v>28</v>
      </c>
      <c r="I61" s="72"/>
      <c r="J61" s="72"/>
      <c r="K61" s="72"/>
      <c r="L61" s="72">
        <v>34</v>
      </c>
      <c r="M61" s="72"/>
      <c r="N61" s="85">
        <v>40</v>
      </c>
      <c r="O61" s="70">
        <f t="shared" si="1"/>
        <v>63</v>
      </c>
    </row>
    <row r="62" spans="1:15" x14ac:dyDescent="0.2">
      <c r="A62" s="70">
        <f t="shared" si="0"/>
        <v>62</v>
      </c>
      <c r="B62" s="71">
        <v>6</v>
      </c>
      <c r="C62" s="72"/>
      <c r="D62" s="72"/>
      <c r="E62" s="73"/>
      <c r="F62" s="72">
        <v>26</v>
      </c>
      <c r="G62" s="72"/>
      <c r="H62" s="72"/>
      <c r="I62" s="72">
        <v>31</v>
      </c>
      <c r="J62" s="72"/>
      <c r="K62" s="72">
        <v>34</v>
      </c>
      <c r="L62" s="72">
        <v>33</v>
      </c>
      <c r="M62" s="72">
        <v>24</v>
      </c>
      <c r="N62" s="74">
        <v>39</v>
      </c>
      <c r="O62" s="70">
        <f t="shared" si="1"/>
        <v>62</v>
      </c>
    </row>
    <row r="63" spans="1:15" x14ac:dyDescent="0.2">
      <c r="A63" s="70">
        <f t="shared" si="0"/>
        <v>61</v>
      </c>
      <c r="B63" s="71"/>
      <c r="C63" s="72">
        <v>7</v>
      </c>
      <c r="D63" s="83">
        <v>20</v>
      </c>
      <c r="E63" s="73">
        <v>18</v>
      </c>
      <c r="F63" s="72"/>
      <c r="G63" s="79">
        <v>27</v>
      </c>
      <c r="H63" s="72"/>
      <c r="I63" s="72"/>
      <c r="J63" s="72"/>
      <c r="K63" s="72">
        <v>33</v>
      </c>
      <c r="L63" s="72"/>
      <c r="M63" s="72"/>
      <c r="N63" s="74">
        <v>38</v>
      </c>
      <c r="O63" s="70">
        <f t="shared" si="1"/>
        <v>61</v>
      </c>
    </row>
    <row r="64" spans="1:15" x14ac:dyDescent="0.2">
      <c r="A64" s="70">
        <f t="shared" si="0"/>
        <v>60</v>
      </c>
      <c r="B64" s="71"/>
      <c r="C64" s="72"/>
      <c r="D64" s="72"/>
      <c r="E64" s="73"/>
      <c r="F64" s="72"/>
      <c r="G64" s="72"/>
      <c r="H64" s="72">
        <v>27</v>
      </c>
      <c r="I64" s="72">
        <v>32</v>
      </c>
      <c r="J64" s="72"/>
      <c r="K64" s="72"/>
      <c r="L64" s="72">
        <v>32</v>
      </c>
      <c r="M64" s="72"/>
      <c r="N64" s="74">
        <v>37</v>
      </c>
      <c r="O64" s="70">
        <f t="shared" si="1"/>
        <v>60</v>
      </c>
    </row>
    <row r="65" spans="1:15" x14ac:dyDescent="0.2">
      <c r="A65" s="70">
        <f t="shared" si="0"/>
        <v>59</v>
      </c>
      <c r="B65" s="71"/>
      <c r="C65" s="72"/>
      <c r="D65" s="72">
        <v>19</v>
      </c>
      <c r="E65" s="73">
        <v>17</v>
      </c>
      <c r="F65" s="83">
        <v>25</v>
      </c>
      <c r="G65" s="72"/>
      <c r="H65" s="72"/>
      <c r="I65" s="72"/>
      <c r="J65" s="72">
        <v>13</v>
      </c>
      <c r="K65" s="72">
        <v>32</v>
      </c>
      <c r="L65" s="72">
        <v>31</v>
      </c>
      <c r="M65" s="72">
        <v>23</v>
      </c>
      <c r="N65" s="74">
        <v>36</v>
      </c>
      <c r="O65" s="70">
        <f t="shared" si="1"/>
        <v>59</v>
      </c>
    </row>
    <row r="66" spans="1:15" x14ac:dyDescent="0.2">
      <c r="A66" s="70">
        <f t="shared" si="0"/>
        <v>58</v>
      </c>
      <c r="B66" s="71"/>
      <c r="C66" s="72">
        <v>6</v>
      </c>
      <c r="D66" s="72"/>
      <c r="E66" s="73"/>
      <c r="F66" s="72"/>
      <c r="G66" s="72">
        <v>26</v>
      </c>
      <c r="H66" s="72">
        <v>26</v>
      </c>
      <c r="I66" s="72"/>
      <c r="J66" s="72"/>
      <c r="K66" s="72"/>
      <c r="L66" s="72"/>
      <c r="M66" s="72"/>
      <c r="N66" s="85">
        <v>35</v>
      </c>
      <c r="O66" s="70">
        <f t="shared" si="1"/>
        <v>58</v>
      </c>
    </row>
    <row r="67" spans="1:15" x14ac:dyDescent="0.2">
      <c r="A67" s="70">
        <f t="shared" si="0"/>
        <v>57</v>
      </c>
      <c r="B67" s="82">
        <v>5</v>
      </c>
      <c r="C67" s="72"/>
      <c r="D67" s="72"/>
      <c r="E67" s="73">
        <v>16</v>
      </c>
      <c r="F67" s="72">
        <v>24</v>
      </c>
      <c r="G67" s="72"/>
      <c r="H67" s="72"/>
      <c r="I67" s="72">
        <v>33</v>
      </c>
      <c r="J67" s="72"/>
      <c r="K67" s="72">
        <v>31</v>
      </c>
      <c r="L67" s="83">
        <v>30</v>
      </c>
      <c r="M67" s="72"/>
      <c r="N67" s="74">
        <v>34</v>
      </c>
      <c r="O67" s="70">
        <f t="shared" si="1"/>
        <v>57</v>
      </c>
    </row>
    <row r="68" spans="1:15" x14ac:dyDescent="0.2">
      <c r="A68" s="70">
        <f t="shared" si="0"/>
        <v>56</v>
      </c>
      <c r="B68" s="71"/>
      <c r="C68" s="72"/>
      <c r="D68" s="72">
        <v>18</v>
      </c>
      <c r="E68" s="73"/>
      <c r="F68" s="72"/>
      <c r="G68" s="83">
        <v>25</v>
      </c>
      <c r="H68" s="72"/>
      <c r="I68" s="72"/>
      <c r="J68" s="72">
        <v>12</v>
      </c>
      <c r="K68" s="72"/>
      <c r="L68" s="72"/>
      <c r="M68" s="72">
        <v>22</v>
      </c>
      <c r="N68" s="74"/>
      <c r="O68" s="70">
        <f t="shared" si="1"/>
        <v>56</v>
      </c>
    </row>
    <row r="69" spans="1:15" x14ac:dyDescent="0.2">
      <c r="A69" s="70">
        <f t="shared" si="0"/>
        <v>55</v>
      </c>
      <c r="B69" s="71"/>
      <c r="C69" s="83">
        <v>5</v>
      </c>
      <c r="D69" s="72"/>
      <c r="E69" s="73"/>
      <c r="F69" s="72">
        <v>23</v>
      </c>
      <c r="G69" s="72"/>
      <c r="H69" s="83">
        <v>25</v>
      </c>
      <c r="I69" s="72">
        <v>34</v>
      </c>
      <c r="J69" s="72"/>
      <c r="K69" s="83">
        <v>30</v>
      </c>
      <c r="L69" s="72">
        <v>29</v>
      </c>
      <c r="M69" s="72"/>
      <c r="N69" s="74">
        <v>33</v>
      </c>
      <c r="O69" s="70">
        <f t="shared" si="1"/>
        <v>55</v>
      </c>
    </row>
    <row r="70" spans="1:15" x14ac:dyDescent="0.2">
      <c r="A70" s="70">
        <f t="shared" ref="A70:A94" si="2">+A69-1</f>
        <v>54</v>
      </c>
      <c r="B70" s="71"/>
      <c r="C70" s="72"/>
      <c r="D70" s="72">
        <v>17</v>
      </c>
      <c r="E70" s="84">
        <v>15</v>
      </c>
      <c r="F70" s="72"/>
      <c r="G70" s="72">
        <v>24</v>
      </c>
      <c r="H70" s="72"/>
      <c r="I70" s="72"/>
      <c r="J70" s="72"/>
      <c r="K70" s="72"/>
      <c r="L70" s="72"/>
      <c r="M70" s="72"/>
      <c r="N70" s="74">
        <v>32</v>
      </c>
      <c r="O70" s="70">
        <f t="shared" ref="O70:O94" si="3">+O69-1</f>
        <v>54</v>
      </c>
    </row>
    <row r="71" spans="1:15" x14ac:dyDescent="0.2">
      <c r="A71" s="70">
        <f t="shared" si="2"/>
        <v>53</v>
      </c>
      <c r="B71" s="71"/>
      <c r="C71" s="72"/>
      <c r="D71" s="72"/>
      <c r="E71" s="73"/>
      <c r="F71" s="72">
        <v>22</v>
      </c>
      <c r="G71" s="72"/>
      <c r="H71" s="72">
        <v>24</v>
      </c>
      <c r="I71" s="81"/>
      <c r="J71" s="72"/>
      <c r="K71" s="72">
        <v>29</v>
      </c>
      <c r="L71" s="72">
        <v>28</v>
      </c>
      <c r="M71" s="72">
        <v>21</v>
      </c>
      <c r="N71" s="74">
        <v>31</v>
      </c>
      <c r="O71" s="70">
        <f t="shared" si="3"/>
        <v>53</v>
      </c>
    </row>
    <row r="72" spans="1:15" x14ac:dyDescent="0.2">
      <c r="A72" s="70">
        <f t="shared" si="2"/>
        <v>52</v>
      </c>
      <c r="B72" s="71">
        <v>4</v>
      </c>
      <c r="C72" s="72"/>
      <c r="D72" s="72">
        <v>16</v>
      </c>
      <c r="E72" s="73"/>
      <c r="F72" s="72"/>
      <c r="G72" s="72"/>
      <c r="H72" s="72"/>
      <c r="I72" s="83">
        <v>35</v>
      </c>
      <c r="J72" s="72">
        <v>11</v>
      </c>
      <c r="K72" s="72"/>
      <c r="L72" s="72">
        <v>27</v>
      </c>
      <c r="M72" s="72"/>
      <c r="N72" s="85">
        <v>30</v>
      </c>
      <c r="O72" s="70">
        <f t="shared" si="3"/>
        <v>52</v>
      </c>
    </row>
    <row r="73" spans="1:15" x14ac:dyDescent="0.2">
      <c r="A73" s="70">
        <f t="shared" si="2"/>
        <v>51</v>
      </c>
      <c r="B73" s="71"/>
      <c r="C73" s="72">
        <v>4</v>
      </c>
      <c r="D73" s="72"/>
      <c r="E73" s="73">
        <v>14</v>
      </c>
      <c r="F73" s="72">
        <v>21</v>
      </c>
      <c r="G73" s="79">
        <v>23</v>
      </c>
      <c r="H73" s="79">
        <v>23</v>
      </c>
      <c r="I73" s="72"/>
      <c r="J73" s="72"/>
      <c r="K73" s="72">
        <v>28</v>
      </c>
      <c r="L73" s="72"/>
      <c r="M73" s="83">
        <v>20</v>
      </c>
      <c r="N73" s="74">
        <v>29</v>
      </c>
      <c r="O73" s="70">
        <f t="shared" si="3"/>
        <v>51</v>
      </c>
    </row>
    <row r="74" spans="1:15" x14ac:dyDescent="0.2">
      <c r="A74" s="70">
        <f t="shared" si="2"/>
        <v>50</v>
      </c>
      <c r="B74" s="71"/>
      <c r="C74" s="72"/>
      <c r="D74" s="83">
        <v>15</v>
      </c>
      <c r="E74" s="73"/>
      <c r="F74" s="72"/>
      <c r="G74" s="72"/>
      <c r="H74" s="72"/>
      <c r="I74" s="72">
        <v>36</v>
      </c>
      <c r="J74" s="72"/>
      <c r="K74" s="72"/>
      <c r="L74" s="72">
        <v>26</v>
      </c>
      <c r="M74" s="72"/>
      <c r="N74" s="74">
        <v>28</v>
      </c>
      <c r="O74" s="70">
        <f t="shared" si="3"/>
        <v>50</v>
      </c>
    </row>
    <row r="75" spans="1:15" x14ac:dyDescent="0.2">
      <c r="A75" s="70">
        <f t="shared" si="2"/>
        <v>49</v>
      </c>
      <c r="B75" s="71"/>
      <c r="C75" s="72"/>
      <c r="D75" s="72"/>
      <c r="E75" s="73">
        <v>13</v>
      </c>
      <c r="F75" s="83">
        <v>20</v>
      </c>
      <c r="G75" s="72">
        <v>22</v>
      </c>
      <c r="H75" s="79">
        <v>22</v>
      </c>
      <c r="I75" s="72"/>
      <c r="J75" s="83">
        <v>10</v>
      </c>
      <c r="K75" s="72">
        <v>27</v>
      </c>
      <c r="L75" s="72"/>
      <c r="M75" s="72"/>
      <c r="N75" s="74">
        <v>27</v>
      </c>
      <c r="O75" s="70">
        <f t="shared" si="3"/>
        <v>49</v>
      </c>
    </row>
    <row r="76" spans="1:15" x14ac:dyDescent="0.2">
      <c r="A76" s="70">
        <f t="shared" si="2"/>
        <v>48</v>
      </c>
      <c r="B76" s="71"/>
      <c r="C76" s="72">
        <v>3</v>
      </c>
      <c r="D76" s="72">
        <v>14</v>
      </c>
      <c r="E76" s="73"/>
      <c r="F76" s="72"/>
      <c r="G76" s="72"/>
      <c r="H76" s="72"/>
      <c r="I76" s="72"/>
      <c r="J76" s="72"/>
      <c r="K76" s="72"/>
      <c r="L76" s="83">
        <v>25</v>
      </c>
      <c r="M76" s="72"/>
      <c r="N76" s="74">
        <v>26</v>
      </c>
      <c r="O76" s="70">
        <f t="shared" si="3"/>
        <v>48</v>
      </c>
    </row>
    <row r="77" spans="1:15" x14ac:dyDescent="0.2">
      <c r="A77" s="70">
        <f t="shared" si="2"/>
        <v>47</v>
      </c>
      <c r="B77" s="71">
        <v>3</v>
      </c>
      <c r="C77" s="72"/>
      <c r="D77" s="72"/>
      <c r="E77" s="73"/>
      <c r="F77" s="72">
        <v>19</v>
      </c>
      <c r="G77" s="72">
        <v>21</v>
      </c>
      <c r="H77" s="72">
        <v>21</v>
      </c>
      <c r="I77" s="79">
        <v>37</v>
      </c>
      <c r="J77" s="72"/>
      <c r="K77" s="72">
        <v>26</v>
      </c>
      <c r="L77" s="72"/>
      <c r="M77" s="72">
        <v>18</v>
      </c>
      <c r="N77" s="85">
        <v>25</v>
      </c>
      <c r="O77" s="70">
        <f t="shared" si="3"/>
        <v>47</v>
      </c>
    </row>
    <row r="78" spans="1:15" x14ac:dyDescent="0.2">
      <c r="A78" s="70">
        <f t="shared" si="2"/>
        <v>46</v>
      </c>
      <c r="B78" s="71"/>
      <c r="C78" s="72"/>
      <c r="D78" s="72">
        <v>13</v>
      </c>
      <c r="E78" s="73">
        <v>12</v>
      </c>
      <c r="F78" s="72">
        <v>18</v>
      </c>
      <c r="G78" s="72"/>
      <c r="H78" s="72"/>
      <c r="I78" s="72"/>
      <c r="J78" s="72"/>
      <c r="K78" s="72"/>
      <c r="L78" s="72">
        <v>24</v>
      </c>
      <c r="M78" s="72"/>
      <c r="N78" s="74">
        <v>24</v>
      </c>
      <c r="O78" s="70">
        <f t="shared" si="3"/>
        <v>46</v>
      </c>
    </row>
    <row r="79" spans="1:15" x14ac:dyDescent="0.2">
      <c r="A79" s="70">
        <f t="shared" si="2"/>
        <v>45</v>
      </c>
      <c r="B79" s="71"/>
      <c r="C79" s="72"/>
      <c r="D79" s="72"/>
      <c r="E79" s="73"/>
      <c r="F79" s="72"/>
      <c r="G79" s="86">
        <v>20</v>
      </c>
      <c r="H79" s="83">
        <v>20</v>
      </c>
      <c r="I79" s="72">
        <v>38</v>
      </c>
      <c r="J79" s="72">
        <v>9</v>
      </c>
      <c r="K79" s="72"/>
      <c r="L79" s="72"/>
      <c r="M79" s="72">
        <v>17</v>
      </c>
      <c r="N79" s="74">
        <v>23</v>
      </c>
      <c r="O79" s="70">
        <f t="shared" si="3"/>
        <v>45</v>
      </c>
    </row>
    <row r="80" spans="1:15" x14ac:dyDescent="0.2">
      <c r="A80" s="70">
        <f t="shared" si="2"/>
        <v>44</v>
      </c>
      <c r="B80" s="71"/>
      <c r="C80" s="72">
        <v>2</v>
      </c>
      <c r="D80" s="72"/>
      <c r="E80" s="73"/>
      <c r="F80" s="72">
        <v>17</v>
      </c>
      <c r="G80" s="72"/>
      <c r="H80" s="72"/>
      <c r="I80" s="72"/>
      <c r="J80" s="72"/>
      <c r="K80" s="83">
        <v>25</v>
      </c>
      <c r="L80" s="72">
        <v>23</v>
      </c>
      <c r="M80" s="72"/>
      <c r="N80" s="74"/>
      <c r="O80" s="70">
        <f t="shared" si="3"/>
        <v>44</v>
      </c>
    </row>
    <row r="81" spans="1:17" x14ac:dyDescent="0.2">
      <c r="A81" s="70">
        <f t="shared" si="2"/>
        <v>43</v>
      </c>
      <c r="B81" s="71">
        <v>2</v>
      </c>
      <c r="C81" s="72"/>
      <c r="D81" s="72">
        <v>12</v>
      </c>
      <c r="E81" s="73">
        <v>11</v>
      </c>
      <c r="F81" s="72"/>
      <c r="G81" s="72">
        <v>19</v>
      </c>
      <c r="H81" s="72">
        <v>19</v>
      </c>
      <c r="I81" s="79">
        <v>39</v>
      </c>
      <c r="J81" s="72"/>
      <c r="K81" s="72"/>
      <c r="L81" s="72"/>
      <c r="M81" s="72">
        <v>16</v>
      </c>
      <c r="N81" s="74">
        <v>22</v>
      </c>
      <c r="O81" s="70">
        <f t="shared" si="3"/>
        <v>43</v>
      </c>
    </row>
    <row r="82" spans="1:17" x14ac:dyDescent="0.2">
      <c r="A82" s="70">
        <f t="shared" si="2"/>
        <v>42</v>
      </c>
      <c r="B82" s="71"/>
      <c r="C82" s="72"/>
      <c r="D82" s="72"/>
      <c r="E82" s="73"/>
      <c r="F82" s="72">
        <v>16</v>
      </c>
      <c r="G82" s="72"/>
      <c r="H82" s="72"/>
      <c r="I82" s="72"/>
      <c r="J82" s="72">
        <v>8</v>
      </c>
      <c r="K82" s="72">
        <v>24</v>
      </c>
      <c r="L82" s="72">
        <v>22</v>
      </c>
      <c r="M82" s="72"/>
      <c r="N82" s="74">
        <v>21</v>
      </c>
      <c r="O82" s="70">
        <f t="shared" si="3"/>
        <v>42</v>
      </c>
    </row>
    <row r="83" spans="1:17" x14ac:dyDescent="0.2">
      <c r="A83" s="70">
        <f t="shared" si="2"/>
        <v>41</v>
      </c>
      <c r="B83" s="71"/>
      <c r="C83" s="72">
        <v>1</v>
      </c>
      <c r="D83" s="72">
        <v>11</v>
      </c>
      <c r="E83" s="73"/>
      <c r="F83" s="72"/>
      <c r="G83" s="72">
        <v>18</v>
      </c>
      <c r="H83" s="79">
        <v>18</v>
      </c>
      <c r="I83" s="72"/>
      <c r="J83" s="72"/>
      <c r="K83" s="72"/>
      <c r="L83" s="72">
        <v>21</v>
      </c>
      <c r="M83" s="83">
        <v>15</v>
      </c>
      <c r="N83" s="85">
        <v>20</v>
      </c>
      <c r="O83" s="70">
        <f t="shared" si="3"/>
        <v>41</v>
      </c>
    </row>
    <row r="84" spans="1:17" x14ac:dyDescent="0.2">
      <c r="A84" s="70">
        <f t="shared" si="2"/>
        <v>40</v>
      </c>
      <c r="B84" s="71"/>
      <c r="C84" s="72"/>
      <c r="D84" s="72"/>
      <c r="E84" s="84">
        <v>10</v>
      </c>
      <c r="F84" s="83">
        <v>15</v>
      </c>
      <c r="G84" s="72"/>
      <c r="H84" s="72"/>
      <c r="I84" s="83">
        <v>40</v>
      </c>
      <c r="J84" s="72"/>
      <c r="K84" s="72">
        <v>23</v>
      </c>
      <c r="L84" s="72"/>
      <c r="M84" s="72"/>
      <c r="N84" s="74">
        <v>19</v>
      </c>
      <c r="O84" s="70">
        <f t="shared" si="3"/>
        <v>40</v>
      </c>
    </row>
    <row r="85" spans="1:17" x14ac:dyDescent="0.2">
      <c r="A85" s="70">
        <f t="shared" si="2"/>
        <v>39</v>
      </c>
      <c r="B85" s="71"/>
      <c r="C85" s="72"/>
      <c r="D85" s="83">
        <v>10</v>
      </c>
      <c r="E85" s="73"/>
      <c r="F85" s="72"/>
      <c r="G85" s="72">
        <v>17</v>
      </c>
      <c r="H85" s="72">
        <v>17</v>
      </c>
      <c r="I85" s="72"/>
      <c r="J85" s="72">
        <v>7</v>
      </c>
      <c r="K85" s="72">
        <v>22</v>
      </c>
      <c r="L85" s="83">
        <v>20</v>
      </c>
      <c r="M85" s="72">
        <v>14</v>
      </c>
      <c r="N85" s="74">
        <v>18</v>
      </c>
      <c r="O85" s="70">
        <f t="shared" si="3"/>
        <v>39</v>
      </c>
    </row>
    <row r="86" spans="1:17" x14ac:dyDescent="0.2">
      <c r="A86" s="70">
        <f t="shared" si="2"/>
        <v>38</v>
      </c>
      <c r="B86" s="71">
        <v>1</v>
      </c>
      <c r="C86" s="72"/>
      <c r="D86" s="72"/>
      <c r="E86" s="73">
        <v>9</v>
      </c>
      <c r="F86" s="72">
        <v>14</v>
      </c>
      <c r="G86" s="79">
        <v>16</v>
      </c>
      <c r="H86" s="72"/>
      <c r="I86" s="79">
        <v>41</v>
      </c>
      <c r="J86" s="72"/>
      <c r="K86" s="72"/>
      <c r="L86" s="72"/>
      <c r="M86" s="72"/>
      <c r="N86" s="74">
        <v>17</v>
      </c>
      <c r="O86" s="70">
        <f t="shared" si="3"/>
        <v>38</v>
      </c>
    </row>
    <row r="87" spans="1:17" x14ac:dyDescent="0.2">
      <c r="A87" s="70">
        <f t="shared" si="2"/>
        <v>37</v>
      </c>
      <c r="B87" s="71"/>
      <c r="C87" s="83">
        <v>0</v>
      </c>
      <c r="D87" s="72">
        <v>9</v>
      </c>
      <c r="E87" s="73"/>
      <c r="F87" s="72"/>
      <c r="G87" s="72"/>
      <c r="H87" s="72">
        <v>16</v>
      </c>
      <c r="I87" s="72"/>
      <c r="J87" s="72">
        <v>6</v>
      </c>
      <c r="K87" s="72">
        <v>21</v>
      </c>
      <c r="L87" s="72">
        <v>19</v>
      </c>
      <c r="M87" s="72">
        <v>13</v>
      </c>
      <c r="N87" s="74">
        <v>16</v>
      </c>
      <c r="O87" s="70">
        <f t="shared" si="3"/>
        <v>37</v>
      </c>
    </row>
    <row r="88" spans="1:17" x14ac:dyDescent="0.2">
      <c r="A88" s="70">
        <f t="shared" si="2"/>
        <v>36</v>
      </c>
      <c r="B88" s="71"/>
      <c r="C88" s="72"/>
      <c r="D88" s="72"/>
      <c r="E88" s="73"/>
      <c r="F88" s="72">
        <v>13</v>
      </c>
      <c r="G88" s="83">
        <v>15</v>
      </c>
      <c r="H88" s="83">
        <v>15</v>
      </c>
      <c r="I88" s="72"/>
      <c r="J88" s="72"/>
      <c r="K88" s="72"/>
      <c r="L88" s="72">
        <v>18</v>
      </c>
      <c r="M88" s="72"/>
      <c r="N88" s="85">
        <v>15</v>
      </c>
      <c r="O88" s="70">
        <f t="shared" si="3"/>
        <v>36</v>
      </c>
    </row>
    <row r="89" spans="1:17" x14ac:dyDescent="0.2">
      <c r="A89" s="70">
        <f t="shared" si="2"/>
        <v>35</v>
      </c>
      <c r="B89" s="71"/>
      <c r="C89" s="72"/>
      <c r="D89" s="72">
        <v>8</v>
      </c>
      <c r="E89" s="73">
        <v>8</v>
      </c>
      <c r="F89" s="72"/>
      <c r="G89" s="72">
        <v>14</v>
      </c>
      <c r="H89" s="72"/>
      <c r="I89" s="79">
        <v>42</v>
      </c>
      <c r="J89" s="72"/>
      <c r="K89" s="83">
        <v>20</v>
      </c>
      <c r="L89" s="72"/>
      <c r="M89" s="72">
        <v>12</v>
      </c>
      <c r="N89" s="74">
        <v>14</v>
      </c>
      <c r="O89" s="70">
        <f t="shared" si="3"/>
        <v>35</v>
      </c>
    </row>
    <row r="90" spans="1:17" x14ac:dyDescent="0.2">
      <c r="A90" s="70">
        <f t="shared" si="2"/>
        <v>34</v>
      </c>
      <c r="B90" s="71"/>
      <c r="C90" s="72"/>
      <c r="D90" s="72"/>
      <c r="E90" s="73"/>
      <c r="F90" s="72">
        <v>12</v>
      </c>
      <c r="G90" s="72">
        <v>13</v>
      </c>
      <c r="H90" s="72">
        <v>14</v>
      </c>
      <c r="I90" s="72"/>
      <c r="J90" s="83">
        <v>5</v>
      </c>
      <c r="K90" s="72">
        <v>19</v>
      </c>
      <c r="L90" s="72">
        <v>17</v>
      </c>
      <c r="M90" s="72"/>
      <c r="N90" s="74">
        <v>13</v>
      </c>
      <c r="O90" s="70">
        <f t="shared" si="3"/>
        <v>34</v>
      </c>
    </row>
    <row r="91" spans="1:17" x14ac:dyDescent="0.2">
      <c r="A91" s="70">
        <f t="shared" si="2"/>
        <v>33</v>
      </c>
      <c r="B91" s="82">
        <v>0</v>
      </c>
      <c r="C91" s="72"/>
      <c r="D91" s="72"/>
      <c r="E91" s="73">
        <v>7</v>
      </c>
      <c r="F91" s="72"/>
      <c r="G91" s="72"/>
      <c r="H91" s="72"/>
      <c r="I91" s="72">
        <v>43</v>
      </c>
      <c r="J91" s="72"/>
      <c r="K91" s="72"/>
      <c r="L91" s="72">
        <v>16</v>
      </c>
      <c r="M91" s="72">
        <v>11</v>
      </c>
      <c r="N91" s="74">
        <v>12</v>
      </c>
      <c r="O91" s="70">
        <f t="shared" si="3"/>
        <v>33</v>
      </c>
    </row>
    <row r="92" spans="1:17" x14ac:dyDescent="0.2">
      <c r="A92" s="70">
        <f t="shared" si="2"/>
        <v>32</v>
      </c>
      <c r="B92" s="71"/>
      <c r="C92" s="72"/>
      <c r="D92" s="72">
        <v>7</v>
      </c>
      <c r="E92" s="73"/>
      <c r="F92" s="72">
        <v>11</v>
      </c>
      <c r="G92" s="72">
        <v>11</v>
      </c>
      <c r="H92" s="79">
        <v>13</v>
      </c>
      <c r="I92" s="72"/>
      <c r="J92" s="72">
        <v>4</v>
      </c>
      <c r="K92" s="72">
        <v>18</v>
      </c>
      <c r="L92" s="83">
        <v>15</v>
      </c>
      <c r="M92" s="72"/>
      <c r="N92" s="74">
        <v>11</v>
      </c>
      <c r="O92" s="70">
        <f t="shared" si="3"/>
        <v>32</v>
      </c>
    </row>
    <row r="93" spans="1:17" x14ac:dyDescent="0.2">
      <c r="A93" s="70">
        <f t="shared" si="2"/>
        <v>31</v>
      </c>
      <c r="B93" s="71"/>
      <c r="C93" s="72"/>
      <c r="D93" s="72"/>
      <c r="E93" s="73"/>
      <c r="F93" s="72"/>
      <c r="G93" s="83">
        <v>10</v>
      </c>
      <c r="H93" s="72"/>
      <c r="I93" s="72"/>
      <c r="J93" s="72">
        <v>3</v>
      </c>
      <c r="K93" s="72">
        <v>17</v>
      </c>
      <c r="L93" s="72">
        <v>14</v>
      </c>
      <c r="M93" s="83">
        <v>10</v>
      </c>
      <c r="N93" s="74"/>
      <c r="O93" s="70">
        <f t="shared" si="3"/>
        <v>31</v>
      </c>
    </row>
    <row r="94" spans="1:17" x14ac:dyDescent="0.2">
      <c r="A94" s="70">
        <f t="shared" si="2"/>
        <v>30</v>
      </c>
      <c r="B94" s="71"/>
      <c r="C94" s="72"/>
      <c r="D94" s="72">
        <v>6</v>
      </c>
      <c r="E94" s="73">
        <v>6</v>
      </c>
      <c r="F94" s="83">
        <v>10</v>
      </c>
      <c r="G94" s="72"/>
      <c r="H94" s="79">
        <v>12</v>
      </c>
      <c r="I94" s="79">
        <v>44</v>
      </c>
      <c r="J94" s="72">
        <v>2</v>
      </c>
      <c r="K94" s="72">
        <v>16</v>
      </c>
      <c r="L94" s="72">
        <v>13</v>
      </c>
      <c r="M94" s="72">
        <v>9</v>
      </c>
      <c r="N94" s="85">
        <v>10</v>
      </c>
      <c r="O94" s="70">
        <f t="shared" si="3"/>
        <v>30</v>
      </c>
    </row>
    <row r="95" spans="1:17" x14ac:dyDescent="0.2">
      <c r="B95" s="71"/>
      <c r="C95" s="72"/>
      <c r="D95" s="72"/>
      <c r="E95" s="73"/>
      <c r="F95" s="72"/>
      <c r="G95" s="72"/>
      <c r="H95" s="72"/>
      <c r="I95" s="72"/>
      <c r="J95" s="72"/>
      <c r="K95" s="72"/>
      <c r="L95" s="72"/>
      <c r="M95" s="72"/>
      <c r="N95" s="74"/>
    </row>
    <row r="96" spans="1:17" s="50" customFormat="1" ht="17.25" customHeight="1" x14ac:dyDescent="0.2">
      <c r="A96" s="187" t="s">
        <v>138</v>
      </c>
      <c r="B96" s="186" t="s">
        <v>28</v>
      </c>
      <c r="C96" s="189" t="s">
        <v>36</v>
      </c>
      <c r="D96" s="190" t="s">
        <v>44</v>
      </c>
      <c r="E96" s="75">
        <v>1</v>
      </c>
      <c r="F96" s="76">
        <v>2</v>
      </c>
      <c r="G96" s="76">
        <v>3</v>
      </c>
      <c r="H96" s="76">
        <v>4</v>
      </c>
      <c r="I96" s="76">
        <v>5</v>
      </c>
      <c r="J96" s="76">
        <v>6</v>
      </c>
      <c r="K96" s="76">
        <v>7</v>
      </c>
      <c r="L96" s="76">
        <v>8</v>
      </c>
      <c r="M96" s="76">
        <v>9</v>
      </c>
      <c r="N96" s="76">
        <v>0</v>
      </c>
      <c r="O96" s="186" t="s">
        <v>138</v>
      </c>
      <c r="Q96" s="70"/>
    </row>
    <row r="97" spans="1:15" ht="16.5" customHeight="1" x14ac:dyDescent="0.2">
      <c r="A97" s="188"/>
      <c r="B97" s="182"/>
      <c r="C97" s="184"/>
      <c r="D97" s="191"/>
      <c r="E97" s="68" t="s">
        <v>139</v>
      </c>
      <c r="F97" s="2" t="s">
        <v>61</v>
      </c>
      <c r="G97" s="2" t="s">
        <v>131</v>
      </c>
      <c r="H97" s="77" t="s">
        <v>132</v>
      </c>
      <c r="I97" s="77" t="s">
        <v>133</v>
      </c>
      <c r="J97" s="77" t="s">
        <v>134</v>
      </c>
      <c r="K97" s="77" t="s">
        <v>135</v>
      </c>
      <c r="L97" s="77" t="s">
        <v>136</v>
      </c>
      <c r="M97" s="77" t="s">
        <v>137</v>
      </c>
      <c r="N97" s="77" t="s">
        <v>140</v>
      </c>
      <c r="O97" s="182"/>
    </row>
  </sheetData>
  <mergeCells count="10">
    <mergeCell ref="A2:A3"/>
    <mergeCell ref="O2:O3"/>
    <mergeCell ref="A96:A97"/>
    <mergeCell ref="O96:O97"/>
    <mergeCell ref="B2:B3"/>
    <mergeCell ref="C2:C3"/>
    <mergeCell ref="D2:D3"/>
    <mergeCell ref="B96:B97"/>
    <mergeCell ref="C96:C97"/>
    <mergeCell ref="D96:D97"/>
  </mergeCells>
  <phoneticPr fontId="0" type="noConversion"/>
  <pageMargins left="0.75" right="0.75" top="1" bottom="1" header="0" footer="0"/>
  <pageSetup paperSize="9" scale="65" orientation="portrait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J103"/>
  <sheetViews>
    <sheetView topLeftCell="A24" zoomScale="75" workbookViewId="0">
      <selection activeCell="B103" sqref="B103:D103"/>
    </sheetView>
  </sheetViews>
  <sheetFormatPr baseColWidth="10" defaultColWidth="11.42578125" defaultRowHeight="12.75" x14ac:dyDescent="0.2"/>
  <cols>
    <col min="1" max="1" width="7.28515625" customWidth="1"/>
    <col min="2" max="16" width="6.7109375" customWidth="1"/>
    <col min="17" max="17" width="7.28515625" customWidth="1"/>
    <col min="18" max="18" width="7.85546875" customWidth="1"/>
    <col min="19" max="19" width="9.5703125" customWidth="1"/>
    <col min="20" max="20" width="9.28515625" customWidth="1"/>
    <col min="22" max="22" width="27.5703125" bestFit="1" customWidth="1"/>
    <col min="23" max="23" width="28.140625" bestFit="1" customWidth="1"/>
    <col min="24" max="24" width="27.42578125" bestFit="1" customWidth="1"/>
    <col min="25" max="26" width="28.140625" bestFit="1" customWidth="1"/>
    <col min="27" max="27" width="27.140625" bestFit="1" customWidth="1"/>
    <col min="28" max="28" width="27.42578125" bestFit="1" customWidth="1"/>
    <col min="29" max="31" width="27.5703125" bestFit="1" customWidth="1"/>
    <col min="32" max="32" width="28.140625" bestFit="1" customWidth="1"/>
    <col min="33" max="33" width="28.28515625" bestFit="1" customWidth="1"/>
    <col min="34" max="34" width="28.85546875" bestFit="1" customWidth="1"/>
    <col min="35" max="35" width="28.5703125" bestFit="1" customWidth="1"/>
  </cols>
  <sheetData>
    <row r="2" spans="1:36" s="1" customFormat="1" ht="16.5" customHeight="1" x14ac:dyDescent="0.2">
      <c r="A2" s="52" t="s">
        <v>141</v>
      </c>
      <c r="B2" s="60" t="s">
        <v>29</v>
      </c>
      <c r="C2" s="52" t="s">
        <v>37</v>
      </c>
      <c r="D2" s="52" t="s">
        <v>45</v>
      </c>
      <c r="E2" s="52" t="s">
        <v>54</v>
      </c>
      <c r="F2" s="52" t="s">
        <v>62</v>
      </c>
      <c r="G2" s="52" t="s">
        <v>70</v>
      </c>
      <c r="H2" s="52" t="s">
        <v>76</v>
      </c>
      <c r="I2" s="52" t="s">
        <v>82</v>
      </c>
      <c r="J2" s="52" t="s">
        <v>87</v>
      </c>
      <c r="K2" s="52" t="s">
        <v>92</v>
      </c>
      <c r="L2" s="52" t="s">
        <v>97</v>
      </c>
      <c r="M2" s="52" t="s">
        <v>102</v>
      </c>
      <c r="N2" s="52" t="s">
        <v>107</v>
      </c>
      <c r="O2" s="52" t="s">
        <v>112</v>
      </c>
      <c r="P2" s="61" t="s">
        <v>116</v>
      </c>
      <c r="Q2" s="52" t="s">
        <v>141</v>
      </c>
    </row>
    <row r="3" spans="1:36" x14ac:dyDescent="0.2">
      <c r="A3">
        <v>120</v>
      </c>
      <c r="B3" s="47"/>
      <c r="C3" s="58"/>
      <c r="D3" s="58"/>
      <c r="E3" s="58"/>
      <c r="F3" s="58"/>
      <c r="G3" s="58">
        <v>23</v>
      </c>
      <c r="H3" s="58"/>
      <c r="I3" s="58"/>
      <c r="J3" s="58"/>
      <c r="K3" s="58"/>
      <c r="L3" s="58"/>
      <c r="M3" s="58"/>
      <c r="N3" s="58"/>
      <c r="O3" s="58"/>
      <c r="P3" s="59"/>
      <c r="Q3">
        <v>120</v>
      </c>
      <c r="V3" t="str">
        <f t="shared" ref="V3:V66" si="0">IF(B3="","",_xlfn.CONCAT(B$95,$B$103,B3,$C$103,A3,$D$103))</f>
        <v/>
      </c>
      <c r="W3" t="str">
        <f t="shared" ref="W3:W66" si="1">IF(C3="","",_xlfn.CONCAT(C$95,$B$103,C3,$C$103,$A3,$D$103))</f>
        <v/>
      </c>
      <c r="X3" t="str">
        <f t="shared" ref="X3:X66" si="2">IF(D3="","",_xlfn.CONCAT(D$95,$B$103,D3,$C$103,$A3,$D$103))</f>
        <v/>
      </c>
      <c r="Y3" t="str">
        <f t="shared" ref="Y3:Y66" si="3">IF(E3="","",_xlfn.CONCAT(E$95,$B$103,E3,$C$103,$A3,$D$103))</f>
        <v/>
      </c>
      <c r="Z3" t="str">
        <f t="shared" ref="Z3:Z66" si="4">IF(F3="","",_xlfn.CONCAT(F$95,$B$103,F3,$C$103,$A3,$D$103))</f>
        <v/>
      </c>
      <c r="AA3" t="str">
        <f t="shared" ref="AA3:AA66" si="5">IF(G3="","",_xlfn.CONCAT(G$95,$B$103,G3,$C$103,$A3,$D$103))</f>
        <v>BIZ_MASCULINA.put(23,120);</v>
      </c>
      <c r="AB3" t="str">
        <f t="shared" ref="AB3:AB66" si="6">IF(H3="","",_xlfn.CONCAT(H$95,$B$103,H3,$C$103,$A3,$D$103))</f>
        <v/>
      </c>
      <c r="AC3" t="str">
        <f t="shared" ref="AC3:AC66" si="7">IF(I3="","",_xlfn.CONCAT(I$95,$B$103,I3,$C$103,$A3,$D$103))</f>
        <v/>
      </c>
      <c r="AD3" t="str">
        <f t="shared" ref="AD3:AD66" si="8">IF(J3="","",_xlfn.CONCAT(J$95,$B$103,J3,$C$103,$A3,$D$103))</f>
        <v/>
      </c>
      <c r="AE3" t="str">
        <f t="shared" ref="AE3:AE66" si="9">IF(K3="","",_xlfn.CONCAT(K$95,$B$103,K3,$C$103,$A3,$D$103))</f>
        <v/>
      </c>
      <c r="AF3" t="str">
        <f t="shared" ref="AF3:AF66" si="10">IF(L3="","",_xlfn.CONCAT(L$95,$B$103,L3,$C$103,$A3,$D$103))</f>
        <v/>
      </c>
      <c r="AG3" t="str">
        <f t="shared" ref="AG3:AG66" si="11">IF(M3="","",_xlfn.CONCAT(M$95,$B$103,M3,$C$103,$A3,$D$103))</f>
        <v/>
      </c>
      <c r="AH3" t="str">
        <f t="shared" ref="AH3:AH66" si="12">IF(N3="","",_xlfn.CONCAT(N$95,$B$103,N3,$C$103,$A3,$D$103))</f>
        <v/>
      </c>
      <c r="AI3" t="str">
        <f t="shared" ref="AI3:AI66" si="13">IF(O3="","",_xlfn.CONCAT(O$95,$B$103,O3,$C$103,$A3,$D$103))</f>
        <v/>
      </c>
      <c r="AJ3" t="str">
        <f t="shared" ref="AJ3:AJ66" si="14">IF(P3="","",_xlfn.CONCAT(P$95,$B$103,P3,$C$103,$A3,$D$103))</f>
        <v/>
      </c>
    </row>
    <row r="4" spans="1:36" x14ac:dyDescent="0.2">
      <c r="A4">
        <v>119</v>
      </c>
      <c r="B4" s="47"/>
      <c r="C4" s="58"/>
      <c r="D4" s="58"/>
      <c r="E4" s="58"/>
      <c r="F4" s="58"/>
      <c r="G4" s="58">
        <v>22</v>
      </c>
      <c r="H4" s="58"/>
      <c r="I4" s="58"/>
      <c r="J4" s="58"/>
      <c r="K4" s="58"/>
      <c r="L4" s="58"/>
      <c r="M4" s="58"/>
      <c r="N4" s="58"/>
      <c r="O4" s="58"/>
      <c r="P4" s="59"/>
      <c r="Q4">
        <v>119</v>
      </c>
      <c r="V4" t="str">
        <f t="shared" si="0"/>
        <v/>
      </c>
      <c r="W4" t="str">
        <f t="shared" si="1"/>
        <v/>
      </c>
      <c r="X4" t="str">
        <f t="shared" si="2"/>
        <v/>
      </c>
      <c r="Y4" t="str">
        <f t="shared" si="3"/>
        <v/>
      </c>
      <c r="Z4" t="str">
        <f t="shared" si="4"/>
        <v/>
      </c>
      <c r="AA4" t="str">
        <f t="shared" si="5"/>
        <v>BIZ_MASCULINA.put(22,119);</v>
      </c>
      <c r="AB4" t="str">
        <f t="shared" si="6"/>
        <v/>
      </c>
      <c r="AC4" t="str">
        <f t="shared" si="7"/>
        <v/>
      </c>
      <c r="AD4" t="str">
        <f t="shared" si="8"/>
        <v/>
      </c>
      <c r="AE4" t="str">
        <f t="shared" si="9"/>
        <v/>
      </c>
      <c r="AF4" t="str">
        <f t="shared" si="10"/>
        <v/>
      </c>
      <c r="AG4" t="str">
        <f t="shared" si="11"/>
        <v/>
      </c>
      <c r="AH4" t="str">
        <f t="shared" si="12"/>
        <v/>
      </c>
      <c r="AI4" t="str">
        <f t="shared" si="13"/>
        <v/>
      </c>
      <c r="AJ4" t="str">
        <f t="shared" si="14"/>
        <v/>
      </c>
    </row>
    <row r="5" spans="1:36" x14ac:dyDescent="0.2">
      <c r="A5">
        <v>118</v>
      </c>
      <c r="B5" s="4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9"/>
      <c r="Q5">
        <v>118</v>
      </c>
      <c r="S5" s="89" t="s">
        <v>29</v>
      </c>
      <c r="T5">
        <f>+'puntajes brutos - T'!G8</f>
        <v>57</v>
      </c>
      <c r="V5" t="str">
        <f t="shared" si="0"/>
        <v/>
      </c>
      <c r="W5" t="str">
        <f t="shared" si="1"/>
        <v/>
      </c>
      <c r="X5" t="str">
        <f t="shared" si="2"/>
        <v/>
      </c>
      <c r="Y5" t="str">
        <f t="shared" si="3"/>
        <v/>
      </c>
      <c r="Z5" t="str">
        <f t="shared" si="4"/>
        <v/>
      </c>
      <c r="AA5" t="str">
        <f t="shared" si="5"/>
        <v/>
      </c>
      <c r="AB5" t="str">
        <f t="shared" si="6"/>
        <v/>
      </c>
      <c r="AC5" t="str">
        <f t="shared" si="7"/>
        <v/>
      </c>
      <c r="AD5" t="str">
        <f t="shared" si="8"/>
        <v/>
      </c>
      <c r="AE5" t="str">
        <f t="shared" si="9"/>
        <v/>
      </c>
      <c r="AF5" t="str">
        <f t="shared" si="10"/>
        <v/>
      </c>
      <c r="AG5" t="str">
        <f t="shared" si="11"/>
        <v/>
      </c>
      <c r="AH5" t="str">
        <f t="shared" si="12"/>
        <v/>
      </c>
      <c r="AI5" t="str">
        <f t="shared" si="13"/>
        <v/>
      </c>
      <c r="AJ5" t="str">
        <f t="shared" si="14"/>
        <v/>
      </c>
    </row>
    <row r="6" spans="1:36" x14ac:dyDescent="0.2">
      <c r="A6">
        <v>117</v>
      </c>
      <c r="B6" s="4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  <c r="Q6">
        <v>117</v>
      </c>
      <c r="S6" s="89" t="s">
        <v>37</v>
      </c>
      <c r="T6">
        <f>+'puntajes brutos - T'!G9</f>
        <v>87</v>
      </c>
      <c r="V6" t="str">
        <f t="shared" si="0"/>
        <v/>
      </c>
      <c r="W6" t="str">
        <f t="shared" si="1"/>
        <v/>
      </c>
      <c r="X6" t="str">
        <f t="shared" si="2"/>
        <v/>
      </c>
      <c r="Y6" t="str">
        <f t="shared" si="3"/>
        <v/>
      </c>
      <c r="Z6" t="str">
        <f t="shared" si="4"/>
        <v/>
      </c>
      <c r="AA6" t="str">
        <f t="shared" si="5"/>
        <v/>
      </c>
      <c r="AB6" t="str">
        <f t="shared" si="6"/>
        <v/>
      </c>
      <c r="AC6" t="str">
        <f t="shared" si="7"/>
        <v/>
      </c>
      <c r="AD6" t="str">
        <f t="shared" si="8"/>
        <v/>
      </c>
      <c r="AE6" t="str">
        <f t="shared" si="9"/>
        <v/>
      </c>
      <c r="AF6" t="str">
        <f t="shared" si="10"/>
        <v/>
      </c>
      <c r="AG6" t="str">
        <f t="shared" si="11"/>
        <v/>
      </c>
      <c r="AH6" t="str">
        <f t="shared" si="12"/>
        <v/>
      </c>
      <c r="AI6" t="str">
        <f t="shared" si="13"/>
        <v/>
      </c>
      <c r="AJ6" t="str">
        <f t="shared" si="14"/>
        <v/>
      </c>
    </row>
    <row r="7" spans="1:36" x14ac:dyDescent="0.2">
      <c r="A7">
        <v>116</v>
      </c>
      <c r="B7" s="47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  <c r="Q7">
        <v>116</v>
      </c>
      <c r="S7" s="89" t="s">
        <v>45</v>
      </c>
      <c r="T7">
        <f>+'puntajes brutos - T'!G10</f>
        <v>53</v>
      </c>
      <c r="V7" t="str">
        <f t="shared" si="0"/>
        <v/>
      </c>
      <c r="W7" t="str">
        <f t="shared" si="1"/>
        <v/>
      </c>
      <c r="X7" t="str">
        <f t="shared" si="2"/>
        <v/>
      </c>
      <c r="Y7" t="str">
        <f t="shared" si="3"/>
        <v/>
      </c>
      <c r="Z7" t="str">
        <f t="shared" si="4"/>
        <v/>
      </c>
      <c r="AA7" t="str">
        <f t="shared" si="5"/>
        <v/>
      </c>
      <c r="AB7" t="str">
        <f t="shared" si="6"/>
        <v/>
      </c>
      <c r="AC7" t="str">
        <f t="shared" si="7"/>
        <v/>
      </c>
      <c r="AD7" t="str">
        <f t="shared" si="8"/>
        <v/>
      </c>
      <c r="AE7" t="str">
        <f t="shared" si="9"/>
        <v/>
      </c>
      <c r="AF7" t="str">
        <f t="shared" si="10"/>
        <v/>
      </c>
      <c r="AG7" t="str">
        <f t="shared" si="11"/>
        <v/>
      </c>
      <c r="AH7" t="str">
        <f t="shared" si="12"/>
        <v/>
      </c>
      <c r="AI7" t="str">
        <f t="shared" si="13"/>
        <v/>
      </c>
      <c r="AJ7" t="str">
        <f t="shared" si="14"/>
        <v/>
      </c>
    </row>
    <row r="8" spans="1:36" x14ac:dyDescent="0.2">
      <c r="A8">
        <v>115</v>
      </c>
      <c r="B8" s="47"/>
      <c r="C8" s="58"/>
      <c r="D8" s="58"/>
      <c r="E8" s="58"/>
      <c r="F8" s="58"/>
      <c r="G8" s="58">
        <v>21</v>
      </c>
      <c r="H8" s="58"/>
      <c r="I8" s="58"/>
      <c r="J8" s="58"/>
      <c r="K8" s="58"/>
      <c r="L8" s="58"/>
      <c r="M8" s="58"/>
      <c r="N8" s="58"/>
      <c r="O8" s="58"/>
      <c r="P8" s="59"/>
      <c r="Q8">
        <v>115</v>
      </c>
      <c r="S8" s="89" t="s">
        <v>54</v>
      </c>
      <c r="T8">
        <f>+'puntajes brutos - T'!G11</f>
        <v>48</v>
      </c>
      <c r="V8" t="str">
        <f t="shared" si="0"/>
        <v/>
      </c>
      <c r="W8" t="str">
        <f t="shared" si="1"/>
        <v/>
      </c>
      <c r="X8" t="str">
        <f t="shared" si="2"/>
        <v/>
      </c>
      <c r="Y8" t="str">
        <f t="shared" si="3"/>
        <v/>
      </c>
      <c r="Z8" t="str">
        <f t="shared" si="4"/>
        <v/>
      </c>
      <c r="AA8" t="str">
        <f t="shared" si="5"/>
        <v>BIZ_MASCULINA.put(21,115);</v>
      </c>
      <c r="AB8" t="str">
        <f t="shared" si="6"/>
        <v/>
      </c>
      <c r="AC8" t="str">
        <f t="shared" si="7"/>
        <v/>
      </c>
      <c r="AD8" t="str">
        <f t="shared" si="8"/>
        <v/>
      </c>
      <c r="AE8" t="str">
        <f t="shared" si="9"/>
        <v/>
      </c>
      <c r="AF8" t="str">
        <f t="shared" si="10"/>
        <v/>
      </c>
      <c r="AG8" t="str">
        <f t="shared" si="11"/>
        <v/>
      </c>
      <c r="AH8" t="str">
        <f t="shared" si="12"/>
        <v/>
      </c>
      <c r="AI8" t="str">
        <f t="shared" si="13"/>
        <v/>
      </c>
      <c r="AJ8" t="str">
        <f t="shared" si="14"/>
        <v/>
      </c>
    </row>
    <row r="9" spans="1:36" x14ac:dyDescent="0.2">
      <c r="A9">
        <v>114</v>
      </c>
      <c r="B9" s="47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9"/>
      <c r="Q9">
        <v>114</v>
      </c>
      <c r="S9" s="89" t="s">
        <v>62</v>
      </c>
      <c r="T9">
        <f>+'puntajes brutos - T'!G12</f>
        <v>41</v>
      </c>
      <c r="V9" t="str">
        <f t="shared" si="0"/>
        <v/>
      </c>
      <c r="W9" t="str">
        <f t="shared" si="1"/>
        <v/>
      </c>
      <c r="X9" t="str">
        <f t="shared" si="2"/>
        <v/>
      </c>
      <c r="Y9" t="str">
        <f t="shared" si="3"/>
        <v/>
      </c>
      <c r="Z9" t="str">
        <f t="shared" si="4"/>
        <v/>
      </c>
      <c r="AA9" t="str">
        <f t="shared" si="5"/>
        <v/>
      </c>
      <c r="AB9" t="str">
        <f t="shared" si="6"/>
        <v/>
      </c>
      <c r="AC9" t="str">
        <f t="shared" si="7"/>
        <v/>
      </c>
      <c r="AD9" t="str">
        <f t="shared" si="8"/>
        <v/>
      </c>
      <c r="AE9" t="str">
        <f t="shared" si="9"/>
        <v/>
      </c>
      <c r="AF9" t="str">
        <f t="shared" si="10"/>
        <v/>
      </c>
      <c r="AG9" t="str">
        <f t="shared" si="11"/>
        <v/>
      </c>
      <c r="AH9" t="str">
        <f t="shared" si="12"/>
        <v/>
      </c>
      <c r="AI9" t="str">
        <f t="shared" si="13"/>
        <v/>
      </c>
      <c r="AJ9" t="str">
        <f t="shared" si="14"/>
        <v/>
      </c>
    </row>
    <row r="10" spans="1:36" x14ac:dyDescent="0.2">
      <c r="A10">
        <v>113</v>
      </c>
      <c r="B10" s="47"/>
      <c r="C10" s="58">
        <v>23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9"/>
      <c r="Q10">
        <v>113</v>
      </c>
      <c r="S10" s="89" t="s">
        <v>70</v>
      </c>
      <c r="T10">
        <f>+'puntajes brutos - T'!G13</f>
        <v>46</v>
      </c>
      <c r="V10" t="str">
        <f t="shared" si="0"/>
        <v/>
      </c>
      <c r="W10" t="str">
        <f t="shared" si="1"/>
        <v>FRS_MASCULINA.put(23,113);</v>
      </c>
      <c r="X10" t="str">
        <f t="shared" si="2"/>
        <v/>
      </c>
      <c r="Y10" t="str">
        <f t="shared" si="3"/>
        <v/>
      </c>
      <c r="Z10" t="str">
        <f t="shared" si="4"/>
        <v/>
      </c>
      <c r="AA10" t="str">
        <f t="shared" si="5"/>
        <v/>
      </c>
      <c r="AB10" t="str">
        <f t="shared" si="6"/>
        <v/>
      </c>
      <c r="AC10" t="str">
        <f t="shared" si="7"/>
        <v/>
      </c>
      <c r="AD10" t="str">
        <f t="shared" si="8"/>
        <v/>
      </c>
      <c r="AE10" t="str">
        <f t="shared" si="9"/>
        <v/>
      </c>
      <c r="AF10" t="str">
        <f t="shared" si="10"/>
        <v/>
      </c>
      <c r="AG10" t="str">
        <f t="shared" si="11"/>
        <v/>
      </c>
      <c r="AH10" t="str">
        <f t="shared" si="12"/>
        <v/>
      </c>
      <c r="AI10" t="str">
        <f t="shared" si="13"/>
        <v/>
      </c>
      <c r="AJ10" t="str">
        <f t="shared" si="14"/>
        <v/>
      </c>
    </row>
    <row r="11" spans="1:36" x14ac:dyDescent="0.2">
      <c r="A11">
        <v>112</v>
      </c>
      <c r="B11" s="47"/>
      <c r="C11" s="58"/>
      <c r="D11" s="58"/>
      <c r="E11" s="58"/>
      <c r="F11" s="58">
        <v>36</v>
      </c>
      <c r="G11" s="83">
        <v>20</v>
      </c>
      <c r="H11" s="58"/>
      <c r="I11" s="58"/>
      <c r="J11" s="58"/>
      <c r="K11" s="58"/>
      <c r="L11" s="58"/>
      <c r="M11" s="58"/>
      <c r="N11" s="58"/>
      <c r="O11" s="58"/>
      <c r="P11" s="59"/>
      <c r="Q11">
        <v>112</v>
      </c>
      <c r="S11" s="89" t="s">
        <v>76</v>
      </c>
      <c r="T11">
        <f>+'puntajes brutos - T'!G14</f>
        <v>53</v>
      </c>
      <c r="V11" t="str">
        <f t="shared" si="0"/>
        <v/>
      </c>
      <c r="W11" t="str">
        <f t="shared" si="1"/>
        <v/>
      </c>
      <c r="X11" t="str">
        <f t="shared" si="2"/>
        <v/>
      </c>
      <c r="Y11" t="str">
        <f t="shared" si="3"/>
        <v/>
      </c>
      <c r="Z11" t="str">
        <f t="shared" si="4"/>
        <v>HEA_MASCULINA.put(36,112);</v>
      </c>
      <c r="AA11" t="str">
        <f t="shared" si="5"/>
        <v>BIZ_MASCULINA.put(20,112);</v>
      </c>
      <c r="AB11" t="str">
        <f t="shared" si="6"/>
        <v/>
      </c>
      <c r="AC11" t="str">
        <f t="shared" si="7"/>
        <v/>
      </c>
      <c r="AD11" t="str">
        <f t="shared" si="8"/>
        <v/>
      </c>
      <c r="AE11" t="str">
        <f t="shared" si="9"/>
        <v/>
      </c>
      <c r="AF11" t="str">
        <f t="shared" si="10"/>
        <v/>
      </c>
      <c r="AG11" t="str">
        <f t="shared" si="11"/>
        <v/>
      </c>
      <c r="AH11" t="str">
        <f t="shared" si="12"/>
        <v/>
      </c>
      <c r="AI11" t="str">
        <f t="shared" si="13"/>
        <v/>
      </c>
      <c r="AJ11" t="str">
        <f t="shared" si="14"/>
        <v/>
      </c>
    </row>
    <row r="12" spans="1:36" x14ac:dyDescent="0.2">
      <c r="A12">
        <v>111</v>
      </c>
      <c r="B12" s="47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  <c r="Q12">
        <v>111</v>
      </c>
      <c r="S12" s="89" t="s">
        <v>82</v>
      </c>
      <c r="T12">
        <f>+'puntajes brutos - T'!G15</f>
        <v>41</v>
      </c>
      <c r="V12" t="str">
        <f t="shared" si="0"/>
        <v/>
      </c>
      <c r="W12" t="str">
        <f t="shared" si="1"/>
        <v/>
      </c>
      <c r="X12" t="str">
        <f t="shared" si="2"/>
        <v/>
      </c>
      <c r="Y12" t="str">
        <f t="shared" si="3"/>
        <v/>
      </c>
      <c r="Z12" t="str">
        <f t="shared" si="4"/>
        <v/>
      </c>
      <c r="AA12" t="str">
        <f t="shared" si="5"/>
        <v/>
      </c>
      <c r="AB12" t="str">
        <f t="shared" si="6"/>
        <v/>
      </c>
      <c r="AC12" t="str">
        <f t="shared" si="7"/>
        <v/>
      </c>
      <c r="AD12" t="str">
        <f t="shared" si="8"/>
        <v/>
      </c>
      <c r="AE12" t="str">
        <f t="shared" si="9"/>
        <v/>
      </c>
      <c r="AF12" t="str">
        <f t="shared" si="10"/>
        <v/>
      </c>
      <c r="AG12" t="str">
        <f t="shared" si="11"/>
        <v/>
      </c>
      <c r="AH12" t="str">
        <f t="shared" si="12"/>
        <v/>
      </c>
      <c r="AI12" t="str">
        <f t="shared" si="13"/>
        <v/>
      </c>
      <c r="AJ12" t="str">
        <f t="shared" si="14"/>
        <v/>
      </c>
    </row>
    <row r="13" spans="1:36" x14ac:dyDescent="0.2">
      <c r="A13">
        <v>110</v>
      </c>
      <c r="B13" s="47"/>
      <c r="C13" s="58">
        <v>22</v>
      </c>
      <c r="D13" s="58"/>
      <c r="E13" s="58"/>
      <c r="F13" s="83">
        <v>35</v>
      </c>
      <c r="G13" s="58"/>
      <c r="H13" s="58"/>
      <c r="I13" s="58"/>
      <c r="J13" s="58"/>
      <c r="K13" s="58"/>
      <c r="L13" s="58"/>
      <c r="M13" s="58"/>
      <c r="N13" s="58"/>
      <c r="O13" s="58"/>
      <c r="P13" s="59"/>
      <c r="Q13">
        <v>110</v>
      </c>
      <c r="S13" s="89" t="s">
        <v>87</v>
      </c>
      <c r="T13">
        <f>+'puntajes brutos - T'!G16</f>
        <v>44</v>
      </c>
      <c r="V13" t="str">
        <f t="shared" si="0"/>
        <v/>
      </c>
      <c r="W13" t="str">
        <f t="shared" si="1"/>
        <v>FRS_MASCULINA.put(22,110);</v>
      </c>
      <c r="X13" t="str">
        <f t="shared" si="2"/>
        <v/>
      </c>
      <c r="Y13" t="str">
        <f t="shared" si="3"/>
        <v/>
      </c>
      <c r="Z13" t="str">
        <f t="shared" si="4"/>
        <v>HEA_MASCULINA.put(35,110);</v>
      </c>
      <c r="AA13" t="str">
        <f t="shared" si="5"/>
        <v/>
      </c>
      <c r="AB13" t="str">
        <f t="shared" si="6"/>
        <v/>
      </c>
      <c r="AC13" t="str">
        <f t="shared" si="7"/>
        <v/>
      </c>
      <c r="AD13" t="str">
        <f t="shared" si="8"/>
        <v/>
      </c>
      <c r="AE13" t="str">
        <f t="shared" si="9"/>
        <v/>
      </c>
      <c r="AF13" t="str">
        <f t="shared" si="10"/>
        <v/>
      </c>
      <c r="AG13" t="str">
        <f t="shared" si="11"/>
        <v/>
      </c>
      <c r="AH13" t="str">
        <f t="shared" si="12"/>
        <v/>
      </c>
      <c r="AI13" t="str">
        <f t="shared" si="13"/>
        <v/>
      </c>
      <c r="AJ13" t="str">
        <f t="shared" si="14"/>
        <v/>
      </c>
    </row>
    <row r="14" spans="1:36" x14ac:dyDescent="0.2">
      <c r="A14">
        <v>109</v>
      </c>
      <c r="B14" s="4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>
        <v>109</v>
      </c>
      <c r="S14" s="89" t="s">
        <v>92</v>
      </c>
      <c r="T14">
        <f>+'puntajes brutos - T'!G17</f>
        <v>60</v>
      </c>
      <c r="V14" t="str">
        <f t="shared" si="0"/>
        <v/>
      </c>
      <c r="W14" t="str">
        <f t="shared" si="1"/>
        <v/>
      </c>
      <c r="X14" t="str">
        <f t="shared" si="2"/>
        <v/>
      </c>
      <c r="Y14" t="str">
        <f t="shared" si="3"/>
        <v/>
      </c>
      <c r="Z14" t="str">
        <f t="shared" si="4"/>
        <v/>
      </c>
      <c r="AA14" t="str">
        <f t="shared" si="5"/>
        <v/>
      </c>
      <c r="AB14" t="str">
        <f t="shared" si="6"/>
        <v/>
      </c>
      <c r="AC14" t="str">
        <f t="shared" si="7"/>
        <v/>
      </c>
      <c r="AD14" t="str">
        <f t="shared" si="8"/>
        <v/>
      </c>
      <c r="AE14" t="str">
        <f t="shared" si="9"/>
        <v/>
      </c>
      <c r="AF14" t="str">
        <f t="shared" si="10"/>
        <v/>
      </c>
      <c r="AG14" t="str">
        <f t="shared" si="11"/>
        <v/>
      </c>
      <c r="AH14" t="str">
        <f t="shared" si="12"/>
        <v/>
      </c>
      <c r="AI14" t="str">
        <f t="shared" si="13"/>
        <v/>
      </c>
      <c r="AJ14" t="str">
        <f t="shared" si="14"/>
        <v/>
      </c>
    </row>
    <row r="15" spans="1:36" x14ac:dyDescent="0.2">
      <c r="A15">
        <v>108</v>
      </c>
      <c r="B15" s="47"/>
      <c r="C15" s="58"/>
      <c r="D15" s="58"/>
      <c r="E15" s="58"/>
      <c r="F15" s="58">
        <v>34</v>
      </c>
      <c r="G15" s="58">
        <v>13</v>
      </c>
      <c r="H15" s="58"/>
      <c r="I15" s="58"/>
      <c r="J15" s="58"/>
      <c r="K15" s="58"/>
      <c r="L15" s="58"/>
      <c r="M15" s="58"/>
      <c r="N15" s="58"/>
      <c r="O15" s="58"/>
      <c r="P15" s="59"/>
      <c r="Q15">
        <v>108</v>
      </c>
      <c r="S15" s="89" t="s">
        <v>97</v>
      </c>
      <c r="T15">
        <f>+'puntajes brutos - T'!G18</f>
        <v>51</v>
      </c>
      <c r="V15" t="str">
        <f t="shared" si="0"/>
        <v/>
      </c>
      <c r="W15" t="str">
        <f t="shared" si="1"/>
        <v/>
      </c>
      <c r="X15" t="str">
        <f t="shared" si="2"/>
        <v/>
      </c>
      <c r="Y15" t="str">
        <f t="shared" si="3"/>
        <v/>
      </c>
      <c r="Z15" t="str">
        <f t="shared" si="4"/>
        <v>HEA_MASCULINA.put(34,108);</v>
      </c>
      <c r="AA15" t="str">
        <f t="shared" si="5"/>
        <v>BIZ_MASCULINA.put(13,108);</v>
      </c>
      <c r="AB15" t="str">
        <f t="shared" si="6"/>
        <v/>
      </c>
      <c r="AC15" t="str">
        <f t="shared" si="7"/>
        <v/>
      </c>
      <c r="AD15" t="str">
        <f t="shared" si="8"/>
        <v/>
      </c>
      <c r="AE15" t="str">
        <f t="shared" si="9"/>
        <v/>
      </c>
      <c r="AF15" t="str">
        <f t="shared" si="10"/>
        <v/>
      </c>
      <c r="AG15" t="str">
        <f t="shared" si="11"/>
        <v/>
      </c>
      <c r="AH15" t="str">
        <f t="shared" si="12"/>
        <v/>
      </c>
      <c r="AI15" t="str">
        <f t="shared" si="13"/>
        <v/>
      </c>
      <c r="AJ15" t="str">
        <f t="shared" si="14"/>
        <v/>
      </c>
    </row>
    <row r="16" spans="1:36" x14ac:dyDescent="0.2">
      <c r="A16">
        <v>107</v>
      </c>
      <c r="B16" s="47"/>
      <c r="C16" s="58">
        <v>21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9"/>
      <c r="Q16">
        <v>107</v>
      </c>
      <c r="S16" s="89" t="s">
        <v>102</v>
      </c>
      <c r="T16">
        <f>+'puntajes brutos - T'!G19</f>
        <v>49</v>
      </c>
      <c r="V16" t="str">
        <f t="shared" si="0"/>
        <v/>
      </c>
      <c r="W16" t="str">
        <f t="shared" si="1"/>
        <v>FRS_MASCULINA.put(21,107);</v>
      </c>
      <c r="X16" t="str">
        <f t="shared" si="2"/>
        <v/>
      </c>
      <c r="Y16" t="str">
        <f t="shared" si="3"/>
        <v/>
      </c>
      <c r="Z16" t="str">
        <f t="shared" si="4"/>
        <v/>
      </c>
      <c r="AA16" t="str">
        <f t="shared" si="5"/>
        <v/>
      </c>
      <c r="AB16" t="str">
        <f t="shared" si="6"/>
        <v/>
      </c>
      <c r="AC16" t="str">
        <f t="shared" si="7"/>
        <v/>
      </c>
      <c r="AD16" t="str">
        <f t="shared" si="8"/>
        <v/>
      </c>
      <c r="AE16" t="str">
        <f t="shared" si="9"/>
        <v/>
      </c>
      <c r="AF16" t="str">
        <f t="shared" si="10"/>
        <v/>
      </c>
      <c r="AG16" t="str">
        <f t="shared" si="11"/>
        <v/>
      </c>
      <c r="AH16" t="str">
        <f t="shared" si="12"/>
        <v/>
      </c>
      <c r="AI16" t="str">
        <f t="shared" si="13"/>
        <v/>
      </c>
      <c r="AJ16" t="str">
        <f t="shared" si="14"/>
        <v/>
      </c>
    </row>
    <row r="17" spans="1:36" x14ac:dyDescent="0.2">
      <c r="A17">
        <v>106</v>
      </c>
      <c r="B17" s="47"/>
      <c r="C17" s="58"/>
      <c r="D17" s="58"/>
      <c r="E17" s="58"/>
      <c r="F17" s="58">
        <v>33</v>
      </c>
      <c r="G17" s="58"/>
      <c r="H17" s="58"/>
      <c r="I17" s="58"/>
      <c r="J17" s="58"/>
      <c r="K17" s="58"/>
      <c r="L17" s="58"/>
      <c r="M17" s="58"/>
      <c r="N17" s="58"/>
      <c r="O17" s="58"/>
      <c r="P17" s="59"/>
      <c r="Q17">
        <v>106</v>
      </c>
      <c r="S17" s="89" t="s">
        <v>107</v>
      </c>
      <c r="T17">
        <f>+'puntajes brutos - T'!G20</f>
        <v>47</v>
      </c>
      <c r="V17" t="str">
        <f t="shared" si="0"/>
        <v/>
      </c>
      <c r="W17" t="str">
        <f t="shared" si="1"/>
        <v/>
      </c>
      <c r="X17" t="str">
        <f t="shared" si="2"/>
        <v/>
      </c>
      <c r="Y17" t="str">
        <f t="shared" si="3"/>
        <v/>
      </c>
      <c r="Z17" t="str">
        <f t="shared" si="4"/>
        <v>HEA_MASCULINA.put(33,106);</v>
      </c>
      <c r="AA17" t="str">
        <f t="shared" si="5"/>
        <v/>
      </c>
      <c r="AB17" t="str">
        <f t="shared" si="6"/>
        <v/>
      </c>
      <c r="AC17" t="str">
        <f t="shared" si="7"/>
        <v/>
      </c>
      <c r="AD17" t="str">
        <f t="shared" si="8"/>
        <v/>
      </c>
      <c r="AE17" t="str">
        <f t="shared" si="9"/>
        <v/>
      </c>
      <c r="AF17" t="str">
        <f t="shared" si="10"/>
        <v/>
      </c>
      <c r="AG17" t="str">
        <f t="shared" si="11"/>
        <v/>
      </c>
      <c r="AH17" t="str">
        <f t="shared" si="12"/>
        <v/>
      </c>
      <c r="AI17" t="str">
        <f t="shared" si="13"/>
        <v/>
      </c>
      <c r="AJ17" t="str">
        <f t="shared" si="14"/>
        <v/>
      </c>
    </row>
    <row r="18" spans="1:36" x14ac:dyDescent="0.2">
      <c r="A18">
        <v>105</v>
      </c>
      <c r="B18" s="47"/>
      <c r="C18" s="58"/>
      <c r="D18" s="58"/>
      <c r="E18" s="58"/>
      <c r="F18" s="58">
        <v>32</v>
      </c>
      <c r="G18" s="58">
        <v>12</v>
      </c>
      <c r="H18" s="58"/>
      <c r="I18" s="58"/>
      <c r="J18" s="58"/>
      <c r="K18" s="58"/>
      <c r="L18" s="58"/>
      <c r="M18" s="58"/>
      <c r="N18" s="83">
        <v>25</v>
      </c>
      <c r="O18" s="58"/>
      <c r="P18" s="59"/>
      <c r="Q18">
        <v>105</v>
      </c>
      <c r="S18" s="89" t="s">
        <v>112</v>
      </c>
      <c r="T18">
        <f>+'puntajes brutos - T'!G21</f>
        <v>44</v>
      </c>
      <c r="V18" t="str">
        <f t="shared" si="0"/>
        <v/>
      </c>
      <c r="W18" t="str">
        <f t="shared" si="1"/>
        <v/>
      </c>
      <c r="X18" t="str">
        <f t="shared" si="2"/>
        <v/>
      </c>
      <c r="Y18" t="str">
        <f t="shared" si="3"/>
        <v/>
      </c>
      <c r="Z18" t="str">
        <f t="shared" si="4"/>
        <v>HEA_MASCULINA.put(32,105);</v>
      </c>
      <c r="AA18" t="str">
        <f t="shared" si="5"/>
        <v>BIZ_MASCULINA.put(12,105);</v>
      </c>
      <c r="AB18" t="str">
        <f t="shared" si="6"/>
        <v/>
      </c>
      <c r="AC18" t="str">
        <f t="shared" si="7"/>
        <v/>
      </c>
      <c r="AD18" t="str">
        <f t="shared" si="8"/>
        <v/>
      </c>
      <c r="AE18" t="str">
        <f t="shared" si="9"/>
        <v/>
      </c>
      <c r="AF18" t="str">
        <f t="shared" si="10"/>
        <v/>
      </c>
      <c r="AG18" t="str">
        <f t="shared" si="11"/>
        <v/>
      </c>
      <c r="AH18" t="str">
        <f t="shared" si="12"/>
        <v>FAM_MASCULINA.put(25,105);</v>
      </c>
      <c r="AI18" t="str">
        <f t="shared" si="13"/>
        <v/>
      </c>
      <c r="AJ18" t="str">
        <f t="shared" si="14"/>
        <v/>
      </c>
    </row>
    <row r="19" spans="1:36" x14ac:dyDescent="0.2">
      <c r="A19">
        <v>104</v>
      </c>
      <c r="B19" s="4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9">
        <v>26</v>
      </c>
      <c r="Q19">
        <v>104</v>
      </c>
      <c r="S19" s="89" t="s">
        <v>116</v>
      </c>
      <c r="T19">
        <f>+'puntajes brutos - T'!G22</f>
        <v>43</v>
      </c>
      <c r="V19" t="str">
        <f t="shared" si="0"/>
        <v/>
      </c>
      <c r="W19" t="str">
        <f t="shared" si="1"/>
        <v/>
      </c>
      <c r="X19" t="str">
        <f t="shared" si="2"/>
        <v/>
      </c>
      <c r="Y19" t="str">
        <f t="shared" si="3"/>
        <v/>
      </c>
      <c r="Z19" t="str">
        <f t="shared" si="4"/>
        <v/>
      </c>
      <c r="AA19" t="str">
        <f t="shared" si="5"/>
        <v/>
      </c>
      <c r="AB19" t="str">
        <f t="shared" si="6"/>
        <v/>
      </c>
      <c r="AC19" t="str">
        <f t="shared" si="7"/>
        <v/>
      </c>
      <c r="AD19" t="str">
        <f t="shared" si="8"/>
        <v/>
      </c>
      <c r="AE19" t="str">
        <f t="shared" si="9"/>
        <v/>
      </c>
      <c r="AF19" t="str">
        <f t="shared" si="10"/>
        <v/>
      </c>
      <c r="AG19" t="str">
        <f t="shared" si="11"/>
        <v/>
      </c>
      <c r="AH19" t="str">
        <f t="shared" si="12"/>
        <v/>
      </c>
      <c r="AI19" t="str">
        <f t="shared" si="13"/>
        <v/>
      </c>
      <c r="AJ19" t="str">
        <f t="shared" si="14"/>
        <v>TRT_MASCULINA.put(26,104);</v>
      </c>
    </row>
    <row r="20" spans="1:36" x14ac:dyDescent="0.2">
      <c r="A20">
        <v>103</v>
      </c>
      <c r="B20" s="47"/>
      <c r="C20" s="83">
        <v>20</v>
      </c>
      <c r="D20" s="58"/>
      <c r="E20" s="58"/>
      <c r="F20" s="58">
        <v>31</v>
      </c>
      <c r="G20" s="58"/>
      <c r="H20" s="58"/>
      <c r="I20" s="58"/>
      <c r="J20" s="58"/>
      <c r="K20" s="58"/>
      <c r="L20" s="58"/>
      <c r="M20" s="58"/>
      <c r="N20" s="58"/>
      <c r="O20" s="58"/>
      <c r="P20" s="59"/>
      <c r="Q20">
        <v>103</v>
      </c>
      <c r="S20" s="50"/>
      <c r="V20" t="str">
        <f t="shared" si="0"/>
        <v/>
      </c>
      <c r="W20" t="str">
        <f t="shared" si="1"/>
        <v>FRS_MASCULINA.put(20,103);</v>
      </c>
      <c r="X20" t="str">
        <f t="shared" si="2"/>
        <v/>
      </c>
      <c r="Y20" t="str">
        <f t="shared" si="3"/>
        <v/>
      </c>
      <c r="Z20" t="str">
        <f t="shared" si="4"/>
        <v>HEA_MASCULINA.put(31,103);</v>
      </c>
      <c r="AA20" t="str">
        <f t="shared" si="5"/>
        <v/>
      </c>
      <c r="AB20" t="str">
        <f t="shared" si="6"/>
        <v/>
      </c>
      <c r="AC20" t="str">
        <f t="shared" si="7"/>
        <v/>
      </c>
      <c r="AD20" t="str">
        <f t="shared" si="8"/>
        <v/>
      </c>
      <c r="AE20" t="str">
        <f t="shared" si="9"/>
        <v/>
      </c>
      <c r="AF20" t="str">
        <f t="shared" si="10"/>
        <v/>
      </c>
      <c r="AG20" t="str">
        <f t="shared" si="11"/>
        <v/>
      </c>
      <c r="AH20" t="str">
        <f t="shared" si="12"/>
        <v/>
      </c>
      <c r="AI20" t="str">
        <f t="shared" si="13"/>
        <v/>
      </c>
      <c r="AJ20" t="str">
        <f t="shared" si="14"/>
        <v/>
      </c>
    </row>
    <row r="21" spans="1:36" x14ac:dyDescent="0.2">
      <c r="A21">
        <v>102</v>
      </c>
      <c r="B21" s="47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>
        <v>24</v>
      </c>
      <c r="O21" s="58"/>
      <c r="P21" s="59"/>
      <c r="Q21">
        <v>102</v>
      </c>
      <c r="V21" t="str">
        <f t="shared" si="0"/>
        <v/>
      </c>
      <c r="W21" t="str">
        <f t="shared" si="1"/>
        <v/>
      </c>
      <c r="X21" t="str">
        <f t="shared" si="2"/>
        <v/>
      </c>
      <c r="Y21" t="str">
        <f t="shared" si="3"/>
        <v/>
      </c>
      <c r="Z21" t="str">
        <f t="shared" si="4"/>
        <v/>
      </c>
      <c r="AA21" t="str">
        <f t="shared" si="5"/>
        <v/>
      </c>
      <c r="AB21" t="str">
        <f t="shared" si="6"/>
        <v/>
      </c>
      <c r="AC21" t="str">
        <f t="shared" si="7"/>
        <v/>
      </c>
      <c r="AD21" t="str">
        <f t="shared" si="8"/>
        <v/>
      </c>
      <c r="AE21" t="str">
        <f t="shared" si="9"/>
        <v/>
      </c>
      <c r="AF21" t="str">
        <f t="shared" si="10"/>
        <v/>
      </c>
      <c r="AG21" t="str">
        <f t="shared" si="11"/>
        <v/>
      </c>
      <c r="AH21" t="str">
        <f t="shared" si="12"/>
        <v>FAM_MASCULINA.put(24,102);</v>
      </c>
      <c r="AI21" t="str">
        <f t="shared" si="13"/>
        <v/>
      </c>
      <c r="AJ21" t="str">
        <f t="shared" si="14"/>
        <v/>
      </c>
    </row>
    <row r="22" spans="1:36" x14ac:dyDescent="0.2">
      <c r="A22">
        <v>101</v>
      </c>
      <c r="B22" s="47"/>
      <c r="C22" s="58"/>
      <c r="D22" s="58"/>
      <c r="E22" s="58"/>
      <c r="F22" s="83">
        <v>30</v>
      </c>
      <c r="G22" s="58">
        <v>17</v>
      </c>
      <c r="H22" s="58"/>
      <c r="I22" s="58"/>
      <c r="J22" s="58"/>
      <c r="K22" s="58"/>
      <c r="L22" s="58">
        <v>24</v>
      </c>
      <c r="M22" s="58"/>
      <c r="N22" s="58"/>
      <c r="O22" s="58"/>
      <c r="P22" s="85">
        <v>25</v>
      </c>
      <c r="Q22">
        <v>101</v>
      </c>
      <c r="V22" t="str">
        <f t="shared" si="0"/>
        <v/>
      </c>
      <c r="W22" t="str">
        <f t="shared" si="1"/>
        <v/>
      </c>
      <c r="X22" t="str">
        <f t="shared" si="2"/>
        <v/>
      </c>
      <c r="Y22" t="str">
        <f t="shared" si="3"/>
        <v/>
      </c>
      <c r="Z22" t="str">
        <f t="shared" si="4"/>
        <v>HEA_MASCULINA.put(30,101);</v>
      </c>
      <c r="AA22" t="str">
        <f t="shared" si="5"/>
        <v>BIZ_MASCULINA.put(17,101);</v>
      </c>
      <c r="AB22" t="str">
        <f t="shared" si="6"/>
        <v/>
      </c>
      <c r="AC22" t="str">
        <f t="shared" si="7"/>
        <v/>
      </c>
      <c r="AD22" t="str">
        <f t="shared" si="8"/>
        <v/>
      </c>
      <c r="AE22" t="str">
        <f t="shared" si="9"/>
        <v/>
      </c>
      <c r="AF22" t="str">
        <f t="shared" si="10"/>
        <v>LSE_MASCULINA.put(24,101);</v>
      </c>
      <c r="AG22" t="str">
        <f t="shared" si="11"/>
        <v/>
      </c>
      <c r="AH22" t="str">
        <f t="shared" si="12"/>
        <v/>
      </c>
      <c r="AI22" t="str">
        <f t="shared" si="13"/>
        <v/>
      </c>
      <c r="AJ22" t="str">
        <f t="shared" si="14"/>
        <v>TRT_MASCULINA.put(25,101);</v>
      </c>
    </row>
    <row r="23" spans="1:36" x14ac:dyDescent="0.2">
      <c r="A23">
        <v>100</v>
      </c>
      <c r="B23" s="47"/>
      <c r="C23" s="58">
        <v>19</v>
      </c>
      <c r="D23" s="58"/>
      <c r="E23" s="58">
        <v>33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9"/>
      <c r="Q23">
        <v>100</v>
      </c>
      <c r="V23" t="str">
        <f t="shared" si="0"/>
        <v/>
      </c>
      <c r="W23" t="str">
        <f t="shared" si="1"/>
        <v>FRS_MASCULINA.put(19,100);</v>
      </c>
      <c r="X23" t="str">
        <f t="shared" si="2"/>
        <v/>
      </c>
      <c r="Y23" t="str">
        <f t="shared" si="3"/>
        <v>DEP_MASCULINA.put(33,100);</v>
      </c>
      <c r="Z23" t="str">
        <f t="shared" si="4"/>
        <v/>
      </c>
      <c r="AA23" t="str">
        <f t="shared" si="5"/>
        <v/>
      </c>
      <c r="AB23" t="str">
        <f t="shared" si="6"/>
        <v/>
      </c>
      <c r="AC23" t="str">
        <f t="shared" si="7"/>
        <v/>
      </c>
      <c r="AD23" t="str">
        <f t="shared" si="8"/>
        <v/>
      </c>
      <c r="AE23" t="str">
        <f t="shared" si="9"/>
        <v/>
      </c>
      <c r="AF23" t="str">
        <f t="shared" si="10"/>
        <v/>
      </c>
      <c r="AG23" t="str">
        <f t="shared" si="11"/>
        <v/>
      </c>
      <c r="AH23" t="str">
        <f t="shared" si="12"/>
        <v/>
      </c>
      <c r="AI23" t="str">
        <f t="shared" si="13"/>
        <v/>
      </c>
      <c r="AJ23" t="str">
        <f t="shared" si="14"/>
        <v/>
      </c>
    </row>
    <row r="24" spans="1:36" x14ac:dyDescent="0.2">
      <c r="A24">
        <v>99</v>
      </c>
      <c r="B24" s="47"/>
      <c r="C24" s="58"/>
      <c r="D24" s="58"/>
      <c r="E24" s="58">
        <v>32</v>
      </c>
      <c r="F24" s="58">
        <v>29</v>
      </c>
      <c r="G24" s="58"/>
      <c r="H24" s="58"/>
      <c r="I24" s="58"/>
      <c r="J24" s="58"/>
      <c r="K24" s="58"/>
      <c r="L24" s="58"/>
      <c r="M24" s="58"/>
      <c r="N24" s="58">
        <v>23</v>
      </c>
      <c r="O24" s="58"/>
      <c r="P24" s="59">
        <v>24</v>
      </c>
      <c r="Q24">
        <v>99</v>
      </c>
      <c r="V24" t="str">
        <f t="shared" si="0"/>
        <v/>
      </c>
      <c r="W24" t="str">
        <f t="shared" si="1"/>
        <v/>
      </c>
      <c r="X24" t="str">
        <f t="shared" si="2"/>
        <v/>
      </c>
      <c r="Y24" t="str">
        <f t="shared" si="3"/>
        <v>DEP_MASCULINA.put(32,99);</v>
      </c>
      <c r="Z24" t="str">
        <f t="shared" si="4"/>
        <v>HEA_MASCULINA.put(29,99);</v>
      </c>
      <c r="AA24" t="str">
        <f t="shared" si="5"/>
        <v/>
      </c>
      <c r="AB24" t="str">
        <f t="shared" si="6"/>
        <v/>
      </c>
      <c r="AC24" t="str">
        <f t="shared" si="7"/>
        <v/>
      </c>
      <c r="AD24" t="str">
        <f t="shared" si="8"/>
        <v/>
      </c>
      <c r="AE24" t="str">
        <f t="shared" si="9"/>
        <v/>
      </c>
      <c r="AF24" t="str">
        <f t="shared" si="10"/>
        <v/>
      </c>
      <c r="AG24" t="str">
        <f t="shared" si="11"/>
        <v/>
      </c>
      <c r="AH24" t="str">
        <f t="shared" si="12"/>
        <v>FAM_MASCULINA.put(23,99);</v>
      </c>
      <c r="AI24" t="str">
        <f t="shared" si="13"/>
        <v/>
      </c>
      <c r="AJ24" t="str">
        <f t="shared" si="14"/>
        <v>TRT_MASCULINA.put(24,99);</v>
      </c>
    </row>
    <row r="25" spans="1:36" x14ac:dyDescent="0.2">
      <c r="A25">
        <v>98</v>
      </c>
      <c r="B25" s="47"/>
      <c r="C25" s="58"/>
      <c r="D25" s="58"/>
      <c r="E25" s="58"/>
      <c r="F25" s="58"/>
      <c r="G25" s="58">
        <v>16</v>
      </c>
      <c r="H25" s="58"/>
      <c r="I25" s="58"/>
      <c r="J25" s="58"/>
      <c r="K25" s="58"/>
      <c r="L25" s="58">
        <v>23</v>
      </c>
      <c r="M25" s="58"/>
      <c r="N25" s="58"/>
      <c r="O25" s="58">
        <v>33</v>
      </c>
      <c r="P25" s="59"/>
      <c r="Q25">
        <v>98</v>
      </c>
      <c r="V25" t="str">
        <f t="shared" si="0"/>
        <v/>
      </c>
      <c r="W25" t="str">
        <f t="shared" si="1"/>
        <v/>
      </c>
      <c r="X25" t="str">
        <f t="shared" si="2"/>
        <v/>
      </c>
      <c r="Y25" t="str">
        <f t="shared" si="3"/>
        <v/>
      </c>
      <c r="Z25" t="str">
        <f t="shared" si="4"/>
        <v/>
      </c>
      <c r="AA25" t="str">
        <f t="shared" si="5"/>
        <v>BIZ_MASCULINA.put(16,98);</v>
      </c>
      <c r="AB25" t="str">
        <f t="shared" si="6"/>
        <v/>
      </c>
      <c r="AC25" t="str">
        <f t="shared" si="7"/>
        <v/>
      </c>
      <c r="AD25" t="str">
        <f t="shared" si="8"/>
        <v/>
      </c>
      <c r="AE25" t="str">
        <f t="shared" si="9"/>
        <v/>
      </c>
      <c r="AF25" t="str">
        <f t="shared" si="10"/>
        <v>LSE_MASCULINA.put(23,98);</v>
      </c>
      <c r="AG25" t="str">
        <f t="shared" si="11"/>
        <v/>
      </c>
      <c r="AH25" t="str">
        <f t="shared" si="12"/>
        <v/>
      </c>
      <c r="AI25" t="str">
        <f t="shared" si="13"/>
        <v>WRK_MASCULINA.put(33,98);</v>
      </c>
      <c r="AJ25" t="str">
        <f t="shared" si="14"/>
        <v/>
      </c>
    </row>
    <row r="26" spans="1:36" x14ac:dyDescent="0.2">
      <c r="A26">
        <v>97</v>
      </c>
      <c r="B26" s="47"/>
      <c r="C26" s="58">
        <v>18</v>
      </c>
      <c r="D26" s="58"/>
      <c r="E26" s="58">
        <v>31</v>
      </c>
      <c r="F26" s="58">
        <v>28</v>
      </c>
      <c r="G26" s="58"/>
      <c r="H26" s="58"/>
      <c r="I26" s="58"/>
      <c r="J26" s="58"/>
      <c r="K26" s="58"/>
      <c r="L26" s="58"/>
      <c r="M26" s="58"/>
      <c r="N26" s="58">
        <v>22</v>
      </c>
      <c r="O26" s="58"/>
      <c r="P26" s="59"/>
      <c r="Q26">
        <v>97</v>
      </c>
      <c r="V26" t="str">
        <f t="shared" si="0"/>
        <v/>
      </c>
      <c r="W26" t="str">
        <f t="shared" si="1"/>
        <v>FRS_MASCULINA.put(18,97);</v>
      </c>
      <c r="X26" t="str">
        <f t="shared" si="2"/>
        <v/>
      </c>
      <c r="Y26" t="str">
        <f t="shared" si="3"/>
        <v>DEP_MASCULINA.put(31,97);</v>
      </c>
      <c r="Z26" t="str">
        <f t="shared" si="4"/>
        <v>HEA_MASCULINA.put(28,97);</v>
      </c>
      <c r="AA26" t="str">
        <f t="shared" si="5"/>
        <v/>
      </c>
      <c r="AB26" t="str">
        <f t="shared" si="6"/>
        <v/>
      </c>
      <c r="AC26" t="str">
        <f t="shared" si="7"/>
        <v/>
      </c>
      <c r="AD26" t="str">
        <f t="shared" si="8"/>
        <v/>
      </c>
      <c r="AE26" t="str">
        <f t="shared" si="9"/>
        <v/>
      </c>
      <c r="AF26" t="str">
        <f t="shared" si="10"/>
        <v/>
      </c>
      <c r="AG26" t="str">
        <f t="shared" si="11"/>
        <v/>
      </c>
      <c r="AH26" t="str">
        <f t="shared" si="12"/>
        <v>FAM_MASCULINA.put(22,97);</v>
      </c>
      <c r="AI26" t="str">
        <f t="shared" si="13"/>
        <v/>
      </c>
      <c r="AJ26" t="str">
        <f t="shared" si="14"/>
        <v/>
      </c>
    </row>
    <row r="27" spans="1:36" x14ac:dyDescent="0.2">
      <c r="A27">
        <v>96</v>
      </c>
      <c r="B27" s="47"/>
      <c r="C27" s="58"/>
      <c r="D27" s="58"/>
      <c r="E27" s="58"/>
      <c r="F27" s="58"/>
      <c r="G27" s="58"/>
      <c r="H27" s="58"/>
      <c r="I27" s="58"/>
      <c r="J27" s="58"/>
      <c r="K27" s="58"/>
      <c r="L27" s="58">
        <v>22</v>
      </c>
      <c r="M27" s="58"/>
      <c r="N27" s="58"/>
      <c r="O27" s="58">
        <v>32</v>
      </c>
      <c r="P27" s="59">
        <v>23</v>
      </c>
      <c r="Q27">
        <v>96</v>
      </c>
      <c r="V27" t="str">
        <f t="shared" si="0"/>
        <v/>
      </c>
      <c r="W27" t="str">
        <f t="shared" si="1"/>
        <v/>
      </c>
      <c r="X27" t="str">
        <f t="shared" si="2"/>
        <v/>
      </c>
      <c r="Y27" t="str">
        <f t="shared" si="3"/>
        <v/>
      </c>
      <c r="Z27" t="str">
        <f t="shared" si="4"/>
        <v/>
      </c>
      <c r="AA27" t="str">
        <f t="shared" si="5"/>
        <v/>
      </c>
      <c r="AB27" t="str">
        <f t="shared" si="6"/>
        <v/>
      </c>
      <c r="AC27" t="str">
        <f t="shared" si="7"/>
        <v/>
      </c>
      <c r="AD27" t="str">
        <f t="shared" si="8"/>
        <v/>
      </c>
      <c r="AE27" t="str">
        <f t="shared" si="9"/>
        <v/>
      </c>
      <c r="AF27" t="str">
        <f t="shared" si="10"/>
        <v>LSE_MASCULINA.put(22,96);</v>
      </c>
      <c r="AG27" t="str">
        <f t="shared" si="11"/>
        <v/>
      </c>
      <c r="AH27" t="str">
        <f t="shared" si="12"/>
        <v/>
      </c>
      <c r="AI27" t="str">
        <f t="shared" si="13"/>
        <v>WRK_MASCULINA.put(32,96);</v>
      </c>
      <c r="AJ27" t="str">
        <f t="shared" si="14"/>
        <v>TRT_MASCULINA.put(23,96);</v>
      </c>
    </row>
    <row r="28" spans="1:36" x14ac:dyDescent="0.2">
      <c r="A28">
        <v>95</v>
      </c>
      <c r="B28" s="47"/>
      <c r="C28" s="58"/>
      <c r="D28" s="58"/>
      <c r="E28" s="83">
        <v>30</v>
      </c>
      <c r="F28" s="58">
        <v>27</v>
      </c>
      <c r="G28" s="58"/>
      <c r="H28" s="58"/>
      <c r="I28" s="58"/>
      <c r="J28" s="58"/>
      <c r="K28" s="58"/>
      <c r="L28" s="58"/>
      <c r="M28" s="58"/>
      <c r="N28" s="58"/>
      <c r="O28" s="58"/>
      <c r="P28" s="59"/>
      <c r="Q28">
        <v>95</v>
      </c>
      <c r="V28" t="str">
        <f t="shared" si="0"/>
        <v/>
      </c>
      <c r="W28" t="str">
        <f t="shared" si="1"/>
        <v/>
      </c>
      <c r="X28" t="str">
        <f t="shared" si="2"/>
        <v/>
      </c>
      <c r="Y28" t="str">
        <f t="shared" si="3"/>
        <v>DEP_MASCULINA.put(30,95);</v>
      </c>
      <c r="Z28" t="str">
        <f t="shared" si="4"/>
        <v>HEA_MASCULINA.put(27,95);</v>
      </c>
      <c r="AA28" t="str">
        <f t="shared" si="5"/>
        <v/>
      </c>
      <c r="AB28" t="str">
        <f t="shared" si="6"/>
        <v/>
      </c>
      <c r="AC28" t="str">
        <f t="shared" si="7"/>
        <v/>
      </c>
      <c r="AD28" t="str">
        <f t="shared" si="8"/>
        <v/>
      </c>
      <c r="AE28" t="str">
        <f t="shared" si="9"/>
        <v/>
      </c>
      <c r="AF28" t="str">
        <f t="shared" si="10"/>
        <v/>
      </c>
      <c r="AG28" t="str">
        <f t="shared" si="11"/>
        <v/>
      </c>
      <c r="AH28" t="str">
        <f t="shared" si="12"/>
        <v/>
      </c>
      <c r="AI28" t="str">
        <f t="shared" si="13"/>
        <v/>
      </c>
      <c r="AJ28" t="str">
        <f t="shared" si="14"/>
        <v/>
      </c>
    </row>
    <row r="29" spans="1:36" x14ac:dyDescent="0.2">
      <c r="A29">
        <v>94</v>
      </c>
      <c r="B29" s="47"/>
      <c r="C29" s="58"/>
      <c r="D29" s="58"/>
      <c r="E29" s="58">
        <v>29</v>
      </c>
      <c r="F29" s="58"/>
      <c r="G29" s="83">
        <v>15</v>
      </c>
      <c r="H29" s="58"/>
      <c r="I29" s="58"/>
      <c r="J29" s="58">
        <v>22</v>
      </c>
      <c r="K29" s="58"/>
      <c r="L29" s="58"/>
      <c r="M29" s="58"/>
      <c r="N29" s="58">
        <v>21</v>
      </c>
      <c r="O29" s="58">
        <v>31</v>
      </c>
      <c r="P29" s="59">
        <v>22</v>
      </c>
      <c r="Q29">
        <v>94</v>
      </c>
      <c r="V29" t="str">
        <f t="shared" si="0"/>
        <v/>
      </c>
      <c r="W29" t="str">
        <f t="shared" si="1"/>
        <v/>
      </c>
      <c r="X29" t="str">
        <f t="shared" si="2"/>
        <v/>
      </c>
      <c r="Y29" t="str">
        <f t="shared" si="3"/>
        <v>DEP_MASCULINA.put(29,94);</v>
      </c>
      <c r="Z29" t="str">
        <f t="shared" si="4"/>
        <v/>
      </c>
      <c r="AA29" t="str">
        <f t="shared" si="5"/>
        <v>BIZ_MASCULINA.put(15,94);</v>
      </c>
      <c r="AB29" t="str">
        <f t="shared" si="6"/>
        <v/>
      </c>
      <c r="AC29" t="str">
        <f t="shared" si="7"/>
        <v/>
      </c>
      <c r="AD29" t="str">
        <f t="shared" si="8"/>
        <v>ASP_MASCULINA.put(22,94);</v>
      </c>
      <c r="AE29" t="str">
        <f t="shared" si="9"/>
        <v/>
      </c>
      <c r="AF29" t="str">
        <f t="shared" si="10"/>
        <v/>
      </c>
      <c r="AG29" t="str">
        <f t="shared" si="11"/>
        <v/>
      </c>
      <c r="AH29" t="str">
        <f t="shared" si="12"/>
        <v>FAM_MASCULINA.put(21,94);</v>
      </c>
      <c r="AI29" t="str">
        <f t="shared" si="13"/>
        <v>WRK_MASCULINA.put(31,94);</v>
      </c>
      <c r="AJ29" t="str">
        <f t="shared" si="14"/>
        <v>TRT_MASCULINA.put(22,94);</v>
      </c>
    </row>
    <row r="30" spans="1:36" x14ac:dyDescent="0.2">
      <c r="A30">
        <v>93</v>
      </c>
      <c r="B30" s="47"/>
      <c r="C30" s="58">
        <v>17</v>
      </c>
      <c r="D30" s="58"/>
      <c r="E30" s="58"/>
      <c r="F30" s="58">
        <v>26</v>
      </c>
      <c r="G30" s="58"/>
      <c r="H30" s="58"/>
      <c r="I30" s="58"/>
      <c r="J30" s="58"/>
      <c r="K30" s="58"/>
      <c r="L30" s="58">
        <v>21</v>
      </c>
      <c r="M30" s="58"/>
      <c r="N30" s="58"/>
      <c r="O30" s="58"/>
      <c r="P30" s="59"/>
      <c r="Q30">
        <v>93</v>
      </c>
      <c r="V30" t="str">
        <f t="shared" si="0"/>
        <v/>
      </c>
      <c r="W30" t="str">
        <f t="shared" si="1"/>
        <v>FRS_MASCULINA.put(17,93);</v>
      </c>
      <c r="X30" t="str">
        <f t="shared" si="2"/>
        <v/>
      </c>
      <c r="Y30" t="str">
        <f t="shared" si="3"/>
        <v/>
      </c>
      <c r="Z30" t="str">
        <f t="shared" si="4"/>
        <v>HEA_MASCULINA.put(26,93);</v>
      </c>
      <c r="AA30" t="str">
        <f t="shared" si="5"/>
        <v/>
      </c>
      <c r="AB30" t="str">
        <f t="shared" si="6"/>
        <v/>
      </c>
      <c r="AC30" t="str">
        <f t="shared" si="7"/>
        <v/>
      </c>
      <c r="AD30" t="str">
        <f t="shared" si="8"/>
        <v/>
      </c>
      <c r="AE30" t="str">
        <f t="shared" si="9"/>
        <v/>
      </c>
      <c r="AF30" t="str">
        <f t="shared" si="10"/>
        <v>LSE_MASCULINA.put(21,93);</v>
      </c>
      <c r="AG30" t="str">
        <f t="shared" si="11"/>
        <v/>
      </c>
      <c r="AH30" t="str">
        <f t="shared" si="12"/>
        <v/>
      </c>
      <c r="AI30" t="str">
        <f t="shared" si="13"/>
        <v/>
      </c>
      <c r="AJ30" t="str">
        <f t="shared" si="14"/>
        <v/>
      </c>
    </row>
    <row r="31" spans="1:36" x14ac:dyDescent="0.2">
      <c r="A31">
        <v>92</v>
      </c>
      <c r="B31" s="47">
        <v>23</v>
      </c>
      <c r="C31" s="58"/>
      <c r="D31" s="58"/>
      <c r="E31" s="58">
        <v>28</v>
      </c>
      <c r="F31" s="58"/>
      <c r="G31" s="58"/>
      <c r="H31" s="58"/>
      <c r="I31" s="58"/>
      <c r="J31" s="58"/>
      <c r="K31" s="58"/>
      <c r="L31" s="58"/>
      <c r="M31" s="58"/>
      <c r="N31" s="58"/>
      <c r="O31" s="83">
        <v>30</v>
      </c>
      <c r="P31" s="59"/>
      <c r="Q31">
        <v>92</v>
      </c>
      <c r="V31" t="str">
        <f t="shared" si="0"/>
        <v>ANX_MASCULINA.put(23,92);</v>
      </c>
      <c r="W31" t="str">
        <f t="shared" si="1"/>
        <v/>
      </c>
      <c r="X31" t="str">
        <f t="shared" si="2"/>
        <v/>
      </c>
      <c r="Y31" t="str">
        <f t="shared" si="3"/>
        <v>DEP_MASCULINA.put(28,92);</v>
      </c>
      <c r="Z31" t="str">
        <f t="shared" si="4"/>
        <v/>
      </c>
      <c r="AA31" t="str">
        <f t="shared" si="5"/>
        <v/>
      </c>
      <c r="AB31" t="str">
        <f t="shared" si="6"/>
        <v/>
      </c>
      <c r="AC31" t="str">
        <f t="shared" si="7"/>
        <v/>
      </c>
      <c r="AD31" t="str">
        <f t="shared" si="8"/>
        <v/>
      </c>
      <c r="AE31" t="str">
        <f t="shared" si="9"/>
        <v/>
      </c>
      <c r="AF31" t="str">
        <f t="shared" si="10"/>
        <v/>
      </c>
      <c r="AG31" t="str">
        <f t="shared" si="11"/>
        <v/>
      </c>
      <c r="AH31" t="str">
        <f t="shared" si="12"/>
        <v/>
      </c>
      <c r="AI31" t="str">
        <f t="shared" si="13"/>
        <v>WRK_MASCULINA.put(30,92);</v>
      </c>
      <c r="AJ31" t="str">
        <f t="shared" si="14"/>
        <v/>
      </c>
    </row>
    <row r="32" spans="1:36" x14ac:dyDescent="0.2">
      <c r="A32">
        <v>91</v>
      </c>
      <c r="B32" s="47"/>
      <c r="C32" s="58"/>
      <c r="D32" s="58"/>
      <c r="E32" s="58"/>
      <c r="F32" s="83">
        <v>25</v>
      </c>
      <c r="G32" s="58">
        <v>14</v>
      </c>
      <c r="H32" s="58"/>
      <c r="I32" s="58"/>
      <c r="J32" s="58"/>
      <c r="K32" s="58"/>
      <c r="L32" s="83">
        <v>20</v>
      </c>
      <c r="M32" s="58"/>
      <c r="N32" s="83">
        <v>20</v>
      </c>
      <c r="O32" s="58"/>
      <c r="P32" s="59">
        <v>21</v>
      </c>
      <c r="Q32">
        <v>91</v>
      </c>
      <c r="V32" t="str">
        <f t="shared" si="0"/>
        <v/>
      </c>
      <c r="W32" t="str">
        <f t="shared" si="1"/>
        <v/>
      </c>
      <c r="X32" t="str">
        <f t="shared" si="2"/>
        <v/>
      </c>
      <c r="Y32" t="str">
        <f t="shared" si="3"/>
        <v/>
      </c>
      <c r="Z32" t="str">
        <f t="shared" si="4"/>
        <v>HEA_MASCULINA.put(25,91);</v>
      </c>
      <c r="AA32" t="str">
        <f t="shared" si="5"/>
        <v>BIZ_MASCULINA.put(14,91);</v>
      </c>
      <c r="AB32" t="str">
        <f t="shared" si="6"/>
        <v/>
      </c>
      <c r="AC32" t="str">
        <f t="shared" si="7"/>
        <v/>
      </c>
      <c r="AD32" t="str">
        <f t="shared" si="8"/>
        <v/>
      </c>
      <c r="AE32" t="str">
        <f t="shared" si="9"/>
        <v/>
      </c>
      <c r="AF32" t="str">
        <f t="shared" si="10"/>
        <v>LSE_MASCULINA.put(20,91);</v>
      </c>
      <c r="AG32" t="str">
        <f t="shared" si="11"/>
        <v/>
      </c>
      <c r="AH32" t="str">
        <f t="shared" si="12"/>
        <v>FAM_MASCULINA.put(20,91);</v>
      </c>
      <c r="AI32" t="str">
        <f t="shared" si="13"/>
        <v/>
      </c>
      <c r="AJ32" t="str">
        <f t="shared" si="14"/>
        <v>TRT_MASCULINA.put(21,91);</v>
      </c>
    </row>
    <row r="33" spans="1:36" x14ac:dyDescent="0.2">
      <c r="A33">
        <v>90</v>
      </c>
      <c r="B33" s="47">
        <v>22</v>
      </c>
      <c r="C33" s="58">
        <v>16</v>
      </c>
      <c r="D33" s="58"/>
      <c r="E33" s="58">
        <v>27</v>
      </c>
      <c r="F33" s="58"/>
      <c r="G33" s="58"/>
      <c r="H33" s="58"/>
      <c r="I33" s="58"/>
      <c r="J33" s="58">
        <v>21</v>
      </c>
      <c r="K33" s="58"/>
      <c r="L33" s="58"/>
      <c r="M33" s="58"/>
      <c r="N33" s="58"/>
      <c r="O33" s="58">
        <v>29</v>
      </c>
      <c r="P33" s="59"/>
      <c r="Q33">
        <v>90</v>
      </c>
      <c r="V33" t="str">
        <f t="shared" si="0"/>
        <v>ANX_MASCULINA.put(22,90);</v>
      </c>
      <c r="W33" t="str">
        <f t="shared" si="1"/>
        <v>FRS_MASCULINA.put(16,90);</v>
      </c>
      <c r="X33" t="str">
        <f t="shared" si="2"/>
        <v/>
      </c>
      <c r="Y33" t="str">
        <f t="shared" si="3"/>
        <v>DEP_MASCULINA.put(27,90);</v>
      </c>
      <c r="Z33" t="str">
        <f t="shared" si="4"/>
        <v/>
      </c>
      <c r="AA33" t="str">
        <f t="shared" si="5"/>
        <v/>
      </c>
      <c r="AB33" t="str">
        <f t="shared" si="6"/>
        <v/>
      </c>
      <c r="AC33" t="str">
        <f t="shared" si="7"/>
        <v/>
      </c>
      <c r="AD33" t="str">
        <f t="shared" si="8"/>
        <v>ASP_MASCULINA.put(21,90);</v>
      </c>
      <c r="AE33" t="str">
        <f t="shared" si="9"/>
        <v/>
      </c>
      <c r="AF33" t="str">
        <f t="shared" si="10"/>
        <v/>
      </c>
      <c r="AG33" t="str">
        <f t="shared" si="11"/>
        <v/>
      </c>
      <c r="AH33" t="str">
        <f t="shared" si="12"/>
        <v/>
      </c>
      <c r="AI33" t="str">
        <f t="shared" si="13"/>
        <v>WRK_MASCULINA.put(29,90);</v>
      </c>
      <c r="AJ33" t="str">
        <f t="shared" si="14"/>
        <v/>
      </c>
    </row>
    <row r="34" spans="1:36" x14ac:dyDescent="0.2">
      <c r="A34">
        <v>89</v>
      </c>
      <c r="B34" s="47"/>
      <c r="C34" s="58"/>
      <c r="D34" s="58"/>
      <c r="E34" s="58"/>
      <c r="F34" s="58">
        <v>24</v>
      </c>
      <c r="G34" s="58"/>
      <c r="H34" s="58"/>
      <c r="I34" s="58"/>
      <c r="J34" s="58"/>
      <c r="K34" s="58">
        <v>19</v>
      </c>
      <c r="L34" s="58"/>
      <c r="M34" s="58">
        <v>24</v>
      </c>
      <c r="N34" s="58"/>
      <c r="O34" s="58">
        <v>28</v>
      </c>
      <c r="P34" s="85">
        <v>20</v>
      </c>
      <c r="Q34">
        <v>89</v>
      </c>
      <c r="V34" t="str">
        <f t="shared" si="0"/>
        <v/>
      </c>
      <c r="W34" t="str">
        <f t="shared" si="1"/>
        <v/>
      </c>
      <c r="X34" t="str">
        <f t="shared" si="2"/>
        <v/>
      </c>
      <c r="Y34" t="str">
        <f t="shared" si="3"/>
        <v/>
      </c>
      <c r="Z34" t="str">
        <f t="shared" si="4"/>
        <v>HEA_MASCULINA.put(24,89);</v>
      </c>
      <c r="AA34" t="str">
        <f t="shared" si="5"/>
        <v/>
      </c>
      <c r="AB34" t="str">
        <f t="shared" si="6"/>
        <v/>
      </c>
      <c r="AC34" t="str">
        <f t="shared" si="7"/>
        <v/>
      </c>
      <c r="AD34" t="str">
        <f t="shared" si="8"/>
        <v/>
      </c>
      <c r="AE34" t="str">
        <f t="shared" si="9"/>
        <v>TPA_MASCULINA.put(19,89);</v>
      </c>
      <c r="AF34" t="str">
        <f t="shared" si="10"/>
        <v/>
      </c>
      <c r="AG34" t="str">
        <f t="shared" si="11"/>
        <v>SOD_MASCULINA.put(24,89);</v>
      </c>
      <c r="AH34" t="str">
        <f t="shared" si="12"/>
        <v/>
      </c>
      <c r="AI34" t="str">
        <f t="shared" si="13"/>
        <v>WRK_MASCULINA.put(28,89);</v>
      </c>
      <c r="AJ34" t="str">
        <f t="shared" si="14"/>
        <v>TRT_MASCULINA.put(20,89);</v>
      </c>
    </row>
    <row r="35" spans="1:36" x14ac:dyDescent="0.2">
      <c r="A35">
        <v>88</v>
      </c>
      <c r="B35" s="47"/>
      <c r="C35" s="58"/>
      <c r="D35" s="58"/>
      <c r="E35" s="58">
        <v>26</v>
      </c>
      <c r="F35" s="58"/>
      <c r="G35" s="58">
        <v>13</v>
      </c>
      <c r="H35" s="58"/>
      <c r="I35" s="58"/>
      <c r="J35" s="58"/>
      <c r="K35" s="58"/>
      <c r="L35" s="58">
        <v>19</v>
      </c>
      <c r="M35" s="58"/>
      <c r="N35" s="58">
        <v>19</v>
      </c>
      <c r="O35" s="58"/>
      <c r="P35" s="59"/>
      <c r="Q35">
        <v>88</v>
      </c>
      <c r="V35" t="str">
        <f t="shared" si="0"/>
        <v/>
      </c>
      <c r="W35" t="str">
        <f t="shared" si="1"/>
        <v/>
      </c>
      <c r="X35" t="str">
        <f t="shared" si="2"/>
        <v/>
      </c>
      <c r="Y35" t="str">
        <f t="shared" si="3"/>
        <v>DEP_MASCULINA.put(26,88);</v>
      </c>
      <c r="Z35" t="str">
        <f t="shared" si="4"/>
        <v/>
      </c>
      <c r="AA35" t="str">
        <f t="shared" si="5"/>
        <v>BIZ_MASCULINA.put(13,88);</v>
      </c>
      <c r="AB35" t="str">
        <f t="shared" si="6"/>
        <v/>
      </c>
      <c r="AC35" t="str">
        <f t="shared" si="7"/>
        <v/>
      </c>
      <c r="AD35" t="str">
        <f t="shared" si="8"/>
        <v/>
      </c>
      <c r="AE35" t="str">
        <f t="shared" si="9"/>
        <v/>
      </c>
      <c r="AF35" t="str">
        <f t="shared" si="10"/>
        <v>LSE_MASCULINA.put(19,88);</v>
      </c>
      <c r="AG35" t="str">
        <f t="shared" si="11"/>
        <v/>
      </c>
      <c r="AH35" t="str">
        <f t="shared" si="12"/>
        <v>FAM_MASCULINA.put(19,88);</v>
      </c>
      <c r="AI35" t="str">
        <f t="shared" si="13"/>
        <v/>
      </c>
      <c r="AJ35" t="str">
        <f t="shared" si="14"/>
        <v/>
      </c>
    </row>
    <row r="36" spans="1:36" x14ac:dyDescent="0.2">
      <c r="A36">
        <v>87</v>
      </c>
      <c r="B36" s="47">
        <v>21</v>
      </c>
      <c r="C36" s="83">
        <v>15</v>
      </c>
      <c r="D36" s="58">
        <v>16</v>
      </c>
      <c r="E36" s="83">
        <v>25</v>
      </c>
      <c r="F36" s="58">
        <v>23</v>
      </c>
      <c r="G36" s="58"/>
      <c r="H36" s="58"/>
      <c r="I36" s="58"/>
      <c r="J36" s="83">
        <v>20</v>
      </c>
      <c r="K36" s="58"/>
      <c r="L36" s="58"/>
      <c r="M36" s="58"/>
      <c r="N36" s="58"/>
      <c r="O36" s="58">
        <v>27</v>
      </c>
      <c r="P36" s="59"/>
      <c r="Q36">
        <v>87</v>
      </c>
      <c r="V36" t="str">
        <f t="shared" si="0"/>
        <v>ANX_MASCULINA.put(21,87);</v>
      </c>
      <c r="W36" t="str">
        <f t="shared" si="1"/>
        <v>FRS_MASCULINA.put(15,87);</v>
      </c>
      <c r="X36" t="str">
        <f t="shared" si="2"/>
        <v>OBS_MASCULINA.put(16,87);</v>
      </c>
      <c r="Y36" t="str">
        <f t="shared" si="3"/>
        <v>DEP_MASCULINA.put(25,87);</v>
      </c>
      <c r="Z36" t="str">
        <f t="shared" si="4"/>
        <v>HEA_MASCULINA.put(23,87);</v>
      </c>
      <c r="AA36" t="str">
        <f t="shared" si="5"/>
        <v/>
      </c>
      <c r="AB36" t="str">
        <f t="shared" si="6"/>
        <v/>
      </c>
      <c r="AC36" t="str">
        <f t="shared" si="7"/>
        <v/>
      </c>
      <c r="AD36" t="str">
        <f t="shared" si="8"/>
        <v>ASP_MASCULINA.put(20,87);</v>
      </c>
      <c r="AE36" t="str">
        <f t="shared" si="9"/>
        <v/>
      </c>
      <c r="AF36" t="str">
        <f t="shared" si="10"/>
        <v/>
      </c>
      <c r="AG36" t="str">
        <f t="shared" si="11"/>
        <v/>
      </c>
      <c r="AH36" t="str">
        <f t="shared" si="12"/>
        <v/>
      </c>
      <c r="AI36" t="str">
        <f t="shared" si="13"/>
        <v>WRK_MASCULINA.put(27,87);</v>
      </c>
      <c r="AJ36" t="str">
        <f t="shared" si="14"/>
        <v/>
      </c>
    </row>
    <row r="37" spans="1:36" x14ac:dyDescent="0.2">
      <c r="A37">
        <v>86</v>
      </c>
      <c r="B37" s="47"/>
      <c r="C37" s="58"/>
      <c r="D37" s="58"/>
      <c r="E37" s="58"/>
      <c r="F37" s="58"/>
      <c r="G37" s="58"/>
      <c r="H37" s="58">
        <v>16</v>
      </c>
      <c r="I37" s="58"/>
      <c r="J37" s="58"/>
      <c r="K37" s="58"/>
      <c r="L37" s="58"/>
      <c r="M37" s="58">
        <v>23</v>
      </c>
      <c r="N37" s="58"/>
      <c r="O37" s="58"/>
      <c r="P37" s="59">
        <v>19</v>
      </c>
      <c r="Q37">
        <v>86</v>
      </c>
      <c r="V37" t="str">
        <f t="shared" si="0"/>
        <v/>
      </c>
      <c r="W37" t="str">
        <f t="shared" si="1"/>
        <v/>
      </c>
      <c r="X37" t="str">
        <f t="shared" si="2"/>
        <v/>
      </c>
      <c r="Y37" t="str">
        <f t="shared" si="3"/>
        <v/>
      </c>
      <c r="Z37" t="str">
        <f t="shared" si="4"/>
        <v/>
      </c>
      <c r="AA37" t="str">
        <f t="shared" si="5"/>
        <v/>
      </c>
      <c r="AB37" t="str">
        <f t="shared" si="6"/>
        <v>ANG_MASCULINA.put(16,86);</v>
      </c>
      <c r="AC37" t="str">
        <f t="shared" si="7"/>
        <v/>
      </c>
      <c r="AD37" t="str">
        <f t="shared" si="8"/>
        <v/>
      </c>
      <c r="AE37" t="str">
        <f t="shared" si="9"/>
        <v/>
      </c>
      <c r="AF37" t="str">
        <f t="shared" si="10"/>
        <v/>
      </c>
      <c r="AG37" t="str">
        <f t="shared" si="11"/>
        <v>SOD_MASCULINA.put(23,86);</v>
      </c>
      <c r="AH37" t="str">
        <f t="shared" si="12"/>
        <v/>
      </c>
      <c r="AI37" t="str">
        <f t="shared" si="13"/>
        <v/>
      </c>
      <c r="AJ37" t="str">
        <f t="shared" si="14"/>
        <v>TRT_MASCULINA.put(19,86);</v>
      </c>
    </row>
    <row r="38" spans="1:36" x14ac:dyDescent="0.2">
      <c r="A38">
        <v>85</v>
      </c>
      <c r="B38" s="82">
        <v>20</v>
      </c>
      <c r="C38" s="58"/>
      <c r="D38" s="58"/>
      <c r="E38" s="58">
        <v>24</v>
      </c>
      <c r="F38" s="58">
        <v>22</v>
      </c>
      <c r="G38" s="58"/>
      <c r="H38" s="58"/>
      <c r="I38" s="58"/>
      <c r="J38" s="58"/>
      <c r="K38" s="58">
        <v>18</v>
      </c>
      <c r="L38" s="58">
        <v>18</v>
      </c>
      <c r="M38" s="58"/>
      <c r="N38" s="58">
        <v>18</v>
      </c>
      <c r="O38" s="58">
        <v>26</v>
      </c>
      <c r="P38" s="59"/>
      <c r="Q38">
        <v>85</v>
      </c>
      <c r="V38" t="str">
        <f t="shared" si="0"/>
        <v>ANX_MASCULINA.put(20,85);</v>
      </c>
      <c r="W38" t="str">
        <f t="shared" si="1"/>
        <v/>
      </c>
      <c r="X38" t="str">
        <f t="shared" si="2"/>
        <v/>
      </c>
      <c r="Y38" t="str">
        <f t="shared" si="3"/>
        <v>DEP_MASCULINA.put(24,85);</v>
      </c>
      <c r="Z38" t="str">
        <f t="shared" si="4"/>
        <v>HEA_MASCULINA.put(22,85);</v>
      </c>
      <c r="AA38" t="str">
        <f t="shared" si="5"/>
        <v/>
      </c>
      <c r="AB38" t="str">
        <f t="shared" si="6"/>
        <v/>
      </c>
      <c r="AC38" t="str">
        <f t="shared" si="7"/>
        <v/>
      </c>
      <c r="AD38" t="str">
        <f t="shared" si="8"/>
        <v/>
      </c>
      <c r="AE38" t="str">
        <f t="shared" si="9"/>
        <v>TPA_MASCULINA.put(18,85);</v>
      </c>
      <c r="AF38" t="str">
        <f t="shared" si="10"/>
        <v>LSE_MASCULINA.put(18,85);</v>
      </c>
      <c r="AG38" t="str">
        <f t="shared" si="11"/>
        <v/>
      </c>
      <c r="AH38" t="str">
        <f t="shared" si="12"/>
        <v>FAM_MASCULINA.put(18,85);</v>
      </c>
      <c r="AI38" t="str">
        <f t="shared" si="13"/>
        <v>WRK_MASCULINA.put(26,85);</v>
      </c>
      <c r="AJ38" t="str">
        <f t="shared" si="14"/>
        <v/>
      </c>
    </row>
    <row r="39" spans="1:36" x14ac:dyDescent="0.2">
      <c r="A39">
        <v>84</v>
      </c>
      <c r="B39" s="47"/>
      <c r="C39" s="58">
        <v>14</v>
      </c>
      <c r="D39" s="83">
        <v>15</v>
      </c>
      <c r="E39" s="58"/>
      <c r="F39" s="58"/>
      <c r="G39" s="58">
        <v>12</v>
      </c>
      <c r="H39" s="58"/>
      <c r="I39" s="58"/>
      <c r="J39" s="58"/>
      <c r="K39" s="58"/>
      <c r="L39" s="58"/>
      <c r="M39" s="58">
        <v>22</v>
      </c>
      <c r="N39" s="58"/>
      <c r="O39" s="58"/>
      <c r="P39" s="59">
        <v>18</v>
      </c>
      <c r="Q39">
        <v>84</v>
      </c>
      <c r="V39" t="str">
        <f t="shared" si="0"/>
        <v/>
      </c>
      <c r="W39" t="str">
        <f t="shared" si="1"/>
        <v>FRS_MASCULINA.put(14,84);</v>
      </c>
      <c r="X39" t="str">
        <f t="shared" si="2"/>
        <v>OBS_MASCULINA.put(15,84);</v>
      </c>
      <c r="Y39" t="str">
        <f t="shared" si="3"/>
        <v/>
      </c>
      <c r="Z39" t="str">
        <f t="shared" si="4"/>
        <v/>
      </c>
      <c r="AA39" t="str">
        <f t="shared" si="5"/>
        <v>BIZ_MASCULINA.put(12,84);</v>
      </c>
      <c r="AB39" t="str">
        <f t="shared" si="6"/>
        <v/>
      </c>
      <c r="AC39" t="str">
        <f t="shared" si="7"/>
        <v/>
      </c>
      <c r="AD39" t="str">
        <f t="shared" si="8"/>
        <v/>
      </c>
      <c r="AE39" t="str">
        <f t="shared" si="9"/>
        <v/>
      </c>
      <c r="AF39" t="str">
        <f t="shared" si="10"/>
        <v/>
      </c>
      <c r="AG39" t="str">
        <f t="shared" si="11"/>
        <v>SOD_MASCULINA.put(22,84);</v>
      </c>
      <c r="AH39" t="str">
        <f t="shared" si="12"/>
        <v/>
      </c>
      <c r="AI39" t="str">
        <f t="shared" si="13"/>
        <v/>
      </c>
      <c r="AJ39" t="str">
        <f t="shared" si="14"/>
        <v>TRT_MASCULINA.put(18,84);</v>
      </c>
    </row>
    <row r="40" spans="1:36" x14ac:dyDescent="0.2">
      <c r="A40">
        <v>83</v>
      </c>
      <c r="B40" s="47"/>
      <c r="C40" s="58"/>
      <c r="D40" s="58"/>
      <c r="E40" s="58">
        <v>23</v>
      </c>
      <c r="F40" s="58">
        <v>21</v>
      </c>
      <c r="G40" s="58"/>
      <c r="H40" s="58"/>
      <c r="I40" s="58">
        <v>23</v>
      </c>
      <c r="J40" s="58">
        <v>19</v>
      </c>
      <c r="K40" s="58"/>
      <c r="L40" s="58">
        <v>17</v>
      </c>
      <c r="M40" s="58"/>
      <c r="N40" s="58"/>
      <c r="O40" s="83">
        <v>25</v>
      </c>
      <c r="P40" s="59"/>
      <c r="Q40">
        <v>83</v>
      </c>
      <c r="V40" t="str">
        <f t="shared" si="0"/>
        <v/>
      </c>
      <c r="W40" t="str">
        <f t="shared" si="1"/>
        <v/>
      </c>
      <c r="X40" t="str">
        <f t="shared" si="2"/>
        <v/>
      </c>
      <c r="Y40" t="str">
        <f t="shared" si="3"/>
        <v>DEP_MASCULINA.put(23,83);</v>
      </c>
      <c r="Z40" t="str">
        <f t="shared" si="4"/>
        <v>HEA_MASCULINA.put(21,83);</v>
      </c>
      <c r="AA40" t="str">
        <f t="shared" si="5"/>
        <v/>
      </c>
      <c r="AB40" t="str">
        <f t="shared" si="6"/>
        <v/>
      </c>
      <c r="AC40" t="str">
        <f t="shared" si="7"/>
        <v>CYN_MASCULINA.put(23,83);</v>
      </c>
      <c r="AD40" t="str">
        <f t="shared" si="8"/>
        <v>ASP_MASCULINA.put(19,83);</v>
      </c>
      <c r="AE40" t="str">
        <f t="shared" si="9"/>
        <v/>
      </c>
      <c r="AF40" t="str">
        <f t="shared" si="10"/>
        <v>LSE_MASCULINA.put(17,83);</v>
      </c>
      <c r="AG40" t="str">
        <f t="shared" si="11"/>
        <v/>
      </c>
      <c r="AH40" t="str">
        <f t="shared" si="12"/>
        <v/>
      </c>
      <c r="AI40" t="str">
        <f t="shared" si="13"/>
        <v>WRK_MASCULINA.put(25,83);</v>
      </c>
      <c r="AJ40" t="str">
        <f t="shared" si="14"/>
        <v/>
      </c>
    </row>
    <row r="41" spans="1:36" x14ac:dyDescent="0.2">
      <c r="A41">
        <v>82</v>
      </c>
      <c r="B41" s="47">
        <v>19</v>
      </c>
      <c r="C41" s="58"/>
      <c r="D41" s="58"/>
      <c r="E41" s="58">
        <v>22</v>
      </c>
      <c r="F41" s="58"/>
      <c r="G41" s="58"/>
      <c r="H41" s="83">
        <v>15</v>
      </c>
      <c r="I41" s="58"/>
      <c r="J41" s="58"/>
      <c r="K41" s="58"/>
      <c r="L41" s="58"/>
      <c r="M41" s="58"/>
      <c r="N41" s="58">
        <v>17</v>
      </c>
      <c r="O41" s="58"/>
      <c r="P41" s="59"/>
      <c r="Q41">
        <v>82</v>
      </c>
      <c r="V41" t="str">
        <f t="shared" si="0"/>
        <v>ANX_MASCULINA.put(19,82);</v>
      </c>
      <c r="W41" t="str">
        <f t="shared" si="1"/>
        <v/>
      </c>
      <c r="X41" t="str">
        <f t="shared" si="2"/>
        <v/>
      </c>
      <c r="Y41" t="str">
        <f t="shared" si="3"/>
        <v>DEP_MASCULINA.put(22,82);</v>
      </c>
      <c r="Z41" t="str">
        <f t="shared" si="4"/>
        <v/>
      </c>
      <c r="AA41" t="str">
        <f t="shared" si="5"/>
        <v/>
      </c>
      <c r="AB41" t="str">
        <f t="shared" si="6"/>
        <v>ANG_MASCULINA.put(15,82);</v>
      </c>
      <c r="AC41" t="str">
        <f t="shared" si="7"/>
        <v/>
      </c>
      <c r="AD41" t="str">
        <f t="shared" si="8"/>
        <v/>
      </c>
      <c r="AE41" t="str">
        <f t="shared" si="9"/>
        <v/>
      </c>
      <c r="AF41" t="str">
        <f t="shared" si="10"/>
        <v/>
      </c>
      <c r="AG41" t="str">
        <f t="shared" si="11"/>
        <v/>
      </c>
      <c r="AH41" t="str">
        <f t="shared" si="12"/>
        <v>FAM_MASCULINA.put(17,82);</v>
      </c>
      <c r="AI41" t="str">
        <f t="shared" si="13"/>
        <v/>
      </c>
      <c r="AJ41" t="str">
        <f t="shared" si="14"/>
        <v/>
      </c>
    </row>
    <row r="42" spans="1:36" x14ac:dyDescent="0.2">
      <c r="A42">
        <v>81</v>
      </c>
      <c r="B42" s="47"/>
      <c r="C42" s="58"/>
      <c r="D42" s="58"/>
      <c r="E42" s="58"/>
      <c r="F42" s="83">
        <v>20</v>
      </c>
      <c r="G42" s="58">
        <v>11</v>
      </c>
      <c r="H42" s="58"/>
      <c r="I42" s="58"/>
      <c r="J42" s="58"/>
      <c r="K42" s="58">
        <v>17</v>
      </c>
      <c r="L42" s="58"/>
      <c r="M42" s="58">
        <v>21</v>
      </c>
      <c r="N42" s="58"/>
      <c r="O42" s="58">
        <v>24</v>
      </c>
      <c r="P42" s="59">
        <v>17</v>
      </c>
      <c r="Q42">
        <v>81</v>
      </c>
      <c r="V42" t="str">
        <f t="shared" si="0"/>
        <v/>
      </c>
      <c r="W42" t="str">
        <f t="shared" si="1"/>
        <v/>
      </c>
      <c r="X42" t="str">
        <f t="shared" si="2"/>
        <v/>
      </c>
      <c r="Y42" t="str">
        <f t="shared" si="3"/>
        <v/>
      </c>
      <c r="Z42" t="str">
        <f t="shared" si="4"/>
        <v>HEA_MASCULINA.put(20,81);</v>
      </c>
      <c r="AA42" t="str">
        <f t="shared" si="5"/>
        <v>BIZ_MASCULINA.put(11,81);</v>
      </c>
      <c r="AB42" t="str">
        <f t="shared" si="6"/>
        <v/>
      </c>
      <c r="AC42" t="str">
        <f t="shared" si="7"/>
        <v/>
      </c>
      <c r="AD42" t="str">
        <f t="shared" si="8"/>
        <v/>
      </c>
      <c r="AE42" t="str">
        <f t="shared" si="9"/>
        <v>TPA_MASCULINA.put(17,81);</v>
      </c>
      <c r="AF42" t="str">
        <f t="shared" si="10"/>
        <v/>
      </c>
      <c r="AG42" t="str">
        <f t="shared" si="11"/>
        <v>SOD_MASCULINA.put(21,81);</v>
      </c>
      <c r="AH42" t="str">
        <f t="shared" si="12"/>
        <v/>
      </c>
      <c r="AI42" t="str">
        <f t="shared" si="13"/>
        <v>WRK_MASCULINA.put(24,81);</v>
      </c>
      <c r="AJ42" t="str">
        <f t="shared" si="14"/>
        <v>TRT_MASCULINA.put(17,81);</v>
      </c>
    </row>
    <row r="43" spans="1:36" x14ac:dyDescent="0.2">
      <c r="A43">
        <v>80</v>
      </c>
      <c r="B43" s="47">
        <v>18</v>
      </c>
      <c r="C43" s="58">
        <v>13</v>
      </c>
      <c r="D43" s="58">
        <v>14</v>
      </c>
      <c r="E43" s="58">
        <v>21</v>
      </c>
      <c r="F43" s="58">
        <v>19</v>
      </c>
      <c r="G43" s="58"/>
      <c r="H43" s="58"/>
      <c r="I43" s="58">
        <v>22</v>
      </c>
      <c r="J43" s="58"/>
      <c r="K43" s="58"/>
      <c r="L43" s="58">
        <v>16</v>
      </c>
      <c r="M43" s="58"/>
      <c r="N43" s="58">
        <v>16</v>
      </c>
      <c r="O43" s="58"/>
      <c r="P43" s="59"/>
      <c r="Q43">
        <v>80</v>
      </c>
      <c r="V43" t="str">
        <f t="shared" si="0"/>
        <v>ANX_MASCULINA.put(18,80);</v>
      </c>
      <c r="W43" t="str">
        <f t="shared" si="1"/>
        <v>FRS_MASCULINA.put(13,80);</v>
      </c>
      <c r="X43" t="str">
        <f t="shared" si="2"/>
        <v>OBS_MASCULINA.put(14,80);</v>
      </c>
      <c r="Y43" t="str">
        <f t="shared" si="3"/>
        <v>DEP_MASCULINA.put(21,80);</v>
      </c>
      <c r="Z43" t="str">
        <f t="shared" si="4"/>
        <v>HEA_MASCULINA.put(19,80);</v>
      </c>
      <c r="AA43" t="str">
        <f t="shared" si="5"/>
        <v/>
      </c>
      <c r="AB43" t="str">
        <f t="shared" si="6"/>
        <v/>
      </c>
      <c r="AC43" t="str">
        <f t="shared" si="7"/>
        <v>CYN_MASCULINA.put(22,80);</v>
      </c>
      <c r="AD43" t="str">
        <f t="shared" si="8"/>
        <v/>
      </c>
      <c r="AE43" t="str">
        <f t="shared" si="9"/>
        <v/>
      </c>
      <c r="AF43" t="str">
        <f t="shared" si="10"/>
        <v>LSE_MASCULINA.put(16,80);</v>
      </c>
      <c r="AG43" t="str">
        <f t="shared" si="11"/>
        <v/>
      </c>
      <c r="AH43" t="str">
        <f t="shared" si="12"/>
        <v>FAM_MASCULINA.put(16,80);</v>
      </c>
      <c r="AI43" t="str">
        <f t="shared" si="13"/>
        <v/>
      </c>
      <c r="AJ43" t="str">
        <f t="shared" si="14"/>
        <v/>
      </c>
    </row>
    <row r="44" spans="1:36" x14ac:dyDescent="0.2">
      <c r="A44">
        <v>79</v>
      </c>
      <c r="B44" s="47"/>
      <c r="C44" s="58"/>
      <c r="D44" s="58"/>
      <c r="E44" s="58"/>
      <c r="F44" s="58"/>
      <c r="G44" s="58"/>
      <c r="H44" s="58"/>
      <c r="I44" s="58"/>
      <c r="J44" s="58">
        <v>18</v>
      </c>
      <c r="K44" s="58"/>
      <c r="L44" s="58"/>
      <c r="M44" s="58"/>
      <c r="N44" s="58"/>
      <c r="O44" s="58">
        <v>23</v>
      </c>
      <c r="P44" s="59">
        <v>16</v>
      </c>
      <c r="Q44">
        <v>79</v>
      </c>
      <c r="V44" t="str">
        <f t="shared" si="0"/>
        <v/>
      </c>
      <c r="W44" t="str">
        <f t="shared" si="1"/>
        <v/>
      </c>
      <c r="X44" t="str">
        <f t="shared" si="2"/>
        <v/>
      </c>
      <c r="Y44" t="str">
        <f t="shared" si="3"/>
        <v/>
      </c>
      <c r="Z44" t="str">
        <f t="shared" si="4"/>
        <v/>
      </c>
      <c r="AA44" t="str">
        <f t="shared" si="5"/>
        <v/>
      </c>
      <c r="AB44" t="str">
        <f t="shared" si="6"/>
        <v/>
      </c>
      <c r="AC44" t="str">
        <f t="shared" si="7"/>
        <v/>
      </c>
      <c r="AD44" t="str">
        <f t="shared" si="8"/>
        <v>ASP_MASCULINA.put(18,79);</v>
      </c>
      <c r="AE44" t="str">
        <f t="shared" si="9"/>
        <v/>
      </c>
      <c r="AF44" t="str">
        <f t="shared" si="10"/>
        <v/>
      </c>
      <c r="AG44" t="str">
        <f t="shared" si="11"/>
        <v/>
      </c>
      <c r="AH44" t="str">
        <f t="shared" si="12"/>
        <v/>
      </c>
      <c r="AI44" t="str">
        <f t="shared" si="13"/>
        <v>WRK_MASCULINA.put(23,79);</v>
      </c>
      <c r="AJ44" t="str">
        <f t="shared" si="14"/>
        <v>TRT_MASCULINA.put(16,79);</v>
      </c>
    </row>
    <row r="45" spans="1:36" x14ac:dyDescent="0.2">
      <c r="A45">
        <v>78</v>
      </c>
      <c r="B45" s="47"/>
      <c r="C45" s="58"/>
      <c r="D45" s="58"/>
      <c r="E45" s="83">
        <v>20</v>
      </c>
      <c r="F45" s="58">
        <v>18</v>
      </c>
      <c r="G45" s="58"/>
      <c r="H45" s="58">
        <v>14</v>
      </c>
      <c r="I45" s="58"/>
      <c r="J45" s="58"/>
      <c r="K45" s="58"/>
      <c r="L45" s="58"/>
      <c r="M45" s="83">
        <v>20</v>
      </c>
      <c r="N45" s="58"/>
      <c r="O45" s="58">
        <v>22</v>
      </c>
      <c r="P45" s="59"/>
      <c r="Q45">
        <v>78</v>
      </c>
      <c r="V45" t="str">
        <f t="shared" si="0"/>
        <v/>
      </c>
      <c r="W45" t="str">
        <f t="shared" si="1"/>
        <v/>
      </c>
      <c r="X45" t="str">
        <f t="shared" si="2"/>
        <v/>
      </c>
      <c r="Y45" t="str">
        <f t="shared" si="3"/>
        <v>DEP_MASCULINA.put(20,78);</v>
      </c>
      <c r="Z45" t="str">
        <f t="shared" si="4"/>
        <v>HEA_MASCULINA.put(18,78);</v>
      </c>
      <c r="AA45" t="str">
        <f t="shared" si="5"/>
        <v/>
      </c>
      <c r="AB45" t="str">
        <f t="shared" si="6"/>
        <v>ANG_MASCULINA.put(14,78);</v>
      </c>
      <c r="AC45" t="str">
        <f t="shared" si="7"/>
        <v/>
      </c>
      <c r="AD45" t="str">
        <f t="shared" si="8"/>
        <v/>
      </c>
      <c r="AE45" t="str">
        <f t="shared" si="9"/>
        <v/>
      </c>
      <c r="AF45" t="str">
        <f t="shared" si="10"/>
        <v/>
      </c>
      <c r="AG45" t="str">
        <f t="shared" si="11"/>
        <v>SOD_MASCULINA.put(20,78);</v>
      </c>
      <c r="AH45" t="str">
        <f t="shared" si="12"/>
        <v/>
      </c>
      <c r="AI45" t="str">
        <f t="shared" si="13"/>
        <v>WRK_MASCULINA.put(22,78);</v>
      </c>
      <c r="AJ45" t="str">
        <f t="shared" si="14"/>
        <v/>
      </c>
    </row>
    <row r="46" spans="1:36" x14ac:dyDescent="0.2">
      <c r="A46">
        <v>77</v>
      </c>
      <c r="B46" s="47">
        <v>17</v>
      </c>
      <c r="C46" s="58">
        <v>12</v>
      </c>
      <c r="D46" s="58">
        <v>13</v>
      </c>
      <c r="E46" s="58">
        <v>19</v>
      </c>
      <c r="F46" s="58"/>
      <c r="G46" s="83">
        <v>10</v>
      </c>
      <c r="H46" s="58"/>
      <c r="I46" s="58">
        <v>21</v>
      </c>
      <c r="J46" s="58"/>
      <c r="K46" s="58">
        <v>16</v>
      </c>
      <c r="L46" s="83">
        <v>15</v>
      </c>
      <c r="M46" s="58"/>
      <c r="N46" s="83">
        <v>15</v>
      </c>
      <c r="O46" s="58"/>
      <c r="P46" s="59"/>
      <c r="Q46">
        <v>77</v>
      </c>
      <c r="V46" t="str">
        <f t="shared" si="0"/>
        <v>ANX_MASCULINA.put(17,77);</v>
      </c>
      <c r="W46" t="str">
        <f t="shared" si="1"/>
        <v>FRS_MASCULINA.put(12,77);</v>
      </c>
      <c r="X46" t="str">
        <f t="shared" si="2"/>
        <v>OBS_MASCULINA.put(13,77);</v>
      </c>
      <c r="Y46" t="str">
        <f t="shared" si="3"/>
        <v>DEP_MASCULINA.put(19,77);</v>
      </c>
      <c r="Z46" t="str">
        <f t="shared" si="4"/>
        <v/>
      </c>
      <c r="AA46" t="str">
        <f t="shared" si="5"/>
        <v>BIZ_MASCULINA.put(10,77);</v>
      </c>
      <c r="AB46" t="str">
        <f t="shared" si="6"/>
        <v/>
      </c>
      <c r="AC46" t="str">
        <f t="shared" si="7"/>
        <v>CYN_MASCULINA.put(21,77);</v>
      </c>
      <c r="AD46" t="str">
        <f t="shared" si="8"/>
        <v/>
      </c>
      <c r="AE46" t="str">
        <f t="shared" si="9"/>
        <v>TPA_MASCULINA.put(16,77);</v>
      </c>
      <c r="AF46" t="str">
        <f t="shared" si="10"/>
        <v>LSE_MASCULINA.put(15,77);</v>
      </c>
      <c r="AG46" t="str">
        <f t="shared" si="11"/>
        <v/>
      </c>
      <c r="AH46" t="str">
        <f t="shared" si="12"/>
        <v>FAM_MASCULINA.put(15,77);</v>
      </c>
      <c r="AI46" t="str">
        <f t="shared" si="13"/>
        <v/>
      </c>
      <c r="AJ46" t="str">
        <f t="shared" si="14"/>
        <v/>
      </c>
    </row>
    <row r="47" spans="1:36" x14ac:dyDescent="0.2">
      <c r="A47">
        <v>76</v>
      </c>
      <c r="B47" s="47"/>
      <c r="C47" s="58"/>
      <c r="D47" s="58"/>
      <c r="E47" s="58"/>
      <c r="F47" s="58">
        <v>17</v>
      </c>
      <c r="G47" s="58"/>
      <c r="H47" s="58"/>
      <c r="I47" s="58"/>
      <c r="J47" s="58">
        <v>17</v>
      </c>
      <c r="K47" s="58"/>
      <c r="L47" s="58"/>
      <c r="M47" s="58">
        <v>19</v>
      </c>
      <c r="N47" s="58"/>
      <c r="O47" s="58">
        <v>21</v>
      </c>
      <c r="P47" s="85">
        <v>15</v>
      </c>
      <c r="Q47">
        <v>76</v>
      </c>
      <c r="V47" t="str">
        <f t="shared" si="0"/>
        <v/>
      </c>
      <c r="W47" t="str">
        <f t="shared" si="1"/>
        <v/>
      </c>
      <c r="X47" t="str">
        <f t="shared" si="2"/>
        <v/>
      </c>
      <c r="Y47" t="str">
        <f t="shared" si="3"/>
        <v/>
      </c>
      <c r="Z47" t="str">
        <f t="shared" si="4"/>
        <v>HEA_MASCULINA.put(17,76);</v>
      </c>
      <c r="AA47" t="str">
        <f t="shared" si="5"/>
        <v/>
      </c>
      <c r="AB47" t="str">
        <f t="shared" si="6"/>
        <v/>
      </c>
      <c r="AC47" t="str">
        <f t="shared" si="7"/>
        <v/>
      </c>
      <c r="AD47" t="str">
        <f t="shared" si="8"/>
        <v>ASP_MASCULINA.put(17,76);</v>
      </c>
      <c r="AE47" t="str">
        <f t="shared" si="9"/>
        <v/>
      </c>
      <c r="AF47" t="str">
        <f t="shared" si="10"/>
        <v/>
      </c>
      <c r="AG47" t="str">
        <f t="shared" si="11"/>
        <v>SOD_MASCULINA.put(19,76);</v>
      </c>
      <c r="AH47" t="str">
        <f t="shared" si="12"/>
        <v/>
      </c>
      <c r="AI47" t="str">
        <f t="shared" si="13"/>
        <v>WRK_MASCULINA.put(21,76);</v>
      </c>
      <c r="AJ47" t="str">
        <f t="shared" si="14"/>
        <v>TRT_MASCULINA.put(15,76);</v>
      </c>
    </row>
    <row r="48" spans="1:36" x14ac:dyDescent="0.2">
      <c r="A48">
        <v>75</v>
      </c>
      <c r="B48" s="47">
        <v>16</v>
      </c>
      <c r="C48" s="58"/>
      <c r="D48" s="58"/>
      <c r="E48" s="58">
        <v>18</v>
      </c>
      <c r="F48" s="58"/>
      <c r="G48" s="58"/>
      <c r="H48" s="58"/>
      <c r="I48" s="58"/>
      <c r="J48" s="58"/>
      <c r="K48" s="58"/>
      <c r="L48" s="58">
        <v>14</v>
      </c>
      <c r="M48" s="58"/>
      <c r="N48" s="58"/>
      <c r="O48" s="58"/>
      <c r="P48" s="59"/>
      <c r="Q48">
        <v>75</v>
      </c>
      <c r="V48" t="str">
        <f t="shared" si="0"/>
        <v>ANX_MASCULINA.put(16,75);</v>
      </c>
      <c r="W48" t="str">
        <f t="shared" si="1"/>
        <v/>
      </c>
      <c r="X48" t="str">
        <f t="shared" si="2"/>
        <v/>
      </c>
      <c r="Y48" t="str">
        <f t="shared" si="3"/>
        <v>DEP_MASCULINA.put(18,75);</v>
      </c>
      <c r="Z48" t="str">
        <f t="shared" si="4"/>
        <v/>
      </c>
      <c r="AA48" t="str">
        <f t="shared" si="5"/>
        <v/>
      </c>
      <c r="AB48" t="str">
        <f t="shared" si="6"/>
        <v/>
      </c>
      <c r="AC48" t="str">
        <f t="shared" si="7"/>
        <v/>
      </c>
      <c r="AD48" t="str">
        <f t="shared" si="8"/>
        <v/>
      </c>
      <c r="AE48" t="str">
        <f t="shared" si="9"/>
        <v/>
      </c>
      <c r="AF48" t="str">
        <f t="shared" si="10"/>
        <v>LSE_MASCULINA.put(14,75);</v>
      </c>
      <c r="AG48" t="str">
        <f t="shared" si="11"/>
        <v/>
      </c>
      <c r="AH48" t="str">
        <f t="shared" si="12"/>
        <v/>
      </c>
      <c r="AI48" t="str">
        <f t="shared" si="13"/>
        <v/>
      </c>
      <c r="AJ48" t="str">
        <f t="shared" si="14"/>
        <v/>
      </c>
    </row>
    <row r="49" spans="1:36" x14ac:dyDescent="0.2">
      <c r="A49">
        <v>74</v>
      </c>
      <c r="B49" s="47"/>
      <c r="C49" s="58">
        <v>11</v>
      </c>
      <c r="D49" s="58"/>
      <c r="E49" s="58"/>
      <c r="F49" s="58">
        <v>16</v>
      </c>
      <c r="G49" s="58">
        <v>9</v>
      </c>
      <c r="H49" s="58">
        <v>13</v>
      </c>
      <c r="I49" s="83">
        <v>20</v>
      </c>
      <c r="J49" s="58"/>
      <c r="K49" s="58"/>
      <c r="L49" s="58"/>
      <c r="M49" s="58"/>
      <c r="N49" s="58">
        <v>14</v>
      </c>
      <c r="O49" s="83">
        <v>20</v>
      </c>
      <c r="P49" s="59">
        <v>14</v>
      </c>
      <c r="Q49">
        <v>74</v>
      </c>
      <c r="V49" t="str">
        <f t="shared" si="0"/>
        <v/>
      </c>
      <c r="W49" t="str">
        <f t="shared" si="1"/>
        <v>FRS_MASCULINA.put(11,74);</v>
      </c>
      <c r="X49" t="str">
        <f t="shared" si="2"/>
        <v/>
      </c>
      <c r="Y49" t="str">
        <f t="shared" si="3"/>
        <v/>
      </c>
      <c r="Z49" t="str">
        <f t="shared" si="4"/>
        <v>HEA_MASCULINA.put(16,74);</v>
      </c>
      <c r="AA49" t="str">
        <f t="shared" si="5"/>
        <v>BIZ_MASCULINA.put(9,74);</v>
      </c>
      <c r="AB49" t="str">
        <f t="shared" si="6"/>
        <v>ANG_MASCULINA.put(13,74);</v>
      </c>
      <c r="AC49" t="str">
        <f t="shared" si="7"/>
        <v>CYN_MASCULINA.put(20,74);</v>
      </c>
      <c r="AD49" t="str">
        <f t="shared" si="8"/>
        <v/>
      </c>
      <c r="AE49" t="str">
        <f t="shared" si="9"/>
        <v/>
      </c>
      <c r="AF49" t="str">
        <f t="shared" si="10"/>
        <v/>
      </c>
      <c r="AG49" t="str">
        <f t="shared" si="11"/>
        <v/>
      </c>
      <c r="AH49" t="str">
        <f t="shared" si="12"/>
        <v>FAM_MASCULINA.put(14,74);</v>
      </c>
      <c r="AI49" t="str">
        <f t="shared" si="13"/>
        <v>WRK_MASCULINA.put(20,74);</v>
      </c>
      <c r="AJ49" t="str">
        <f t="shared" si="14"/>
        <v>TRT_MASCULINA.put(14,74);</v>
      </c>
    </row>
    <row r="50" spans="1:36" x14ac:dyDescent="0.2">
      <c r="A50">
        <v>73</v>
      </c>
      <c r="B50" s="47"/>
      <c r="C50" s="58"/>
      <c r="D50" s="58">
        <v>12</v>
      </c>
      <c r="E50" s="58">
        <v>17</v>
      </c>
      <c r="F50" s="58"/>
      <c r="G50" s="58"/>
      <c r="H50" s="58"/>
      <c r="I50" s="58"/>
      <c r="J50" s="58"/>
      <c r="K50" s="58"/>
      <c r="L50" s="58"/>
      <c r="M50" s="58">
        <v>18</v>
      </c>
      <c r="N50" s="58"/>
      <c r="O50" s="58"/>
      <c r="P50" s="59"/>
      <c r="Q50">
        <v>73</v>
      </c>
      <c r="V50" t="str">
        <f t="shared" si="0"/>
        <v/>
      </c>
      <c r="W50" t="str">
        <f t="shared" si="1"/>
        <v/>
      </c>
      <c r="X50" t="str">
        <f t="shared" si="2"/>
        <v>OBS_MASCULINA.put(12,73);</v>
      </c>
      <c r="Y50" t="str">
        <f t="shared" si="3"/>
        <v>DEP_MASCULINA.put(17,73);</v>
      </c>
      <c r="Z50" t="str">
        <f t="shared" si="4"/>
        <v/>
      </c>
      <c r="AA50" t="str">
        <f t="shared" si="5"/>
        <v/>
      </c>
      <c r="AB50" t="str">
        <f t="shared" si="6"/>
        <v/>
      </c>
      <c r="AC50" t="str">
        <f t="shared" si="7"/>
        <v/>
      </c>
      <c r="AD50" t="str">
        <f t="shared" si="8"/>
        <v/>
      </c>
      <c r="AE50" t="str">
        <f t="shared" si="9"/>
        <v/>
      </c>
      <c r="AF50" t="str">
        <f t="shared" si="10"/>
        <v/>
      </c>
      <c r="AG50" t="str">
        <f t="shared" si="11"/>
        <v>SOD_MASCULINA.put(18,73);</v>
      </c>
      <c r="AH50" t="str">
        <f t="shared" si="12"/>
        <v/>
      </c>
      <c r="AI50" t="str">
        <f t="shared" si="13"/>
        <v/>
      </c>
      <c r="AJ50" t="str">
        <f t="shared" si="14"/>
        <v/>
      </c>
    </row>
    <row r="51" spans="1:36" x14ac:dyDescent="0.2">
      <c r="A51">
        <v>72</v>
      </c>
      <c r="B51" s="82">
        <v>15</v>
      </c>
      <c r="C51" s="58"/>
      <c r="D51" s="58"/>
      <c r="E51" s="58"/>
      <c r="F51" s="83">
        <v>15</v>
      </c>
      <c r="G51" s="58"/>
      <c r="H51" s="58"/>
      <c r="I51" s="58"/>
      <c r="J51" s="58">
        <v>16</v>
      </c>
      <c r="K51" s="83">
        <v>15</v>
      </c>
      <c r="L51" s="58">
        <v>13</v>
      </c>
      <c r="M51" s="58"/>
      <c r="N51" s="58"/>
      <c r="O51" s="58">
        <v>19</v>
      </c>
      <c r="P51" s="59"/>
      <c r="Q51">
        <v>72</v>
      </c>
      <c r="V51" t="str">
        <f t="shared" si="0"/>
        <v>ANX_MASCULINA.put(15,72);</v>
      </c>
      <c r="W51" t="str">
        <f t="shared" si="1"/>
        <v/>
      </c>
      <c r="X51" t="str">
        <f t="shared" si="2"/>
        <v/>
      </c>
      <c r="Y51" t="str">
        <f t="shared" si="3"/>
        <v/>
      </c>
      <c r="Z51" t="str">
        <f t="shared" si="4"/>
        <v>HEA_MASCULINA.put(15,72);</v>
      </c>
      <c r="AA51" t="str">
        <f t="shared" si="5"/>
        <v/>
      </c>
      <c r="AB51" t="str">
        <f t="shared" si="6"/>
        <v/>
      </c>
      <c r="AC51" t="str">
        <f t="shared" si="7"/>
        <v/>
      </c>
      <c r="AD51" t="str">
        <f t="shared" si="8"/>
        <v>ASP_MASCULINA.put(16,72);</v>
      </c>
      <c r="AE51" t="str">
        <f t="shared" si="9"/>
        <v>TPA_MASCULINA.put(15,72);</v>
      </c>
      <c r="AF51" t="str">
        <f t="shared" si="10"/>
        <v>LSE_MASCULINA.put(13,72);</v>
      </c>
      <c r="AG51" t="str">
        <f t="shared" si="11"/>
        <v/>
      </c>
      <c r="AH51" t="str">
        <f t="shared" si="12"/>
        <v/>
      </c>
      <c r="AI51" t="str">
        <f t="shared" si="13"/>
        <v>WRK_MASCULINA.put(19,72);</v>
      </c>
      <c r="AJ51" t="str">
        <f t="shared" si="14"/>
        <v/>
      </c>
    </row>
    <row r="52" spans="1:36" x14ac:dyDescent="0.2">
      <c r="A52">
        <v>71</v>
      </c>
      <c r="B52" s="47"/>
      <c r="C52" s="58"/>
      <c r="D52" s="58"/>
      <c r="E52" s="58">
        <v>16</v>
      </c>
      <c r="F52" s="58"/>
      <c r="G52" s="58"/>
      <c r="H52" s="58"/>
      <c r="I52" s="58">
        <v>19</v>
      </c>
      <c r="J52" s="58"/>
      <c r="K52" s="58"/>
      <c r="L52" s="58"/>
      <c r="M52" s="58">
        <v>17</v>
      </c>
      <c r="N52" s="58">
        <v>13</v>
      </c>
      <c r="O52" s="58"/>
      <c r="P52" s="59">
        <v>13</v>
      </c>
      <c r="Q52">
        <v>71</v>
      </c>
      <c r="V52" t="str">
        <f t="shared" si="0"/>
        <v/>
      </c>
      <c r="W52" t="str">
        <f t="shared" si="1"/>
        <v/>
      </c>
      <c r="X52" t="str">
        <f t="shared" si="2"/>
        <v/>
      </c>
      <c r="Y52" t="str">
        <f t="shared" si="3"/>
        <v>DEP_MASCULINA.put(16,71);</v>
      </c>
      <c r="Z52" t="str">
        <f t="shared" si="4"/>
        <v/>
      </c>
      <c r="AA52" t="str">
        <f t="shared" si="5"/>
        <v/>
      </c>
      <c r="AB52" t="str">
        <f t="shared" si="6"/>
        <v/>
      </c>
      <c r="AC52" t="str">
        <f t="shared" si="7"/>
        <v>CYN_MASCULINA.put(19,71);</v>
      </c>
      <c r="AD52" t="str">
        <f t="shared" si="8"/>
        <v/>
      </c>
      <c r="AE52" t="str">
        <f t="shared" si="9"/>
        <v/>
      </c>
      <c r="AF52" t="str">
        <f t="shared" si="10"/>
        <v/>
      </c>
      <c r="AG52" t="str">
        <f t="shared" si="11"/>
        <v>SOD_MASCULINA.put(17,71);</v>
      </c>
      <c r="AH52" t="str">
        <f t="shared" si="12"/>
        <v>FAM_MASCULINA.put(13,71);</v>
      </c>
      <c r="AI52" t="str">
        <f t="shared" si="13"/>
        <v/>
      </c>
      <c r="AJ52" t="str">
        <f t="shared" si="14"/>
        <v>TRT_MASCULINA.put(13,71);</v>
      </c>
    </row>
    <row r="53" spans="1:36" x14ac:dyDescent="0.2">
      <c r="A53">
        <v>70</v>
      </c>
      <c r="B53" s="47">
        <v>14</v>
      </c>
      <c r="C53" s="83">
        <v>10</v>
      </c>
      <c r="D53" s="58">
        <v>11</v>
      </c>
      <c r="E53" s="83">
        <v>15</v>
      </c>
      <c r="F53" s="58">
        <v>14</v>
      </c>
      <c r="G53" s="58">
        <v>8</v>
      </c>
      <c r="H53" s="58">
        <v>12</v>
      </c>
      <c r="I53" s="58"/>
      <c r="J53" s="58"/>
      <c r="K53" s="58"/>
      <c r="L53" s="58">
        <v>12</v>
      </c>
      <c r="M53" s="58"/>
      <c r="N53" s="58"/>
      <c r="O53" s="58">
        <v>18</v>
      </c>
      <c r="P53" s="59"/>
      <c r="Q53">
        <v>70</v>
      </c>
      <c r="V53" t="str">
        <f t="shared" si="0"/>
        <v>ANX_MASCULINA.put(14,70);</v>
      </c>
      <c r="W53" t="str">
        <f t="shared" si="1"/>
        <v>FRS_MASCULINA.put(10,70);</v>
      </c>
      <c r="X53" t="str">
        <f t="shared" si="2"/>
        <v>OBS_MASCULINA.put(11,70);</v>
      </c>
      <c r="Y53" t="str">
        <f t="shared" si="3"/>
        <v>DEP_MASCULINA.put(15,70);</v>
      </c>
      <c r="Z53" t="str">
        <f t="shared" si="4"/>
        <v>HEA_MASCULINA.put(14,70);</v>
      </c>
      <c r="AA53" t="str">
        <f t="shared" si="5"/>
        <v>BIZ_MASCULINA.put(8,70);</v>
      </c>
      <c r="AB53" t="str">
        <f t="shared" si="6"/>
        <v>ANG_MASCULINA.put(12,70);</v>
      </c>
      <c r="AC53" t="str">
        <f t="shared" si="7"/>
        <v/>
      </c>
      <c r="AD53" t="str">
        <f t="shared" si="8"/>
        <v/>
      </c>
      <c r="AE53" t="str">
        <f t="shared" si="9"/>
        <v/>
      </c>
      <c r="AF53" t="str">
        <f t="shared" si="10"/>
        <v>LSE_MASCULINA.put(12,70);</v>
      </c>
      <c r="AG53" t="str">
        <f t="shared" si="11"/>
        <v/>
      </c>
      <c r="AH53" t="str">
        <f t="shared" si="12"/>
        <v/>
      </c>
      <c r="AI53" t="str">
        <f t="shared" si="13"/>
        <v>WRK_MASCULINA.put(18,70);</v>
      </c>
      <c r="AJ53" t="str">
        <f t="shared" si="14"/>
        <v/>
      </c>
    </row>
    <row r="54" spans="1:36" x14ac:dyDescent="0.2">
      <c r="A54">
        <v>69</v>
      </c>
      <c r="B54" s="47"/>
      <c r="C54" s="58"/>
      <c r="D54" s="58"/>
      <c r="E54" s="58"/>
      <c r="F54" s="58"/>
      <c r="G54" s="58"/>
      <c r="H54" s="58"/>
      <c r="I54" s="58"/>
      <c r="J54" s="83">
        <v>15</v>
      </c>
      <c r="K54" s="58"/>
      <c r="L54" s="58"/>
      <c r="M54" s="58"/>
      <c r="N54" s="58"/>
      <c r="O54" s="58"/>
      <c r="P54" s="59">
        <v>12</v>
      </c>
      <c r="Q54">
        <v>69</v>
      </c>
      <c r="V54" t="str">
        <f t="shared" si="0"/>
        <v/>
      </c>
      <c r="W54" t="str">
        <f t="shared" si="1"/>
        <v/>
      </c>
      <c r="X54" t="str">
        <f t="shared" si="2"/>
        <v/>
      </c>
      <c r="Y54" t="str">
        <f t="shared" si="3"/>
        <v/>
      </c>
      <c r="Z54" t="str">
        <f t="shared" si="4"/>
        <v/>
      </c>
      <c r="AA54" t="str">
        <f t="shared" si="5"/>
        <v/>
      </c>
      <c r="AB54" t="str">
        <f t="shared" si="6"/>
        <v/>
      </c>
      <c r="AC54" t="str">
        <f t="shared" si="7"/>
        <v/>
      </c>
      <c r="AD54" t="str">
        <f t="shared" si="8"/>
        <v>ASP_MASCULINA.put(15,69);</v>
      </c>
      <c r="AE54" t="str">
        <f t="shared" si="9"/>
        <v/>
      </c>
      <c r="AF54" t="str">
        <f t="shared" si="10"/>
        <v/>
      </c>
      <c r="AG54" t="str">
        <f t="shared" si="11"/>
        <v/>
      </c>
      <c r="AH54" t="str">
        <f t="shared" si="12"/>
        <v/>
      </c>
      <c r="AI54" t="str">
        <f t="shared" si="13"/>
        <v/>
      </c>
      <c r="AJ54" t="str">
        <f t="shared" si="14"/>
        <v>TRT_MASCULINA.put(12,69);</v>
      </c>
    </row>
    <row r="55" spans="1:36" x14ac:dyDescent="0.2">
      <c r="A55">
        <v>68</v>
      </c>
      <c r="B55" s="47"/>
      <c r="C55" s="58"/>
      <c r="D55" s="58"/>
      <c r="E55" s="58">
        <v>14</v>
      </c>
      <c r="F55" s="58">
        <v>13</v>
      </c>
      <c r="G55" s="58"/>
      <c r="H55" s="58"/>
      <c r="I55" s="58">
        <v>18</v>
      </c>
      <c r="J55" s="58"/>
      <c r="K55" s="58">
        <v>14</v>
      </c>
      <c r="L55" s="58"/>
      <c r="M55" s="58">
        <v>16</v>
      </c>
      <c r="N55" s="58">
        <v>12</v>
      </c>
      <c r="O55" s="58">
        <v>17</v>
      </c>
      <c r="P55" s="59"/>
      <c r="Q55">
        <v>68</v>
      </c>
      <c r="V55" t="str">
        <f t="shared" si="0"/>
        <v/>
      </c>
      <c r="W55" t="str">
        <f t="shared" si="1"/>
        <v/>
      </c>
      <c r="X55" t="str">
        <f t="shared" si="2"/>
        <v/>
      </c>
      <c r="Y55" t="str">
        <f t="shared" si="3"/>
        <v>DEP_MASCULINA.put(14,68);</v>
      </c>
      <c r="Z55" t="str">
        <f t="shared" si="4"/>
        <v>HEA_MASCULINA.put(13,68);</v>
      </c>
      <c r="AA55" t="str">
        <f t="shared" si="5"/>
        <v/>
      </c>
      <c r="AB55" t="str">
        <f t="shared" si="6"/>
        <v/>
      </c>
      <c r="AC55" t="str">
        <f t="shared" si="7"/>
        <v>CYN_MASCULINA.put(18,68);</v>
      </c>
      <c r="AD55" t="str">
        <f t="shared" si="8"/>
        <v/>
      </c>
      <c r="AE55" t="str">
        <f t="shared" si="9"/>
        <v>TPA_MASCULINA.put(14,68);</v>
      </c>
      <c r="AF55" t="str">
        <f t="shared" si="10"/>
        <v/>
      </c>
      <c r="AG55" t="str">
        <f t="shared" si="11"/>
        <v>SOD_MASCULINA.put(16,68);</v>
      </c>
      <c r="AH55" t="str">
        <f t="shared" si="12"/>
        <v>FAM_MASCULINA.put(12,68);</v>
      </c>
      <c r="AI55" t="str">
        <f t="shared" si="13"/>
        <v>WRK_MASCULINA.put(17,68);</v>
      </c>
      <c r="AJ55" t="str">
        <f t="shared" si="14"/>
        <v/>
      </c>
    </row>
    <row r="56" spans="1:36" x14ac:dyDescent="0.2">
      <c r="A56">
        <v>67</v>
      </c>
      <c r="B56" s="47">
        <v>13</v>
      </c>
      <c r="C56" s="58">
        <v>9</v>
      </c>
      <c r="D56" s="58"/>
      <c r="E56" s="58"/>
      <c r="F56" s="58"/>
      <c r="G56" s="58">
        <v>7</v>
      </c>
      <c r="H56" s="58">
        <v>11</v>
      </c>
      <c r="I56" s="58"/>
      <c r="J56" s="58"/>
      <c r="K56" s="58"/>
      <c r="L56" s="58">
        <v>11</v>
      </c>
      <c r="M56" s="58"/>
      <c r="N56" s="58"/>
      <c r="O56" s="58">
        <v>16</v>
      </c>
      <c r="P56" s="59"/>
      <c r="Q56">
        <v>67</v>
      </c>
      <c r="V56" t="str">
        <f t="shared" si="0"/>
        <v>ANX_MASCULINA.put(13,67);</v>
      </c>
      <c r="W56" t="str">
        <f t="shared" si="1"/>
        <v>FRS_MASCULINA.put(9,67);</v>
      </c>
      <c r="X56" t="str">
        <f t="shared" si="2"/>
        <v/>
      </c>
      <c r="Y56" t="str">
        <f t="shared" si="3"/>
        <v/>
      </c>
      <c r="Z56" t="str">
        <f t="shared" si="4"/>
        <v/>
      </c>
      <c r="AA56" t="str">
        <f t="shared" si="5"/>
        <v>BIZ_MASCULINA.put(7,67);</v>
      </c>
      <c r="AB56" t="str">
        <f t="shared" si="6"/>
        <v>ANG_MASCULINA.put(11,67);</v>
      </c>
      <c r="AC56" t="str">
        <f t="shared" si="7"/>
        <v/>
      </c>
      <c r="AD56" t="str">
        <f t="shared" si="8"/>
        <v/>
      </c>
      <c r="AE56" t="str">
        <f t="shared" si="9"/>
        <v/>
      </c>
      <c r="AF56" t="str">
        <f t="shared" si="10"/>
        <v>LSE_MASCULINA.put(11,67);</v>
      </c>
      <c r="AG56" t="str">
        <f t="shared" si="11"/>
        <v/>
      </c>
      <c r="AH56" t="str">
        <f t="shared" si="12"/>
        <v/>
      </c>
      <c r="AI56" t="str">
        <f t="shared" si="13"/>
        <v>WRK_MASCULINA.put(16,67);</v>
      </c>
      <c r="AJ56" t="str">
        <f t="shared" si="14"/>
        <v/>
      </c>
    </row>
    <row r="57" spans="1:36" x14ac:dyDescent="0.2">
      <c r="A57">
        <v>66</v>
      </c>
      <c r="B57" s="47"/>
      <c r="C57" s="58"/>
      <c r="D57" s="83">
        <v>10</v>
      </c>
      <c r="E57" s="58">
        <v>13</v>
      </c>
      <c r="F57" s="58">
        <v>12</v>
      </c>
      <c r="G57" s="58"/>
      <c r="H57" s="58"/>
      <c r="I57" s="58"/>
      <c r="J57" s="58"/>
      <c r="K57" s="58"/>
      <c r="L57" s="58"/>
      <c r="M57" s="58"/>
      <c r="N57" s="58">
        <v>11</v>
      </c>
      <c r="O57" s="58"/>
      <c r="P57" s="59">
        <v>11</v>
      </c>
      <c r="Q57">
        <v>66</v>
      </c>
      <c r="V57" t="str">
        <f t="shared" si="0"/>
        <v/>
      </c>
      <c r="W57" t="str">
        <f t="shared" si="1"/>
        <v/>
      </c>
      <c r="X57" t="str">
        <f t="shared" si="2"/>
        <v>OBS_MASCULINA.put(10,66);</v>
      </c>
      <c r="Y57" t="str">
        <f t="shared" si="3"/>
        <v>DEP_MASCULINA.put(13,66);</v>
      </c>
      <c r="Z57" t="str">
        <f t="shared" si="4"/>
        <v>HEA_MASCULINA.put(12,66);</v>
      </c>
      <c r="AA57" t="str">
        <f t="shared" si="5"/>
        <v/>
      </c>
      <c r="AB57" t="str">
        <f t="shared" si="6"/>
        <v/>
      </c>
      <c r="AC57" t="str">
        <f t="shared" si="7"/>
        <v/>
      </c>
      <c r="AD57" t="str">
        <f t="shared" si="8"/>
        <v/>
      </c>
      <c r="AE57" t="str">
        <f t="shared" si="9"/>
        <v/>
      </c>
      <c r="AF57" t="str">
        <f t="shared" si="10"/>
        <v/>
      </c>
      <c r="AG57" t="str">
        <f t="shared" si="11"/>
        <v/>
      </c>
      <c r="AH57" t="str">
        <f t="shared" si="12"/>
        <v>FAM_MASCULINA.put(11,66);</v>
      </c>
      <c r="AI57" t="str">
        <f t="shared" si="13"/>
        <v/>
      </c>
      <c r="AJ57" t="str">
        <f t="shared" si="14"/>
        <v>TRT_MASCULINA.put(11,66);</v>
      </c>
    </row>
    <row r="58" spans="1:36" x14ac:dyDescent="0.2">
      <c r="A58">
        <v>65</v>
      </c>
      <c r="B58" s="47">
        <v>12</v>
      </c>
      <c r="C58" s="58"/>
      <c r="D58" s="58"/>
      <c r="E58" s="58">
        <v>12</v>
      </c>
      <c r="F58" s="58"/>
      <c r="G58" s="58"/>
      <c r="H58" s="58"/>
      <c r="I58" s="58">
        <v>17</v>
      </c>
      <c r="J58" s="58">
        <v>14</v>
      </c>
      <c r="K58" s="58"/>
      <c r="L58" s="58"/>
      <c r="M58" s="83">
        <v>15</v>
      </c>
      <c r="N58" s="58"/>
      <c r="O58" s="83">
        <v>15</v>
      </c>
      <c r="P58" s="59"/>
      <c r="Q58">
        <v>65</v>
      </c>
      <c r="V58" t="str">
        <f t="shared" si="0"/>
        <v>ANX_MASCULINA.put(12,65);</v>
      </c>
      <c r="W58" t="str">
        <f t="shared" si="1"/>
        <v/>
      </c>
      <c r="X58" t="str">
        <f t="shared" si="2"/>
        <v/>
      </c>
      <c r="Y58" t="str">
        <f t="shared" si="3"/>
        <v>DEP_MASCULINA.put(12,65);</v>
      </c>
      <c r="Z58" t="str">
        <f t="shared" si="4"/>
        <v/>
      </c>
      <c r="AA58" t="str">
        <f t="shared" si="5"/>
        <v/>
      </c>
      <c r="AB58" t="str">
        <f t="shared" si="6"/>
        <v/>
      </c>
      <c r="AC58" t="str">
        <f t="shared" si="7"/>
        <v>CYN_MASCULINA.put(17,65);</v>
      </c>
      <c r="AD58" t="str">
        <f t="shared" si="8"/>
        <v>ASP_MASCULINA.put(14,65);</v>
      </c>
      <c r="AE58" t="str">
        <f t="shared" si="9"/>
        <v/>
      </c>
      <c r="AF58" t="str">
        <f t="shared" si="10"/>
        <v/>
      </c>
      <c r="AG58" t="str">
        <f t="shared" si="11"/>
        <v>SOD_MASCULINA.put(15,65);</v>
      </c>
      <c r="AH58" t="str">
        <f t="shared" si="12"/>
        <v/>
      </c>
      <c r="AI58" t="str">
        <f t="shared" si="13"/>
        <v>WRK_MASCULINA.put(15,65);</v>
      </c>
      <c r="AJ58" t="str">
        <f t="shared" si="14"/>
        <v/>
      </c>
    </row>
    <row r="59" spans="1:36" x14ac:dyDescent="0.2">
      <c r="A59">
        <v>64</v>
      </c>
      <c r="B59" s="47"/>
      <c r="C59" s="58">
        <v>8</v>
      </c>
      <c r="D59" s="58"/>
      <c r="E59" s="58"/>
      <c r="F59" s="58">
        <v>11</v>
      </c>
      <c r="G59" s="58"/>
      <c r="H59" s="58"/>
      <c r="I59" s="58"/>
      <c r="J59" s="58"/>
      <c r="K59" s="58">
        <v>13</v>
      </c>
      <c r="L59" s="83">
        <v>10</v>
      </c>
      <c r="M59" s="58"/>
      <c r="N59" s="58"/>
      <c r="O59" s="58"/>
      <c r="P59" s="85">
        <v>10</v>
      </c>
      <c r="Q59">
        <v>64</v>
      </c>
      <c r="V59" t="str">
        <f t="shared" si="0"/>
        <v/>
      </c>
      <c r="W59" t="str">
        <f t="shared" si="1"/>
        <v>FRS_MASCULINA.put(8,64);</v>
      </c>
      <c r="X59" t="str">
        <f t="shared" si="2"/>
        <v/>
      </c>
      <c r="Y59" t="str">
        <f t="shared" si="3"/>
        <v/>
      </c>
      <c r="Z59" t="str">
        <f t="shared" si="4"/>
        <v>HEA_MASCULINA.put(11,64);</v>
      </c>
      <c r="AA59" t="str">
        <f t="shared" si="5"/>
        <v/>
      </c>
      <c r="AB59" t="str">
        <f t="shared" si="6"/>
        <v/>
      </c>
      <c r="AC59" t="str">
        <f t="shared" si="7"/>
        <v/>
      </c>
      <c r="AD59" t="str">
        <f t="shared" si="8"/>
        <v/>
      </c>
      <c r="AE59" t="str">
        <f t="shared" si="9"/>
        <v>TPA_MASCULINA.put(13,64);</v>
      </c>
      <c r="AF59" t="str">
        <f t="shared" si="10"/>
        <v>LSE_MASCULINA.put(10,64);</v>
      </c>
      <c r="AG59" t="str">
        <f t="shared" si="11"/>
        <v/>
      </c>
      <c r="AH59" t="str">
        <f t="shared" si="12"/>
        <v/>
      </c>
      <c r="AI59" t="str">
        <f t="shared" si="13"/>
        <v/>
      </c>
      <c r="AJ59" t="str">
        <f t="shared" si="14"/>
        <v>TRT_MASCULINA.put(10,64);</v>
      </c>
    </row>
    <row r="60" spans="1:36" x14ac:dyDescent="0.2">
      <c r="A60">
        <v>63</v>
      </c>
      <c r="B60" s="47"/>
      <c r="C60" s="58"/>
      <c r="D60" s="58">
        <v>9</v>
      </c>
      <c r="E60" s="58">
        <v>11</v>
      </c>
      <c r="F60" s="58"/>
      <c r="G60" s="58">
        <v>6</v>
      </c>
      <c r="H60" s="83">
        <v>10</v>
      </c>
      <c r="I60" s="58"/>
      <c r="J60" s="58"/>
      <c r="K60" s="58"/>
      <c r="L60" s="58"/>
      <c r="M60" s="58">
        <v>14</v>
      </c>
      <c r="N60" s="83">
        <v>10</v>
      </c>
      <c r="O60" s="58">
        <v>14</v>
      </c>
      <c r="P60" s="59"/>
      <c r="Q60">
        <v>63</v>
      </c>
      <c r="V60" t="str">
        <f t="shared" si="0"/>
        <v/>
      </c>
      <c r="W60" t="str">
        <f t="shared" si="1"/>
        <v/>
      </c>
      <c r="X60" t="str">
        <f t="shared" si="2"/>
        <v>OBS_MASCULINA.put(9,63);</v>
      </c>
      <c r="Y60" t="str">
        <f t="shared" si="3"/>
        <v>DEP_MASCULINA.put(11,63);</v>
      </c>
      <c r="Z60" t="str">
        <f t="shared" si="4"/>
        <v/>
      </c>
      <c r="AA60" t="str">
        <f t="shared" si="5"/>
        <v>BIZ_MASCULINA.put(6,63);</v>
      </c>
      <c r="AB60" t="str">
        <f t="shared" si="6"/>
        <v>ANG_MASCULINA.put(10,63);</v>
      </c>
      <c r="AC60" t="str">
        <f t="shared" si="7"/>
        <v/>
      </c>
      <c r="AD60" t="str">
        <f t="shared" si="8"/>
        <v/>
      </c>
      <c r="AE60" t="str">
        <f t="shared" si="9"/>
        <v/>
      </c>
      <c r="AF60" t="str">
        <f t="shared" si="10"/>
        <v/>
      </c>
      <c r="AG60" t="str">
        <f t="shared" si="11"/>
        <v>SOD_MASCULINA.put(14,63);</v>
      </c>
      <c r="AH60" t="str">
        <f t="shared" si="12"/>
        <v>FAM_MASCULINA.put(10,63);</v>
      </c>
      <c r="AI60" t="str">
        <f t="shared" si="13"/>
        <v>WRK_MASCULINA.put(14,63);</v>
      </c>
      <c r="AJ60" t="str">
        <f t="shared" si="14"/>
        <v/>
      </c>
    </row>
    <row r="61" spans="1:36" x14ac:dyDescent="0.2">
      <c r="A61">
        <v>62</v>
      </c>
      <c r="B61" s="47">
        <v>11</v>
      </c>
      <c r="C61" s="58"/>
      <c r="D61" s="58"/>
      <c r="E61" s="58"/>
      <c r="F61" s="83">
        <v>10</v>
      </c>
      <c r="G61" s="58"/>
      <c r="H61" s="58"/>
      <c r="I61" s="58">
        <v>16</v>
      </c>
      <c r="J61" s="58">
        <v>13</v>
      </c>
      <c r="K61" s="58"/>
      <c r="L61" s="58">
        <v>9</v>
      </c>
      <c r="M61" s="58"/>
      <c r="N61" s="58"/>
      <c r="O61" s="58"/>
      <c r="P61" s="59"/>
      <c r="Q61">
        <v>62</v>
      </c>
      <c r="V61" t="str">
        <f t="shared" si="0"/>
        <v>ANX_MASCULINA.put(11,62);</v>
      </c>
      <c r="W61" t="str">
        <f t="shared" si="1"/>
        <v/>
      </c>
      <c r="X61" t="str">
        <f t="shared" si="2"/>
        <v/>
      </c>
      <c r="Y61" t="str">
        <f t="shared" si="3"/>
        <v/>
      </c>
      <c r="Z61" t="str">
        <f t="shared" si="4"/>
        <v>HEA_MASCULINA.put(10,62);</v>
      </c>
      <c r="AA61" t="str">
        <f t="shared" si="5"/>
        <v/>
      </c>
      <c r="AB61" t="str">
        <f t="shared" si="6"/>
        <v/>
      </c>
      <c r="AC61" t="str">
        <f t="shared" si="7"/>
        <v>CYN_MASCULINA.put(16,62);</v>
      </c>
      <c r="AD61" t="str">
        <f t="shared" si="8"/>
        <v>ASP_MASCULINA.put(13,62);</v>
      </c>
      <c r="AE61" t="str">
        <f t="shared" si="9"/>
        <v/>
      </c>
      <c r="AF61" t="str">
        <f t="shared" si="10"/>
        <v>LSE_MASCULINA.put(9,62);</v>
      </c>
      <c r="AG61" t="str">
        <f t="shared" si="11"/>
        <v/>
      </c>
      <c r="AH61" t="str">
        <f t="shared" si="12"/>
        <v/>
      </c>
      <c r="AI61" t="str">
        <f t="shared" si="13"/>
        <v/>
      </c>
      <c r="AJ61" t="str">
        <f t="shared" si="14"/>
        <v/>
      </c>
    </row>
    <row r="62" spans="1:36" x14ac:dyDescent="0.2">
      <c r="A62">
        <v>61</v>
      </c>
      <c r="B62" s="47"/>
      <c r="C62" s="58"/>
      <c r="D62" s="58"/>
      <c r="E62" s="83">
        <v>10</v>
      </c>
      <c r="F62" s="58"/>
      <c r="G62" s="58"/>
      <c r="H62" s="58"/>
      <c r="I62" s="58"/>
      <c r="J62" s="58"/>
      <c r="K62" s="58"/>
      <c r="L62" s="58"/>
      <c r="M62" s="58"/>
      <c r="N62" s="58"/>
      <c r="O62" s="58">
        <v>13</v>
      </c>
      <c r="P62" s="59">
        <v>9</v>
      </c>
      <c r="Q62">
        <v>61</v>
      </c>
      <c r="V62" t="str">
        <f t="shared" si="0"/>
        <v/>
      </c>
      <c r="W62" t="str">
        <f t="shared" si="1"/>
        <v/>
      </c>
      <c r="X62" t="str">
        <f t="shared" si="2"/>
        <v/>
      </c>
      <c r="Y62" t="str">
        <f t="shared" si="3"/>
        <v>DEP_MASCULINA.put(10,61);</v>
      </c>
      <c r="Z62" t="str">
        <f t="shared" si="4"/>
        <v/>
      </c>
      <c r="AA62" t="str">
        <f t="shared" si="5"/>
        <v/>
      </c>
      <c r="AB62" t="str">
        <f t="shared" si="6"/>
        <v/>
      </c>
      <c r="AC62" t="str">
        <f t="shared" si="7"/>
        <v/>
      </c>
      <c r="AD62" t="str">
        <f t="shared" si="8"/>
        <v/>
      </c>
      <c r="AE62" t="str">
        <f t="shared" si="9"/>
        <v/>
      </c>
      <c r="AF62" t="str">
        <f t="shared" si="10"/>
        <v/>
      </c>
      <c r="AG62" t="str">
        <f t="shared" si="11"/>
        <v/>
      </c>
      <c r="AH62" t="str">
        <f t="shared" si="12"/>
        <v/>
      </c>
      <c r="AI62" t="str">
        <f t="shared" si="13"/>
        <v>WRK_MASCULINA.put(13,61);</v>
      </c>
      <c r="AJ62" t="str">
        <f t="shared" si="14"/>
        <v>TRT_MASCULINA.put(9,61);</v>
      </c>
    </row>
    <row r="63" spans="1:36" x14ac:dyDescent="0.2">
      <c r="A63">
        <v>60</v>
      </c>
      <c r="B63" s="82">
        <v>10</v>
      </c>
      <c r="C63" s="58">
        <v>7</v>
      </c>
      <c r="D63" s="58"/>
      <c r="E63" s="58"/>
      <c r="F63" s="58">
        <v>9</v>
      </c>
      <c r="G63" s="83">
        <v>5</v>
      </c>
      <c r="H63" s="58"/>
      <c r="I63" s="58"/>
      <c r="J63" s="58"/>
      <c r="K63" s="58">
        <v>12</v>
      </c>
      <c r="L63" s="58"/>
      <c r="M63" s="58">
        <v>13</v>
      </c>
      <c r="N63" s="58">
        <v>9</v>
      </c>
      <c r="O63" s="58"/>
      <c r="P63" s="59"/>
      <c r="Q63">
        <v>60</v>
      </c>
      <c r="V63" t="str">
        <f t="shared" si="0"/>
        <v>ANX_MASCULINA.put(10,60);</v>
      </c>
      <c r="W63" t="str">
        <f t="shared" si="1"/>
        <v>FRS_MASCULINA.put(7,60);</v>
      </c>
      <c r="X63" t="str">
        <f t="shared" si="2"/>
        <v/>
      </c>
      <c r="Y63" t="str">
        <f t="shared" si="3"/>
        <v/>
      </c>
      <c r="Z63" t="str">
        <f t="shared" si="4"/>
        <v>HEA_MASCULINA.put(9,60);</v>
      </c>
      <c r="AA63" t="str">
        <f t="shared" si="5"/>
        <v>BIZ_MASCULINA.put(5,60);</v>
      </c>
      <c r="AB63" t="str">
        <f t="shared" si="6"/>
        <v/>
      </c>
      <c r="AC63" t="str">
        <f t="shared" si="7"/>
        <v/>
      </c>
      <c r="AD63" t="str">
        <f t="shared" si="8"/>
        <v/>
      </c>
      <c r="AE63" t="str">
        <f t="shared" si="9"/>
        <v>TPA_MASCULINA.put(12,60);</v>
      </c>
      <c r="AF63" t="str">
        <f t="shared" si="10"/>
        <v/>
      </c>
      <c r="AG63" t="str">
        <f t="shared" si="11"/>
        <v>SOD_MASCULINA.put(13,60);</v>
      </c>
      <c r="AH63" t="str">
        <f t="shared" si="12"/>
        <v>FAM_MASCULINA.put(9,60);</v>
      </c>
      <c r="AI63" t="str">
        <f t="shared" si="13"/>
        <v/>
      </c>
      <c r="AJ63" t="str">
        <f t="shared" si="14"/>
        <v/>
      </c>
    </row>
    <row r="64" spans="1:36" x14ac:dyDescent="0.2">
      <c r="A64">
        <v>59</v>
      </c>
      <c r="B64" s="47"/>
      <c r="C64" s="58"/>
      <c r="D64" s="58">
        <v>8</v>
      </c>
      <c r="E64" s="58">
        <v>9</v>
      </c>
      <c r="F64" s="58"/>
      <c r="G64" s="58"/>
      <c r="H64" s="58">
        <v>9</v>
      </c>
      <c r="I64" s="83">
        <v>15</v>
      </c>
      <c r="J64" s="58"/>
      <c r="K64" s="58"/>
      <c r="L64" s="58">
        <v>8</v>
      </c>
      <c r="M64" s="58"/>
      <c r="N64" s="58"/>
      <c r="O64" s="58">
        <v>12</v>
      </c>
      <c r="P64" s="59">
        <v>8</v>
      </c>
      <c r="Q64">
        <v>59</v>
      </c>
      <c r="V64" t="str">
        <f t="shared" si="0"/>
        <v/>
      </c>
      <c r="W64" t="str">
        <f t="shared" si="1"/>
        <v/>
      </c>
      <c r="X64" t="str">
        <f t="shared" si="2"/>
        <v>OBS_MASCULINA.put(8,59);</v>
      </c>
      <c r="Y64" t="str">
        <f t="shared" si="3"/>
        <v>DEP_MASCULINA.put(9,59);</v>
      </c>
      <c r="Z64" t="str">
        <f t="shared" si="4"/>
        <v/>
      </c>
      <c r="AA64" t="str">
        <f t="shared" si="5"/>
        <v/>
      </c>
      <c r="AB64" t="str">
        <f t="shared" si="6"/>
        <v>ANG_MASCULINA.put(9,59);</v>
      </c>
      <c r="AC64" t="str">
        <f t="shared" si="7"/>
        <v>CYN_MASCULINA.put(15,59);</v>
      </c>
      <c r="AD64" t="str">
        <f t="shared" si="8"/>
        <v/>
      </c>
      <c r="AE64" t="str">
        <f t="shared" si="9"/>
        <v/>
      </c>
      <c r="AF64" t="str">
        <f t="shared" si="10"/>
        <v>LSE_MASCULINA.put(8,59);</v>
      </c>
      <c r="AG64" t="str">
        <f t="shared" si="11"/>
        <v/>
      </c>
      <c r="AH64" t="str">
        <f t="shared" si="12"/>
        <v/>
      </c>
      <c r="AI64" t="str">
        <f t="shared" si="13"/>
        <v>WRK_MASCULINA.put(12,59);</v>
      </c>
      <c r="AJ64" t="str">
        <f t="shared" si="14"/>
        <v>TRT_MASCULINA.put(8,59);</v>
      </c>
    </row>
    <row r="65" spans="1:36" x14ac:dyDescent="0.2">
      <c r="A65">
        <v>58</v>
      </c>
      <c r="B65" s="47"/>
      <c r="C65" s="58"/>
      <c r="D65" s="58"/>
      <c r="E65" s="58">
        <v>8</v>
      </c>
      <c r="F65" s="58">
        <v>8</v>
      </c>
      <c r="G65" s="58"/>
      <c r="H65" s="58"/>
      <c r="I65" s="58"/>
      <c r="J65" s="58">
        <v>12</v>
      </c>
      <c r="K65" s="58"/>
      <c r="L65" s="58"/>
      <c r="M65" s="58">
        <v>12</v>
      </c>
      <c r="N65" s="58"/>
      <c r="O65" s="58"/>
      <c r="P65" s="59"/>
      <c r="Q65">
        <v>58</v>
      </c>
      <c r="V65" t="str">
        <f t="shared" si="0"/>
        <v/>
      </c>
      <c r="W65" t="str">
        <f t="shared" si="1"/>
        <v/>
      </c>
      <c r="X65" t="str">
        <f t="shared" si="2"/>
        <v/>
      </c>
      <c r="Y65" t="str">
        <f t="shared" si="3"/>
        <v>DEP_MASCULINA.put(8,58);</v>
      </c>
      <c r="Z65" t="str">
        <f t="shared" si="4"/>
        <v>HEA_MASCULINA.put(8,58);</v>
      </c>
      <c r="AA65" t="str">
        <f t="shared" si="5"/>
        <v/>
      </c>
      <c r="AB65" t="str">
        <f t="shared" si="6"/>
        <v/>
      </c>
      <c r="AC65" t="str">
        <f t="shared" si="7"/>
        <v/>
      </c>
      <c r="AD65" t="str">
        <f t="shared" si="8"/>
        <v>ASP_MASCULINA.put(12,58);</v>
      </c>
      <c r="AE65" t="str">
        <f t="shared" si="9"/>
        <v/>
      </c>
      <c r="AF65" t="str">
        <f t="shared" si="10"/>
        <v/>
      </c>
      <c r="AG65" t="str">
        <f t="shared" si="11"/>
        <v>SOD_MASCULINA.put(12,58);</v>
      </c>
      <c r="AH65" t="str">
        <f t="shared" si="12"/>
        <v/>
      </c>
      <c r="AI65" t="str">
        <f t="shared" si="13"/>
        <v/>
      </c>
      <c r="AJ65" t="str">
        <f t="shared" si="14"/>
        <v/>
      </c>
    </row>
    <row r="66" spans="1:36" x14ac:dyDescent="0.2">
      <c r="A66">
        <v>57</v>
      </c>
      <c r="B66" s="47">
        <v>9</v>
      </c>
      <c r="C66" s="58">
        <v>6</v>
      </c>
      <c r="D66" s="58"/>
      <c r="E66" s="58"/>
      <c r="F66" s="58"/>
      <c r="G66" s="58">
        <v>4</v>
      </c>
      <c r="H66" s="58"/>
      <c r="I66" s="58"/>
      <c r="J66" s="58"/>
      <c r="K66" s="58"/>
      <c r="L66" s="58">
        <v>7</v>
      </c>
      <c r="M66" s="58"/>
      <c r="N66" s="58">
        <v>8</v>
      </c>
      <c r="O66" s="58">
        <v>11</v>
      </c>
      <c r="P66" s="59"/>
      <c r="Q66">
        <v>57</v>
      </c>
      <c r="V66" t="str">
        <f t="shared" si="0"/>
        <v>ANX_MASCULINA.put(9,57);</v>
      </c>
      <c r="W66" t="str">
        <f t="shared" si="1"/>
        <v>FRS_MASCULINA.put(6,57);</v>
      </c>
      <c r="X66" t="str">
        <f t="shared" si="2"/>
        <v/>
      </c>
      <c r="Y66" t="str">
        <f t="shared" si="3"/>
        <v/>
      </c>
      <c r="Z66" t="str">
        <f t="shared" si="4"/>
        <v/>
      </c>
      <c r="AA66" t="str">
        <f t="shared" si="5"/>
        <v>BIZ_MASCULINA.put(4,57);</v>
      </c>
      <c r="AB66" t="str">
        <f t="shared" si="6"/>
        <v/>
      </c>
      <c r="AC66" t="str">
        <f t="shared" si="7"/>
        <v/>
      </c>
      <c r="AD66" t="str">
        <f t="shared" si="8"/>
        <v/>
      </c>
      <c r="AE66" t="str">
        <f t="shared" si="9"/>
        <v/>
      </c>
      <c r="AF66" t="str">
        <f t="shared" si="10"/>
        <v>LSE_MASCULINA.put(7,57);</v>
      </c>
      <c r="AG66" t="str">
        <f t="shared" si="11"/>
        <v/>
      </c>
      <c r="AH66" t="str">
        <f t="shared" si="12"/>
        <v>FAM_MASCULINA.put(8,57);</v>
      </c>
      <c r="AI66" t="str">
        <f t="shared" si="13"/>
        <v>WRK_MASCULINA.put(11,57);</v>
      </c>
      <c r="AJ66" t="str">
        <f t="shared" si="14"/>
        <v/>
      </c>
    </row>
    <row r="67" spans="1:36" x14ac:dyDescent="0.2">
      <c r="A67">
        <v>56</v>
      </c>
      <c r="B67" s="47"/>
      <c r="C67" s="58"/>
      <c r="D67" s="58">
        <v>7</v>
      </c>
      <c r="E67" s="58">
        <v>7</v>
      </c>
      <c r="F67" s="58">
        <v>7</v>
      </c>
      <c r="G67" s="58"/>
      <c r="H67" s="58">
        <v>8</v>
      </c>
      <c r="I67" s="58">
        <v>14</v>
      </c>
      <c r="J67" s="58"/>
      <c r="K67" s="58">
        <v>11</v>
      </c>
      <c r="L67" s="58"/>
      <c r="M67" s="58"/>
      <c r="N67" s="58"/>
      <c r="O67" s="83">
        <v>10</v>
      </c>
      <c r="P67" s="59">
        <v>7</v>
      </c>
      <c r="Q67">
        <v>56</v>
      </c>
      <c r="V67" t="str">
        <f t="shared" ref="V67:V91" si="15">IF(B67="","",_xlfn.CONCAT(B$95,$B$103,B67,$C$103,A67,$D$103))</f>
        <v/>
      </c>
      <c r="W67" t="str">
        <f t="shared" ref="W67:W91" si="16">IF(C67="","",_xlfn.CONCAT(C$95,$B$103,C67,$C$103,$A67,$D$103))</f>
        <v/>
      </c>
      <c r="X67" t="str">
        <f t="shared" ref="X67:X92" si="17">IF(D67="","",_xlfn.CONCAT(D$95,$B$103,D67,$C$103,$A67,$D$103))</f>
        <v>OBS_MASCULINA.put(7,56);</v>
      </c>
      <c r="Y67" t="str">
        <f t="shared" ref="Y67:Y92" si="18">IF(E67="","",_xlfn.CONCAT(E$95,$B$103,E67,$C$103,$A67,$D$103))</f>
        <v>DEP_MASCULINA.put(7,56);</v>
      </c>
      <c r="Z67" t="str">
        <f t="shared" ref="Z67:Z92" si="19">IF(F67="","",_xlfn.CONCAT(F$95,$B$103,F67,$C$103,$A67,$D$103))</f>
        <v>HEA_MASCULINA.put(7,56);</v>
      </c>
      <c r="AA67" t="str">
        <f t="shared" ref="AA67:AA92" si="20">IF(G67="","",_xlfn.CONCAT(G$95,$B$103,G67,$C$103,$A67,$D$103))</f>
        <v/>
      </c>
      <c r="AB67" t="str">
        <f t="shared" ref="AB67:AB92" si="21">IF(H67="","",_xlfn.CONCAT(H$95,$B$103,H67,$C$103,$A67,$D$103))</f>
        <v>ANG_MASCULINA.put(8,56);</v>
      </c>
      <c r="AC67" t="str">
        <f t="shared" ref="AC67:AC92" si="22">IF(I67="","",_xlfn.CONCAT(I$95,$B$103,I67,$C$103,$A67,$D$103))</f>
        <v>CYN_MASCULINA.put(14,56);</v>
      </c>
      <c r="AD67" t="str">
        <f t="shared" ref="AD67:AD92" si="23">IF(J67="","",_xlfn.CONCAT(J$95,$B$103,J67,$C$103,$A67,$D$103))</f>
        <v/>
      </c>
      <c r="AE67" t="str">
        <f t="shared" ref="AE67:AE92" si="24">IF(K67="","",_xlfn.CONCAT(K$95,$B$103,K67,$C$103,$A67,$D$103))</f>
        <v>TPA_MASCULINA.put(11,56);</v>
      </c>
      <c r="AF67" t="str">
        <f t="shared" ref="AF67:AF92" si="25">IF(L67="","",_xlfn.CONCAT(L$95,$B$103,L67,$C$103,$A67,$D$103))</f>
        <v/>
      </c>
      <c r="AG67" t="str">
        <f t="shared" ref="AG67:AG92" si="26">IF(M67="","",_xlfn.CONCAT(M$95,$B$103,M67,$C$103,$A67,$D$103))</f>
        <v/>
      </c>
      <c r="AH67" t="str">
        <f t="shared" ref="AH67:AH92" si="27">IF(N67="","",_xlfn.CONCAT(N$95,$B$103,N67,$C$103,$A67,$D$103))</f>
        <v/>
      </c>
      <c r="AI67" t="str">
        <f t="shared" ref="AI67:AI92" si="28">IF(O67="","",_xlfn.CONCAT(O$95,$B$103,O67,$C$103,$A67,$D$103))</f>
        <v>WRK_MASCULINA.put(10,56);</v>
      </c>
      <c r="AJ67" t="str">
        <f t="shared" ref="AJ67:AJ92" si="29">IF(P67="","",_xlfn.CONCAT(P$95,$B$103,P67,$C$103,$A67,$D$103))</f>
        <v>TRT_MASCULINA.put(7,56);</v>
      </c>
    </row>
    <row r="68" spans="1:36" x14ac:dyDescent="0.2">
      <c r="A68">
        <v>55</v>
      </c>
      <c r="B68" s="47">
        <v>8</v>
      </c>
      <c r="C68" s="58"/>
      <c r="D68" s="58"/>
      <c r="E68" s="58">
        <v>6</v>
      </c>
      <c r="F68" s="58"/>
      <c r="G68" s="58"/>
      <c r="H68" s="58"/>
      <c r="I68" s="58"/>
      <c r="J68" s="58">
        <v>11</v>
      </c>
      <c r="K68" s="58"/>
      <c r="L68" s="58">
        <v>6</v>
      </c>
      <c r="M68" s="58">
        <v>11</v>
      </c>
      <c r="N68" s="58">
        <v>7</v>
      </c>
      <c r="O68" s="58"/>
      <c r="P68" s="59"/>
      <c r="Q68">
        <v>55</v>
      </c>
      <c r="V68" t="str">
        <f t="shared" si="15"/>
        <v>ANX_MASCULINA.put(8,55);</v>
      </c>
      <c r="W68" t="str">
        <f t="shared" si="16"/>
        <v/>
      </c>
      <c r="X68" t="str">
        <f t="shared" si="17"/>
        <v/>
      </c>
      <c r="Y68" t="str">
        <f t="shared" si="18"/>
        <v>DEP_MASCULINA.put(6,55);</v>
      </c>
      <c r="Z68" t="str">
        <f t="shared" si="19"/>
        <v/>
      </c>
      <c r="AA68" t="str">
        <f t="shared" si="20"/>
        <v/>
      </c>
      <c r="AB68" t="str">
        <f t="shared" si="21"/>
        <v/>
      </c>
      <c r="AC68" t="str">
        <f t="shared" si="22"/>
        <v/>
      </c>
      <c r="AD68" t="str">
        <f t="shared" si="23"/>
        <v>ASP_MASCULINA.put(11,55);</v>
      </c>
      <c r="AE68" t="str">
        <f t="shared" si="24"/>
        <v/>
      </c>
      <c r="AF68" t="str">
        <f t="shared" si="25"/>
        <v>LSE_MASCULINA.put(6,55);</v>
      </c>
      <c r="AG68" t="str">
        <f t="shared" si="26"/>
        <v>SOD_MASCULINA.put(11,55);</v>
      </c>
      <c r="AH68" t="str">
        <f t="shared" si="27"/>
        <v>FAM_MASCULINA.put(7,55);</v>
      </c>
      <c r="AI68" t="str">
        <f t="shared" si="28"/>
        <v/>
      </c>
      <c r="AJ68" t="str">
        <f t="shared" si="29"/>
        <v/>
      </c>
    </row>
    <row r="69" spans="1:36" x14ac:dyDescent="0.2">
      <c r="A69">
        <v>54</v>
      </c>
      <c r="B69" s="47"/>
      <c r="C69" s="83">
        <v>5</v>
      </c>
      <c r="D69" s="58"/>
      <c r="E69" s="58"/>
      <c r="F69" s="58"/>
      <c r="G69" s="58">
        <v>3</v>
      </c>
      <c r="H69" s="58"/>
      <c r="I69" s="58">
        <v>13</v>
      </c>
      <c r="J69" s="58"/>
      <c r="K69" s="58"/>
      <c r="L69" s="58"/>
      <c r="M69" s="83">
        <v>10</v>
      </c>
      <c r="N69" s="58"/>
      <c r="O69" s="58">
        <v>9</v>
      </c>
      <c r="P69" s="59">
        <v>6</v>
      </c>
      <c r="Q69">
        <v>54</v>
      </c>
      <c r="V69" t="str">
        <f t="shared" si="15"/>
        <v/>
      </c>
      <c r="W69" t="str">
        <f t="shared" si="16"/>
        <v>FRS_MASCULINA.put(5,54);</v>
      </c>
      <c r="X69" t="str">
        <f t="shared" si="17"/>
        <v/>
      </c>
      <c r="Y69" t="str">
        <f t="shared" si="18"/>
        <v/>
      </c>
      <c r="Z69" t="str">
        <f t="shared" si="19"/>
        <v/>
      </c>
      <c r="AA69" t="str">
        <f t="shared" si="20"/>
        <v>BIZ_MASCULINA.put(3,54);</v>
      </c>
      <c r="AB69" t="str">
        <f t="shared" si="21"/>
        <v/>
      </c>
      <c r="AC69" t="str">
        <f t="shared" si="22"/>
        <v>CYN_MASCULINA.put(13,54);</v>
      </c>
      <c r="AD69" t="str">
        <f t="shared" si="23"/>
        <v/>
      </c>
      <c r="AE69" t="str">
        <f t="shared" si="24"/>
        <v/>
      </c>
      <c r="AF69" t="str">
        <f t="shared" si="25"/>
        <v/>
      </c>
      <c r="AG69" t="str">
        <f t="shared" si="26"/>
        <v>SOD_MASCULINA.put(10,54);</v>
      </c>
      <c r="AH69" t="str">
        <f t="shared" si="27"/>
        <v/>
      </c>
      <c r="AI69" t="str">
        <f t="shared" si="28"/>
        <v>WRK_MASCULINA.put(9,54);</v>
      </c>
      <c r="AJ69" t="str">
        <f t="shared" si="29"/>
        <v>TRT_MASCULINA.put(6,54);</v>
      </c>
    </row>
    <row r="70" spans="1:36" x14ac:dyDescent="0.2">
      <c r="A70">
        <v>53</v>
      </c>
      <c r="B70" s="47">
        <v>7</v>
      </c>
      <c r="C70" s="58"/>
      <c r="D70" s="58">
        <v>6</v>
      </c>
      <c r="E70" s="83">
        <v>5</v>
      </c>
      <c r="F70" s="58">
        <v>6</v>
      </c>
      <c r="G70" s="58"/>
      <c r="H70" s="58">
        <v>7</v>
      </c>
      <c r="I70" s="58"/>
      <c r="J70" s="83">
        <v>10</v>
      </c>
      <c r="K70" s="83">
        <v>10</v>
      </c>
      <c r="L70" s="83">
        <v>5</v>
      </c>
      <c r="M70" s="58"/>
      <c r="N70" s="58"/>
      <c r="O70" s="58"/>
      <c r="P70" s="59"/>
      <c r="Q70">
        <v>53</v>
      </c>
      <c r="V70" t="str">
        <f t="shared" si="15"/>
        <v>ANX_MASCULINA.put(7,53);</v>
      </c>
      <c r="W70" t="str">
        <f t="shared" si="16"/>
        <v/>
      </c>
      <c r="X70" t="str">
        <f t="shared" si="17"/>
        <v>OBS_MASCULINA.put(6,53);</v>
      </c>
      <c r="Y70" t="str">
        <f t="shared" si="18"/>
        <v>DEP_MASCULINA.put(5,53);</v>
      </c>
      <c r="Z70" t="str">
        <f t="shared" si="19"/>
        <v>HEA_MASCULINA.put(6,53);</v>
      </c>
      <c r="AA70" t="str">
        <f t="shared" si="20"/>
        <v/>
      </c>
      <c r="AB70" t="str">
        <f t="shared" si="21"/>
        <v>ANG_MASCULINA.put(7,53);</v>
      </c>
      <c r="AC70" t="str">
        <f t="shared" si="22"/>
        <v/>
      </c>
      <c r="AD70" t="str">
        <f t="shared" si="23"/>
        <v>ASP_MASCULINA.put(10,53);</v>
      </c>
      <c r="AE70" t="str">
        <f t="shared" si="24"/>
        <v>TPA_MASCULINA.put(10,53);</v>
      </c>
      <c r="AF70" t="str">
        <f t="shared" si="25"/>
        <v>LSE_MASCULINA.put(5,53);</v>
      </c>
      <c r="AG70" t="str">
        <f t="shared" si="26"/>
        <v/>
      </c>
      <c r="AH70" t="str">
        <f t="shared" si="27"/>
        <v/>
      </c>
      <c r="AI70" t="str">
        <f t="shared" si="28"/>
        <v/>
      </c>
      <c r="AJ70" t="str">
        <f t="shared" si="29"/>
        <v/>
      </c>
    </row>
    <row r="71" spans="1:36" x14ac:dyDescent="0.2">
      <c r="A71">
        <v>52</v>
      </c>
      <c r="B71" s="47">
        <v>6</v>
      </c>
      <c r="C71" s="58">
        <v>4</v>
      </c>
      <c r="D71" s="58"/>
      <c r="E71" s="58"/>
      <c r="F71" s="83"/>
      <c r="G71" s="58"/>
      <c r="H71" s="58"/>
      <c r="I71" s="58">
        <v>12</v>
      </c>
      <c r="J71" s="58"/>
      <c r="K71" s="58"/>
      <c r="L71" s="58"/>
      <c r="M71" s="58">
        <v>9</v>
      </c>
      <c r="N71" s="58">
        <v>6</v>
      </c>
      <c r="O71" s="58">
        <v>8</v>
      </c>
      <c r="P71" s="85">
        <v>5</v>
      </c>
      <c r="Q71">
        <v>52</v>
      </c>
      <c r="V71" t="str">
        <f t="shared" si="15"/>
        <v>ANX_MASCULINA.put(6,52);</v>
      </c>
      <c r="W71" t="str">
        <f t="shared" si="16"/>
        <v>FRS_MASCULINA.put(4,52);</v>
      </c>
      <c r="X71" t="str">
        <f t="shared" si="17"/>
        <v/>
      </c>
      <c r="Y71" t="str">
        <f t="shared" si="18"/>
        <v/>
      </c>
      <c r="Z71" t="str">
        <f t="shared" si="19"/>
        <v/>
      </c>
      <c r="AA71" t="str">
        <f t="shared" si="20"/>
        <v/>
      </c>
      <c r="AB71" t="str">
        <f t="shared" si="21"/>
        <v/>
      </c>
      <c r="AC71" t="str">
        <f t="shared" si="22"/>
        <v>CYN_MASCULINA.put(12,52);</v>
      </c>
      <c r="AD71" t="str">
        <f t="shared" si="23"/>
        <v/>
      </c>
      <c r="AE71" t="str">
        <f t="shared" si="24"/>
        <v/>
      </c>
      <c r="AF71" t="str">
        <f t="shared" si="25"/>
        <v/>
      </c>
      <c r="AG71" t="str">
        <f t="shared" si="26"/>
        <v>SOD_MASCULINA.put(9,52);</v>
      </c>
      <c r="AH71" t="str">
        <f t="shared" si="27"/>
        <v>FAM_MASCULINA.put(6,52);</v>
      </c>
      <c r="AI71" t="str">
        <f t="shared" si="28"/>
        <v>WRK_MASCULINA.put(8,52);</v>
      </c>
      <c r="AJ71" t="str">
        <f t="shared" si="29"/>
        <v>TRT_MASCULINA.put(5,52);</v>
      </c>
    </row>
    <row r="72" spans="1:36" x14ac:dyDescent="0.2">
      <c r="A72">
        <v>51</v>
      </c>
      <c r="B72" s="47"/>
      <c r="C72" s="58"/>
      <c r="D72" s="58"/>
      <c r="E72" s="58">
        <v>4</v>
      </c>
      <c r="F72" s="83">
        <v>5</v>
      </c>
      <c r="G72" s="58">
        <v>2</v>
      </c>
      <c r="H72" s="58"/>
      <c r="I72" s="58">
        <v>11</v>
      </c>
      <c r="J72" s="58">
        <v>9</v>
      </c>
      <c r="K72" s="58"/>
      <c r="L72" s="58">
        <v>4</v>
      </c>
      <c r="M72" s="58"/>
      <c r="N72" s="58"/>
      <c r="O72" s="58"/>
      <c r="P72" s="59"/>
      <c r="Q72">
        <v>51</v>
      </c>
      <c r="V72" t="str">
        <f t="shared" si="15"/>
        <v/>
      </c>
      <c r="W72" t="str">
        <f t="shared" si="16"/>
        <v/>
      </c>
      <c r="X72" t="str">
        <f t="shared" si="17"/>
        <v/>
      </c>
      <c r="Y72" t="str">
        <f t="shared" si="18"/>
        <v>DEP_MASCULINA.put(4,51);</v>
      </c>
      <c r="Z72" t="str">
        <f t="shared" si="19"/>
        <v>HEA_MASCULINA.put(5,51);</v>
      </c>
      <c r="AA72" t="str">
        <f t="shared" si="20"/>
        <v>BIZ_MASCULINA.put(2,51);</v>
      </c>
      <c r="AB72" t="str">
        <f t="shared" si="21"/>
        <v/>
      </c>
      <c r="AC72" t="str">
        <f t="shared" si="22"/>
        <v>CYN_MASCULINA.put(11,51);</v>
      </c>
      <c r="AD72" t="str">
        <f t="shared" si="23"/>
        <v>ASP_MASCULINA.put(9,51);</v>
      </c>
      <c r="AE72" t="str">
        <f t="shared" si="24"/>
        <v/>
      </c>
      <c r="AF72" t="str">
        <f t="shared" si="25"/>
        <v>LSE_MASCULINA.put(4,51);</v>
      </c>
      <c r="AG72" t="str">
        <f t="shared" si="26"/>
        <v/>
      </c>
      <c r="AH72" t="str">
        <f t="shared" si="27"/>
        <v/>
      </c>
      <c r="AI72" t="str">
        <f t="shared" si="28"/>
        <v/>
      </c>
      <c r="AJ72" t="str">
        <f t="shared" si="29"/>
        <v/>
      </c>
    </row>
    <row r="73" spans="1:36" x14ac:dyDescent="0.2">
      <c r="A73">
        <v>50</v>
      </c>
      <c r="B73" s="82">
        <v>5</v>
      </c>
      <c r="C73" s="58"/>
      <c r="D73" s="83">
        <v>5</v>
      </c>
      <c r="E73" s="58"/>
      <c r="F73" s="58"/>
      <c r="G73" s="83"/>
      <c r="H73" s="58">
        <v>6</v>
      </c>
      <c r="I73" s="58"/>
      <c r="J73" s="58"/>
      <c r="K73" s="58">
        <v>9</v>
      </c>
      <c r="L73" s="58"/>
      <c r="M73" s="58">
        <v>8</v>
      </c>
      <c r="N73" s="83">
        <v>5</v>
      </c>
      <c r="O73" s="58">
        <v>7</v>
      </c>
      <c r="P73" s="59"/>
      <c r="Q73">
        <v>50</v>
      </c>
      <c r="V73" t="str">
        <f t="shared" si="15"/>
        <v>ANX_MASCULINA.put(5,50);</v>
      </c>
      <c r="W73" t="str">
        <f t="shared" si="16"/>
        <v/>
      </c>
      <c r="X73" t="str">
        <f t="shared" si="17"/>
        <v>OBS_MASCULINA.put(5,50);</v>
      </c>
      <c r="Y73" t="str">
        <f t="shared" si="18"/>
        <v/>
      </c>
      <c r="Z73" t="str">
        <f t="shared" si="19"/>
        <v/>
      </c>
      <c r="AA73" t="str">
        <f t="shared" si="20"/>
        <v/>
      </c>
      <c r="AB73" t="str">
        <f t="shared" si="21"/>
        <v>ANG_MASCULINA.put(6,50);</v>
      </c>
      <c r="AC73" t="str">
        <f t="shared" si="22"/>
        <v/>
      </c>
      <c r="AD73" t="str">
        <f t="shared" si="23"/>
        <v/>
      </c>
      <c r="AE73" t="str">
        <f t="shared" si="24"/>
        <v>TPA_MASCULINA.put(9,50);</v>
      </c>
      <c r="AF73" t="str">
        <f t="shared" si="25"/>
        <v/>
      </c>
      <c r="AG73" t="str">
        <f t="shared" si="26"/>
        <v>SOD_MASCULINA.put(8,50);</v>
      </c>
      <c r="AH73" t="str">
        <f t="shared" si="27"/>
        <v>FAM_MASCULINA.put(5,50);</v>
      </c>
      <c r="AI73" t="str">
        <f t="shared" si="28"/>
        <v>WRK_MASCULINA.put(7,50);</v>
      </c>
      <c r="AJ73" t="str">
        <f t="shared" si="29"/>
        <v/>
      </c>
    </row>
    <row r="74" spans="1:36" x14ac:dyDescent="0.2">
      <c r="A74">
        <v>49</v>
      </c>
      <c r="B74" s="47"/>
      <c r="C74" s="58"/>
      <c r="D74" s="58"/>
      <c r="E74" s="58"/>
      <c r="F74" s="58"/>
      <c r="G74" s="58"/>
      <c r="H74" s="58"/>
      <c r="I74" s="83">
        <v>10</v>
      </c>
      <c r="J74" s="58">
        <v>8</v>
      </c>
      <c r="K74" s="58"/>
      <c r="L74" s="58"/>
      <c r="M74" s="58">
        <v>7</v>
      </c>
      <c r="N74" s="58"/>
      <c r="O74" s="58"/>
      <c r="P74" s="59">
        <v>4</v>
      </c>
      <c r="Q74">
        <v>49</v>
      </c>
      <c r="V74" t="str">
        <f t="shared" si="15"/>
        <v/>
      </c>
      <c r="W74" t="str">
        <f t="shared" si="16"/>
        <v/>
      </c>
      <c r="X74" t="str">
        <f t="shared" si="17"/>
        <v/>
      </c>
      <c r="Y74" t="str">
        <f t="shared" si="18"/>
        <v/>
      </c>
      <c r="Z74" t="str">
        <f t="shared" si="19"/>
        <v/>
      </c>
      <c r="AA74" t="str">
        <f t="shared" si="20"/>
        <v/>
      </c>
      <c r="AB74" t="str">
        <f t="shared" si="21"/>
        <v/>
      </c>
      <c r="AC74" t="str">
        <f t="shared" si="22"/>
        <v>CYN_MASCULINA.put(10,49);</v>
      </c>
      <c r="AD74" t="str">
        <f t="shared" si="23"/>
        <v>ASP_MASCULINA.put(8,49);</v>
      </c>
      <c r="AE74" t="str">
        <f t="shared" si="24"/>
        <v/>
      </c>
      <c r="AF74" t="str">
        <f t="shared" si="25"/>
        <v/>
      </c>
      <c r="AG74" t="str">
        <f t="shared" si="26"/>
        <v>SOD_MASCULINA.put(7,49);</v>
      </c>
      <c r="AH74" t="str">
        <f t="shared" si="27"/>
        <v/>
      </c>
      <c r="AI74" t="str">
        <f t="shared" si="28"/>
        <v/>
      </c>
      <c r="AJ74" t="str">
        <f t="shared" si="29"/>
        <v>TRT_MASCULINA.put(4,49);</v>
      </c>
    </row>
    <row r="75" spans="1:36" x14ac:dyDescent="0.2">
      <c r="A75">
        <v>48</v>
      </c>
      <c r="B75" s="47"/>
      <c r="C75" s="58">
        <v>3</v>
      </c>
      <c r="D75" s="58"/>
      <c r="E75" s="58">
        <v>3</v>
      </c>
      <c r="F75" s="58">
        <v>4</v>
      </c>
      <c r="G75" s="58"/>
      <c r="H75" s="83">
        <v>5</v>
      </c>
      <c r="I75" s="58">
        <v>9</v>
      </c>
      <c r="J75" s="58"/>
      <c r="K75" s="58">
        <v>8</v>
      </c>
      <c r="L75" s="58">
        <v>3</v>
      </c>
      <c r="M75" s="58"/>
      <c r="N75" s="58"/>
      <c r="O75" s="58">
        <v>6</v>
      </c>
      <c r="P75" s="59"/>
      <c r="Q75">
        <v>48</v>
      </c>
      <c r="V75" t="str">
        <f t="shared" si="15"/>
        <v/>
      </c>
      <c r="W75" t="str">
        <f t="shared" si="16"/>
        <v>FRS_MASCULINA.put(3,48);</v>
      </c>
      <c r="X75" t="str">
        <f t="shared" si="17"/>
        <v/>
      </c>
      <c r="Y75" t="str">
        <f t="shared" si="18"/>
        <v>DEP_MASCULINA.put(3,48);</v>
      </c>
      <c r="Z75" t="str">
        <f t="shared" si="19"/>
        <v>HEA_MASCULINA.put(4,48);</v>
      </c>
      <c r="AA75" t="str">
        <f t="shared" si="20"/>
        <v/>
      </c>
      <c r="AB75" t="str">
        <f t="shared" si="21"/>
        <v>ANG_MASCULINA.put(5,48);</v>
      </c>
      <c r="AC75" t="str">
        <f t="shared" si="22"/>
        <v>CYN_MASCULINA.put(9,48);</v>
      </c>
      <c r="AD75" t="str">
        <f t="shared" si="23"/>
        <v/>
      </c>
      <c r="AE75" t="str">
        <f t="shared" si="24"/>
        <v>TPA_MASCULINA.put(8,48);</v>
      </c>
      <c r="AF75" t="str">
        <f t="shared" si="25"/>
        <v>LSE_MASCULINA.put(3,48);</v>
      </c>
      <c r="AG75" t="str">
        <f t="shared" si="26"/>
        <v/>
      </c>
      <c r="AH75" t="str">
        <f t="shared" si="27"/>
        <v/>
      </c>
      <c r="AI75" t="str">
        <f t="shared" si="28"/>
        <v>WRK_MASCULINA.put(6,48);</v>
      </c>
      <c r="AJ75" t="str">
        <f t="shared" si="29"/>
        <v/>
      </c>
    </row>
    <row r="76" spans="1:36" x14ac:dyDescent="0.2">
      <c r="A76">
        <v>47</v>
      </c>
      <c r="B76" s="47">
        <v>4</v>
      </c>
      <c r="C76" s="58"/>
      <c r="D76" s="58">
        <v>4</v>
      </c>
      <c r="E76" s="58"/>
      <c r="F76" s="58"/>
      <c r="G76" s="58"/>
      <c r="H76" s="58"/>
      <c r="I76" s="58">
        <v>8</v>
      </c>
      <c r="J76" s="58">
        <v>7</v>
      </c>
      <c r="K76" s="58"/>
      <c r="L76" s="58"/>
      <c r="M76" s="58">
        <v>6</v>
      </c>
      <c r="N76" s="58">
        <v>4</v>
      </c>
      <c r="O76" s="58"/>
      <c r="P76" s="59">
        <v>3</v>
      </c>
      <c r="Q76">
        <v>47</v>
      </c>
      <c r="V76" t="str">
        <f t="shared" si="15"/>
        <v>ANX_MASCULINA.put(4,47);</v>
      </c>
      <c r="W76" t="str">
        <f t="shared" si="16"/>
        <v/>
      </c>
      <c r="X76" t="str">
        <f t="shared" si="17"/>
        <v>OBS_MASCULINA.put(4,47);</v>
      </c>
      <c r="Y76" t="str">
        <f t="shared" si="18"/>
        <v/>
      </c>
      <c r="Z76" t="str">
        <f t="shared" si="19"/>
        <v/>
      </c>
      <c r="AA76" t="str">
        <f t="shared" si="20"/>
        <v/>
      </c>
      <c r="AB76" t="str">
        <f t="shared" si="21"/>
        <v/>
      </c>
      <c r="AC76" t="str">
        <f t="shared" si="22"/>
        <v>CYN_MASCULINA.put(8,47);</v>
      </c>
      <c r="AD76" t="str">
        <f t="shared" si="23"/>
        <v>ASP_MASCULINA.put(7,47);</v>
      </c>
      <c r="AE76" t="str">
        <f t="shared" si="24"/>
        <v/>
      </c>
      <c r="AF76" t="str">
        <f t="shared" si="25"/>
        <v/>
      </c>
      <c r="AG76" t="str">
        <f t="shared" si="26"/>
        <v>SOD_MASCULINA.put(6,47);</v>
      </c>
      <c r="AH76" t="str">
        <f t="shared" si="27"/>
        <v>FAM_MASCULINA.put(4,47);</v>
      </c>
      <c r="AI76" t="str">
        <f t="shared" si="28"/>
        <v/>
      </c>
      <c r="AJ76" t="str">
        <f t="shared" si="29"/>
        <v>TRT_MASCULINA.put(3,47);</v>
      </c>
    </row>
    <row r="77" spans="1:36" x14ac:dyDescent="0.2">
      <c r="A77">
        <v>46</v>
      </c>
      <c r="B77" s="47"/>
      <c r="C77" s="58"/>
      <c r="D77" s="58"/>
      <c r="E77" s="58"/>
      <c r="F77" s="58"/>
      <c r="G77" s="58">
        <v>1</v>
      </c>
      <c r="H77" s="58">
        <v>4</v>
      </c>
      <c r="I77" s="58">
        <v>7</v>
      </c>
      <c r="J77" s="58">
        <v>6</v>
      </c>
      <c r="K77" s="58">
        <v>7</v>
      </c>
      <c r="L77" s="58"/>
      <c r="M77" s="58"/>
      <c r="N77" s="58"/>
      <c r="O77" s="83">
        <v>5</v>
      </c>
      <c r="P77" s="59"/>
      <c r="Q77">
        <v>46</v>
      </c>
      <c r="V77" t="str">
        <f t="shared" si="15"/>
        <v/>
      </c>
      <c r="W77" t="str">
        <f t="shared" si="16"/>
        <v/>
      </c>
      <c r="X77" t="str">
        <f t="shared" si="17"/>
        <v/>
      </c>
      <c r="Y77" t="str">
        <f t="shared" si="18"/>
        <v/>
      </c>
      <c r="Z77" t="str">
        <f t="shared" si="19"/>
        <v/>
      </c>
      <c r="AA77" t="str">
        <f t="shared" si="20"/>
        <v>BIZ_MASCULINA.put(1,46);</v>
      </c>
      <c r="AB77" t="str">
        <f t="shared" si="21"/>
        <v>ANG_MASCULINA.put(4,46);</v>
      </c>
      <c r="AC77" t="str">
        <f t="shared" si="22"/>
        <v>CYN_MASCULINA.put(7,46);</v>
      </c>
      <c r="AD77" t="str">
        <f t="shared" si="23"/>
        <v>ASP_MASCULINA.put(6,46);</v>
      </c>
      <c r="AE77" t="str">
        <f t="shared" si="24"/>
        <v>TPA_MASCULINA.put(7,46);</v>
      </c>
      <c r="AF77" t="str">
        <f t="shared" si="25"/>
        <v/>
      </c>
      <c r="AG77" t="str">
        <f t="shared" si="26"/>
        <v/>
      </c>
      <c r="AH77" t="str">
        <f t="shared" si="27"/>
        <v/>
      </c>
      <c r="AI77" t="str">
        <f t="shared" si="28"/>
        <v>WRK_MASCULINA.put(5,46);</v>
      </c>
      <c r="AJ77" t="str">
        <f t="shared" si="29"/>
        <v/>
      </c>
    </row>
    <row r="78" spans="1:36" x14ac:dyDescent="0.2">
      <c r="A78">
        <v>45</v>
      </c>
      <c r="B78" s="47">
        <v>3</v>
      </c>
      <c r="C78" s="58">
        <v>2</v>
      </c>
      <c r="D78" s="58"/>
      <c r="E78" s="58">
        <v>2</v>
      </c>
      <c r="F78" s="58"/>
      <c r="G78" s="58"/>
      <c r="H78" s="58"/>
      <c r="I78" s="58"/>
      <c r="J78" s="58"/>
      <c r="K78" s="58"/>
      <c r="L78" s="58">
        <v>2</v>
      </c>
      <c r="M78" s="83">
        <v>5</v>
      </c>
      <c r="N78" s="58"/>
      <c r="O78" s="58"/>
      <c r="P78" s="59"/>
      <c r="Q78">
        <v>45</v>
      </c>
      <c r="V78" t="str">
        <f t="shared" si="15"/>
        <v>ANX_MASCULINA.put(3,45);</v>
      </c>
      <c r="W78" t="str">
        <f t="shared" si="16"/>
        <v>FRS_MASCULINA.put(2,45);</v>
      </c>
      <c r="X78" t="str">
        <f t="shared" si="17"/>
        <v/>
      </c>
      <c r="Y78" t="str">
        <f t="shared" si="18"/>
        <v>DEP_MASCULINA.put(2,45);</v>
      </c>
      <c r="Z78" t="str">
        <f t="shared" si="19"/>
        <v/>
      </c>
      <c r="AA78" t="str">
        <f t="shared" si="20"/>
        <v/>
      </c>
      <c r="AB78" t="str">
        <f t="shared" si="21"/>
        <v/>
      </c>
      <c r="AC78" t="str">
        <f t="shared" si="22"/>
        <v/>
      </c>
      <c r="AD78" t="str">
        <f t="shared" si="23"/>
        <v/>
      </c>
      <c r="AE78" t="str">
        <f t="shared" si="24"/>
        <v/>
      </c>
      <c r="AF78" t="str">
        <f t="shared" si="25"/>
        <v>LSE_MASCULINA.put(2,45);</v>
      </c>
      <c r="AG78" t="str">
        <f t="shared" si="26"/>
        <v>SOD_MASCULINA.put(5,45);</v>
      </c>
      <c r="AH78" t="str">
        <f t="shared" si="27"/>
        <v/>
      </c>
      <c r="AI78" t="str">
        <f t="shared" si="28"/>
        <v/>
      </c>
      <c r="AJ78" t="str">
        <f t="shared" si="29"/>
        <v/>
      </c>
    </row>
    <row r="79" spans="1:36" x14ac:dyDescent="0.2">
      <c r="A79">
        <v>44</v>
      </c>
      <c r="B79" s="47"/>
      <c r="C79" s="58"/>
      <c r="D79" s="58">
        <v>3</v>
      </c>
      <c r="E79" s="58"/>
      <c r="F79" s="58">
        <v>3</v>
      </c>
      <c r="G79" s="58"/>
      <c r="H79" s="58"/>
      <c r="I79" s="58">
        <v>6</v>
      </c>
      <c r="J79" s="83">
        <v>5</v>
      </c>
      <c r="K79" s="58">
        <v>6</v>
      </c>
      <c r="L79" s="58"/>
      <c r="M79" s="58"/>
      <c r="N79" s="58">
        <v>3</v>
      </c>
      <c r="O79" s="58">
        <v>4</v>
      </c>
      <c r="P79" s="59"/>
      <c r="Q79">
        <v>44</v>
      </c>
      <c r="V79" t="str">
        <f t="shared" si="15"/>
        <v/>
      </c>
      <c r="W79" t="str">
        <f t="shared" si="16"/>
        <v/>
      </c>
      <c r="X79" t="str">
        <f t="shared" si="17"/>
        <v>OBS_MASCULINA.put(3,44);</v>
      </c>
      <c r="Y79" t="str">
        <f t="shared" si="18"/>
        <v/>
      </c>
      <c r="Z79" t="str">
        <f t="shared" si="19"/>
        <v>HEA_MASCULINA.put(3,44);</v>
      </c>
      <c r="AA79" t="str">
        <f t="shared" si="20"/>
        <v/>
      </c>
      <c r="AB79" t="str">
        <f t="shared" si="21"/>
        <v/>
      </c>
      <c r="AC79" t="str">
        <f t="shared" si="22"/>
        <v>CYN_MASCULINA.put(6,44);</v>
      </c>
      <c r="AD79" t="str">
        <f t="shared" si="23"/>
        <v>ASP_MASCULINA.put(5,44);</v>
      </c>
      <c r="AE79" t="str">
        <f t="shared" si="24"/>
        <v>TPA_MASCULINA.put(6,44);</v>
      </c>
      <c r="AF79" t="str">
        <f t="shared" si="25"/>
        <v/>
      </c>
      <c r="AG79" t="str">
        <f t="shared" si="26"/>
        <v/>
      </c>
      <c r="AH79" t="str">
        <f t="shared" si="27"/>
        <v>FAM_MASCULINA.put(3,44);</v>
      </c>
      <c r="AI79" t="str">
        <f t="shared" si="28"/>
        <v>WRK_MASCULINA.put(4,44);</v>
      </c>
      <c r="AJ79" t="str">
        <f t="shared" si="29"/>
        <v/>
      </c>
    </row>
    <row r="80" spans="1:36" x14ac:dyDescent="0.2">
      <c r="A80">
        <v>43</v>
      </c>
      <c r="B80" s="47"/>
      <c r="C80" s="58"/>
      <c r="D80" s="58"/>
      <c r="E80" s="58"/>
      <c r="F80" s="58"/>
      <c r="G80" s="58"/>
      <c r="H80" s="58">
        <v>3</v>
      </c>
      <c r="I80" s="83">
        <v>5</v>
      </c>
      <c r="J80" s="58"/>
      <c r="K80" s="83">
        <v>5</v>
      </c>
      <c r="L80" s="58"/>
      <c r="M80" s="58">
        <v>4</v>
      </c>
      <c r="N80" s="58"/>
      <c r="O80" s="58"/>
      <c r="P80" s="59">
        <v>2</v>
      </c>
      <c r="Q80">
        <v>43</v>
      </c>
      <c r="V80" t="str">
        <f t="shared" si="15"/>
        <v/>
      </c>
      <c r="W80" t="str">
        <f t="shared" si="16"/>
        <v/>
      </c>
      <c r="X80" t="str">
        <f t="shared" si="17"/>
        <v/>
      </c>
      <c r="Y80" t="str">
        <f t="shared" si="18"/>
        <v/>
      </c>
      <c r="Z80" t="str">
        <f t="shared" si="19"/>
        <v/>
      </c>
      <c r="AA80" t="str">
        <f t="shared" si="20"/>
        <v/>
      </c>
      <c r="AB80" t="str">
        <f t="shared" si="21"/>
        <v>ANG_MASCULINA.put(3,43);</v>
      </c>
      <c r="AC80" t="str">
        <f t="shared" si="22"/>
        <v>CYN_MASCULINA.put(5,43);</v>
      </c>
      <c r="AD80" t="str">
        <f t="shared" si="23"/>
        <v/>
      </c>
      <c r="AE80" t="str">
        <f t="shared" si="24"/>
        <v>TPA_MASCULINA.put(5,43);</v>
      </c>
      <c r="AF80" t="str">
        <f t="shared" si="25"/>
        <v/>
      </c>
      <c r="AG80" t="str">
        <f t="shared" si="26"/>
        <v>SOD_MASCULINA.put(4,43);</v>
      </c>
      <c r="AH80" t="str">
        <f t="shared" si="27"/>
        <v/>
      </c>
      <c r="AI80" t="str">
        <f t="shared" si="28"/>
        <v/>
      </c>
      <c r="AJ80" t="str">
        <f t="shared" si="29"/>
        <v>TRT_MASCULINA.put(2,43);</v>
      </c>
    </row>
    <row r="81" spans="1:36" x14ac:dyDescent="0.2">
      <c r="A81">
        <v>42</v>
      </c>
      <c r="B81" s="47">
        <v>2</v>
      </c>
      <c r="C81" s="58"/>
      <c r="D81" s="58"/>
      <c r="E81" s="58"/>
      <c r="F81" s="58"/>
      <c r="G81" s="58"/>
      <c r="H81" s="58"/>
      <c r="I81" s="58"/>
      <c r="J81" s="58">
        <v>4</v>
      </c>
      <c r="K81" s="58"/>
      <c r="L81" s="58"/>
      <c r="M81" s="58"/>
      <c r="N81" s="58"/>
      <c r="O81" s="58"/>
      <c r="P81" s="59"/>
      <c r="Q81">
        <v>42</v>
      </c>
      <c r="V81" t="str">
        <f t="shared" si="15"/>
        <v>ANX_MASCULINA.put(2,42);</v>
      </c>
      <c r="W81" t="str">
        <f t="shared" si="16"/>
        <v/>
      </c>
      <c r="X81" t="str">
        <f t="shared" si="17"/>
        <v/>
      </c>
      <c r="Y81" t="str">
        <f t="shared" si="18"/>
        <v/>
      </c>
      <c r="Z81" t="str">
        <f t="shared" si="19"/>
        <v/>
      </c>
      <c r="AA81" t="str">
        <f t="shared" si="20"/>
        <v/>
      </c>
      <c r="AB81" t="str">
        <f t="shared" si="21"/>
        <v/>
      </c>
      <c r="AC81" t="str">
        <f t="shared" si="22"/>
        <v/>
      </c>
      <c r="AD81" t="str">
        <f t="shared" si="23"/>
        <v>ASP_MASCULINA.put(4,42);</v>
      </c>
      <c r="AE81" t="str">
        <f t="shared" si="24"/>
        <v/>
      </c>
      <c r="AF81" t="str">
        <f t="shared" si="25"/>
        <v/>
      </c>
      <c r="AG81" t="str">
        <f t="shared" si="26"/>
        <v/>
      </c>
      <c r="AH81" t="str">
        <f t="shared" si="27"/>
        <v/>
      </c>
      <c r="AI81" t="str">
        <f t="shared" si="28"/>
        <v/>
      </c>
      <c r="AJ81" t="str">
        <f t="shared" si="29"/>
        <v/>
      </c>
    </row>
    <row r="82" spans="1:36" x14ac:dyDescent="0.2">
      <c r="A82">
        <v>41</v>
      </c>
      <c r="B82" s="47"/>
      <c r="C82" s="58">
        <v>1</v>
      </c>
      <c r="D82" s="58">
        <v>2</v>
      </c>
      <c r="E82" s="58">
        <v>1</v>
      </c>
      <c r="F82" s="58">
        <v>2</v>
      </c>
      <c r="G82" s="58"/>
      <c r="H82" s="58"/>
      <c r="I82" s="58">
        <v>4</v>
      </c>
      <c r="J82" s="58"/>
      <c r="K82" s="58">
        <v>4</v>
      </c>
      <c r="L82" s="58">
        <v>1</v>
      </c>
      <c r="M82" s="58">
        <v>3</v>
      </c>
      <c r="N82" s="58">
        <v>2</v>
      </c>
      <c r="O82" s="58">
        <v>3</v>
      </c>
      <c r="P82" s="59"/>
      <c r="Q82">
        <v>41</v>
      </c>
      <c r="V82" t="str">
        <f t="shared" si="15"/>
        <v/>
      </c>
      <c r="W82" t="str">
        <f t="shared" si="16"/>
        <v>FRS_MASCULINA.put(1,41);</v>
      </c>
      <c r="X82" t="str">
        <f t="shared" si="17"/>
        <v>OBS_MASCULINA.put(2,41);</v>
      </c>
      <c r="Y82" t="str">
        <f t="shared" si="18"/>
        <v>DEP_MASCULINA.put(1,41);</v>
      </c>
      <c r="Z82" t="str">
        <f t="shared" si="19"/>
        <v>HEA_MASCULINA.put(2,41);</v>
      </c>
      <c r="AA82" t="str">
        <f t="shared" si="20"/>
        <v/>
      </c>
      <c r="AB82" t="str">
        <f t="shared" si="21"/>
        <v/>
      </c>
      <c r="AC82" t="str">
        <f t="shared" si="22"/>
        <v>CYN_MASCULINA.put(4,41);</v>
      </c>
      <c r="AD82" t="str">
        <f t="shared" si="23"/>
        <v/>
      </c>
      <c r="AE82" t="str">
        <f t="shared" si="24"/>
        <v>TPA_MASCULINA.put(4,41);</v>
      </c>
      <c r="AF82" t="str">
        <f t="shared" si="25"/>
        <v>LSE_MASCULINA.put(1,41);</v>
      </c>
      <c r="AG82" t="str">
        <f t="shared" si="26"/>
        <v>SOD_MASCULINA.put(3,41);</v>
      </c>
      <c r="AH82" t="str">
        <f t="shared" si="27"/>
        <v>FAM_MASCULINA.put(2,41);</v>
      </c>
      <c r="AI82" t="str">
        <f t="shared" si="28"/>
        <v>WRK_MASCULINA.put(3,41);</v>
      </c>
      <c r="AJ82" t="str">
        <f t="shared" si="29"/>
        <v/>
      </c>
    </row>
    <row r="83" spans="1:36" x14ac:dyDescent="0.2">
      <c r="A83">
        <v>40</v>
      </c>
      <c r="B83" s="47"/>
      <c r="C83" s="58"/>
      <c r="D83" s="58"/>
      <c r="E83" s="58"/>
      <c r="F83" s="58"/>
      <c r="G83" s="58"/>
      <c r="H83" s="58">
        <v>2</v>
      </c>
      <c r="I83" s="58">
        <v>3</v>
      </c>
      <c r="J83" s="58">
        <v>3</v>
      </c>
      <c r="K83" s="58"/>
      <c r="L83" s="58"/>
      <c r="M83" s="58"/>
      <c r="N83" s="58"/>
      <c r="O83" s="58"/>
      <c r="P83" s="59"/>
      <c r="Q83">
        <v>40</v>
      </c>
      <c r="V83" t="str">
        <f t="shared" si="15"/>
        <v/>
      </c>
      <c r="W83" t="str">
        <f t="shared" si="16"/>
        <v/>
      </c>
      <c r="X83" t="str">
        <f t="shared" si="17"/>
        <v/>
      </c>
      <c r="Y83" t="str">
        <f t="shared" si="18"/>
        <v/>
      </c>
      <c r="Z83" t="str">
        <f t="shared" si="19"/>
        <v/>
      </c>
      <c r="AA83" t="str">
        <f t="shared" si="20"/>
        <v/>
      </c>
      <c r="AB83" t="str">
        <f t="shared" si="21"/>
        <v>ANG_MASCULINA.put(2,40);</v>
      </c>
      <c r="AC83" t="str">
        <f t="shared" si="22"/>
        <v>CYN_MASCULINA.put(3,40);</v>
      </c>
      <c r="AD83" t="str">
        <f t="shared" si="23"/>
        <v>ASP_MASCULINA.put(3,40);</v>
      </c>
      <c r="AE83" t="str">
        <f t="shared" si="24"/>
        <v/>
      </c>
      <c r="AF83" t="str">
        <f t="shared" si="25"/>
        <v/>
      </c>
      <c r="AG83" t="str">
        <f t="shared" si="26"/>
        <v/>
      </c>
      <c r="AH83" t="str">
        <f t="shared" si="27"/>
        <v/>
      </c>
      <c r="AI83" t="str">
        <f t="shared" si="28"/>
        <v/>
      </c>
      <c r="AJ83" t="str">
        <f t="shared" si="29"/>
        <v/>
      </c>
    </row>
    <row r="84" spans="1:36" x14ac:dyDescent="0.2">
      <c r="A84">
        <v>39</v>
      </c>
      <c r="B84" s="47">
        <v>1</v>
      </c>
      <c r="C84" s="58"/>
      <c r="D84" s="58"/>
      <c r="E84" s="58"/>
      <c r="F84" s="58"/>
      <c r="G84" s="83">
        <v>0</v>
      </c>
      <c r="H84" s="58"/>
      <c r="I84" s="58"/>
      <c r="J84" s="58"/>
      <c r="K84" s="58">
        <v>3</v>
      </c>
      <c r="L84" s="58"/>
      <c r="M84" s="58">
        <v>2</v>
      </c>
      <c r="N84" s="58"/>
      <c r="O84" s="58">
        <v>2</v>
      </c>
      <c r="P84" s="59">
        <v>1</v>
      </c>
      <c r="Q84">
        <v>39</v>
      </c>
      <c r="V84" t="str">
        <f t="shared" si="15"/>
        <v>ANX_MASCULINA.put(1,39);</v>
      </c>
      <c r="W84" t="str">
        <f t="shared" si="16"/>
        <v/>
      </c>
      <c r="X84" t="str">
        <f t="shared" si="17"/>
        <v/>
      </c>
      <c r="Y84" t="str">
        <f t="shared" si="18"/>
        <v/>
      </c>
      <c r="Z84" t="str">
        <f t="shared" si="19"/>
        <v/>
      </c>
      <c r="AA84" t="str">
        <f t="shared" si="20"/>
        <v>BIZ_MASCULINA.put(0,39);</v>
      </c>
      <c r="AB84" t="str">
        <f t="shared" si="21"/>
        <v/>
      </c>
      <c r="AC84" t="str">
        <f t="shared" si="22"/>
        <v/>
      </c>
      <c r="AD84" t="str">
        <f t="shared" si="23"/>
        <v/>
      </c>
      <c r="AE84" t="str">
        <f t="shared" si="24"/>
        <v>TPA_MASCULINA.put(3,39);</v>
      </c>
      <c r="AF84" t="str">
        <f t="shared" si="25"/>
        <v/>
      </c>
      <c r="AG84" t="str">
        <f t="shared" si="26"/>
        <v>SOD_MASCULINA.put(2,39);</v>
      </c>
      <c r="AH84" t="str">
        <f t="shared" si="27"/>
        <v/>
      </c>
      <c r="AI84" t="str">
        <f t="shared" si="28"/>
        <v>WRK_MASCULINA.put(2,39);</v>
      </c>
      <c r="AJ84" t="str">
        <f t="shared" si="29"/>
        <v>TRT_MASCULINA.put(1,39);</v>
      </c>
    </row>
    <row r="85" spans="1:36" x14ac:dyDescent="0.2">
      <c r="A85">
        <v>38</v>
      </c>
      <c r="B85" s="47"/>
      <c r="C85" s="58"/>
      <c r="D85" s="58"/>
      <c r="E85" s="58"/>
      <c r="F85" s="58"/>
      <c r="G85" s="58"/>
      <c r="H85" s="58"/>
      <c r="I85" s="58">
        <v>2</v>
      </c>
      <c r="J85" s="58"/>
      <c r="K85" s="58"/>
      <c r="L85" s="58"/>
      <c r="M85" s="58"/>
      <c r="N85" s="58"/>
      <c r="O85" s="58"/>
      <c r="P85" s="59"/>
      <c r="Q85">
        <v>38</v>
      </c>
      <c r="V85" t="str">
        <f t="shared" si="15"/>
        <v/>
      </c>
      <c r="W85" t="str">
        <f t="shared" si="16"/>
        <v/>
      </c>
      <c r="X85" t="str">
        <f t="shared" si="17"/>
        <v/>
      </c>
      <c r="Y85" t="str">
        <f t="shared" si="18"/>
        <v/>
      </c>
      <c r="Z85" t="str">
        <f t="shared" si="19"/>
        <v/>
      </c>
      <c r="AA85" t="str">
        <f t="shared" si="20"/>
        <v/>
      </c>
      <c r="AB85" t="str">
        <f t="shared" si="21"/>
        <v/>
      </c>
      <c r="AC85" t="str">
        <f t="shared" si="22"/>
        <v>CYN_MASCULINA.put(2,38);</v>
      </c>
      <c r="AD85" t="str">
        <f t="shared" si="23"/>
        <v/>
      </c>
      <c r="AE85" t="str">
        <f t="shared" si="24"/>
        <v/>
      </c>
      <c r="AF85" t="str">
        <f t="shared" si="25"/>
        <v/>
      </c>
      <c r="AG85" t="str">
        <f t="shared" si="26"/>
        <v/>
      </c>
      <c r="AH85" t="str">
        <f t="shared" si="27"/>
        <v/>
      </c>
      <c r="AI85" t="str">
        <f t="shared" si="28"/>
        <v/>
      </c>
      <c r="AJ85" t="str">
        <f t="shared" si="29"/>
        <v/>
      </c>
    </row>
    <row r="86" spans="1:36" x14ac:dyDescent="0.2">
      <c r="A86">
        <v>37</v>
      </c>
      <c r="B86" s="47"/>
      <c r="C86" s="58"/>
      <c r="D86" s="58">
        <v>1</v>
      </c>
      <c r="E86" s="58"/>
      <c r="F86" s="58">
        <v>1</v>
      </c>
      <c r="G86" s="58"/>
      <c r="H86" s="58"/>
      <c r="I86" s="58"/>
      <c r="J86" s="58">
        <v>2</v>
      </c>
      <c r="K86" s="58"/>
      <c r="L86" s="58"/>
      <c r="M86" s="58"/>
      <c r="N86" s="58">
        <v>1</v>
      </c>
      <c r="O86" s="58"/>
      <c r="P86" s="59"/>
      <c r="Q86">
        <v>37</v>
      </c>
      <c r="V86" t="str">
        <f t="shared" si="15"/>
        <v/>
      </c>
      <c r="W86" t="str">
        <f t="shared" si="16"/>
        <v/>
      </c>
      <c r="X86" t="str">
        <f t="shared" si="17"/>
        <v>OBS_MASCULINA.put(1,37);</v>
      </c>
      <c r="Y86" t="str">
        <f t="shared" si="18"/>
        <v/>
      </c>
      <c r="Z86" t="str">
        <f t="shared" si="19"/>
        <v>HEA_MASCULINA.put(1,37);</v>
      </c>
      <c r="AA86" t="str">
        <f t="shared" si="20"/>
        <v/>
      </c>
      <c r="AB86" t="str">
        <f t="shared" si="21"/>
        <v/>
      </c>
      <c r="AC86" t="str">
        <f t="shared" si="22"/>
        <v/>
      </c>
      <c r="AD86" t="str">
        <f t="shared" si="23"/>
        <v>ASP_MASCULINA.put(2,37);</v>
      </c>
      <c r="AE86" t="str">
        <f t="shared" si="24"/>
        <v/>
      </c>
      <c r="AF86" t="str">
        <f t="shared" si="25"/>
        <v/>
      </c>
      <c r="AG86" t="str">
        <f t="shared" si="26"/>
        <v/>
      </c>
      <c r="AH86" t="str">
        <f t="shared" si="27"/>
        <v>FAM_MASCULINA.put(1,37);</v>
      </c>
      <c r="AI86" t="str">
        <f t="shared" si="28"/>
        <v/>
      </c>
      <c r="AJ86" t="str">
        <f t="shared" si="29"/>
        <v/>
      </c>
    </row>
    <row r="87" spans="1:36" x14ac:dyDescent="0.2">
      <c r="A87">
        <v>36</v>
      </c>
      <c r="B87" s="47"/>
      <c r="C87" s="58"/>
      <c r="D87" s="58"/>
      <c r="E87" s="83">
        <v>0</v>
      </c>
      <c r="F87" s="58"/>
      <c r="G87" s="58"/>
      <c r="H87" s="58">
        <v>1</v>
      </c>
      <c r="I87" s="58"/>
      <c r="J87" s="58"/>
      <c r="K87" s="58">
        <v>2</v>
      </c>
      <c r="L87" s="58"/>
      <c r="M87" s="58"/>
      <c r="N87" s="58"/>
      <c r="O87" s="58">
        <v>1</v>
      </c>
      <c r="P87" s="59"/>
      <c r="Q87">
        <v>36</v>
      </c>
      <c r="V87" t="str">
        <f t="shared" si="15"/>
        <v/>
      </c>
      <c r="W87" t="str">
        <f t="shared" si="16"/>
        <v/>
      </c>
      <c r="X87" t="str">
        <f t="shared" si="17"/>
        <v/>
      </c>
      <c r="Y87" t="str">
        <f t="shared" si="18"/>
        <v>DEP_MASCULINA.put(0,36);</v>
      </c>
      <c r="Z87" t="str">
        <f t="shared" si="19"/>
        <v/>
      </c>
      <c r="AA87" t="str">
        <f t="shared" si="20"/>
        <v/>
      </c>
      <c r="AB87" t="str">
        <f t="shared" si="21"/>
        <v>ANG_MASCULINA.put(1,36);</v>
      </c>
      <c r="AC87" t="str">
        <f t="shared" si="22"/>
        <v/>
      </c>
      <c r="AD87" t="str">
        <f t="shared" si="23"/>
        <v/>
      </c>
      <c r="AE87" t="str">
        <f t="shared" si="24"/>
        <v>TPA_MASCULINA.put(2,36);</v>
      </c>
      <c r="AF87" t="str">
        <f t="shared" si="25"/>
        <v/>
      </c>
      <c r="AG87" t="str">
        <f t="shared" si="26"/>
        <v/>
      </c>
      <c r="AH87" t="str">
        <f t="shared" si="27"/>
        <v/>
      </c>
      <c r="AI87" t="str">
        <f t="shared" si="28"/>
        <v>WRK_MASCULINA.put(1,36);</v>
      </c>
      <c r="AJ87" t="str">
        <f t="shared" si="29"/>
        <v/>
      </c>
    </row>
    <row r="88" spans="1:36" x14ac:dyDescent="0.2">
      <c r="A88">
        <v>35</v>
      </c>
      <c r="B88" s="82">
        <v>0</v>
      </c>
      <c r="C88" s="83">
        <v>0</v>
      </c>
      <c r="D88" s="58"/>
      <c r="E88" s="58"/>
      <c r="F88" s="58"/>
      <c r="G88" s="58"/>
      <c r="H88" s="58"/>
      <c r="I88" s="58">
        <v>1</v>
      </c>
      <c r="J88" s="58"/>
      <c r="K88" s="58"/>
      <c r="L88" s="83">
        <v>0</v>
      </c>
      <c r="M88" s="58">
        <v>1</v>
      </c>
      <c r="N88" s="58"/>
      <c r="O88" s="58"/>
      <c r="P88" s="85">
        <v>0</v>
      </c>
      <c r="Q88">
        <v>35</v>
      </c>
      <c r="V88" t="str">
        <f t="shared" si="15"/>
        <v>ANX_MASCULINA.put(0,35);</v>
      </c>
      <c r="W88" t="str">
        <f t="shared" si="16"/>
        <v>FRS_MASCULINA.put(0,35);</v>
      </c>
      <c r="X88" t="str">
        <f t="shared" si="17"/>
        <v/>
      </c>
      <c r="Y88" t="str">
        <f t="shared" si="18"/>
        <v/>
      </c>
      <c r="Z88" t="str">
        <f t="shared" si="19"/>
        <v/>
      </c>
      <c r="AA88" t="str">
        <f t="shared" si="20"/>
        <v/>
      </c>
      <c r="AB88" t="str">
        <f t="shared" si="21"/>
        <v/>
      </c>
      <c r="AC88" t="str">
        <f t="shared" si="22"/>
        <v>CYN_MASCULINA.put(1,35);</v>
      </c>
      <c r="AD88" t="str">
        <f t="shared" si="23"/>
        <v/>
      </c>
      <c r="AE88" t="str">
        <f t="shared" si="24"/>
        <v/>
      </c>
      <c r="AF88" t="str">
        <f t="shared" si="25"/>
        <v>LSE_MASCULINA.put(0,35);</v>
      </c>
      <c r="AG88" t="str">
        <f t="shared" si="26"/>
        <v>SOD_MASCULINA.put(1,35);</v>
      </c>
      <c r="AH88" t="str">
        <f t="shared" si="27"/>
        <v/>
      </c>
      <c r="AI88" t="str">
        <f t="shared" si="28"/>
        <v/>
      </c>
      <c r="AJ88" t="str">
        <f t="shared" si="29"/>
        <v>TRT_MASCULINA.put(0,35);</v>
      </c>
    </row>
    <row r="89" spans="1:36" x14ac:dyDescent="0.2">
      <c r="A89">
        <v>34</v>
      </c>
      <c r="B89" s="47"/>
      <c r="C89" s="58"/>
      <c r="D89" s="58"/>
      <c r="E89" s="58"/>
      <c r="F89" s="58"/>
      <c r="G89" s="58"/>
      <c r="H89" s="58"/>
      <c r="I89" s="58"/>
      <c r="J89" s="58">
        <v>1</v>
      </c>
      <c r="K89" s="58"/>
      <c r="L89" s="58"/>
      <c r="M89" s="58"/>
      <c r="N89" s="58"/>
      <c r="O89" s="58"/>
      <c r="P89" s="59"/>
      <c r="Q89">
        <v>34</v>
      </c>
      <c r="V89" t="str">
        <f t="shared" si="15"/>
        <v/>
      </c>
      <c r="W89" t="str">
        <f t="shared" si="16"/>
        <v/>
      </c>
      <c r="X89" t="str">
        <f t="shared" si="17"/>
        <v/>
      </c>
      <c r="Y89" t="str">
        <f t="shared" si="18"/>
        <v/>
      </c>
      <c r="Z89" t="str">
        <f t="shared" si="19"/>
        <v/>
      </c>
      <c r="AA89" t="str">
        <f t="shared" si="20"/>
        <v/>
      </c>
      <c r="AB89" t="str">
        <f t="shared" si="21"/>
        <v/>
      </c>
      <c r="AC89" t="str">
        <f t="shared" si="22"/>
        <v/>
      </c>
      <c r="AD89" t="str">
        <f t="shared" si="23"/>
        <v>ASP_MASCULINA.put(1,34);</v>
      </c>
      <c r="AE89" t="str">
        <f t="shared" si="24"/>
        <v/>
      </c>
      <c r="AF89" t="str">
        <f t="shared" si="25"/>
        <v/>
      </c>
      <c r="AG89" t="str">
        <f t="shared" si="26"/>
        <v/>
      </c>
      <c r="AH89" t="str">
        <f t="shared" si="27"/>
        <v/>
      </c>
      <c r="AI89" t="str">
        <f t="shared" si="28"/>
        <v/>
      </c>
      <c r="AJ89" t="str">
        <f t="shared" si="29"/>
        <v/>
      </c>
    </row>
    <row r="90" spans="1:36" x14ac:dyDescent="0.2">
      <c r="A90">
        <v>33</v>
      </c>
      <c r="B90" s="47"/>
      <c r="C90" s="58"/>
      <c r="D90" s="83">
        <v>0</v>
      </c>
      <c r="E90" s="58"/>
      <c r="F90" s="83">
        <v>0</v>
      </c>
      <c r="G90" s="58"/>
      <c r="H90" s="58"/>
      <c r="I90" s="58"/>
      <c r="J90" s="58"/>
      <c r="K90" s="58"/>
      <c r="L90" s="58"/>
      <c r="M90" s="58"/>
      <c r="N90" s="83">
        <v>0</v>
      </c>
      <c r="O90" s="83">
        <v>0</v>
      </c>
      <c r="P90" s="59"/>
      <c r="Q90">
        <v>33</v>
      </c>
      <c r="V90" t="str">
        <f t="shared" si="15"/>
        <v/>
      </c>
      <c r="W90" t="str">
        <f t="shared" si="16"/>
        <v/>
      </c>
      <c r="X90" t="str">
        <f t="shared" si="17"/>
        <v>OBS_MASCULINA.put(0,33);</v>
      </c>
      <c r="Y90" t="str">
        <f t="shared" si="18"/>
        <v/>
      </c>
      <c r="Z90" t="str">
        <f t="shared" si="19"/>
        <v>HEA_MASCULINA.put(0,33);</v>
      </c>
      <c r="AA90" t="str">
        <f t="shared" si="20"/>
        <v/>
      </c>
      <c r="AB90" t="str">
        <f t="shared" si="21"/>
        <v/>
      </c>
      <c r="AC90" t="str">
        <f t="shared" si="22"/>
        <v/>
      </c>
      <c r="AD90" t="str">
        <f t="shared" si="23"/>
        <v/>
      </c>
      <c r="AE90" t="str">
        <f t="shared" si="24"/>
        <v/>
      </c>
      <c r="AF90" t="str">
        <f t="shared" si="25"/>
        <v/>
      </c>
      <c r="AG90" t="str">
        <f t="shared" si="26"/>
        <v/>
      </c>
      <c r="AH90" t="str">
        <f t="shared" si="27"/>
        <v>FAM_MASCULINA.put(0,33);</v>
      </c>
      <c r="AI90" t="str">
        <f t="shared" si="28"/>
        <v>WRK_MASCULINA.put(0,33);</v>
      </c>
      <c r="AJ90" t="str">
        <f t="shared" si="29"/>
        <v/>
      </c>
    </row>
    <row r="91" spans="1:36" x14ac:dyDescent="0.2">
      <c r="A91">
        <v>32</v>
      </c>
      <c r="B91" s="47"/>
      <c r="C91" s="58"/>
      <c r="D91" s="58"/>
      <c r="E91" s="58"/>
      <c r="F91" s="58"/>
      <c r="G91" s="58"/>
      <c r="H91" s="83">
        <v>0</v>
      </c>
      <c r="I91" s="83">
        <v>0</v>
      </c>
      <c r="J91" s="58"/>
      <c r="K91" s="58">
        <v>1</v>
      </c>
      <c r="L91" s="58"/>
      <c r="M91" s="83">
        <v>0</v>
      </c>
      <c r="N91" s="58"/>
      <c r="O91" s="58"/>
      <c r="P91" s="59"/>
      <c r="Q91">
        <v>32</v>
      </c>
      <c r="V91" t="str">
        <f t="shared" si="15"/>
        <v/>
      </c>
      <c r="W91" t="str">
        <f t="shared" si="16"/>
        <v/>
      </c>
      <c r="X91" t="str">
        <f t="shared" si="17"/>
        <v/>
      </c>
      <c r="Y91" t="str">
        <f t="shared" si="18"/>
        <v/>
      </c>
      <c r="Z91" t="str">
        <f t="shared" si="19"/>
        <v/>
      </c>
      <c r="AA91" t="str">
        <f t="shared" si="20"/>
        <v/>
      </c>
      <c r="AB91" t="str">
        <f t="shared" si="21"/>
        <v>ANG_MASCULINA.put(0,32);</v>
      </c>
      <c r="AC91" t="str">
        <f t="shared" si="22"/>
        <v>CYN_MASCULINA.put(0,32);</v>
      </c>
      <c r="AD91" t="str">
        <f t="shared" si="23"/>
        <v/>
      </c>
      <c r="AE91" t="str">
        <f t="shared" si="24"/>
        <v>TPA_MASCULINA.put(1,32);</v>
      </c>
      <c r="AF91" t="str">
        <f t="shared" si="25"/>
        <v/>
      </c>
      <c r="AG91" t="str">
        <f t="shared" si="26"/>
        <v>SOD_MASCULINA.put(0,32);</v>
      </c>
      <c r="AH91" t="str">
        <f t="shared" si="27"/>
        <v/>
      </c>
      <c r="AI91" t="str">
        <f t="shared" si="28"/>
        <v/>
      </c>
      <c r="AJ91" t="str">
        <f t="shared" si="29"/>
        <v/>
      </c>
    </row>
    <row r="92" spans="1:36" x14ac:dyDescent="0.2">
      <c r="A92">
        <v>31</v>
      </c>
      <c r="B92" s="47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9"/>
      <c r="Q92">
        <v>31</v>
      </c>
      <c r="V92" t="str">
        <f>IF(B92="","",_xlfn.CONCAT(B$95,$B$103,B92,$C$103,$A92,$D$103))</f>
        <v/>
      </c>
      <c r="W92" t="str">
        <f>IF(C92="","",_xlfn.CONCAT(C$95,$B$103,C92,$C$103,$A92,$D$103))</f>
        <v/>
      </c>
      <c r="X92" t="str">
        <f t="shared" si="17"/>
        <v/>
      </c>
      <c r="Y92" t="str">
        <f t="shared" si="18"/>
        <v/>
      </c>
      <c r="Z92" t="str">
        <f t="shared" si="19"/>
        <v/>
      </c>
      <c r="AA92" t="str">
        <f t="shared" si="20"/>
        <v/>
      </c>
      <c r="AB92" t="str">
        <f t="shared" si="21"/>
        <v/>
      </c>
      <c r="AC92" t="str">
        <f t="shared" si="22"/>
        <v/>
      </c>
      <c r="AD92" t="str">
        <f t="shared" si="23"/>
        <v/>
      </c>
      <c r="AE92" t="str">
        <f t="shared" si="24"/>
        <v/>
      </c>
      <c r="AF92" t="str">
        <f t="shared" si="25"/>
        <v/>
      </c>
      <c r="AG92" t="str">
        <f t="shared" si="26"/>
        <v/>
      </c>
      <c r="AH92" t="str">
        <f t="shared" si="27"/>
        <v/>
      </c>
      <c r="AI92" t="str">
        <f t="shared" si="28"/>
        <v/>
      </c>
      <c r="AJ92" t="str">
        <f t="shared" si="29"/>
        <v/>
      </c>
    </row>
    <row r="93" spans="1:36" x14ac:dyDescent="0.2">
      <c r="A93">
        <v>30</v>
      </c>
      <c r="B93" s="47"/>
      <c r="C93" s="58"/>
      <c r="D93" s="58"/>
      <c r="E93" s="58"/>
      <c r="F93" s="58"/>
      <c r="G93" s="58"/>
      <c r="H93" s="58"/>
      <c r="I93" s="58"/>
      <c r="J93" s="83">
        <v>0</v>
      </c>
      <c r="K93" s="83">
        <v>0</v>
      </c>
      <c r="L93" s="58"/>
      <c r="M93" s="58"/>
      <c r="N93" s="58"/>
      <c r="O93" s="58"/>
      <c r="P93" s="59"/>
      <c r="Q93">
        <v>30</v>
      </c>
      <c r="V93" t="str">
        <f>IF(B93="","",_xlfn.CONCAT($B$103,B93,$C$103,A93,$D$103))</f>
        <v/>
      </c>
    </row>
    <row r="94" spans="1:36" x14ac:dyDescent="0.2">
      <c r="B94" s="47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9"/>
    </row>
    <row r="95" spans="1:36" s="1" customFormat="1" ht="15" customHeight="1" x14ac:dyDescent="0.2">
      <c r="A95" s="62" t="s">
        <v>141</v>
      </c>
      <c r="B95" s="63" t="s">
        <v>29</v>
      </c>
      <c r="C95" s="62" t="s">
        <v>37</v>
      </c>
      <c r="D95" s="62" t="s">
        <v>45</v>
      </c>
      <c r="E95" s="62" t="s">
        <v>54</v>
      </c>
      <c r="F95" s="62" t="s">
        <v>62</v>
      </c>
      <c r="G95" s="62" t="s">
        <v>70</v>
      </c>
      <c r="H95" s="62" t="s">
        <v>76</v>
      </c>
      <c r="I95" s="62" t="s">
        <v>82</v>
      </c>
      <c r="J95" s="62" t="s">
        <v>87</v>
      </c>
      <c r="K95" s="62" t="s">
        <v>92</v>
      </c>
      <c r="L95" s="62" t="s">
        <v>97</v>
      </c>
      <c r="M95" s="62" t="s">
        <v>102</v>
      </c>
      <c r="N95" s="62" t="s">
        <v>107</v>
      </c>
      <c r="O95" s="62" t="s">
        <v>112</v>
      </c>
      <c r="P95" s="64" t="s">
        <v>116</v>
      </c>
      <c r="Q95" s="62" t="s">
        <v>141</v>
      </c>
    </row>
    <row r="103" spans="2:4" x14ac:dyDescent="0.2">
      <c r="B103" t="s">
        <v>187</v>
      </c>
      <c r="C103" t="s">
        <v>185</v>
      </c>
      <c r="D103" t="s">
        <v>186</v>
      </c>
    </row>
  </sheetData>
  <phoneticPr fontId="0" type="noConversion"/>
  <pageMargins left="0.75" right="0.75" top="1" bottom="1" header="0" footer="0"/>
  <pageSetup paperSize="9" scale="65" orientation="portrait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03"/>
  <sheetViews>
    <sheetView topLeftCell="A28" zoomScale="75" workbookViewId="0">
      <selection activeCell="V93" sqref="V93"/>
    </sheetView>
  </sheetViews>
  <sheetFormatPr baseColWidth="10" defaultColWidth="11.42578125" defaultRowHeight="12.75" x14ac:dyDescent="0.2"/>
  <cols>
    <col min="1" max="1" width="7.28515625" customWidth="1"/>
    <col min="2" max="16" width="6.7109375" customWidth="1"/>
    <col min="17" max="17" width="7.28515625" customWidth="1"/>
    <col min="18" max="18" width="8.7109375" customWidth="1"/>
    <col min="19" max="19" width="9.7109375" customWidth="1"/>
    <col min="20" max="20" width="8.140625" customWidth="1"/>
    <col min="22" max="22" width="26.42578125" bestFit="1" customWidth="1"/>
    <col min="23" max="25" width="25.85546875" bestFit="1" customWidth="1"/>
    <col min="26" max="26" width="26.28515625" bestFit="1" customWidth="1"/>
    <col min="27" max="27" width="25.28515625" bestFit="1" customWidth="1"/>
    <col min="28" max="28" width="25.85546875" bestFit="1" customWidth="1"/>
    <col min="29" max="30" width="26" bestFit="1" customWidth="1"/>
    <col min="31" max="31" width="25.42578125" bestFit="1" customWidth="1"/>
    <col min="32" max="32" width="25.7109375" bestFit="1" customWidth="1"/>
    <col min="33" max="33" width="26.28515625" bestFit="1" customWidth="1"/>
    <col min="34" max="34" width="25.7109375" bestFit="1" customWidth="1"/>
    <col min="35" max="35" width="26.85546875" bestFit="1" customWidth="1"/>
    <col min="36" max="36" width="26" bestFit="1" customWidth="1"/>
  </cols>
  <sheetData>
    <row r="1" spans="1:36" ht="16.5" customHeight="1" x14ac:dyDescent="0.2"/>
    <row r="2" spans="1:36" s="2" customFormat="1" ht="18" customHeight="1" x14ac:dyDescent="0.2">
      <c r="A2" s="52" t="s">
        <v>141</v>
      </c>
      <c r="B2" s="60" t="s">
        <v>29</v>
      </c>
      <c r="C2" s="52" t="s">
        <v>37</v>
      </c>
      <c r="D2" s="52" t="s">
        <v>45</v>
      </c>
      <c r="E2" s="52" t="s">
        <v>54</v>
      </c>
      <c r="F2" s="52" t="s">
        <v>62</v>
      </c>
      <c r="G2" s="52" t="s">
        <v>70</v>
      </c>
      <c r="H2" s="52" t="s">
        <v>76</v>
      </c>
      <c r="I2" s="52" t="s">
        <v>82</v>
      </c>
      <c r="J2" s="52" t="s">
        <v>87</v>
      </c>
      <c r="K2" s="52" t="s">
        <v>92</v>
      </c>
      <c r="L2" s="52" t="s">
        <v>97</v>
      </c>
      <c r="M2" s="52" t="s">
        <v>102</v>
      </c>
      <c r="N2" s="52" t="s">
        <v>107</v>
      </c>
      <c r="O2" s="52" t="s">
        <v>112</v>
      </c>
      <c r="P2" s="61" t="s">
        <v>116</v>
      </c>
      <c r="Q2" s="52" t="s">
        <v>141</v>
      </c>
    </row>
    <row r="3" spans="1:36" x14ac:dyDescent="0.2">
      <c r="A3">
        <v>120</v>
      </c>
      <c r="B3" s="4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9"/>
      <c r="Q3">
        <v>120</v>
      </c>
      <c r="V3" t="str">
        <f t="shared" ref="V3:V66" si="0">IF(B3="","",_xlfn.CONCAT(B$95,$B$103,B3,$C$103,$A3,$D$103))</f>
        <v/>
      </c>
      <c r="W3" t="str">
        <f t="shared" ref="W3:W66" si="1">IF(C3="","",_xlfn.CONCAT(C$95,$B$103,C3,$C$103,$A3,$D$103))</f>
        <v/>
      </c>
      <c r="X3" t="str">
        <f t="shared" ref="X3:X66" si="2">IF(D3="","",_xlfn.CONCAT(D$95,$B$103,D3,$C$103,$A3,$D$103))</f>
        <v/>
      </c>
      <c r="Y3" t="str">
        <f t="shared" ref="Y3:Y66" si="3">IF(E3="","",_xlfn.CONCAT(E$95,$B$103,E3,$C$103,$A3,$D$103))</f>
        <v/>
      </c>
      <c r="Z3" t="str">
        <f t="shared" ref="Z3:Z66" si="4">IF(F3="","",_xlfn.CONCAT(F$95,$B$103,F3,$C$103,$A3,$D$103))</f>
        <v/>
      </c>
      <c r="AA3" t="str">
        <f t="shared" ref="AA3:AA66" si="5">IF(G3="","",_xlfn.CONCAT(G$95,$B$103,G3,$C$103,$A3,$D$103))</f>
        <v/>
      </c>
      <c r="AB3" t="str">
        <f t="shared" ref="AB3:AB66" si="6">IF(H3="","",_xlfn.CONCAT(H$95,$B$103,H3,$C$103,$A3,$D$103))</f>
        <v/>
      </c>
      <c r="AC3" t="str">
        <f t="shared" ref="AC3:AC66" si="7">IF(I3="","",_xlfn.CONCAT(I$95,$B$103,I3,$C$103,$A3,$D$103))</f>
        <v/>
      </c>
      <c r="AD3" t="str">
        <f t="shared" ref="AD3:AD66" si="8">IF(J3="","",_xlfn.CONCAT(J$95,$B$103,J3,$C$103,$A3,$D$103))</f>
        <v/>
      </c>
      <c r="AE3" t="str">
        <f t="shared" ref="AE3:AE66" si="9">IF(K3="","",_xlfn.CONCAT(K$95,$B$103,K3,$C$103,$A3,$D$103))</f>
        <v/>
      </c>
      <c r="AF3" t="str">
        <f t="shared" ref="AF3:AF66" si="10">IF(L3="","",_xlfn.CONCAT(L$95,$B$103,L3,$C$103,$A3,$D$103))</f>
        <v/>
      </c>
      <c r="AG3" t="str">
        <f t="shared" ref="AG3:AG66" si="11">IF(M3="","",_xlfn.CONCAT(M$95,$B$103,M3,$C$103,$A3,$D$103))</f>
        <v/>
      </c>
      <c r="AH3" t="str">
        <f t="shared" ref="AH3:AH66" si="12">IF(N3="","",_xlfn.CONCAT(N$95,$B$103,N3,$C$103,$A3,$D$103))</f>
        <v/>
      </c>
      <c r="AI3" t="str">
        <f t="shared" ref="AI3:AI66" si="13">IF(O3="","",_xlfn.CONCAT(O$95,$B$103,O3,$C$103,$A3,$D$103))</f>
        <v/>
      </c>
      <c r="AJ3" t="str">
        <f t="shared" ref="AJ3:AJ66" si="14">IF(P3="","",_xlfn.CONCAT(P$95,$B$103,P3,$C$103,$A3,$D$103))</f>
        <v/>
      </c>
    </row>
    <row r="4" spans="1:36" x14ac:dyDescent="0.2">
      <c r="A4">
        <v>119</v>
      </c>
      <c r="B4" s="4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9"/>
      <c r="Q4">
        <v>119</v>
      </c>
      <c r="V4" t="str">
        <f t="shared" si="0"/>
        <v/>
      </c>
      <c r="W4" t="str">
        <f t="shared" si="1"/>
        <v/>
      </c>
      <c r="X4" t="str">
        <f t="shared" si="2"/>
        <v/>
      </c>
      <c r="Y4" t="str">
        <f t="shared" si="3"/>
        <v/>
      </c>
      <c r="Z4" t="str">
        <f t="shared" si="4"/>
        <v/>
      </c>
      <c r="AA4" t="str">
        <f t="shared" si="5"/>
        <v/>
      </c>
      <c r="AB4" t="str">
        <f t="shared" si="6"/>
        <v/>
      </c>
      <c r="AC4" t="str">
        <f t="shared" si="7"/>
        <v/>
      </c>
      <c r="AD4" t="str">
        <f t="shared" si="8"/>
        <v/>
      </c>
      <c r="AE4" t="str">
        <f t="shared" si="9"/>
        <v/>
      </c>
      <c r="AF4" t="str">
        <f t="shared" si="10"/>
        <v/>
      </c>
      <c r="AG4" t="str">
        <f t="shared" si="11"/>
        <v/>
      </c>
      <c r="AH4" t="str">
        <f t="shared" si="12"/>
        <v/>
      </c>
      <c r="AI4" t="str">
        <f t="shared" si="13"/>
        <v/>
      </c>
      <c r="AJ4" t="str">
        <f t="shared" si="14"/>
        <v/>
      </c>
    </row>
    <row r="5" spans="1:36" x14ac:dyDescent="0.2">
      <c r="A5">
        <v>118</v>
      </c>
      <c r="B5" s="4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9"/>
      <c r="Q5">
        <v>118</v>
      </c>
      <c r="S5" s="89" t="s">
        <v>29</v>
      </c>
      <c r="T5">
        <f>+'puntajes brutos - T'!H8</f>
        <v>55</v>
      </c>
      <c r="V5" t="str">
        <f t="shared" si="0"/>
        <v/>
      </c>
      <c r="W5" t="str">
        <f t="shared" si="1"/>
        <v/>
      </c>
      <c r="X5" t="str">
        <f t="shared" si="2"/>
        <v/>
      </c>
      <c r="Y5" t="str">
        <f t="shared" si="3"/>
        <v/>
      </c>
      <c r="Z5" t="str">
        <f t="shared" si="4"/>
        <v/>
      </c>
      <c r="AA5" t="str">
        <f t="shared" si="5"/>
        <v/>
      </c>
      <c r="AB5" t="str">
        <f t="shared" si="6"/>
        <v/>
      </c>
      <c r="AC5" t="str">
        <f t="shared" si="7"/>
        <v/>
      </c>
      <c r="AD5" t="str">
        <f t="shared" si="8"/>
        <v/>
      </c>
      <c r="AE5" t="str">
        <f t="shared" si="9"/>
        <v/>
      </c>
      <c r="AF5" t="str">
        <f t="shared" si="10"/>
        <v/>
      </c>
      <c r="AG5" t="str">
        <f t="shared" si="11"/>
        <v/>
      </c>
      <c r="AH5" t="str">
        <f t="shared" si="12"/>
        <v/>
      </c>
      <c r="AI5" t="str">
        <f t="shared" si="13"/>
        <v/>
      </c>
      <c r="AJ5" t="str">
        <f t="shared" si="14"/>
        <v/>
      </c>
    </row>
    <row r="6" spans="1:36" x14ac:dyDescent="0.2">
      <c r="A6">
        <v>117</v>
      </c>
      <c r="B6" s="4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  <c r="Q6">
        <v>117</v>
      </c>
      <c r="S6" s="89" t="s">
        <v>37</v>
      </c>
      <c r="T6">
        <f>+'puntajes brutos - T'!H9</f>
        <v>75</v>
      </c>
      <c r="V6" t="str">
        <f t="shared" si="0"/>
        <v/>
      </c>
      <c r="W6" t="str">
        <f t="shared" si="1"/>
        <v/>
      </c>
      <c r="X6" t="str">
        <f t="shared" si="2"/>
        <v/>
      </c>
      <c r="Y6" t="str">
        <f t="shared" si="3"/>
        <v/>
      </c>
      <c r="Z6" t="str">
        <f t="shared" si="4"/>
        <v/>
      </c>
      <c r="AA6" t="str">
        <f t="shared" si="5"/>
        <v/>
      </c>
      <c r="AB6" t="str">
        <f t="shared" si="6"/>
        <v/>
      </c>
      <c r="AC6" t="str">
        <f t="shared" si="7"/>
        <v/>
      </c>
      <c r="AD6" t="str">
        <f t="shared" si="8"/>
        <v/>
      </c>
      <c r="AE6" t="str">
        <f t="shared" si="9"/>
        <v/>
      </c>
      <c r="AF6" t="str">
        <f t="shared" si="10"/>
        <v/>
      </c>
      <c r="AG6" t="str">
        <f t="shared" si="11"/>
        <v/>
      </c>
      <c r="AH6" t="str">
        <f t="shared" si="12"/>
        <v/>
      </c>
      <c r="AI6" t="str">
        <f t="shared" si="13"/>
        <v/>
      </c>
      <c r="AJ6" t="str">
        <f t="shared" si="14"/>
        <v/>
      </c>
    </row>
    <row r="7" spans="1:36" x14ac:dyDescent="0.2">
      <c r="A7">
        <v>116</v>
      </c>
      <c r="B7" s="47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  <c r="Q7">
        <v>116</v>
      </c>
      <c r="S7" s="89" t="s">
        <v>45</v>
      </c>
      <c r="T7">
        <f>+'puntajes brutos - T'!H10</f>
        <v>50</v>
      </c>
      <c r="V7" t="str">
        <f t="shared" si="0"/>
        <v/>
      </c>
      <c r="W7" t="str">
        <f t="shared" si="1"/>
        <v/>
      </c>
      <c r="X7" t="str">
        <f t="shared" si="2"/>
        <v/>
      </c>
      <c r="Y7" t="str">
        <f t="shared" si="3"/>
        <v/>
      </c>
      <c r="Z7" t="str">
        <f t="shared" si="4"/>
        <v/>
      </c>
      <c r="AA7" t="str">
        <f t="shared" si="5"/>
        <v/>
      </c>
      <c r="AB7" t="str">
        <f t="shared" si="6"/>
        <v/>
      </c>
      <c r="AC7" t="str">
        <f t="shared" si="7"/>
        <v/>
      </c>
      <c r="AD7" t="str">
        <f t="shared" si="8"/>
        <v/>
      </c>
      <c r="AE7" t="str">
        <f t="shared" si="9"/>
        <v/>
      </c>
      <c r="AF7" t="str">
        <f t="shared" si="10"/>
        <v/>
      </c>
      <c r="AG7" t="str">
        <f t="shared" si="11"/>
        <v/>
      </c>
      <c r="AH7" t="str">
        <f t="shared" si="12"/>
        <v/>
      </c>
      <c r="AI7" t="str">
        <f t="shared" si="13"/>
        <v/>
      </c>
      <c r="AJ7" t="str">
        <f t="shared" si="14"/>
        <v/>
      </c>
    </row>
    <row r="8" spans="1:36" x14ac:dyDescent="0.2">
      <c r="A8">
        <v>115</v>
      </c>
      <c r="B8" s="47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9"/>
      <c r="Q8">
        <v>115</v>
      </c>
      <c r="S8" s="89" t="s">
        <v>54</v>
      </c>
      <c r="T8">
        <f>+'puntajes brutos - T'!H11</f>
        <v>45</v>
      </c>
      <c r="V8" t="str">
        <f t="shared" si="0"/>
        <v/>
      </c>
      <c r="W8" t="str">
        <f t="shared" si="1"/>
        <v/>
      </c>
      <c r="X8" t="str">
        <f t="shared" si="2"/>
        <v/>
      </c>
      <c r="Y8" t="str">
        <f t="shared" si="3"/>
        <v/>
      </c>
      <c r="Z8" t="str">
        <f t="shared" si="4"/>
        <v/>
      </c>
      <c r="AA8" t="str">
        <f t="shared" si="5"/>
        <v/>
      </c>
      <c r="AB8" t="str">
        <f t="shared" si="6"/>
        <v/>
      </c>
      <c r="AC8" t="str">
        <f t="shared" si="7"/>
        <v/>
      </c>
      <c r="AD8" t="str">
        <f t="shared" si="8"/>
        <v/>
      </c>
      <c r="AE8" t="str">
        <f t="shared" si="9"/>
        <v/>
      </c>
      <c r="AF8" t="str">
        <f t="shared" si="10"/>
        <v/>
      </c>
      <c r="AG8" t="str">
        <f t="shared" si="11"/>
        <v/>
      </c>
      <c r="AH8" t="str">
        <f t="shared" si="12"/>
        <v/>
      </c>
      <c r="AI8" t="str">
        <f t="shared" si="13"/>
        <v/>
      </c>
      <c r="AJ8" t="str">
        <f t="shared" si="14"/>
        <v/>
      </c>
    </row>
    <row r="9" spans="1:36" x14ac:dyDescent="0.2">
      <c r="A9">
        <v>114</v>
      </c>
      <c r="B9" s="47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9"/>
      <c r="Q9">
        <v>114</v>
      </c>
      <c r="S9" s="89" t="s">
        <v>62</v>
      </c>
      <c r="T9">
        <f>+'puntajes brutos - T'!H12</f>
        <v>40</v>
      </c>
      <c r="V9" t="str">
        <f t="shared" si="0"/>
        <v/>
      </c>
      <c r="W9" t="str">
        <f t="shared" si="1"/>
        <v/>
      </c>
      <c r="X9" t="str">
        <f t="shared" si="2"/>
        <v/>
      </c>
      <c r="Y9" t="str">
        <f t="shared" si="3"/>
        <v/>
      </c>
      <c r="Z9" t="str">
        <f t="shared" si="4"/>
        <v/>
      </c>
      <c r="AA9" t="str">
        <f t="shared" si="5"/>
        <v/>
      </c>
      <c r="AB9" t="str">
        <f t="shared" si="6"/>
        <v/>
      </c>
      <c r="AC9" t="str">
        <f t="shared" si="7"/>
        <v/>
      </c>
      <c r="AD9" t="str">
        <f t="shared" si="8"/>
        <v/>
      </c>
      <c r="AE9" t="str">
        <f t="shared" si="9"/>
        <v/>
      </c>
      <c r="AF9" t="str">
        <f t="shared" si="10"/>
        <v/>
      </c>
      <c r="AG9" t="str">
        <f t="shared" si="11"/>
        <v/>
      </c>
      <c r="AH9" t="str">
        <f t="shared" si="12"/>
        <v/>
      </c>
      <c r="AI9" t="str">
        <f t="shared" si="13"/>
        <v/>
      </c>
      <c r="AJ9" t="str">
        <f t="shared" si="14"/>
        <v/>
      </c>
    </row>
    <row r="10" spans="1:36" x14ac:dyDescent="0.2">
      <c r="A10">
        <v>113</v>
      </c>
      <c r="B10" s="47"/>
      <c r="C10" s="58"/>
      <c r="D10" s="58"/>
      <c r="E10" s="58"/>
      <c r="F10" s="58"/>
      <c r="G10" s="58">
        <v>23</v>
      </c>
      <c r="H10" s="58"/>
      <c r="I10" s="58"/>
      <c r="J10" s="58"/>
      <c r="K10" s="58"/>
      <c r="L10" s="58"/>
      <c r="M10" s="58"/>
      <c r="N10" s="58"/>
      <c r="O10" s="58"/>
      <c r="P10" s="59"/>
      <c r="Q10">
        <v>113</v>
      </c>
      <c r="S10" s="89" t="s">
        <v>70</v>
      </c>
      <c r="T10">
        <f>+'puntajes brutos - T'!H13</f>
        <v>47</v>
      </c>
      <c r="V10" t="str">
        <f t="shared" si="0"/>
        <v/>
      </c>
      <c r="W10" t="str">
        <f t="shared" si="1"/>
        <v/>
      </c>
      <c r="X10" t="str">
        <f t="shared" si="2"/>
        <v/>
      </c>
      <c r="Y10" t="str">
        <f t="shared" si="3"/>
        <v/>
      </c>
      <c r="Z10" t="str">
        <f t="shared" si="4"/>
        <v/>
      </c>
      <c r="AA10" t="str">
        <f t="shared" si="5"/>
        <v>BIZ_FEMENINA.put(23,113);</v>
      </c>
      <c r="AB10" t="str">
        <f t="shared" si="6"/>
        <v/>
      </c>
      <c r="AC10" t="str">
        <f t="shared" si="7"/>
        <v/>
      </c>
      <c r="AD10" t="str">
        <f t="shared" si="8"/>
        <v/>
      </c>
      <c r="AE10" t="str">
        <f t="shared" si="9"/>
        <v/>
      </c>
      <c r="AF10" t="str">
        <f t="shared" si="10"/>
        <v/>
      </c>
      <c r="AG10" t="str">
        <f t="shared" si="11"/>
        <v/>
      </c>
      <c r="AH10" t="str">
        <f t="shared" si="12"/>
        <v/>
      </c>
      <c r="AI10" t="str">
        <f t="shared" si="13"/>
        <v/>
      </c>
      <c r="AJ10" t="str">
        <f t="shared" si="14"/>
        <v/>
      </c>
    </row>
    <row r="11" spans="1:36" x14ac:dyDescent="0.2">
      <c r="A11">
        <v>112</v>
      </c>
      <c r="B11" s="4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9"/>
      <c r="Q11">
        <v>112</v>
      </c>
      <c r="S11" s="89" t="s">
        <v>76</v>
      </c>
      <c r="T11">
        <f>+'puntajes brutos - T'!H14</f>
        <v>53</v>
      </c>
      <c r="V11" t="str">
        <f t="shared" si="0"/>
        <v/>
      </c>
      <c r="W11" t="str">
        <f t="shared" si="1"/>
        <v/>
      </c>
      <c r="X11" t="str">
        <f t="shared" si="2"/>
        <v/>
      </c>
      <c r="Y11" t="str">
        <f t="shared" si="3"/>
        <v/>
      </c>
      <c r="Z11" t="str">
        <f t="shared" si="4"/>
        <v/>
      </c>
      <c r="AA11" t="str">
        <f t="shared" si="5"/>
        <v/>
      </c>
      <c r="AB11" t="str">
        <f t="shared" si="6"/>
        <v/>
      </c>
      <c r="AC11" t="str">
        <f t="shared" si="7"/>
        <v/>
      </c>
      <c r="AD11" t="str">
        <f t="shared" si="8"/>
        <v/>
      </c>
      <c r="AE11" t="str">
        <f t="shared" si="9"/>
        <v/>
      </c>
      <c r="AF11" t="str">
        <f t="shared" si="10"/>
        <v/>
      </c>
      <c r="AG11" t="str">
        <f t="shared" si="11"/>
        <v/>
      </c>
      <c r="AH11" t="str">
        <f t="shared" si="12"/>
        <v/>
      </c>
      <c r="AI11" t="str">
        <f t="shared" si="13"/>
        <v/>
      </c>
      <c r="AJ11" t="str">
        <f t="shared" si="14"/>
        <v/>
      </c>
    </row>
    <row r="12" spans="1:36" x14ac:dyDescent="0.2">
      <c r="A12">
        <v>111</v>
      </c>
      <c r="B12" s="47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  <c r="Q12">
        <v>111</v>
      </c>
      <c r="S12" s="89" t="s">
        <v>82</v>
      </c>
      <c r="T12">
        <f>+'puntajes brutos - T'!H15</f>
        <v>42</v>
      </c>
      <c r="V12" t="str">
        <f t="shared" si="0"/>
        <v/>
      </c>
      <c r="W12" t="str">
        <f t="shared" si="1"/>
        <v/>
      </c>
      <c r="X12" t="str">
        <f t="shared" si="2"/>
        <v/>
      </c>
      <c r="Y12" t="str">
        <f t="shared" si="3"/>
        <v/>
      </c>
      <c r="Z12" t="str">
        <f t="shared" si="4"/>
        <v/>
      </c>
      <c r="AA12" t="str">
        <f t="shared" si="5"/>
        <v/>
      </c>
      <c r="AB12" t="str">
        <f t="shared" si="6"/>
        <v/>
      </c>
      <c r="AC12" t="str">
        <f t="shared" si="7"/>
        <v/>
      </c>
      <c r="AD12" t="str">
        <f t="shared" si="8"/>
        <v/>
      </c>
      <c r="AE12" t="str">
        <f t="shared" si="9"/>
        <v/>
      </c>
      <c r="AF12" t="str">
        <f t="shared" si="10"/>
        <v/>
      </c>
      <c r="AG12" t="str">
        <f t="shared" si="11"/>
        <v/>
      </c>
      <c r="AH12" t="str">
        <f t="shared" si="12"/>
        <v/>
      </c>
      <c r="AI12" t="str">
        <f t="shared" si="13"/>
        <v/>
      </c>
      <c r="AJ12" t="str">
        <f t="shared" si="14"/>
        <v/>
      </c>
    </row>
    <row r="13" spans="1:36" x14ac:dyDescent="0.2">
      <c r="A13">
        <v>110</v>
      </c>
      <c r="B13" s="47"/>
      <c r="C13" s="58"/>
      <c r="D13" s="58"/>
      <c r="E13" s="58"/>
      <c r="F13" s="58"/>
      <c r="G13" s="58">
        <v>22</v>
      </c>
      <c r="H13" s="58"/>
      <c r="I13" s="58"/>
      <c r="J13" s="58"/>
      <c r="K13" s="58"/>
      <c r="L13" s="58"/>
      <c r="M13" s="58"/>
      <c r="N13" s="58"/>
      <c r="O13" s="58"/>
      <c r="P13" s="59"/>
      <c r="Q13">
        <v>110</v>
      </c>
      <c r="S13" s="89" t="s">
        <v>87</v>
      </c>
      <c r="T13">
        <f>+'puntajes brutos - T'!H16</f>
        <v>47</v>
      </c>
      <c r="V13" t="str">
        <f t="shared" si="0"/>
        <v/>
      </c>
      <c r="W13" t="str">
        <f t="shared" si="1"/>
        <v/>
      </c>
      <c r="X13" t="str">
        <f t="shared" si="2"/>
        <v/>
      </c>
      <c r="Y13" t="str">
        <f t="shared" si="3"/>
        <v/>
      </c>
      <c r="Z13" t="str">
        <f t="shared" si="4"/>
        <v/>
      </c>
      <c r="AA13" t="str">
        <f t="shared" si="5"/>
        <v>BIZ_FEMENINA.put(22,110);</v>
      </c>
      <c r="AB13" t="str">
        <f t="shared" si="6"/>
        <v/>
      </c>
      <c r="AC13" t="str">
        <f t="shared" si="7"/>
        <v/>
      </c>
      <c r="AD13" t="str">
        <f t="shared" si="8"/>
        <v/>
      </c>
      <c r="AE13" t="str">
        <f t="shared" si="9"/>
        <v/>
      </c>
      <c r="AF13" t="str">
        <f t="shared" si="10"/>
        <v/>
      </c>
      <c r="AG13" t="str">
        <f t="shared" si="11"/>
        <v/>
      </c>
      <c r="AH13" t="str">
        <f t="shared" si="12"/>
        <v/>
      </c>
      <c r="AI13" t="str">
        <f t="shared" si="13"/>
        <v/>
      </c>
      <c r="AJ13" t="str">
        <f t="shared" si="14"/>
        <v/>
      </c>
    </row>
    <row r="14" spans="1:36" x14ac:dyDescent="0.2">
      <c r="A14">
        <v>109</v>
      </c>
      <c r="B14" s="4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>
        <v>109</v>
      </c>
      <c r="S14" s="89" t="s">
        <v>92</v>
      </c>
      <c r="T14">
        <f>+'puntajes brutos - T'!H17</f>
        <v>64</v>
      </c>
      <c r="V14" t="str">
        <f t="shared" si="0"/>
        <v/>
      </c>
      <c r="W14" t="str">
        <f t="shared" si="1"/>
        <v/>
      </c>
      <c r="X14" t="str">
        <f t="shared" si="2"/>
        <v/>
      </c>
      <c r="Y14" t="str">
        <f t="shared" si="3"/>
        <v/>
      </c>
      <c r="Z14" t="str">
        <f t="shared" si="4"/>
        <v/>
      </c>
      <c r="AA14" t="str">
        <f t="shared" si="5"/>
        <v/>
      </c>
      <c r="AB14" t="str">
        <f t="shared" si="6"/>
        <v/>
      </c>
      <c r="AC14" t="str">
        <f t="shared" si="7"/>
        <v/>
      </c>
      <c r="AD14" t="str">
        <f t="shared" si="8"/>
        <v/>
      </c>
      <c r="AE14" t="str">
        <f t="shared" si="9"/>
        <v/>
      </c>
      <c r="AF14" t="str">
        <f t="shared" si="10"/>
        <v/>
      </c>
      <c r="AG14" t="str">
        <f t="shared" si="11"/>
        <v/>
      </c>
      <c r="AH14" t="str">
        <f t="shared" si="12"/>
        <v/>
      </c>
      <c r="AI14" t="str">
        <f t="shared" si="13"/>
        <v/>
      </c>
      <c r="AJ14" t="str">
        <f t="shared" si="14"/>
        <v/>
      </c>
    </row>
    <row r="15" spans="1:36" x14ac:dyDescent="0.2">
      <c r="A15">
        <v>108</v>
      </c>
      <c r="B15" s="47"/>
      <c r="C15" s="58"/>
      <c r="D15" s="58"/>
      <c r="E15" s="58"/>
      <c r="F15" s="58"/>
      <c r="G15" s="58">
        <v>21</v>
      </c>
      <c r="H15" s="58"/>
      <c r="I15" s="58"/>
      <c r="J15" s="58"/>
      <c r="K15" s="58"/>
      <c r="L15" s="58"/>
      <c r="M15" s="58"/>
      <c r="N15" s="58"/>
      <c r="O15" s="58"/>
      <c r="P15" s="59"/>
      <c r="Q15">
        <v>108</v>
      </c>
      <c r="S15" s="89" t="s">
        <v>97</v>
      </c>
      <c r="T15">
        <f>+'puntajes brutos - T'!H18</f>
        <v>49</v>
      </c>
      <c r="V15" t="str">
        <f t="shared" si="0"/>
        <v/>
      </c>
      <c r="W15" t="str">
        <f t="shared" si="1"/>
        <v/>
      </c>
      <c r="X15" t="str">
        <f t="shared" si="2"/>
        <v/>
      </c>
      <c r="Y15" t="str">
        <f t="shared" si="3"/>
        <v/>
      </c>
      <c r="Z15" t="str">
        <f t="shared" si="4"/>
        <v/>
      </c>
      <c r="AA15" t="str">
        <f t="shared" si="5"/>
        <v>BIZ_FEMENINA.put(21,108);</v>
      </c>
      <c r="AB15" t="str">
        <f t="shared" si="6"/>
        <v/>
      </c>
      <c r="AC15" t="str">
        <f t="shared" si="7"/>
        <v/>
      </c>
      <c r="AD15" t="str">
        <f t="shared" si="8"/>
        <v/>
      </c>
      <c r="AE15" t="str">
        <f t="shared" si="9"/>
        <v/>
      </c>
      <c r="AF15" t="str">
        <f t="shared" si="10"/>
        <v/>
      </c>
      <c r="AG15" t="str">
        <f t="shared" si="11"/>
        <v/>
      </c>
      <c r="AH15" t="str">
        <f t="shared" si="12"/>
        <v/>
      </c>
      <c r="AI15" t="str">
        <f t="shared" si="13"/>
        <v/>
      </c>
      <c r="AJ15" t="str">
        <f t="shared" si="14"/>
        <v/>
      </c>
    </row>
    <row r="16" spans="1:36" x14ac:dyDescent="0.2">
      <c r="A16">
        <v>107</v>
      </c>
      <c r="B16" s="47"/>
      <c r="C16" s="58"/>
      <c r="D16" s="58"/>
      <c r="E16" s="58"/>
      <c r="F16" s="58">
        <v>36</v>
      </c>
      <c r="G16" s="58"/>
      <c r="H16" s="58"/>
      <c r="I16" s="58"/>
      <c r="J16" s="58"/>
      <c r="K16" s="58"/>
      <c r="L16" s="58"/>
      <c r="M16" s="58"/>
      <c r="N16" s="58"/>
      <c r="O16" s="58"/>
      <c r="P16" s="59"/>
      <c r="Q16">
        <v>107</v>
      </c>
      <c r="S16" s="89" t="s">
        <v>102</v>
      </c>
      <c r="T16">
        <f>+'puntajes brutos - T'!H19</f>
        <v>49</v>
      </c>
      <c r="V16" t="str">
        <f t="shared" si="0"/>
        <v/>
      </c>
      <c r="W16" t="str">
        <f t="shared" si="1"/>
        <v/>
      </c>
      <c r="X16" t="str">
        <f t="shared" si="2"/>
        <v/>
      </c>
      <c r="Y16" t="str">
        <f t="shared" si="3"/>
        <v/>
      </c>
      <c r="Z16" t="str">
        <f t="shared" si="4"/>
        <v>HEA_FEMENINA.put(36,107);</v>
      </c>
      <c r="AA16" t="str">
        <f t="shared" si="5"/>
        <v/>
      </c>
      <c r="AB16" t="str">
        <f t="shared" si="6"/>
        <v/>
      </c>
      <c r="AC16" t="str">
        <f t="shared" si="7"/>
        <v/>
      </c>
      <c r="AD16" t="str">
        <f t="shared" si="8"/>
        <v/>
      </c>
      <c r="AE16" t="str">
        <f t="shared" si="9"/>
        <v/>
      </c>
      <c r="AF16" t="str">
        <f t="shared" si="10"/>
        <v/>
      </c>
      <c r="AG16" t="str">
        <f t="shared" si="11"/>
        <v/>
      </c>
      <c r="AH16" t="str">
        <f t="shared" si="12"/>
        <v/>
      </c>
      <c r="AI16" t="str">
        <f t="shared" si="13"/>
        <v/>
      </c>
      <c r="AJ16" t="str">
        <f t="shared" si="14"/>
        <v/>
      </c>
    </row>
    <row r="17" spans="1:36" x14ac:dyDescent="0.2">
      <c r="A17">
        <v>106</v>
      </c>
      <c r="B17" s="47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  <c r="Q17">
        <v>106</v>
      </c>
      <c r="S17" s="89" t="s">
        <v>107</v>
      </c>
      <c r="T17">
        <f>+'puntajes brutos - T'!H20</f>
        <v>45</v>
      </c>
      <c r="V17" t="str">
        <f t="shared" si="0"/>
        <v/>
      </c>
      <c r="W17" t="str">
        <f t="shared" si="1"/>
        <v/>
      </c>
      <c r="X17" t="str">
        <f t="shared" si="2"/>
        <v/>
      </c>
      <c r="Y17" t="str">
        <f t="shared" si="3"/>
        <v/>
      </c>
      <c r="Z17" t="str">
        <f t="shared" si="4"/>
        <v/>
      </c>
      <c r="AA17" t="str">
        <f t="shared" si="5"/>
        <v/>
      </c>
      <c r="AB17" t="str">
        <f t="shared" si="6"/>
        <v/>
      </c>
      <c r="AC17" t="str">
        <f t="shared" si="7"/>
        <v/>
      </c>
      <c r="AD17" t="str">
        <f t="shared" si="8"/>
        <v/>
      </c>
      <c r="AE17" t="str">
        <f t="shared" si="9"/>
        <v/>
      </c>
      <c r="AF17" t="str">
        <f t="shared" si="10"/>
        <v/>
      </c>
      <c r="AG17" t="str">
        <f t="shared" si="11"/>
        <v/>
      </c>
      <c r="AH17" t="str">
        <f t="shared" si="12"/>
        <v/>
      </c>
      <c r="AI17" t="str">
        <f t="shared" si="13"/>
        <v/>
      </c>
      <c r="AJ17" t="str">
        <f t="shared" si="14"/>
        <v/>
      </c>
    </row>
    <row r="18" spans="1:36" x14ac:dyDescent="0.2">
      <c r="A18">
        <v>105</v>
      </c>
      <c r="B18" s="47"/>
      <c r="C18" s="58"/>
      <c r="D18" s="58"/>
      <c r="E18" s="58"/>
      <c r="F18" s="83">
        <v>35</v>
      </c>
      <c r="G18" s="83">
        <v>20</v>
      </c>
      <c r="H18" s="58"/>
      <c r="I18" s="58"/>
      <c r="J18" s="58"/>
      <c r="K18" s="58"/>
      <c r="L18" s="58"/>
      <c r="M18" s="58"/>
      <c r="N18" s="58"/>
      <c r="O18" s="58"/>
      <c r="P18" s="59"/>
      <c r="Q18">
        <v>105</v>
      </c>
      <c r="S18" s="89" t="s">
        <v>112</v>
      </c>
      <c r="T18">
        <f>+'puntajes brutos - T'!H21</f>
        <v>43</v>
      </c>
      <c r="V18" t="str">
        <f t="shared" si="0"/>
        <v/>
      </c>
      <c r="W18" t="str">
        <f t="shared" si="1"/>
        <v/>
      </c>
      <c r="X18" t="str">
        <f t="shared" si="2"/>
        <v/>
      </c>
      <c r="Y18" t="str">
        <f t="shared" si="3"/>
        <v/>
      </c>
      <c r="Z18" t="str">
        <f t="shared" si="4"/>
        <v>HEA_FEMENINA.put(35,105);</v>
      </c>
      <c r="AA18" t="str">
        <f t="shared" si="5"/>
        <v>BIZ_FEMENINA.put(20,105);</v>
      </c>
      <c r="AB18" t="str">
        <f t="shared" si="6"/>
        <v/>
      </c>
      <c r="AC18" t="str">
        <f t="shared" si="7"/>
        <v/>
      </c>
      <c r="AD18" t="str">
        <f t="shared" si="8"/>
        <v/>
      </c>
      <c r="AE18" t="str">
        <f t="shared" si="9"/>
        <v/>
      </c>
      <c r="AF18" t="str">
        <f t="shared" si="10"/>
        <v/>
      </c>
      <c r="AG18" t="str">
        <f t="shared" si="11"/>
        <v/>
      </c>
      <c r="AH18" t="str">
        <f t="shared" si="12"/>
        <v/>
      </c>
      <c r="AI18" t="str">
        <f t="shared" si="13"/>
        <v/>
      </c>
      <c r="AJ18" t="str">
        <f t="shared" si="14"/>
        <v/>
      </c>
    </row>
    <row r="19" spans="1:36" x14ac:dyDescent="0.2">
      <c r="A19">
        <v>104</v>
      </c>
      <c r="B19" s="4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9"/>
      <c r="Q19">
        <v>104</v>
      </c>
      <c r="S19" s="89" t="s">
        <v>116</v>
      </c>
      <c r="T19">
        <f>+'puntajes brutos - T'!H22</f>
        <v>43</v>
      </c>
      <c r="V19" t="str">
        <f t="shared" si="0"/>
        <v/>
      </c>
      <c r="W19" t="str">
        <f t="shared" si="1"/>
        <v/>
      </c>
      <c r="X19" t="str">
        <f t="shared" si="2"/>
        <v/>
      </c>
      <c r="Y19" t="str">
        <f t="shared" si="3"/>
        <v/>
      </c>
      <c r="Z19" t="str">
        <f t="shared" si="4"/>
        <v/>
      </c>
      <c r="AA19" t="str">
        <f t="shared" si="5"/>
        <v/>
      </c>
      <c r="AB19" t="str">
        <f t="shared" si="6"/>
        <v/>
      </c>
      <c r="AC19" t="str">
        <f t="shared" si="7"/>
        <v/>
      </c>
      <c r="AD19" t="str">
        <f t="shared" si="8"/>
        <v/>
      </c>
      <c r="AE19" t="str">
        <f t="shared" si="9"/>
        <v/>
      </c>
      <c r="AF19" t="str">
        <f t="shared" si="10"/>
        <v/>
      </c>
      <c r="AG19" t="str">
        <f t="shared" si="11"/>
        <v/>
      </c>
      <c r="AH19" t="str">
        <f t="shared" si="12"/>
        <v/>
      </c>
      <c r="AI19" t="str">
        <f t="shared" si="13"/>
        <v/>
      </c>
      <c r="AJ19" t="str">
        <f t="shared" si="14"/>
        <v/>
      </c>
    </row>
    <row r="20" spans="1:36" x14ac:dyDescent="0.2">
      <c r="A20">
        <v>103</v>
      </c>
      <c r="B20" s="47"/>
      <c r="C20" s="58"/>
      <c r="D20" s="58"/>
      <c r="E20" s="58"/>
      <c r="F20" s="58">
        <v>34</v>
      </c>
      <c r="G20" s="58"/>
      <c r="H20" s="58"/>
      <c r="I20" s="58"/>
      <c r="J20" s="58"/>
      <c r="K20" s="58"/>
      <c r="L20" s="58"/>
      <c r="M20" s="58"/>
      <c r="N20" s="58"/>
      <c r="O20" s="58"/>
      <c r="P20" s="59"/>
      <c r="Q20">
        <v>103</v>
      </c>
      <c r="S20" s="50"/>
      <c r="V20" t="str">
        <f t="shared" si="0"/>
        <v/>
      </c>
      <c r="W20" t="str">
        <f t="shared" si="1"/>
        <v/>
      </c>
      <c r="X20" t="str">
        <f t="shared" si="2"/>
        <v/>
      </c>
      <c r="Y20" t="str">
        <f t="shared" si="3"/>
        <v/>
      </c>
      <c r="Z20" t="str">
        <f t="shared" si="4"/>
        <v>HEA_FEMENINA.put(34,103);</v>
      </c>
      <c r="AA20" t="str">
        <f t="shared" si="5"/>
        <v/>
      </c>
      <c r="AB20" t="str">
        <f t="shared" si="6"/>
        <v/>
      </c>
      <c r="AC20" t="str">
        <f t="shared" si="7"/>
        <v/>
      </c>
      <c r="AD20" t="str">
        <f t="shared" si="8"/>
        <v/>
      </c>
      <c r="AE20" t="str">
        <f t="shared" si="9"/>
        <v/>
      </c>
      <c r="AF20" t="str">
        <f t="shared" si="10"/>
        <v/>
      </c>
      <c r="AG20" t="str">
        <f t="shared" si="11"/>
        <v/>
      </c>
      <c r="AH20" t="str">
        <f t="shared" si="12"/>
        <v/>
      </c>
      <c r="AI20" t="str">
        <f t="shared" si="13"/>
        <v/>
      </c>
      <c r="AJ20" t="str">
        <f t="shared" si="14"/>
        <v/>
      </c>
    </row>
    <row r="21" spans="1:36" x14ac:dyDescent="0.2">
      <c r="A21">
        <v>102</v>
      </c>
      <c r="B21" s="47"/>
      <c r="C21" s="58"/>
      <c r="D21" s="58"/>
      <c r="E21" s="58"/>
      <c r="F21" s="58"/>
      <c r="G21" s="58">
        <v>19</v>
      </c>
      <c r="H21" s="58"/>
      <c r="I21" s="58"/>
      <c r="J21" s="58"/>
      <c r="K21" s="58"/>
      <c r="L21" s="58"/>
      <c r="M21" s="58"/>
      <c r="N21" s="58"/>
      <c r="O21" s="58"/>
      <c r="P21" s="59">
        <v>26</v>
      </c>
      <c r="Q21">
        <v>102</v>
      </c>
      <c r="V21" t="str">
        <f t="shared" si="0"/>
        <v/>
      </c>
      <c r="W21" t="str">
        <f t="shared" si="1"/>
        <v/>
      </c>
      <c r="X21" t="str">
        <f t="shared" si="2"/>
        <v/>
      </c>
      <c r="Y21" t="str">
        <f t="shared" si="3"/>
        <v/>
      </c>
      <c r="Z21" t="str">
        <f t="shared" si="4"/>
        <v/>
      </c>
      <c r="AA21" t="str">
        <f t="shared" si="5"/>
        <v>BIZ_FEMENINA.put(19,102);</v>
      </c>
      <c r="AB21" t="str">
        <f t="shared" si="6"/>
        <v/>
      </c>
      <c r="AC21" t="str">
        <f t="shared" si="7"/>
        <v/>
      </c>
      <c r="AD21" t="str">
        <f t="shared" si="8"/>
        <v/>
      </c>
      <c r="AE21" t="str">
        <f t="shared" si="9"/>
        <v/>
      </c>
      <c r="AF21" t="str">
        <f t="shared" si="10"/>
        <v/>
      </c>
      <c r="AG21" t="str">
        <f t="shared" si="11"/>
        <v/>
      </c>
      <c r="AH21" t="str">
        <f t="shared" si="12"/>
        <v/>
      </c>
      <c r="AI21" t="str">
        <f t="shared" si="13"/>
        <v/>
      </c>
      <c r="AJ21" t="str">
        <f t="shared" si="14"/>
        <v>TRT_FEMENINA.put(26,102);</v>
      </c>
    </row>
    <row r="22" spans="1:36" x14ac:dyDescent="0.2">
      <c r="A22">
        <v>101</v>
      </c>
      <c r="B22" s="47"/>
      <c r="C22" s="58">
        <v>23</v>
      </c>
      <c r="D22" s="58"/>
      <c r="E22" s="58"/>
      <c r="F22" s="58">
        <v>33</v>
      </c>
      <c r="G22" s="58"/>
      <c r="H22" s="58"/>
      <c r="I22" s="58"/>
      <c r="J22" s="58"/>
      <c r="K22" s="58"/>
      <c r="L22" s="58"/>
      <c r="M22" s="58"/>
      <c r="N22" s="58"/>
      <c r="O22" s="58"/>
      <c r="P22" s="59"/>
      <c r="Q22">
        <v>101</v>
      </c>
      <c r="V22" t="str">
        <f t="shared" si="0"/>
        <v/>
      </c>
      <c r="W22" t="str">
        <f t="shared" si="1"/>
        <v>FRS_FEMENINA.put(23,101);</v>
      </c>
      <c r="X22" t="str">
        <f t="shared" si="2"/>
        <v/>
      </c>
      <c r="Y22" t="str">
        <f t="shared" si="3"/>
        <v/>
      </c>
      <c r="Z22" t="str">
        <f t="shared" si="4"/>
        <v>HEA_FEMENINA.put(33,101);</v>
      </c>
      <c r="AA22" t="str">
        <f t="shared" si="5"/>
        <v/>
      </c>
      <c r="AB22" t="str">
        <f t="shared" si="6"/>
        <v/>
      </c>
      <c r="AC22" t="str">
        <f t="shared" si="7"/>
        <v/>
      </c>
      <c r="AD22" t="str">
        <f t="shared" si="8"/>
        <v/>
      </c>
      <c r="AE22" t="str">
        <f t="shared" si="9"/>
        <v/>
      </c>
      <c r="AF22" t="str">
        <f t="shared" si="10"/>
        <v/>
      </c>
      <c r="AG22" t="str">
        <f t="shared" si="11"/>
        <v/>
      </c>
      <c r="AH22" t="str">
        <f t="shared" si="12"/>
        <v/>
      </c>
      <c r="AI22" t="str">
        <f t="shared" si="13"/>
        <v/>
      </c>
      <c r="AJ22" t="str">
        <f t="shared" si="14"/>
        <v/>
      </c>
    </row>
    <row r="23" spans="1:36" x14ac:dyDescent="0.2">
      <c r="A23">
        <v>100</v>
      </c>
      <c r="B23" s="47"/>
      <c r="C23" s="58"/>
      <c r="D23" s="58"/>
      <c r="E23" s="58"/>
      <c r="F23" s="58">
        <v>32</v>
      </c>
      <c r="G23" s="58"/>
      <c r="H23" s="58"/>
      <c r="I23" s="58"/>
      <c r="J23" s="58"/>
      <c r="K23" s="58"/>
      <c r="L23" s="58"/>
      <c r="M23" s="58"/>
      <c r="N23" s="58"/>
      <c r="O23" s="58"/>
      <c r="P23" s="85">
        <v>25</v>
      </c>
      <c r="Q23">
        <v>100</v>
      </c>
      <c r="V23" t="str">
        <f t="shared" si="0"/>
        <v/>
      </c>
      <c r="W23" t="str">
        <f t="shared" si="1"/>
        <v/>
      </c>
      <c r="X23" t="str">
        <f t="shared" si="2"/>
        <v/>
      </c>
      <c r="Y23" t="str">
        <f t="shared" si="3"/>
        <v/>
      </c>
      <c r="Z23" t="str">
        <f t="shared" si="4"/>
        <v>HEA_FEMENINA.put(32,100);</v>
      </c>
      <c r="AA23" t="str">
        <f t="shared" si="5"/>
        <v/>
      </c>
      <c r="AB23" t="str">
        <f t="shared" si="6"/>
        <v/>
      </c>
      <c r="AC23" t="str">
        <f t="shared" si="7"/>
        <v/>
      </c>
      <c r="AD23" t="str">
        <f t="shared" si="8"/>
        <v/>
      </c>
      <c r="AE23" t="str">
        <f t="shared" si="9"/>
        <v/>
      </c>
      <c r="AF23" t="str">
        <f t="shared" si="10"/>
        <v/>
      </c>
      <c r="AG23" t="str">
        <f t="shared" si="11"/>
        <v/>
      </c>
      <c r="AH23" t="str">
        <f t="shared" si="12"/>
        <v/>
      </c>
      <c r="AI23" t="str">
        <f t="shared" si="13"/>
        <v/>
      </c>
      <c r="AJ23" t="str">
        <f t="shared" si="14"/>
        <v>TRT_FEMENINA.put(25,100);</v>
      </c>
    </row>
    <row r="24" spans="1:36" x14ac:dyDescent="0.2">
      <c r="A24">
        <v>99</v>
      </c>
      <c r="B24" s="47"/>
      <c r="C24" s="58"/>
      <c r="D24" s="58"/>
      <c r="E24" s="58"/>
      <c r="F24" s="58"/>
      <c r="G24" s="58">
        <v>18</v>
      </c>
      <c r="H24" s="58"/>
      <c r="I24" s="58"/>
      <c r="J24" s="58"/>
      <c r="K24" s="58"/>
      <c r="L24" s="58"/>
      <c r="M24" s="58"/>
      <c r="N24" s="83">
        <v>25</v>
      </c>
      <c r="O24" s="58">
        <v>33</v>
      </c>
      <c r="P24" s="59"/>
      <c r="Q24">
        <v>99</v>
      </c>
      <c r="V24" t="str">
        <f t="shared" si="0"/>
        <v/>
      </c>
      <c r="W24" t="str">
        <f t="shared" si="1"/>
        <v/>
      </c>
      <c r="X24" t="str">
        <f t="shared" si="2"/>
        <v/>
      </c>
      <c r="Y24" t="str">
        <f t="shared" si="3"/>
        <v/>
      </c>
      <c r="Z24" t="str">
        <f t="shared" si="4"/>
        <v/>
      </c>
      <c r="AA24" t="str">
        <f t="shared" si="5"/>
        <v>BIZ_FEMENINA.put(18,99);</v>
      </c>
      <c r="AB24" t="str">
        <f t="shared" si="6"/>
        <v/>
      </c>
      <c r="AC24" t="str">
        <f t="shared" si="7"/>
        <v/>
      </c>
      <c r="AD24" t="str">
        <f t="shared" si="8"/>
        <v/>
      </c>
      <c r="AE24" t="str">
        <f t="shared" si="9"/>
        <v/>
      </c>
      <c r="AF24" t="str">
        <f t="shared" si="10"/>
        <v/>
      </c>
      <c r="AG24" t="str">
        <f t="shared" si="11"/>
        <v/>
      </c>
      <c r="AH24" t="str">
        <f t="shared" si="12"/>
        <v>FAM_FEMENINA.put(25,99);</v>
      </c>
      <c r="AI24" t="str">
        <f t="shared" si="13"/>
        <v>WRK_FEMENINA.put(33,99);</v>
      </c>
      <c r="AJ24" t="str">
        <f t="shared" si="14"/>
        <v/>
      </c>
    </row>
    <row r="25" spans="1:36" x14ac:dyDescent="0.2">
      <c r="A25">
        <v>98</v>
      </c>
      <c r="B25" s="47"/>
      <c r="C25" s="58">
        <v>22</v>
      </c>
      <c r="D25" s="58"/>
      <c r="E25" s="58"/>
      <c r="F25" s="58">
        <v>31</v>
      </c>
      <c r="G25" s="58"/>
      <c r="H25" s="58"/>
      <c r="I25" s="58"/>
      <c r="J25" s="58">
        <v>22</v>
      </c>
      <c r="K25" s="58"/>
      <c r="L25" s="58"/>
      <c r="M25" s="58"/>
      <c r="N25" s="58"/>
      <c r="O25" s="58"/>
      <c r="P25" s="59"/>
      <c r="Q25">
        <v>98</v>
      </c>
      <c r="V25" t="str">
        <f t="shared" si="0"/>
        <v/>
      </c>
      <c r="W25" t="str">
        <f t="shared" si="1"/>
        <v>FRS_FEMENINA.put(22,98);</v>
      </c>
      <c r="X25" t="str">
        <f t="shared" si="2"/>
        <v/>
      </c>
      <c r="Y25" t="str">
        <f t="shared" si="3"/>
        <v/>
      </c>
      <c r="Z25" t="str">
        <f t="shared" si="4"/>
        <v>HEA_FEMENINA.put(31,98);</v>
      </c>
      <c r="AA25" t="str">
        <f t="shared" si="5"/>
        <v/>
      </c>
      <c r="AB25" t="str">
        <f t="shared" si="6"/>
        <v/>
      </c>
      <c r="AC25" t="str">
        <f t="shared" si="7"/>
        <v/>
      </c>
      <c r="AD25" t="str">
        <f t="shared" si="8"/>
        <v>ASP_FEMENINA.put(22,98);</v>
      </c>
      <c r="AE25" t="str">
        <f t="shared" si="9"/>
        <v/>
      </c>
      <c r="AF25" t="str">
        <f t="shared" si="10"/>
        <v/>
      </c>
      <c r="AG25" t="str">
        <f t="shared" si="11"/>
        <v/>
      </c>
      <c r="AH25" t="str">
        <f t="shared" si="12"/>
        <v/>
      </c>
      <c r="AI25" t="str">
        <f t="shared" si="13"/>
        <v/>
      </c>
      <c r="AJ25" t="str">
        <f t="shared" si="14"/>
        <v/>
      </c>
    </row>
    <row r="26" spans="1:36" x14ac:dyDescent="0.2">
      <c r="A26">
        <v>97</v>
      </c>
      <c r="B26" s="47"/>
      <c r="C26" s="58"/>
      <c r="D26" s="58"/>
      <c r="E26" s="58">
        <v>33</v>
      </c>
      <c r="F26" s="58"/>
      <c r="G26" s="58"/>
      <c r="H26" s="58"/>
      <c r="I26" s="58"/>
      <c r="J26" s="58"/>
      <c r="K26" s="58"/>
      <c r="L26" s="58">
        <v>24</v>
      </c>
      <c r="M26" s="58"/>
      <c r="N26" s="58"/>
      <c r="O26" s="58">
        <v>32</v>
      </c>
      <c r="P26" s="59">
        <v>24</v>
      </c>
      <c r="Q26">
        <v>97</v>
      </c>
      <c r="V26" t="str">
        <f t="shared" si="0"/>
        <v/>
      </c>
      <c r="W26" t="str">
        <f t="shared" si="1"/>
        <v/>
      </c>
      <c r="X26" t="str">
        <f t="shared" si="2"/>
        <v/>
      </c>
      <c r="Y26" t="str">
        <f t="shared" si="3"/>
        <v>DEP_FEMENINA.put(33,97);</v>
      </c>
      <c r="Z26" t="str">
        <f t="shared" si="4"/>
        <v/>
      </c>
      <c r="AA26" t="str">
        <f t="shared" si="5"/>
        <v/>
      </c>
      <c r="AB26" t="str">
        <f t="shared" si="6"/>
        <v/>
      </c>
      <c r="AC26" t="str">
        <f t="shared" si="7"/>
        <v/>
      </c>
      <c r="AD26" t="str">
        <f t="shared" si="8"/>
        <v/>
      </c>
      <c r="AE26" t="str">
        <f t="shared" si="9"/>
        <v/>
      </c>
      <c r="AF26" t="str">
        <f t="shared" si="10"/>
        <v>LSE_FEMENINA.put(24,97);</v>
      </c>
      <c r="AG26" t="str">
        <f t="shared" si="11"/>
        <v/>
      </c>
      <c r="AH26" t="str">
        <f t="shared" si="12"/>
        <v/>
      </c>
      <c r="AI26" t="str">
        <f t="shared" si="13"/>
        <v>WRK_FEMENINA.put(32,97);</v>
      </c>
      <c r="AJ26" t="str">
        <f t="shared" si="14"/>
        <v>TRT_FEMENINA.put(24,97);</v>
      </c>
    </row>
    <row r="27" spans="1:36" x14ac:dyDescent="0.2">
      <c r="A27">
        <v>96</v>
      </c>
      <c r="B27" s="47"/>
      <c r="C27" s="58"/>
      <c r="D27" s="58"/>
      <c r="E27" s="58"/>
      <c r="F27" s="83">
        <v>30</v>
      </c>
      <c r="G27" s="58">
        <v>17</v>
      </c>
      <c r="H27" s="58"/>
      <c r="I27" s="58"/>
      <c r="J27" s="58"/>
      <c r="K27" s="58"/>
      <c r="L27" s="58"/>
      <c r="M27" s="58"/>
      <c r="N27" s="58">
        <v>24</v>
      </c>
      <c r="O27" s="58"/>
      <c r="P27" s="59"/>
      <c r="Q27">
        <v>96</v>
      </c>
      <c r="V27" t="str">
        <f t="shared" si="0"/>
        <v/>
      </c>
      <c r="W27" t="str">
        <f t="shared" si="1"/>
        <v/>
      </c>
      <c r="X27" t="str">
        <f t="shared" si="2"/>
        <v/>
      </c>
      <c r="Y27" t="str">
        <f t="shared" si="3"/>
        <v/>
      </c>
      <c r="Z27" t="str">
        <f t="shared" si="4"/>
        <v>HEA_FEMENINA.put(30,96);</v>
      </c>
      <c r="AA27" t="str">
        <f t="shared" si="5"/>
        <v>BIZ_FEMENINA.put(17,96);</v>
      </c>
      <c r="AB27" t="str">
        <f t="shared" si="6"/>
        <v/>
      </c>
      <c r="AC27" t="str">
        <f t="shared" si="7"/>
        <v/>
      </c>
      <c r="AD27" t="str">
        <f t="shared" si="8"/>
        <v/>
      </c>
      <c r="AE27" t="str">
        <f t="shared" si="9"/>
        <v/>
      </c>
      <c r="AF27" t="str">
        <f t="shared" si="10"/>
        <v/>
      </c>
      <c r="AG27" t="str">
        <f t="shared" si="11"/>
        <v/>
      </c>
      <c r="AH27" t="str">
        <f t="shared" si="12"/>
        <v>FAM_FEMENINA.put(24,96);</v>
      </c>
      <c r="AI27" t="str">
        <f t="shared" si="13"/>
        <v/>
      </c>
      <c r="AJ27" t="str">
        <f t="shared" si="14"/>
        <v/>
      </c>
    </row>
    <row r="28" spans="1:36" x14ac:dyDescent="0.2">
      <c r="A28">
        <v>95</v>
      </c>
      <c r="B28" s="47"/>
      <c r="C28" s="58"/>
      <c r="D28" s="58"/>
      <c r="E28" s="58">
        <v>32</v>
      </c>
      <c r="F28" s="58"/>
      <c r="G28" s="58"/>
      <c r="H28" s="58"/>
      <c r="I28" s="58"/>
      <c r="J28" s="58"/>
      <c r="K28" s="58"/>
      <c r="L28" s="58"/>
      <c r="M28" s="58"/>
      <c r="N28" s="58"/>
      <c r="O28" s="58">
        <v>31</v>
      </c>
      <c r="P28" s="59">
        <v>23</v>
      </c>
      <c r="Q28">
        <v>95</v>
      </c>
      <c r="V28" t="str">
        <f t="shared" si="0"/>
        <v/>
      </c>
      <c r="W28" t="str">
        <f t="shared" si="1"/>
        <v/>
      </c>
      <c r="X28" t="str">
        <f t="shared" si="2"/>
        <v/>
      </c>
      <c r="Y28" t="str">
        <f t="shared" si="3"/>
        <v>DEP_FEMENINA.put(32,95);</v>
      </c>
      <c r="Z28" t="str">
        <f t="shared" si="4"/>
        <v/>
      </c>
      <c r="AA28" t="str">
        <f t="shared" si="5"/>
        <v/>
      </c>
      <c r="AB28" t="str">
        <f t="shared" si="6"/>
        <v/>
      </c>
      <c r="AC28" t="str">
        <f t="shared" si="7"/>
        <v/>
      </c>
      <c r="AD28" t="str">
        <f t="shared" si="8"/>
        <v/>
      </c>
      <c r="AE28" t="str">
        <f t="shared" si="9"/>
        <v/>
      </c>
      <c r="AF28" t="str">
        <f t="shared" si="10"/>
        <v/>
      </c>
      <c r="AG28" t="str">
        <f t="shared" si="11"/>
        <v/>
      </c>
      <c r="AH28" t="str">
        <f t="shared" si="12"/>
        <v/>
      </c>
      <c r="AI28" t="str">
        <f t="shared" si="13"/>
        <v>WRK_FEMENINA.put(31,95);</v>
      </c>
      <c r="AJ28" t="str">
        <f t="shared" si="14"/>
        <v>TRT_FEMENINA.put(23,95);</v>
      </c>
    </row>
    <row r="29" spans="1:36" x14ac:dyDescent="0.2">
      <c r="A29">
        <v>94</v>
      </c>
      <c r="B29" s="47"/>
      <c r="C29" s="58">
        <v>21</v>
      </c>
      <c r="D29" s="58"/>
      <c r="E29" s="58"/>
      <c r="F29" s="58">
        <v>29</v>
      </c>
      <c r="G29" s="58"/>
      <c r="H29" s="58"/>
      <c r="I29" s="58"/>
      <c r="J29" s="58">
        <v>21</v>
      </c>
      <c r="K29" s="58">
        <v>19</v>
      </c>
      <c r="L29" s="58">
        <v>23</v>
      </c>
      <c r="M29" s="58"/>
      <c r="N29" s="58">
        <v>23</v>
      </c>
      <c r="O29" s="58"/>
      <c r="P29" s="59"/>
      <c r="Q29">
        <v>94</v>
      </c>
      <c r="V29" t="str">
        <f t="shared" si="0"/>
        <v/>
      </c>
      <c r="W29" t="str">
        <f t="shared" si="1"/>
        <v>FRS_FEMENINA.put(21,94);</v>
      </c>
      <c r="X29" t="str">
        <f t="shared" si="2"/>
        <v/>
      </c>
      <c r="Y29" t="str">
        <f t="shared" si="3"/>
        <v/>
      </c>
      <c r="Z29" t="str">
        <f t="shared" si="4"/>
        <v>HEA_FEMENINA.put(29,94);</v>
      </c>
      <c r="AA29" t="str">
        <f t="shared" si="5"/>
        <v/>
      </c>
      <c r="AB29" t="str">
        <f t="shared" si="6"/>
        <v/>
      </c>
      <c r="AC29" t="str">
        <f t="shared" si="7"/>
        <v/>
      </c>
      <c r="AD29" t="str">
        <f t="shared" si="8"/>
        <v>ASP_FEMENINA.put(21,94);</v>
      </c>
      <c r="AE29" t="str">
        <f t="shared" si="9"/>
        <v>TPA_FEMENINA.put(19,94);</v>
      </c>
      <c r="AF29" t="str">
        <f t="shared" si="10"/>
        <v>LSE_FEMENINA.put(23,94);</v>
      </c>
      <c r="AG29" t="str">
        <f t="shared" si="11"/>
        <v/>
      </c>
      <c r="AH29" t="str">
        <f t="shared" si="12"/>
        <v>FAM_FEMENINA.put(23,94);</v>
      </c>
      <c r="AI29" t="str">
        <f t="shared" si="13"/>
        <v/>
      </c>
      <c r="AJ29" t="str">
        <f t="shared" si="14"/>
        <v/>
      </c>
    </row>
    <row r="30" spans="1:36" x14ac:dyDescent="0.2">
      <c r="A30">
        <v>93</v>
      </c>
      <c r="B30" s="47"/>
      <c r="C30" s="58"/>
      <c r="D30" s="58"/>
      <c r="E30" s="58">
        <v>31</v>
      </c>
      <c r="F30" s="58"/>
      <c r="G30" s="58">
        <v>16</v>
      </c>
      <c r="H30" s="58"/>
      <c r="I30" s="58"/>
      <c r="J30" s="58"/>
      <c r="K30" s="58"/>
      <c r="L30" s="58"/>
      <c r="M30" s="58"/>
      <c r="N30" s="58"/>
      <c r="O30" s="58"/>
      <c r="P30" s="59"/>
      <c r="Q30">
        <v>93</v>
      </c>
      <c r="V30" t="str">
        <f t="shared" si="0"/>
        <v/>
      </c>
      <c r="W30" t="str">
        <f t="shared" si="1"/>
        <v/>
      </c>
      <c r="X30" t="str">
        <f t="shared" si="2"/>
        <v/>
      </c>
      <c r="Y30" t="str">
        <f t="shared" si="3"/>
        <v>DEP_FEMENINA.put(31,93);</v>
      </c>
      <c r="Z30" t="str">
        <f t="shared" si="4"/>
        <v/>
      </c>
      <c r="AA30" t="str">
        <f t="shared" si="5"/>
        <v>BIZ_FEMENINA.put(16,93);</v>
      </c>
      <c r="AB30" t="str">
        <f t="shared" si="6"/>
        <v/>
      </c>
      <c r="AC30" t="str">
        <f t="shared" si="7"/>
        <v/>
      </c>
      <c r="AD30" t="str">
        <f t="shared" si="8"/>
        <v/>
      </c>
      <c r="AE30" t="str">
        <f t="shared" si="9"/>
        <v/>
      </c>
      <c r="AF30" t="str">
        <f t="shared" si="10"/>
        <v/>
      </c>
      <c r="AG30" t="str">
        <f t="shared" si="11"/>
        <v/>
      </c>
      <c r="AH30" t="str">
        <f t="shared" si="12"/>
        <v/>
      </c>
      <c r="AI30" t="str">
        <f t="shared" si="13"/>
        <v/>
      </c>
      <c r="AJ30" t="str">
        <f t="shared" si="14"/>
        <v/>
      </c>
    </row>
    <row r="31" spans="1:36" x14ac:dyDescent="0.2">
      <c r="A31">
        <v>92</v>
      </c>
      <c r="B31" s="47"/>
      <c r="C31" s="58"/>
      <c r="D31" s="58"/>
      <c r="E31" s="83">
        <v>30</v>
      </c>
      <c r="F31" s="58">
        <v>28</v>
      </c>
      <c r="G31" s="58"/>
      <c r="H31" s="58"/>
      <c r="I31" s="58"/>
      <c r="J31" s="58"/>
      <c r="K31" s="58"/>
      <c r="L31" s="58">
        <v>22</v>
      </c>
      <c r="M31" s="58"/>
      <c r="N31" s="58"/>
      <c r="O31" s="83">
        <v>30</v>
      </c>
      <c r="P31" s="59">
        <v>22</v>
      </c>
      <c r="Q31">
        <v>92</v>
      </c>
      <c r="V31" t="str">
        <f t="shared" si="0"/>
        <v/>
      </c>
      <c r="W31" t="str">
        <f t="shared" si="1"/>
        <v/>
      </c>
      <c r="X31" t="str">
        <f t="shared" si="2"/>
        <v/>
      </c>
      <c r="Y31" t="str">
        <f t="shared" si="3"/>
        <v>DEP_FEMENINA.put(30,92);</v>
      </c>
      <c r="Z31" t="str">
        <f t="shared" si="4"/>
        <v>HEA_FEMENINA.put(28,92);</v>
      </c>
      <c r="AA31" t="str">
        <f t="shared" si="5"/>
        <v/>
      </c>
      <c r="AB31" t="str">
        <f t="shared" si="6"/>
        <v/>
      </c>
      <c r="AC31" t="str">
        <f t="shared" si="7"/>
        <v/>
      </c>
      <c r="AD31" t="str">
        <f t="shared" si="8"/>
        <v/>
      </c>
      <c r="AE31" t="str">
        <f t="shared" si="9"/>
        <v/>
      </c>
      <c r="AF31" t="str">
        <f t="shared" si="10"/>
        <v>LSE_FEMENINA.put(22,92);</v>
      </c>
      <c r="AG31" t="str">
        <f t="shared" si="11"/>
        <v/>
      </c>
      <c r="AH31" t="str">
        <f t="shared" si="12"/>
        <v/>
      </c>
      <c r="AI31" t="str">
        <f t="shared" si="13"/>
        <v>WRK_FEMENINA.put(30,92);</v>
      </c>
      <c r="AJ31" t="str">
        <f t="shared" si="14"/>
        <v>TRT_FEMENINA.put(22,92);</v>
      </c>
    </row>
    <row r="32" spans="1:36" x14ac:dyDescent="0.2">
      <c r="A32">
        <v>91</v>
      </c>
      <c r="B32" s="47"/>
      <c r="C32" s="83">
        <v>20</v>
      </c>
      <c r="D32" s="58"/>
      <c r="E32" s="58"/>
      <c r="F32" s="58"/>
      <c r="G32" s="58"/>
      <c r="H32" s="58"/>
      <c r="I32" s="58"/>
      <c r="J32" s="83">
        <v>20</v>
      </c>
      <c r="K32" s="58"/>
      <c r="L32" s="58"/>
      <c r="M32" s="58"/>
      <c r="N32" s="58">
        <v>22</v>
      </c>
      <c r="O32" s="58"/>
      <c r="P32" s="59"/>
      <c r="Q32">
        <v>91</v>
      </c>
      <c r="V32" t="str">
        <f t="shared" si="0"/>
        <v/>
      </c>
      <c r="W32" t="str">
        <f t="shared" si="1"/>
        <v>FRS_FEMENINA.put(20,91);</v>
      </c>
      <c r="X32" t="str">
        <f t="shared" si="2"/>
        <v/>
      </c>
      <c r="Y32" t="str">
        <f t="shared" si="3"/>
        <v/>
      </c>
      <c r="Z32" t="str">
        <f t="shared" si="4"/>
        <v/>
      </c>
      <c r="AA32" t="str">
        <f t="shared" si="5"/>
        <v/>
      </c>
      <c r="AB32" t="str">
        <f t="shared" si="6"/>
        <v/>
      </c>
      <c r="AC32" t="str">
        <f t="shared" si="7"/>
        <v/>
      </c>
      <c r="AD32" t="str">
        <f t="shared" si="8"/>
        <v>ASP_FEMENINA.put(20,91);</v>
      </c>
      <c r="AE32" t="str">
        <f t="shared" si="9"/>
        <v/>
      </c>
      <c r="AF32" t="str">
        <f t="shared" si="10"/>
        <v/>
      </c>
      <c r="AG32" t="str">
        <f t="shared" si="11"/>
        <v/>
      </c>
      <c r="AH32" t="str">
        <f t="shared" si="12"/>
        <v>FAM_FEMENINA.put(22,91);</v>
      </c>
      <c r="AI32" t="str">
        <f t="shared" si="13"/>
        <v/>
      </c>
      <c r="AJ32" t="str">
        <f t="shared" si="14"/>
        <v/>
      </c>
    </row>
    <row r="33" spans="1:36" x14ac:dyDescent="0.2">
      <c r="A33">
        <v>90</v>
      </c>
      <c r="B33" s="47"/>
      <c r="C33" s="58"/>
      <c r="D33" s="58"/>
      <c r="E33" s="58">
        <v>29</v>
      </c>
      <c r="F33" s="58">
        <v>27</v>
      </c>
      <c r="G33" s="83">
        <v>15</v>
      </c>
      <c r="H33" s="58"/>
      <c r="I33" s="58"/>
      <c r="J33" s="58"/>
      <c r="K33" s="58">
        <v>18</v>
      </c>
      <c r="L33" s="58"/>
      <c r="M33" s="58"/>
      <c r="N33" s="58"/>
      <c r="O33" s="58">
        <v>29</v>
      </c>
      <c r="P33" s="59"/>
      <c r="Q33">
        <v>90</v>
      </c>
      <c r="V33" t="str">
        <f t="shared" si="0"/>
        <v/>
      </c>
      <c r="W33" t="str">
        <f t="shared" si="1"/>
        <v/>
      </c>
      <c r="X33" t="str">
        <f t="shared" si="2"/>
        <v/>
      </c>
      <c r="Y33" t="str">
        <f t="shared" si="3"/>
        <v>DEP_FEMENINA.put(29,90);</v>
      </c>
      <c r="Z33" t="str">
        <f t="shared" si="4"/>
        <v>HEA_FEMENINA.put(27,90);</v>
      </c>
      <c r="AA33" t="str">
        <f t="shared" si="5"/>
        <v>BIZ_FEMENINA.put(15,90);</v>
      </c>
      <c r="AB33" t="str">
        <f t="shared" si="6"/>
        <v/>
      </c>
      <c r="AC33" t="str">
        <f t="shared" si="7"/>
        <v/>
      </c>
      <c r="AD33" t="str">
        <f t="shared" si="8"/>
        <v/>
      </c>
      <c r="AE33" t="str">
        <f t="shared" si="9"/>
        <v>TPA_FEMENINA.put(18,90);</v>
      </c>
      <c r="AF33" t="str">
        <f t="shared" si="10"/>
        <v/>
      </c>
      <c r="AG33" t="str">
        <f t="shared" si="11"/>
        <v/>
      </c>
      <c r="AH33" t="str">
        <f t="shared" si="12"/>
        <v/>
      </c>
      <c r="AI33" t="str">
        <f t="shared" si="13"/>
        <v>WRK_FEMENINA.put(29,90);</v>
      </c>
      <c r="AJ33" t="str">
        <f t="shared" si="14"/>
        <v/>
      </c>
    </row>
    <row r="34" spans="1:36" x14ac:dyDescent="0.2">
      <c r="A34">
        <v>89</v>
      </c>
      <c r="B34" s="47">
        <v>23</v>
      </c>
      <c r="C34" s="58"/>
      <c r="D34" s="58"/>
      <c r="E34" s="58"/>
      <c r="F34" s="58">
        <v>26</v>
      </c>
      <c r="G34" s="58"/>
      <c r="H34" s="58"/>
      <c r="I34" s="58"/>
      <c r="J34" s="58"/>
      <c r="K34" s="58"/>
      <c r="L34" s="58">
        <v>21</v>
      </c>
      <c r="M34" s="58"/>
      <c r="N34" s="58">
        <v>21</v>
      </c>
      <c r="O34" s="58"/>
      <c r="P34" s="59">
        <v>21</v>
      </c>
      <c r="Q34">
        <v>89</v>
      </c>
      <c r="V34" t="str">
        <f t="shared" si="0"/>
        <v>ANX_FEMENINA.put(23,89);</v>
      </c>
      <c r="W34" t="str">
        <f t="shared" si="1"/>
        <v/>
      </c>
      <c r="X34" t="str">
        <f t="shared" si="2"/>
        <v/>
      </c>
      <c r="Y34" t="str">
        <f t="shared" si="3"/>
        <v/>
      </c>
      <c r="Z34" t="str">
        <f t="shared" si="4"/>
        <v>HEA_FEMENINA.put(26,89);</v>
      </c>
      <c r="AA34" t="str">
        <f t="shared" si="5"/>
        <v/>
      </c>
      <c r="AB34" t="str">
        <f t="shared" si="6"/>
        <v/>
      </c>
      <c r="AC34" t="str">
        <f t="shared" si="7"/>
        <v/>
      </c>
      <c r="AD34" t="str">
        <f t="shared" si="8"/>
        <v/>
      </c>
      <c r="AE34" t="str">
        <f t="shared" si="9"/>
        <v/>
      </c>
      <c r="AF34" t="str">
        <f t="shared" si="10"/>
        <v>LSE_FEMENINA.put(21,89);</v>
      </c>
      <c r="AG34" t="str">
        <f t="shared" si="11"/>
        <v/>
      </c>
      <c r="AH34" t="str">
        <f t="shared" si="12"/>
        <v>FAM_FEMENINA.put(21,89);</v>
      </c>
      <c r="AI34" t="str">
        <f t="shared" si="13"/>
        <v/>
      </c>
      <c r="AJ34" t="str">
        <f t="shared" si="14"/>
        <v>TRT_FEMENINA.put(21,89);</v>
      </c>
    </row>
    <row r="35" spans="1:36" x14ac:dyDescent="0.2">
      <c r="A35">
        <v>88</v>
      </c>
      <c r="B35" s="47"/>
      <c r="C35" s="58">
        <v>19</v>
      </c>
      <c r="D35" s="58"/>
      <c r="E35" s="58">
        <v>28</v>
      </c>
      <c r="F35" s="58"/>
      <c r="G35" s="58"/>
      <c r="H35" s="58">
        <v>16</v>
      </c>
      <c r="I35" s="58"/>
      <c r="J35" s="58">
        <v>19</v>
      </c>
      <c r="K35" s="58"/>
      <c r="L35" s="58"/>
      <c r="M35" s="58"/>
      <c r="N35" s="58"/>
      <c r="O35" s="58">
        <v>28</v>
      </c>
      <c r="P35" s="59"/>
      <c r="Q35">
        <v>88</v>
      </c>
      <c r="V35" t="str">
        <f t="shared" si="0"/>
        <v/>
      </c>
      <c r="W35" t="str">
        <f t="shared" si="1"/>
        <v>FRS_FEMENINA.put(19,88);</v>
      </c>
      <c r="X35" t="str">
        <f t="shared" si="2"/>
        <v/>
      </c>
      <c r="Y35" t="str">
        <f t="shared" si="3"/>
        <v>DEP_FEMENINA.put(28,88);</v>
      </c>
      <c r="Z35" t="str">
        <f t="shared" si="4"/>
        <v/>
      </c>
      <c r="AA35" t="str">
        <f t="shared" si="5"/>
        <v/>
      </c>
      <c r="AB35" t="str">
        <f t="shared" si="6"/>
        <v>ANG_FEMENINA.put(16,88);</v>
      </c>
      <c r="AC35" t="str">
        <f t="shared" si="7"/>
        <v/>
      </c>
      <c r="AD35" t="str">
        <f t="shared" si="8"/>
        <v>ASP_FEMENINA.put(19,88);</v>
      </c>
      <c r="AE35" t="str">
        <f t="shared" si="9"/>
        <v/>
      </c>
      <c r="AF35" t="str">
        <f t="shared" si="10"/>
        <v/>
      </c>
      <c r="AG35" t="str">
        <f t="shared" si="11"/>
        <v/>
      </c>
      <c r="AH35" t="str">
        <f t="shared" si="12"/>
        <v/>
      </c>
      <c r="AI35" t="str">
        <f t="shared" si="13"/>
        <v>WRK_FEMENINA.put(28,88);</v>
      </c>
      <c r="AJ35" t="str">
        <f t="shared" si="14"/>
        <v/>
      </c>
    </row>
    <row r="36" spans="1:36" x14ac:dyDescent="0.2">
      <c r="A36">
        <v>87</v>
      </c>
      <c r="B36" s="47"/>
      <c r="C36" s="58"/>
      <c r="D36" s="58">
        <v>16</v>
      </c>
      <c r="E36" s="58">
        <v>27</v>
      </c>
      <c r="F36" s="83">
        <v>25</v>
      </c>
      <c r="G36" s="58">
        <v>14</v>
      </c>
      <c r="H36" s="58"/>
      <c r="I36" s="58"/>
      <c r="J36" s="58"/>
      <c r="K36" s="58"/>
      <c r="L36" s="58"/>
      <c r="M36" s="58">
        <v>24</v>
      </c>
      <c r="N36" s="58"/>
      <c r="O36" s="58"/>
      <c r="P36" s="85">
        <v>20</v>
      </c>
      <c r="Q36">
        <v>87</v>
      </c>
      <c r="V36" t="str">
        <f t="shared" si="0"/>
        <v/>
      </c>
      <c r="W36" t="str">
        <f t="shared" si="1"/>
        <v/>
      </c>
      <c r="X36" t="str">
        <f t="shared" si="2"/>
        <v>OBS_FEMENINA.put(16,87);</v>
      </c>
      <c r="Y36" t="str">
        <f t="shared" si="3"/>
        <v>DEP_FEMENINA.put(27,87);</v>
      </c>
      <c r="Z36" t="str">
        <f t="shared" si="4"/>
        <v>HEA_FEMENINA.put(25,87);</v>
      </c>
      <c r="AA36" t="str">
        <f t="shared" si="5"/>
        <v>BIZ_FEMENINA.put(14,87);</v>
      </c>
      <c r="AB36" t="str">
        <f t="shared" si="6"/>
        <v/>
      </c>
      <c r="AC36" t="str">
        <f t="shared" si="7"/>
        <v/>
      </c>
      <c r="AD36" t="str">
        <f t="shared" si="8"/>
        <v/>
      </c>
      <c r="AE36" t="str">
        <f t="shared" si="9"/>
        <v/>
      </c>
      <c r="AF36" t="str">
        <f t="shared" si="10"/>
        <v/>
      </c>
      <c r="AG36" t="str">
        <f t="shared" si="11"/>
        <v>SOD_FEMENINA.put(24,87);</v>
      </c>
      <c r="AH36" t="str">
        <f t="shared" si="12"/>
        <v/>
      </c>
      <c r="AI36" t="str">
        <f t="shared" si="13"/>
        <v/>
      </c>
      <c r="AJ36" t="str">
        <f t="shared" si="14"/>
        <v>TRT_FEMENINA.put(20,87);</v>
      </c>
    </row>
    <row r="37" spans="1:36" x14ac:dyDescent="0.2">
      <c r="A37">
        <v>86</v>
      </c>
      <c r="B37" s="47">
        <v>22</v>
      </c>
      <c r="C37" s="58"/>
      <c r="D37" s="58"/>
      <c r="E37" s="58"/>
      <c r="F37" s="58"/>
      <c r="G37" s="58"/>
      <c r="H37" s="58"/>
      <c r="I37" s="58"/>
      <c r="J37" s="58"/>
      <c r="K37" s="58">
        <v>17</v>
      </c>
      <c r="L37" s="83">
        <v>20</v>
      </c>
      <c r="M37" s="58"/>
      <c r="N37" s="83">
        <v>20</v>
      </c>
      <c r="O37" s="58">
        <v>27</v>
      </c>
      <c r="P37" s="59"/>
      <c r="Q37">
        <v>86</v>
      </c>
      <c r="V37" t="str">
        <f t="shared" si="0"/>
        <v>ANX_FEMENINA.put(22,86);</v>
      </c>
      <c r="W37" t="str">
        <f t="shared" si="1"/>
        <v/>
      </c>
      <c r="X37" t="str">
        <f t="shared" si="2"/>
        <v/>
      </c>
      <c r="Y37" t="str">
        <f t="shared" si="3"/>
        <v/>
      </c>
      <c r="Z37" t="str">
        <f t="shared" si="4"/>
        <v/>
      </c>
      <c r="AA37" t="str">
        <f t="shared" si="5"/>
        <v/>
      </c>
      <c r="AB37" t="str">
        <f t="shared" si="6"/>
        <v/>
      </c>
      <c r="AC37" t="str">
        <f t="shared" si="7"/>
        <v/>
      </c>
      <c r="AD37" t="str">
        <f t="shared" si="8"/>
        <v/>
      </c>
      <c r="AE37" t="str">
        <f t="shared" si="9"/>
        <v>TPA_FEMENINA.put(17,86);</v>
      </c>
      <c r="AF37" t="str">
        <f t="shared" si="10"/>
        <v>LSE_FEMENINA.put(20,86);</v>
      </c>
      <c r="AG37" t="str">
        <f t="shared" si="11"/>
        <v/>
      </c>
      <c r="AH37" t="str">
        <f t="shared" si="12"/>
        <v>FAM_FEMENINA.put(20,86);</v>
      </c>
      <c r="AI37" t="str">
        <f t="shared" si="13"/>
        <v>WRK_FEMENINA.put(27,86);</v>
      </c>
      <c r="AJ37" t="str">
        <f t="shared" si="14"/>
        <v/>
      </c>
    </row>
    <row r="38" spans="1:36" x14ac:dyDescent="0.2">
      <c r="A38">
        <v>85</v>
      </c>
      <c r="B38" s="47"/>
      <c r="C38" s="58">
        <v>18</v>
      </c>
      <c r="D38" s="58"/>
      <c r="E38" s="58">
        <v>26</v>
      </c>
      <c r="F38" s="58">
        <v>24</v>
      </c>
      <c r="G38" s="58"/>
      <c r="H38" s="58"/>
      <c r="I38" s="58"/>
      <c r="J38" s="58">
        <v>18</v>
      </c>
      <c r="K38" s="58"/>
      <c r="L38" s="58"/>
      <c r="M38" s="58"/>
      <c r="N38" s="58"/>
      <c r="O38" s="58"/>
      <c r="P38" s="59"/>
      <c r="Q38">
        <v>85</v>
      </c>
      <c r="V38" t="str">
        <f t="shared" si="0"/>
        <v/>
      </c>
      <c r="W38" t="str">
        <f t="shared" si="1"/>
        <v>FRS_FEMENINA.put(18,85);</v>
      </c>
      <c r="X38" t="str">
        <f t="shared" si="2"/>
        <v/>
      </c>
      <c r="Y38" t="str">
        <f t="shared" si="3"/>
        <v>DEP_FEMENINA.put(26,85);</v>
      </c>
      <c r="Z38" t="str">
        <f t="shared" si="4"/>
        <v>HEA_FEMENINA.put(24,85);</v>
      </c>
      <c r="AA38" t="str">
        <f t="shared" si="5"/>
        <v/>
      </c>
      <c r="AB38" t="str">
        <f t="shared" si="6"/>
        <v/>
      </c>
      <c r="AC38" t="str">
        <f t="shared" si="7"/>
        <v/>
      </c>
      <c r="AD38" t="str">
        <f t="shared" si="8"/>
        <v>ASP_FEMENINA.put(18,85);</v>
      </c>
      <c r="AE38" t="str">
        <f t="shared" si="9"/>
        <v/>
      </c>
      <c r="AF38" t="str">
        <f t="shared" si="10"/>
        <v/>
      </c>
      <c r="AG38" t="str">
        <f t="shared" si="11"/>
        <v/>
      </c>
      <c r="AH38" t="str">
        <f t="shared" si="12"/>
        <v/>
      </c>
      <c r="AI38" t="str">
        <f t="shared" si="13"/>
        <v/>
      </c>
      <c r="AJ38" t="str">
        <f t="shared" si="14"/>
        <v/>
      </c>
    </row>
    <row r="39" spans="1:36" x14ac:dyDescent="0.2">
      <c r="A39">
        <v>84</v>
      </c>
      <c r="B39" s="47">
        <v>21</v>
      </c>
      <c r="C39" s="58"/>
      <c r="D39" s="58"/>
      <c r="E39" s="58"/>
      <c r="F39" s="58"/>
      <c r="G39" s="58">
        <v>13</v>
      </c>
      <c r="H39" s="83">
        <v>15</v>
      </c>
      <c r="I39" s="58"/>
      <c r="J39" s="58"/>
      <c r="K39" s="58"/>
      <c r="L39" s="58">
        <v>19</v>
      </c>
      <c r="M39" s="58">
        <v>23</v>
      </c>
      <c r="N39" s="58"/>
      <c r="O39" s="58">
        <v>26</v>
      </c>
      <c r="P39" s="59">
        <v>19</v>
      </c>
      <c r="Q39">
        <v>84</v>
      </c>
      <c r="V39" t="str">
        <f t="shared" si="0"/>
        <v>ANX_FEMENINA.put(21,84);</v>
      </c>
      <c r="W39" t="str">
        <f t="shared" si="1"/>
        <v/>
      </c>
      <c r="X39" t="str">
        <f t="shared" si="2"/>
        <v/>
      </c>
      <c r="Y39" t="str">
        <f t="shared" si="3"/>
        <v/>
      </c>
      <c r="Z39" t="str">
        <f t="shared" si="4"/>
        <v/>
      </c>
      <c r="AA39" t="str">
        <f t="shared" si="5"/>
        <v>BIZ_FEMENINA.put(13,84);</v>
      </c>
      <c r="AB39" t="str">
        <f t="shared" si="6"/>
        <v>ANG_FEMENINA.put(15,84);</v>
      </c>
      <c r="AC39" t="str">
        <f t="shared" si="7"/>
        <v/>
      </c>
      <c r="AD39" t="str">
        <f t="shared" si="8"/>
        <v/>
      </c>
      <c r="AE39" t="str">
        <f t="shared" si="9"/>
        <v/>
      </c>
      <c r="AF39" t="str">
        <f t="shared" si="10"/>
        <v>LSE_FEMENINA.put(19,84);</v>
      </c>
      <c r="AG39" t="str">
        <f t="shared" si="11"/>
        <v>SOD_FEMENINA.put(23,84);</v>
      </c>
      <c r="AH39" t="str">
        <f t="shared" si="12"/>
        <v/>
      </c>
      <c r="AI39" t="str">
        <f t="shared" si="13"/>
        <v>WRK_FEMENINA.put(26,84);</v>
      </c>
      <c r="AJ39" t="str">
        <f t="shared" si="14"/>
        <v>TRT_FEMENINA.put(19,84);</v>
      </c>
    </row>
    <row r="40" spans="1:36" x14ac:dyDescent="0.2">
      <c r="A40">
        <v>83</v>
      </c>
      <c r="B40" s="47"/>
      <c r="C40" s="58"/>
      <c r="D40" s="83">
        <v>15</v>
      </c>
      <c r="E40" s="83">
        <v>25</v>
      </c>
      <c r="F40" s="58">
        <v>23</v>
      </c>
      <c r="G40" s="58"/>
      <c r="H40" s="58"/>
      <c r="I40" s="58">
        <v>23</v>
      </c>
      <c r="J40" s="58"/>
      <c r="K40" s="58"/>
      <c r="L40" s="58"/>
      <c r="M40" s="58"/>
      <c r="N40" s="58">
        <v>19</v>
      </c>
      <c r="O40" s="58"/>
      <c r="P40" s="59"/>
      <c r="Q40">
        <v>83</v>
      </c>
      <c r="V40" t="str">
        <f t="shared" si="0"/>
        <v/>
      </c>
      <c r="W40" t="str">
        <f t="shared" si="1"/>
        <v/>
      </c>
      <c r="X40" t="str">
        <f t="shared" si="2"/>
        <v>OBS_FEMENINA.put(15,83);</v>
      </c>
      <c r="Y40" t="str">
        <f t="shared" si="3"/>
        <v>DEP_FEMENINA.put(25,83);</v>
      </c>
      <c r="Z40" t="str">
        <f t="shared" si="4"/>
        <v>HEA_FEMENINA.put(23,83);</v>
      </c>
      <c r="AA40" t="str">
        <f t="shared" si="5"/>
        <v/>
      </c>
      <c r="AB40" t="str">
        <f t="shared" si="6"/>
        <v/>
      </c>
      <c r="AC40" t="str">
        <f>IF(I40="","",_xlfn.CONCAT(I$95,$B$103,I40,$C$103,$A40,$D$103))</f>
        <v>CYN_FEMENINA.put(23,83);</v>
      </c>
      <c r="AD40" t="str">
        <f t="shared" si="8"/>
        <v/>
      </c>
      <c r="AE40" t="str">
        <f t="shared" si="9"/>
        <v/>
      </c>
      <c r="AF40" t="str">
        <f t="shared" si="10"/>
        <v/>
      </c>
      <c r="AG40" t="str">
        <f t="shared" si="11"/>
        <v/>
      </c>
      <c r="AH40" t="str">
        <f t="shared" si="12"/>
        <v>FAM_FEMENINA.put(19,83);</v>
      </c>
      <c r="AI40" t="str">
        <f t="shared" si="13"/>
        <v/>
      </c>
      <c r="AJ40" t="str">
        <f t="shared" si="14"/>
        <v/>
      </c>
    </row>
    <row r="41" spans="1:36" x14ac:dyDescent="0.2">
      <c r="A41">
        <v>82</v>
      </c>
      <c r="B41" s="47"/>
      <c r="C41" s="58"/>
      <c r="D41" s="58"/>
      <c r="E41" s="58">
        <v>24</v>
      </c>
      <c r="F41" s="58"/>
      <c r="G41" s="58"/>
      <c r="H41" s="58"/>
      <c r="I41" s="58"/>
      <c r="J41" s="58">
        <v>17</v>
      </c>
      <c r="K41" s="58"/>
      <c r="L41" s="58"/>
      <c r="M41" s="58">
        <v>22</v>
      </c>
      <c r="N41" s="58"/>
      <c r="O41" s="83">
        <v>25</v>
      </c>
      <c r="P41" s="59">
        <v>18</v>
      </c>
      <c r="Q41">
        <v>82</v>
      </c>
      <c r="V41" t="str">
        <f t="shared" si="0"/>
        <v/>
      </c>
      <c r="W41" t="str">
        <f t="shared" si="1"/>
        <v/>
      </c>
      <c r="X41" t="str">
        <f t="shared" si="2"/>
        <v/>
      </c>
      <c r="Y41" t="str">
        <f t="shared" si="3"/>
        <v>DEP_FEMENINA.put(24,82);</v>
      </c>
      <c r="Z41" t="str">
        <f t="shared" si="4"/>
        <v/>
      </c>
      <c r="AA41" t="str">
        <f t="shared" si="5"/>
        <v/>
      </c>
      <c r="AB41" t="str">
        <f t="shared" si="6"/>
        <v/>
      </c>
      <c r="AC41" t="str">
        <f t="shared" si="7"/>
        <v/>
      </c>
      <c r="AD41" t="str">
        <f t="shared" si="8"/>
        <v>ASP_FEMENINA.put(17,82);</v>
      </c>
      <c r="AE41" t="str">
        <f t="shared" si="9"/>
        <v/>
      </c>
      <c r="AF41" t="str">
        <f t="shared" si="10"/>
        <v/>
      </c>
      <c r="AG41" t="str">
        <f t="shared" si="11"/>
        <v>SOD_FEMENINA.put(22,82);</v>
      </c>
      <c r="AH41" t="str">
        <f t="shared" si="12"/>
        <v/>
      </c>
      <c r="AI41" t="str">
        <f t="shared" si="13"/>
        <v>WRK_FEMENINA.put(25,82);</v>
      </c>
      <c r="AJ41" t="str">
        <f t="shared" si="14"/>
        <v>TRT_FEMENINA.put(18,82);</v>
      </c>
    </row>
    <row r="42" spans="1:36" x14ac:dyDescent="0.2">
      <c r="A42">
        <v>81</v>
      </c>
      <c r="B42" s="82">
        <v>20</v>
      </c>
      <c r="C42" s="58">
        <v>17</v>
      </c>
      <c r="D42" s="58"/>
      <c r="E42" s="58"/>
      <c r="F42" s="58">
        <v>22</v>
      </c>
      <c r="G42" s="58">
        <v>12</v>
      </c>
      <c r="H42" s="58"/>
      <c r="I42" s="58"/>
      <c r="J42" s="58"/>
      <c r="K42" s="58">
        <v>16</v>
      </c>
      <c r="L42" s="58">
        <v>18</v>
      </c>
      <c r="M42" s="58"/>
      <c r="N42" s="58">
        <v>18</v>
      </c>
      <c r="O42" s="58"/>
      <c r="P42" s="59"/>
      <c r="Q42">
        <v>81</v>
      </c>
      <c r="V42" t="str">
        <f t="shared" si="0"/>
        <v>ANX_FEMENINA.put(20,81);</v>
      </c>
      <c r="W42" t="str">
        <f t="shared" si="1"/>
        <v>FRS_FEMENINA.put(17,81);</v>
      </c>
      <c r="X42" t="str">
        <f t="shared" si="2"/>
        <v/>
      </c>
      <c r="Y42" t="str">
        <f t="shared" si="3"/>
        <v/>
      </c>
      <c r="Z42" t="str">
        <f t="shared" si="4"/>
        <v>HEA_FEMENINA.put(22,81);</v>
      </c>
      <c r="AA42" t="str">
        <f t="shared" si="5"/>
        <v>BIZ_FEMENINA.put(12,81);</v>
      </c>
      <c r="AB42" t="str">
        <f t="shared" si="6"/>
        <v/>
      </c>
      <c r="AC42" t="str">
        <f t="shared" si="7"/>
        <v/>
      </c>
      <c r="AD42" t="str">
        <f t="shared" si="8"/>
        <v/>
      </c>
      <c r="AE42" t="str">
        <f t="shared" si="9"/>
        <v>TPA_FEMENINA.put(16,81);</v>
      </c>
      <c r="AF42" t="str">
        <f t="shared" si="10"/>
        <v>LSE_FEMENINA.put(18,81);</v>
      </c>
      <c r="AG42" t="str">
        <f t="shared" si="11"/>
        <v/>
      </c>
      <c r="AH42" t="str">
        <f t="shared" si="12"/>
        <v>FAM_FEMENINA.put(18,81);</v>
      </c>
      <c r="AI42" t="str">
        <f t="shared" si="13"/>
        <v/>
      </c>
      <c r="AJ42" t="str">
        <f t="shared" si="14"/>
        <v/>
      </c>
    </row>
    <row r="43" spans="1:36" x14ac:dyDescent="0.2">
      <c r="A43">
        <v>80</v>
      </c>
      <c r="B43" s="47"/>
      <c r="C43" s="58"/>
      <c r="D43" s="58"/>
      <c r="E43" s="58">
        <v>23</v>
      </c>
      <c r="F43" s="58"/>
      <c r="G43" s="58"/>
      <c r="H43" s="58">
        <v>14</v>
      </c>
      <c r="I43" s="58">
        <v>22</v>
      </c>
      <c r="J43" s="58"/>
      <c r="K43" s="58"/>
      <c r="L43" s="58"/>
      <c r="M43" s="58">
        <v>21</v>
      </c>
      <c r="N43" s="58"/>
      <c r="O43" s="58">
        <v>24</v>
      </c>
      <c r="P43" s="59"/>
      <c r="Q43">
        <v>80</v>
      </c>
      <c r="V43" t="str">
        <f t="shared" si="0"/>
        <v/>
      </c>
      <c r="W43" t="str">
        <f t="shared" si="1"/>
        <v/>
      </c>
      <c r="X43" t="str">
        <f t="shared" si="2"/>
        <v/>
      </c>
      <c r="Y43" t="str">
        <f t="shared" si="3"/>
        <v>DEP_FEMENINA.put(23,80);</v>
      </c>
      <c r="Z43" t="str">
        <f t="shared" si="4"/>
        <v/>
      </c>
      <c r="AA43" t="str">
        <f t="shared" si="5"/>
        <v/>
      </c>
      <c r="AB43" t="str">
        <f t="shared" si="6"/>
        <v>ANG_FEMENINA.put(14,80);</v>
      </c>
      <c r="AC43" t="str">
        <f t="shared" si="7"/>
        <v>CYN_FEMENINA.put(22,80);</v>
      </c>
      <c r="AD43" t="str">
        <f t="shared" si="8"/>
        <v/>
      </c>
      <c r="AE43" t="str">
        <f t="shared" si="9"/>
        <v/>
      </c>
      <c r="AF43" t="str">
        <f t="shared" si="10"/>
        <v/>
      </c>
      <c r="AG43" t="str">
        <f t="shared" si="11"/>
        <v>SOD_FEMENINA.put(21,80);</v>
      </c>
      <c r="AH43" t="str">
        <f t="shared" si="12"/>
        <v/>
      </c>
      <c r="AI43" t="str">
        <f t="shared" si="13"/>
        <v>WRK_FEMENINA.put(24,80);</v>
      </c>
      <c r="AJ43" t="str">
        <f t="shared" si="14"/>
        <v/>
      </c>
    </row>
    <row r="44" spans="1:36" x14ac:dyDescent="0.2">
      <c r="A44">
        <v>79</v>
      </c>
      <c r="B44" s="47">
        <v>19</v>
      </c>
      <c r="C44" s="58"/>
      <c r="D44" s="58">
        <v>14</v>
      </c>
      <c r="E44" s="58"/>
      <c r="F44" s="58">
        <v>21</v>
      </c>
      <c r="G44" s="58">
        <v>11</v>
      </c>
      <c r="H44" s="58"/>
      <c r="I44" s="58"/>
      <c r="J44" s="58">
        <v>16</v>
      </c>
      <c r="K44" s="58"/>
      <c r="L44" s="58"/>
      <c r="M44" s="58"/>
      <c r="N44" s="58"/>
      <c r="O44" s="58"/>
      <c r="P44" s="59">
        <v>17</v>
      </c>
      <c r="Q44">
        <v>79</v>
      </c>
      <c r="V44" t="str">
        <f t="shared" si="0"/>
        <v>ANX_FEMENINA.put(19,79);</v>
      </c>
      <c r="W44" t="str">
        <f t="shared" si="1"/>
        <v/>
      </c>
      <c r="X44" t="str">
        <f t="shared" si="2"/>
        <v>OBS_FEMENINA.put(14,79);</v>
      </c>
      <c r="Y44" t="str">
        <f t="shared" si="3"/>
        <v/>
      </c>
      <c r="Z44" t="str">
        <f t="shared" si="4"/>
        <v>HEA_FEMENINA.put(21,79);</v>
      </c>
      <c r="AA44" t="str">
        <f t="shared" si="5"/>
        <v>BIZ_FEMENINA.put(11,79);</v>
      </c>
      <c r="AB44" t="str">
        <f t="shared" si="6"/>
        <v/>
      </c>
      <c r="AC44" t="str">
        <f t="shared" si="7"/>
        <v/>
      </c>
      <c r="AD44" t="str">
        <f t="shared" si="8"/>
        <v>ASP_FEMENINA.put(16,79);</v>
      </c>
      <c r="AE44" t="str">
        <f t="shared" si="9"/>
        <v/>
      </c>
      <c r="AF44" t="str">
        <f t="shared" si="10"/>
        <v/>
      </c>
      <c r="AG44" t="str">
        <f t="shared" si="11"/>
        <v/>
      </c>
      <c r="AH44" t="str">
        <f t="shared" si="12"/>
        <v/>
      </c>
      <c r="AI44" t="str">
        <f t="shared" si="13"/>
        <v/>
      </c>
      <c r="AJ44" t="str">
        <f t="shared" si="14"/>
        <v>TRT_FEMENINA.put(17,79);</v>
      </c>
    </row>
    <row r="45" spans="1:36" x14ac:dyDescent="0.2">
      <c r="A45">
        <v>78</v>
      </c>
      <c r="B45" s="47"/>
      <c r="C45" s="58">
        <v>16</v>
      </c>
      <c r="D45" s="58"/>
      <c r="E45" s="58">
        <v>22</v>
      </c>
      <c r="F45" s="58"/>
      <c r="G45" s="58"/>
      <c r="H45" s="58"/>
      <c r="I45" s="58"/>
      <c r="J45" s="58"/>
      <c r="K45" s="58"/>
      <c r="L45" s="58">
        <v>17</v>
      </c>
      <c r="M45" s="58"/>
      <c r="N45" s="58">
        <v>17</v>
      </c>
      <c r="O45" s="58">
        <v>23</v>
      </c>
      <c r="P45" s="59"/>
      <c r="Q45">
        <v>78</v>
      </c>
      <c r="V45" t="str">
        <f t="shared" si="0"/>
        <v/>
      </c>
      <c r="W45" t="str">
        <f t="shared" si="1"/>
        <v>FRS_FEMENINA.put(16,78);</v>
      </c>
      <c r="X45" t="str">
        <f t="shared" si="2"/>
        <v/>
      </c>
      <c r="Y45" t="str">
        <f t="shared" si="3"/>
        <v>DEP_FEMENINA.put(22,78);</v>
      </c>
      <c r="Z45" t="str">
        <f t="shared" si="4"/>
        <v/>
      </c>
      <c r="AA45" t="str">
        <f t="shared" si="5"/>
        <v/>
      </c>
      <c r="AB45" t="str">
        <f t="shared" si="6"/>
        <v/>
      </c>
      <c r="AC45" t="str">
        <f t="shared" si="7"/>
        <v/>
      </c>
      <c r="AD45" t="str">
        <f t="shared" si="8"/>
        <v/>
      </c>
      <c r="AE45" t="str">
        <f t="shared" si="9"/>
        <v/>
      </c>
      <c r="AF45" t="str">
        <f t="shared" si="10"/>
        <v>LSE_FEMENINA.put(17,78);</v>
      </c>
      <c r="AG45" t="str">
        <f t="shared" si="11"/>
        <v/>
      </c>
      <c r="AH45" t="str">
        <f t="shared" si="12"/>
        <v>FAM_FEMENINA.put(17,78);</v>
      </c>
      <c r="AI45" t="str">
        <f t="shared" si="13"/>
        <v>WRK_FEMENINA.put(23,78);</v>
      </c>
      <c r="AJ45" t="str">
        <f t="shared" si="14"/>
        <v/>
      </c>
    </row>
    <row r="46" spans="1:36" x14ac:dyDescent="0.2">
      <c r="A46">
        <v>77</v>
      </c>
      <c r="B46" s="47"/>
      <c r="C46" s="58"/>
      <c r="D46" s="58"/>
      <c r="E46" s="58">
        <v>21</v>
      </c>
      <c r="F46" s="83">
        <v>20</v>
      </c>
      <c r="G46" s="58"/>
      <c r="H46" s="58"/>
      <c r="I46" s="58">
        <v>21</v>
      </c>
      <c r="J46" s="58"/>
      <c r="K46" s="83">
        <v>15</v>
      </c>
      <c r="L46" s="58"/>
      <c r="M46" s="83">
        <v>20</v>
      </c>
      <c r="N46" s="58"/>
      <c r="O46" s="58"/>
      <c r="P46" s="59">
        <v>16</v>
      </c>
      <c r="Q46">
        <v>77</v>
      </c>
      <c r="V46" t="str">
        <f t="shared" si="0"/>
        <v/>
      </c>
      <c r="W46" t="str">
        <f t="shared" si="1"/>
        <v/>
      </c>
      <c r="X46" t="str">
        <f t="shared" si="2"/>
        <v/>
      </c>
      <c r="Y46" t="str">
        <f t="shared" si="3"/>
        <v>DEP_FEMENINA.put(21,77);</v>
      </c>
      <c r="Z46" t="str">
        <f t="shared" si="4"/>
        <v>HEA_FEMENINA.put(20,77);</v>
      </c>
      <c r="AA46" t="str">
        <f t="shared" si="5"/>
        <v/>
      </c>
      <c r="AB46" t="str">
        <f t="shared" si="6"/>
        <v/>
      </c>
      <c r="AC46" t="str">
        <f t="shared" si="7"/>
        <v>CYN_FEMENINA.put(21,77);</v>
      </c>
      <c r="AD46" t="str">
        <f t="shared" si="8"/>
        <v/>
      </c>
      <c r="AE46" t="str">
        <f t="shared" si="9"/>
        <v>TPA_FEMENINA.put(15,77);</v>
      </c>
      <c r="AF46" t="str">
        <f t="shared" si="10"/>
        <v/>
      </c>
      <c r="AG46" t="str">
        <f t="shared" si="11"/>
        <v>SOD_FEMENINA.put(20,77);</v>
      </c>
      <c r="AH46" t="str">
        <f t="shared" si="12"/>
        <v/>
      </c>
      <c r="AI46" t="str">
        <f t="shared" si="13"/>
        <v/>
      </c>
      <c r="AJ46" t="str">
        <f t="shared" si="14"/>
        <v>TRT_FEMENINA.put(16,77);</v>
      </c>
    </row>
    <row r="47" spans="1:36" x14ac:dyDescent="0.2">
      <c r="A47">
        <v>76</v>
      </c>
      <c r="B47" s="47">
        <v>18</v>
      </c>
      <c r="C47" s="58"/>
      <c r="D47" s="58"/>
      <c r="E47" s="58"/>
      <c r="F47" s="58">
        <v>19</v>
      </c>
      <c r="G47" s="83">
        <v>10</v>
      </c>
      <c r="H47" s="58">
        <v>13</v>
      </c>
      <c r="I47" s="58"/>
      <c r="J47" s="58"/>
      <c r="K47" s="58"/>
      <c r="L47" s="58">
        <v>16</v>
      </c>
      <c r="M47" s="58"/>
      <c r="N47" s="58"/>
      <c r="O47" s="58">
        <v>22</v>
      </c>
      <c r="P47" s="59"/>
      <c r="Q47">
        <v>76</v>
      </c>
      <c r="V47" t="str">
        <f t="shared" si="0"/>
        <v>ANX_FEMENINA.put(18,76);</v>
      </c>
      <c r="W47" t="str">
        <f t="shared" si="1"/>
        <v/>
      </c>
      <c r="X47" t="str">
        <f t="shared" si="2"/>
        <v/>
      </c>
      <c r="Y47" t="str">
        <f t="shared" si="3"/>
        <v/>
      </c>
      <c r="Z47" t="str">
        <f t="shared" si="4"/>
        <v>HEA_FEMENINA.put(19,76);</v>
      </c>
      <c r="AA47" t="str">
        <f t="shared" si="5"/>
        <v>BIZ_FEMENINA.put(10,76);</v>
      </c>
      <c r="AB47" t="str">
        <f t="shared" si="6"/>
        <v>ANG_FEMENINA.put(13,76);</v>
      </c>
      <c r="AC47" t="str">
        <f t="shared" si="7"/>
        <v/>
      </c>
      <c r="AD47" t="str">
        <f t="shared" si="8"/>
        <v/>
      </c>
      <c r="AE47" t="str">
        <f t="shared" si="9"/>
        <v/>
      </c>
      <c r="AF47" t="str">
        <f t="shared" si="10"/>
        <v>LSE_FEMENINA.put(16,76);</v>
      </c>
      <c r="AG47" t="str">
        <f t="shared" si="11"/>
        <v/>
      </c>
      <c r="AH47" t="str">
        <f t="shared" si="12"/>
        <v/>
      </c>
      <c r="AI47" t="str">
        <f t="shared" si="13"/>
        <v>WRK_FEMENINA.put(22,76);</v>
      </c>
      <c r="AJ47" t="str">
        <f t="shared" si="14"/>
        <v/>
      </c>
    </row>
    <row r="48" spans="1:36" x14ac:dyDescent="0.2">
      <c r="A48">
        <v>75</v>
      </c>
      <c r="B48" s="47"/>
      <c r="C48" s="83">
        <v>15</v>
      </c>
      <c r="D48" s="58">
        <v>13</v>
      </c>
      <c r="E48" s="83">
        <v>20</v>
      </c>
      <c r="F48" s="58"/>
      <c r="G48" s="58"/>
      <c r="H48" s="58"/>
      <c r="I48" s="83">
        <v>20</v>
      </c>
      <c r="J48" s="83">
        <v>15</v>
      </c>
      <c r="K48" s="58"/>
      <c r="L48" s="58"/>
      <c r="M48" s="58">
        <v>19</v>
      </c>
      <c r="N48" s="58">
        <v>16</v>
      </c>
      <c r="O48" s="58"/>
      <c r="P48" s="59"/>
      <c r="Q48">
        <v>75</v>
      </c>
      <c r="V48" t="str">
        <f t="shared" si="0"/>
        <v/>
      </c>
      <c r="W48" t="str">
        <f t="shared" si="1"/>
        <v>FRS_FEMENINA.put(15,75);</v>
      </c>
      <c r="X48" t="str">
        <f t="shared" si="2"/>
        <v>OBS_FEMENINA.put(13,75);</v>
      </c>
      <c r="Y48" t="str">
        <f t="shared" si="3"/>
        <v>DEP_FEMENINA.put(20,75);</v>
      </c>
      <c r="Z48" t="str">
        <f t="shared" si="4"/>
        <v/>
      </c>
      <c r="AA48" t="str">
        <f t="shared" si="5"/>
        <v/>
      </c>
      <c r="AB48" t="str">
        <f t="shared" si="6"/>
        <v/>
      </c>
      <c r="AC48" t="str">
        <f t="shared" si="7"/>
        <v>CYN_FEMENINA.put(20,75);</v>
      </c>
      <c r="AD48" t="str">
        <f t="shared" si="8"/>
        <v>ASP_FEMENINA.put(15,75);</v>
      </c>
      <c r="AE48" t="str">
        <f t="shared" si="9"/>
        <v/>
      </c>
      <c r="AF48" t="str">
        <f t="shared" si="10"/>
        <v/>
      </c>
      <c r="AG48" t="str">
        <f t="shared" si="11"/>
        <v>SOD_FEMENINA.put(19,75);</v>
      </c>
      <c r="AH48" t="str">
        <f t="shared" si="12"/>
        <v>FAM_FEMENINA.put(16,75);</v>
      </c>
      <c r="AI48" t="str">
        <f t="shared" si="13"/>
        <v/>
      </c>
      <c r="AJ48" t="str">
        <f t="shared" si="14"/>
        <v/>
      </c>
    </row>
    <row r="49" spans="1:36" x14ac:dyDescent="0.2">
      <c r="A49">
        <v>74</v>
      </c>
      <c r="B49" s="47">
        <v>17</v>
      </c>
      <c r="C49" s="58"/>
      <c r="D49" s="58"/>
      <c r="E49" s="58"/>
      <c r="F49" s="58">
        <v>18</v>
      </c>
      <c r="G49" s="58"/>
      <c r="H49" s="58"/>
      <c r="I49" s="58"/>
      <c r="J49" s="58"/>
      <c r="K49" s="58"/>
      <c r="L49" s="58"/>
      <c r="M49" s="58"/>
      <c r="N49" s="58"/>
      <c r="O49" s="58"/>
      <c r="P49" s="85">
        <v>15</v>
      </c>
      <c r="Q49">
        <v>74</v>
      </c>
      <c r="V49" t="str">
        <f t="shared" si="0"/>
        <v>ANX_FEMENINA.put(17,74);</v>
      </c>
      <c r="W49" t="str">
        <f t="shared" si="1"/>
        <v/>
      </c>
      <c r="X49" t="str">
        <f t="shared" si="2"/>
        <v/>
      </c>
      <c r="Y49" t="str">
        <f t="shared" si="3"/>
        <v/>
      </c>
      <c r="Z49" t="str">
        <f t="shared" si="4"/>
        <v>HEA_FEMENINA.put(18,74);</v>
      </c>
      <c r="AA49" t="str">
        <f t="shared" si="5"/>
        <v/>
      </c>
      <c r="AB49" t="str">
        <f t="shared" si="6"/>
        <v/>
      </c>
      <c r="AC49" t="str">
        <f t="shared" si="7"/>
        <v/>
      </c>
      <c r="AD49" t="str">
        <f t="shared" si="8"/>
        <v/>
      </c>
      <c r="AE49" t="str">
        <f t="shared" si="9"/>
        <v/>
      </c>
      <c r="AF49" t="str">
        <f t="shared" si="10"/>
        <v/>
      </c>
      <c r="AG49" t="str">
        <f t="shared" si="11"/>
        <v/>
      </c>
      <c r="AH49" t="str">
        <f t="shared" si="12"/>
        <v/>
      </c>
      <c r="AI49" t="str">
        <f t="shared" si="13"/>
        <v/>
      </c>
      <c r="AJ49" t="str">
        <f t="shared" si="14"/>
        <v>TRT_FEMENINA.put(15,74);</v>
      </c>
    </row>
    <row r="50" spans="1:36" x14ac:dyDescent="0.2">
      <c r="A50">
        <v>73</v>
      </c>
      <c r="B50" s="47"/>
      <c r="C50" s="58"/>
      <c r="D50" s="58"/>
      <c r="E50" s="58">
        <v>19</v>
      </c>
      <c r="F50" s="58"/>
      <c r="G50" s="58">
        <v>9</v>
      </c>
      <c r="H50" s="58"/>
      <c r="I50" s="58"/>
      <c r="J50" s="58"/>
      <c r="K50" s="58">
        <v>14</v>
      </c>
      <c r="L50" s="83">
        <v>15</v>
      </c>
      <c r="M50" s="58"/>
      <c r="N50" s="83">
        <v>15</v>
      </c>
      <c r="O50" s="58">
        <v>21</v>
      </c>
      <c r="P50" s="59"/>
      <c r="Q50">
        <v>73</v>
      </c>
      <c r="V50" t="str">
        <f t="shared" si="0"/>
        <v/>
      </c>
      <c r="W50" t="str">
        <f t="shared" si="1"/>
        <v/>
      </c>
      <c r="X50" t="str">
        <f t="shared" si="2"/>
        <v/>
      </c>
      <c r="Y50" t="str">
        <f t="shared" si="3"/>
        <v>DEP_FEMENINA.put(19,73);</v>
      </c>
      <c r="Z50" t="str">
        <f t="shared" si="4"/>
        <v/>
      </c>
      <c r="AA50" t="str">
        <f t="shared" si="5"/>
        <v>BIZ_FEMENINA.put(9,73);</v>
      </c>
      <c r="AB50" t="str">
        <f t="shared" si="6"/>
        <v/>
      </c>
      <c r="AC50" t="str">
        <f t="shared" si="7"/>
        <v/>
      </c>
      <c r="AD50" t="str">
        <f t="shared" si="8"/>
        <v/>
      </c>
      <c r="AE50" t="str">
        <f t="shared" si="9"/>
        <v>TPA_FEMENINA.put(14,73);</v>
      </c>
      <c r="AF50" t="str">
        <f t="shared" si="10"/>
        <v>LSE_FEMENINA.put(15,73);</v>
      </c>
      <c r="AG50" t="str">
        <f t="shared" si="11"/>
        <v/>
      </c>
      <c r="AH50" t="str">
        <f t="shared" si="12"/>
        <v>FAM_FEMENINA.put(15,73);</v>
      </c>
      <c r="AI50" t="str">
        <f t="shared" si="13"/>
        <v>WRK_FEMENINA.put(21,73);</v>
      </c>
      <c r="AJ50" t="str">
        <f t="shared" si="14"/>
        <v/>
      </c>
    </row>
    <row r="51" spans="1:36" x14ac:dyDescent="0.2">
      <c r="A51">
        <v>72</v>
      </c>
      <c r="B51" s="47"/>
      <c r="C51" s="58">
        <v>14</v>
      </c>
      <c r="D51" s="58"/>
      <c r="E51" s="58">
        <v>18</v>
      </c>
      <c r="F51" s="58">
        <v>17</v>
      </c>
      <c r="G51" s="58"/>
      <c r="H51" s="58">
        <v>12</v>
      </c>
      <c r="I51" s="58">
        <v>19</v>
      </c>
      <c r="J51" s="58">
        <v>14</v>
      </c>
      <c r="K51" s="58"/>
      <c r="L51" s="58"/>
      <c r="M51" s="58">
        <v>18</v>
      </c>
      <c r="N51" s="58"/>
      <c r="O51" s="58"/>
      <c r="P51" s="59">
        <v>14</v>
      </c>
      <c r="Q51">
        <v>72</v>
      </c>
      <c r="V51" t="str">
        <f t="shared" si="0"/>
        <v/>
      </c>
      <c r="W51" t="str">
        <f t="shared" si="1"/>
        <v>FRS_FEMENINA.put(14,72);</v>
      </c>
      <c r="X51" t="str">
        <f t="shared" si="2"/>
        <v/>
      </c>
      <c r="Y51" t="str">
        <f t="shared" si="3"/>
        <v>DEP_FEMENINA.put(18,72);</v>
      </c>
      <c r="Z51" t="str">
        <f t="shared" si="4"/>
        <v>HEA_FEMENINA.put(17,72);</v>
      </c>
      <c r="AA51" t="str">
        <f t="shared" si="5"/>
        <v/>
      </c>
      <c r="AB51" t="str">
        <f t="shared" si="6"/>
        <v>ANG_FEMENINA.put(12,72);</v>
      </c>
      <c r="AC51" t="str">
        <f t="shared" si="7"/>
        <v>CYN_FEMENINA.put(19,72);</v>
      </c>
      <c r="AD51" t="str">
        <f t="shared" si="8"/>
        <v>ASP_FEMENINA.put(14,72);</v>
      </c>
      <c r="AE51" t="str">
        <f t="shared" si="9"/>
        <v/>
      </c>
      <c r="AF51" t="str">
        <f t="shared" si="10"/>
        <v/>
      </c>
      <c r="AG51" t="str">
        <f t="shared" si="11"/>
        <v>SOD_FEMENINA.put(18,72);</v>
      </c>
      <c r="AH51" t="str">
        <f t="shared" si="12"/>
        <v/>
      </c>
      <c r="AI51" t="str">
        <f t="shared" si="13"/>
        <v/>
      </c>
      <c r="AJ51" t="str">
        <f t="shared" si="14"/>
        <v>TRT_FEMENINA.put(14,72);</v>
      </c>
    </row>
    <row r="52" spans="1:36" x14ac:dyDescent="0.2">
      <c r="A52">
        <v>71</v>
      </c>
      <c r="B52" s="47">
        <v>16</v>
      </c>
      <c r="C52" s="58"/>
      <c r="D52" s="58">
        <v>12</v>
      </c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83">
        <v>20</v>
      </c>
      <c r="P52" s="59"/>
      <c r="Q52">
        <v>71</v>
      </c>
      <c r="V52" t="str">
        <f t="shared" si="0"/>
        <v>ANX_FEMENINA.put(16,71);</v>
      </c>
      <c r="W52" t="str">
        <f t="shared" si="1"/>
        <v/>
      </c>
      <c r="X52" t="str">
        <f t="shared" si="2"/>
        <v>OBS_FEMENINA.put(12,71);</v>
      </c>
      <c r="Y52" t="str">
        <f t="shared" si="3"/>
        <v/>
      </c>
      <c r="Z52" t="str">
        <f t="shared" si="4"/>
        <v/>
      </c>
      <c r="AA52" t="str">
        <f t="shared" si="5"/>
        <v/>
      </c>
      <c r="AB52" t="str">
        <f t="shared" si="6"/>
        <v/>
      </c>
      <c r="AC52" t="str">
        <f t="shared" si="7"/>
        <v/>
      </c>
      <c r="AD52" t="str">
        <f t="shared" si="8"/>
        <v/>
      </c>
      <c r="AE52" t="str">
        <f t="shared" si="9"/>
        <v/>
      </c>
      <c r="AF52" t="str">
        <f t="shared" si="10"/>
        <v/>
      </c>
      <c r="AG52" t="str">
        <f t="shared" si="11"/>
        <v/>
      </c>
      <c r="AH52" t="str">
        <f t="shared" si="12"/>
        <v/>
      </c>
      <c r="AI52" t="str">
        <f t="shared" si="13"/>
        <v>WRK_FEMENINA.put(20,71);</v>
      </c>
      <c r="AJ52" t="str">
        <f t="shared" si="14"/>
        <v/>
      </c>
    </row>
    <row r="53" spans="1:36" x14ac:dyDescent="0.2">
      <c r="A53">
        <v>70</v>
      </c>
      <c r="B53" s="47"/>
      <c r="C53" s="58"/>
      <c r="D53" s="58"/>
      <c r="E53" s="58">
        <v>17</v>
      </c>
      <c r="F53" s="58">
        <v>16</v>
      </c>
      <c r="G53" s="58">
        <v>8</v>
      </c>
      <c r="H53" s="58"/>
      <c r="I53" s="58"/>
      <c r="J53" s="58"/>
      <c r="K53" s="58"/>
      <c r="L53" s="58">
        <v>14</v>
      </c>
      <c r="M53" s="58">
        <v>17</v>
      </c>
      <c r="N53" s="58">
        <v>14</v>
      </c>
      <c r="O53" s="58"/>
      <c r="P53" s="59"/>
      <c r="Q53">
        <v>70</v>
      </c>
      <c r="V53" t="str">
        <f t="shared" si="0"/>
        <v/>
      </c>
      <c r="W53" t="str">
        <f t="shared" si="1"/>
        <v/>
      </c>
      <c r="X53" t="str">
        <f t="shared" si="2"/>
        <v/>
      </c>
      <c r="Y53" t="str">
        <f t="shared" si="3"/>
        <v>DEP_FEMENINA.put(17,70);</v>
      </c>
      <c r="Z53" t="str">
        <f t="shared" si="4"/>
        <v>HEA_FEMENINA.put(16,70);</v>
      </c>
      <c r="AA53" t="str">
        <f t="shared" si="5"/>
        <v>BIZ_FEMENINA.put(8,70);</v>
      </c>
      <c r="AB53" t="str">
        <f t="shared" si="6"/>
        <v/>
      </c>
      <c r="AC53" t="str">
        <f t="shared" si="7"/>
        <v/>
      </c>
      <c r="AD53" t="str">
        <f t="shared" si="8"/>
        <v/>
      </c>
      <c r="AE53" t="str">
        <f t="shared" si="9"/>
        <v/>
      </c>
      <c r="AF53" t="str">
        <f t="shared" si="10"/>
        <v>LSE_FEMENINA.put(14,70);</v>
      </c>
      <c r="AG53" t="str">
        <f t="shared" si="11"/>
        <v>SOD_FEMENINA.put(17,70);</v>
      </c>
      <c r="AH53" t="str">
        <f t="shared" si="12"/>
        <v>FAM_FEMENINA.put(14,70);</v>
      </c>
      <c r="AI53" t="str">
        <f t="shared" si="13"/>
        <v/>
      </c>
      <c r="AJ53" t="str">
        <f t="shared" si="14"/>
        <v/>
      </c>
    </row>
    <row r="54" spans="1:36" x14ac:dyDescent="0.2">
      <c r="A54">
        <v>69</v>
      </c>
      <c r="B54" s="82">
        <v>15</v>
      </c>
      <c r="C54" s="58"/>
      <c r="D54" s="58"/>
      <c r="E54" s="58"/>
      <c r="F54" s="58"/>
      <c r="G54" s="58"/>
      <c r="H54" s="58"/>
      <c r="I54" s="58">
        <v>18</v>
      </c>
      <c r="J54" s="58">
        <v>13</v>
      </c>
      <c r="K54" s="58">
        <v>13</v>
      </c>
      <c r="L54" s="58"/>
      <c r="M54" s="58"/>
      <c r="N54" s="58"/>
      <c r="O54" s="58">
        <v>19</v>
      </c>
      <c r="P54" s="59">
        <v>13</v>
      </c>
      <c r="Q54">
        <v>69</v>
      </c>
      <c r="V54" t="str">
        <f t="shared" si="0"/>
        <v>ANX_FEMENINA.put(15,69);</v>
      </c>
      <c r="W54" t="str">
        <f t="shared" si="1"/>
        <v/>
      </c>
      <c r="X54" t="str">
        <f t="shared" si="2"/>
        <v/>
      </c>
      <c r="Y54" t="str">
        <f t="shared" si="3"/>
        <v/>
      </c>
      <c r="Z54" t="str">
        <f t="shared" si="4"/>
        <v/>
      </c>
      <c r="AA54" t="str">
        <f t="shared" si="5"/>
        <v/>
      </c>
      <c r="AB54" t="str">
        <f t="shared" si="6"/>
        <v/>
      </c>
      <c r="AC54" t="str">
        <f t="shared" si="7"/>
        <v>CYN_FEMENINA.put(18,69);</v>
      </c>
      <c r="AD54" t="str">
        <f t="shared" si="8"/>
        <v>ASP_FEMENINA.put(13,69);</v>
      </c>
      <c r="AE54" t="str">
        <f t="shared" si="9"/>
        <v>TPA_FEMENINA.put(13,69);</v>
      </c>
      <c r="AF54" t="str">
        <f t="shared" si="10"/>
        <v/>
      </c>
      <c r="AG54" t="str">
        <f t="shared" si="11"/>
        <v/>
      </c>
      <c r="AH54" t="str">
        <f t="shared" si="12"/>
        <v/>
      </c>
      <c r="AI54" t="str">
        <f t="shared" si="13"/>
        <v>WRK_FEMENINA.put(19,69);</v>
      </c>
      <c r="AJ54" t="str">
        <f t="shared" si="14"/>
        <v>TRT_FEMENINA.put(13,69);</v>
      </c>
    </row>
    <row r="55" spans="1:36" x14ac:dyDescent="0.2">
      <c r="A55">
        <v>68</v>
      </c>
      <c r="B55" s="47"/>
      <c r="C55" s="58">
        <v>13</v>
      </c>
      <c r="D55" s="58"/>
      <c r="E55" s="58">
        <v>16</v>
      </c>
      <c r="F55" s="83">
        <v>15</v>
      </c>
      <c r="G55" s="58"/>
      <c r="H55" s="58">
        <v>11</v>
      </c>
      <c r="I55" s="58"/>
      <c r="J55" s="58"/>
      <c r="K55" s="58"/>
      <c r="L55" s="58">
        <v>13</v>
      </c>
      <c r="M55" s="58">
        <v>16</v>
      </c>
      <c r="N55" s="58">
        <v>13</v>
      </c>
      <c r="O55" s="58"/>
      <c r="P55" s="59"/>
      <c r="Q55">
        <v>68</v>
      </c>
      <c r="V55" t="str">
        <f t="shared" si="0"/>
        <v/>
      </c>
      <c r="W55" t="str">
        <f t="shared" si="1"/>
        <v>FRS_FEMENINA.put(13,68);</v>
      </c>
      <c r="X55" t="str">
        <f t="shared" si="2"/>
        <v/>
      </c>
      <c r="Y55" t="str">
        <f t="shared" si="3"/>
        <v>DEP_FEMENINA.put(16,68);</v>
      </c>
      <c r="Z55" t="str">
        <f t="shared" si="4"/>
        <v>HEA_FEMENINA.put(15,68);</v>
      </c>
      <c r="AA55" t="str">
        <f t="shared" si="5"/>
        <v/>
      </c>
      <c r="AB55" t="str">
        <f t="shared" si="6"/>
        <v>ANG_FEMENINA.put(11,68);</v>
      </c>
      <c r="AC55" t="str">
        <f t="shared" si="7"/>
        <v/>
      </c>
      <c r="AD55" t="str">
        <f t="shared" si="8"/>
        <v/>
      </c>
      <c r="AE55" t="str">
        <f t="shared" si="9"/>
        <v/>
      </c>
      <c r="AF55" t="str">
        <f t="shared" si="10"/>
        <v>LSE_FEMENINA.put(13,68);</v>
      </c>
      <c r="AG55" t="str">
        <f t="shared" si="11"/>
        <v>SOD_FEMENINA.put(16,68);</v>
      </c>
      <c r="AH55" t="str">
        <f t="shared" si="12"/>
        <v>FAM_FEMENINA.put(13,68);</v>
      </c>
      <c r="AI55" t="str">
        <f t="shared" si="13"/>
        <v/>
      </c>
      <c r="AJ55" t="str">
        <f t="shared" si="14"/>
        <v/>
      </c>
    </row>
    <row r="56" spans="1:36" x14ac:dyDescent="0.2">
      <c r="A56">
        <v>67</v>
      </c>
      <c r="B56" s="47"/>
      <c r="C56" s="58"/>
      <c r="D56" s="58">
        <v>11</v>
      </c>
      <c r="E56" s="83">
        <v>15</v>
      </c>
      <c r="F56" s="58"/>
      <c r="G56" s="58">
        <v>7</v>
      </c>
      <c r="H56" s="58"/>
      <c r="I56" s="58">
        <v>17</v>
      </c>
      <c r="J56" s="58"/>
      <c r="K56" s="58"/>
      <c r="L56" s="58"/>
      <c r="M56" s="58"/>
      <c r="N56" s="58"/>
      <c r="O56" s="58">
        <v>18</v>
      </c>
      <c r="P56" s="59">
        <v>12</v>
      </c>
      <c r="Q56">
        <v>67</v>
      </c>
      <c r="V56" t="str">
        <f t="shared" si="0"/>
        <v/>
      </c>
      <c r="W56" t="str">
        <f t="shared" si="1"/>
        <v/>
      </c>
      <c r="X56" t="str">
        <f t="shared" si="2"/>
        <v>OBS_FEMENINA.put(11,67);</v>
      </c>
      <c r="Y56" t="str">
        <f t="shared" si="3"/>
        <v>DEP_FEMENINA.put(15,67);</v>
      </c>
      <c r="Z56" t="str">
        <f t="shared" si="4"/>
        <v/>
      </c>
      <c r="AA56" t="str">
        <f t="shared" si="5"/>
        <v>BIZ_FEMENINA.put(7,67);</v>
      </c>
      <c r="AB56" t="str">
        <f t="shared" si="6"/>
        <v/>
      </c>
      <c r="AC56" t="str">
        <f t="shared" si="7"/>
        <v>CYN_FEMENINA.put(17,67);</v>
      </c>
      <c r="AD56" t="str">
        <f t="shared" si="8"/>
        <v/>
      </c>
      <c r="AE56" t="str">
        <f t="shared" si="9"/>
        <v/>
      </c>
      <c r="AF56" t="str">
        <f t="shared" si="10"/>
        <v/>
      </c>
      <c r="AG56" t="str">
        <f t="shared" si="11"/>
        <v/>
      </c>
      <c r="AH56" t="str">
        <f t="shared" si="12"/>
        <v/>
      </c>
      <c r="AI56" t="str">
        <f t="shared" si="13"/>
        <v>WRK_FEMENINA.put(18,67);</v>
      </c>
      <c r="AJ56" t="str">
        <f t="shared" si="14"/>
        <v>TRT_FEMENINA.put(12,67);</v>
      </c>
    </row>
    <row r="57" spans="1:36" x14ac:dyDescent="0.2">
      <c r="A57">
        <v>66</v>
      </c>
      <c r="B57" s="47">
        <v>14</v>
      </c>
      <c r="C57" s="58"/>
      <c r="D57" s="58"/>
      <c r="E57" s="58"/>
      <c r="F57" s="58">
        <v>14</v>
      </c>
      <c r="G57" s="58"/>
      <c r="H57" s="58"/>
      <c r="I57" s="58"/>
      <c r="J57" s="58">
        <v>12</v>
      </c>
      <c r="K57" s="58"/>
      <c r="L57" s="58"/>
      <c r="M57" s="58"/>
      <c r="N57" s="58"/>
      <c r="O57" s="58"/>
      <c r="P57" s="59"/>
      <c r="Q57">
        <v>66</v>
      </c>
      <c r="V57" t="str">
        <f t="shared" si="0"/>
        <v>ANX_FEMENINA.put(14,66);</v>
      </c>
      <c r="W57" t="str">
        <f t="shared" si="1"/>
        <v/>
      </c>
      <c r="X57" t="str">
        <f t="shared" si="2"/>
        <v/>
      </c>
      <c r="Y57" t="str">
        <f t="shared" si="3"/>
        <v/>
      </c>
      <c r="Z57" t="str">
        <f t="shared" si="4"/>
        <v>HEA_FEMENINA.put(14,66);</v>
      </c>
      <c r="AA57" t="str">
        <f t="shared" si="5"/>
        <v/>
      </c>
      <c r="AB57" t="str">
        <f t="shared" si="6"/>
        <v/>
      </c>
      <c r="AC57" t="str">
        <f t="shared" si="7"/>
        <v/>
      </c>
      <c r="AD57" t="str">
        <f t="shared" si="8"/>
        <v>ASP_FEMENINA.put(12,66);</v>
      </c>
      <c r="AE57" t="str">
        <f t="shared" si="9"/>
        <v/>
      </c>
      <c r="AF57" t="str">
        <f t="shared" si="10"/>
        <v/>
      </c>
      <c r="AG57" t="str">
        <f t="shared" si="11"/>
        <v/>
      </c>
      <c r="AH57" t="str">
        <f t="shared" si="12"/>
        <v/>
      </c>
      <c r="AI57" t="str">
        <f t="shared" si="13"/>
        <v/>
      </c>
      <c r="AJ57" t="str">
        <f t="shared" si="14"/>
        <v/>
      </c>
    </row>
    <row r="58" spans="1:36" x14ac:dyDescent="0.2">
      <c r="A58">
        <v>65</v>
      </c>
      <c r="B58" s="47"/>
      <c r="C58" s="58">
        <v>12</v>
      </c>
      <c r="D58" s="58"/>
      <c r="E58" s="58">
        <v>14</v>
      </c>
      <c r="F58" s="58"/>
      <c r="G58" s="58"/>
      <c r="H58" s="58"/>
      <c r="I58" s="58"/>
      <c r="J58" s="58"/>
      <c r="K58" s="58"/>
      <c r="L58" s="58">
        <v>12</v>
      </c>
      <c r="M58" s="83">
        <v>15</v>
      </c>
      <c r="N58" s="58">
        <v>12</v>
      </c>
      <c r="O58" s="58">
        <v>17</v>
      </c>
      <c r="P58" s="59"/>
      <c r="Q58">
        <v>65</v>
      </c>
      <c r="V58" t="str">
        <f t="shared" si="0"/>
        <v/>
      </c>
      <c r="W58" t="str">
        <f t="shared" si="1"/>
        <v>FRS_FEMENINA.put(12,65);</v>
      </c>
      <c r="X58" t="str">
        <f t="shared" si="2"/>
        <v/>
      </c>
      <c r="Y58" t="str">
        <f t="shared" si="3"/>
        <v>DEP_FEMENINA.put(14,65);</v>
      </c>
      <c r="Z58" t="str">
        <f t="shared" si="4"/>
        <v/>
      </c>
      <c r="AA58" t="str">
        <f t="shared" si="5"/>
        <v/>
      </c>
      <c r="AB58" t="str">
        <f t="shared" si="6"/>
        <v/>
      </c>
      <c r="AC58" t="str">
        <f t="shared" si="7"/>
        <v/>
      </c>
      <c r="AD58" t="str">
        <f t="shared" si="8"/>
        <v/>
      </c>
      <c r="AE58" t="str">
        <f t="shared" si="9"/>
        <v/>
      </c>
      <c r="AF58" t="str">
        <f t="shared" si="10"/>
        <v>LSE_FEMENINA.put(12,65);</v>
      </c>
      <c r="AG58" t="str">
        <f t="shared" si="11"/>
        <v>SOD_FEMENINA.put(15,65);</v>
      </c>
      <c r="AH58" t="str">
        <f t="shared" si="12"/>
        <v>FAM_FEMENINA.put(12,65);</v>
      </c>
      <c r="AI58" t="str">
        <f t="shared" si="13"/>
        <v>WRK_FEMENINA.put(17,65);</v>
      </c>
      <c r="AJ58" t="str">
        <f t="shared" si="14"/>
        <v/>
      </c>
    </row>
    <row r="59" spans="1:36" x14ac:dyDescent="0.2">
      <c r="A59">
        <v>64</v>
      </c>
      <c r="B59" s="47">
        <v>13</v>
      </c>
      <c r="C59" s="58"/>
      <c r="D59" s="58"/>
      <c r="E59" s="58"/>
      <c r="F59" s="58">
        <v>13</v>
      </c>
      <c r="G59" s="58">
        <v>6</v>
      </c>
      <c r="H59" s="83">
        <v>10</v>
      </c>
      <c r="I59" s="58">
        <v>16</v>
      </c>
      <c r="J59" s="58"/>
      <c r="K59" s="58">
        <v>12</v>
      </c>
      <c r="L59" s="58"/>
      <c r="M59" s="58"/>
      <c r="N59" s="58"/>
      <c r="O59" s="58"/>
      <c r="P59" s="59">
        <v>11</v>
      </c>
      <c r="Q59">
        <v>64</v>
      </c>
      <c r="V59" t="str">
        <f t="shared" si="0"/>
        <v>ANX_FEMENINA.put(13,64);</v>
      </c>
      <c r="W59" t="str">
        <f t="shared" si="1"/>
        <v/>
      </c>
      <c r="X59" t="str">
        <f t="shared" si="2"/>
        <v/>
      </c>
      <c r="Y59" t="str">
        <f t="shared" si="3"/>
        <v/>
      </c>
      <c r="Z59" t="str">
        <f t="shared" si="4"/>
        <v>HEA_FEMENINA.put(13,64);</v>
      </c>
      <c r="AA59" t="str">
        <f t="shared" si="5"/>
        <v>BIZ_FEMENINA.put(6,64);</v>
      </c>
      <c r="AB59" t="str">
        <f t="shared" si="6"/>
        <v>ANG_FEMENINA.put(10,64);</v>
      </c>
      <c r="AC59" t="str">
        <f t="shared" si="7"/>
        <v>CYN_FEMENINA.put(16,64);</v>
      </c>
      <c r="AD59" t="str">
        <f t="shared" si="8"/>
        <v/>
      </c>
      <c r="AE59" t="str">
        <f t="shared" si="9"/>
        <v>TPA_FEMENINA.put(12,64);</v>
      </c>
      <c r="AF59" t="str">
        <f t="shared" si="10"/>
        <v/>
      </c>
      <c r="AG59" t="str">
        <f t="shared" si="11"/>
        <v/>
      </c>
      <c r="AH59" t="str">
        <f t="shared" si="12"/>
        <v/>
      </c>
      <c r="AI59" t="str">
        <f t="shared" si="13"/>
        <v/>
      </c>
      <c r="AJ59" t="str">
        <f t="shared" si="14"/>
        <v>TRT_FEMENINA.put(11,64);</v>
      </c>
    </row>
    <row r="60" spans="1:36" x14ac:dyDescent="0.2">
      <c r="A60">
        <v>63</v>
      </c>
      <c r="B60" s="47"/>
      <c r="C60" s="58"/>
      <c r="D60" s="83">
        <v>10</v>
      </c>
      <c r="E60" s="58">
        <v>13</v>
      </c>
      <c r="F60" s="58">
        <v>12</v>
      </c>
      <c r="G60" s="58"/>
      <c r="H60" s="58"/>
      <c r="I60" s="58"/>
      <c r="J60" s="58">
        <v>11</v>
      </c>
      <c r="K60" s="58"/>
      <c r="L60" s="58"/>
      <c r="M60" s="58">
        <v>14</v>
      </c>
      <c r="N60" s="58"/>
      <c r="O60" s="58">
        <v>16</v>
      </c>
      <c r="P60" s="59"/>
      <c r="Q60">
        <v>63</v>
      </c>
      <c r="V60" t="str">
        <f t="shared" si="0"/>
        <v/>
      </c>
      <c r="W60" t="str">
        <f t="shared" si="1"/>
        <v/>
      </c>
      <c r="X60" t="str">
        <f t="shared" si="2"/>
        <v>OBS_FEMENINA.put(10,63);</v>
      </c>
      <c r="Y60" t="str">
        <f t="shared" si="3"/>
        <v>DEP_FEMENINA.put(13,63);</v>
      </c>
      <c r="Z60" t="str">
        <f t="shared" si="4"/>
        <v>HEA_FEMENINA.put(12,63);</v>
      </c>
      <c r="AA60" t="str">
        <f t="shared" si="5"/>
        <v/>
      </c>
      <c r="AB60" t="str">
        <f t="shared" si="6"/>
        <v/>
      </c>
      <c r="AC60" t="str">
        <f t="shared" si="7"/>
        <v/>
      </c>
      <c r="AD60" t="str">
        <f t="shared" si="8"/>
        <v>ASP_FEMENINA.put(11,63);</v>
      </c>
      <c r="AE60" t="str">
        <f t="shared" si="9"/>
        <v/>
      </c>
      <c r="AF60" t="str">
        <f t="shared" si="10"/>
        <v/>
      </c>
      <c r="AG60" t="str">
        <f t="shared" si="11"/>
        <v>SOD_FEMENINA.put(14,63);</v>
      </c>
      <c r="AH60" t="str">
        <f t="shared" si="12"/>
        <v/>
      </c>
      <c r="AI60" t="str">
        <f t="shared" si="13"/>
        <v>WRK_FEMENINA.put(16,63);</v>
      </c>
      <c r="AJ60" t="str">
        <f t="shared" si="14"/>
        <v/>
      </c>
    </row>
    <row r="61" spans="1:36" x14ac:dyDescent="0.2">
      <c r="A61">
        <v>62</v>
      </c>
      <c r="B61" s="47"/>
      <c r="C61" s="58">
        <v>11</v>
      </c>
      <c r="D61" s="58"/>
      <c r="E61" s="58">
        <v>12</v>
      </c>
      <c r="F61" s="58"/>
      <c r="G61" s="58"/>
      <c r="H61" s="58"/>
      <c r="I61" s="58"/>
      <c r="J61" s="58"/>
      <c r="K61" s="58"/>
      <c r="L61" s="58">
        <v>11</v>
      </c>
      <c r="M61" s="58"/>
      <c r="N61" s="58">
        <v>11</v>
      </c>
      <c r="O61" s="58"/>
      <c r="P61" s="59"/>
      <c r="Q61">
        <v>62</v>
      </c>
      <c r="V61" t="str">
        <f t="shared" si="0"/>
        <v/>
      </c>
      <c r="W61" t="str">
        <f t="shared" si="1"/>
        <v>FRS_FEMENINA.put(11,62);</v>
      </c>
      <c r="X61" t="str">
        <f t="shared" si="2"/>
        <v/>
      </c>
      <c r="Y61" t="str">
        <f t="shared" si="3"/>
        <v>DEP_FEMENINA.put(12,62);</v>
      </c>
      <c r="Z61" t="str">
        <f t="shared" si="4"/>
        <v/>
      </c>
      <c r="AA61" t="str">
        <f t="shared" si="5"/>
        <v/>
      </c>
      <c r="AB61" t="str">
        <f t="shared" si="6"/>
        <v/>
      </c>
      <c r="AC61" t="str">
        <f t="shared" si="7"/>
        <v/>
      </c>
      <c r="AD61" t="str">
        <f t="shared" si="8"/>
        <v/>
      </c>
      <c r="AE61" t="str">
        <f t="shared" si="9"/>
        <v/>
      </c>
      <c r="AF61" t="str">
        <f t="shared" si="10"/>
        <v>LSE_FEMENINA.put(11,62);</v>
      </c>
      <c r="AG61" t="str">
        <f t="shared" si="11"/>
        <v/>
      </c>
      <c r="AH61" t="str">
        <f t="shared" si="12"/>
        <v>FAM_FEMENINA.put(11,62);</v>
      </c>
      <c r="AI61" t="str">
        <f t="shared" si="13"/>
        <v/>
      </c>
      <c r="AJ61" t="str">
        <f t="shared" si="14"/>
        <v/>
      </c>
    </row>
    <row r="62" spans="1:36" x14ac:dyDescent="0.2">
      <c r="A62">
        <v>61</v>
      </c>
      <c r="B62" s="47">
        <v>12</v>
      </c>
      <c r="C62" s="58"/>
      <c r="D62" s="58"/>
      <c r="E62" s="58"/>
      <c r="F62" s="58">
        <v>11</v>
      </c>
      <c r="G62" s="83">
        <v>5</v>
      </c>
      <c r="H62" s="58"/>
      <c r="I62" s="83">
        <v>15</v>
      </c>
      <c r="J62" s="58"/>
      <c r="K62" s="58"/>
      <c r="L62" s="58"/>
      <c r="M62" s="58"/>
      <c r="N62" s="58"/>
      <c r="O62" s="83">
        <v>15</v>
      </c>
      <c r="P62" s="85">
        <v>10</v>
      </c>
      <c r="Q62">
        <v>61</v>
      </c>
      <c r="V62" t="str">
        <f t="shared" si="0"/>
        <v>ANX_FEMENINA.put(12,61);</v>
      </c>
      <c r="W62" t="str">
        <f t="shared" si="1"/>
        <v/>
      </c>
      <c r="X62" t="str">
        <f t="shared" si="2"/>
        <v/>
      </c>
      <c r="Y62" t="str">
        <f t="shared" si="3"/>
        <v/>
      </c>
      <c r="Z62" t="str">
        <f t="shared" si="4"/>
        <v>HEA_FEMENINA.put(11,61);</v>
      </c>
      <c r="AA62" t="str">
        <f t="shared" si="5"/>
        <v>BIZ_FEMENINA.put(5,61);</v>
      </c>
      <c r="AB62" t="str">
        <f t="shared" si="6"/>
        <v/>
      </c>
      <c r="AC62" t="str">
        <f t="shared" si="7"/>
        <v>CYN_FEMENINA.put(15,61);</v>
      </c>
      <c r="AD62" t="str">
        <f t="shared" si="8"/>
        <v/>
      </c>
      <c r="AE62" t="str">
        <f t="shared" si="9"/>
        <v/>
      </c>
      <c r="AF62" t="str">
        <f t="shared" si="10"/>
        <v/>
      </c>
      <c r="AG62" t="str">
        <f t="shared" si="11"/>
        <v/>
      </c>
      <c r="AH62" t="str">
        <f t="shared" si="12"/>
        <v/>
      </c>
      <c r="AI62" t="str">
        <f t="shared" si="13"/>
        <v>WRK_FEMENINA.put(15,61);</v>
      </c>
      <c r="AJ62" t="str">
        <f t="shared" si="14"/>
        <v>TRT_FEMENINA.put(10,61);</v>
      </c>
    </row>
    <row r="63" spans="1:36" x14ac:dyDescent="0.2">
      <c r="A63">
        <v>60</v>
      </c>
      <c r="B63" s="47"/>
      <c r="C63" s="58"/>
      <c r="D63" s="58"/>
      <c r="E63" s="58">
        <v>11</v>
      </c>
      <c r="F63" s="58"/>
      <c r="G63" s="58"/>
      <c r="H63" s="58">
        <v>9</v>
      </c>
      <c r="I63" s="58"/>
      <c r="J63" s="58"/>
      <c r="K63" s="58">
        <v>11</v>
      </c>
      <c r="L63" s="83">
        <v>10</v>
      </c>
      <c r="M63" s="58">
        <v>13</v>
      </c>
      <c r="N63" s="83">
        <v>10</v>
      </c>
      <c r="O63" s="58"/>
      <c r="P63" s="59"/>
      <c r="Q63">
        <v>60</v>
      </c>
      <c r="V63" t="str">
        <f t="shared" si="0"/>
        <v/>
      </c>
      <c r="W63" t="str">
        <f t="shared" si="1"/>
        <v/>
      </c>
      <c r="X63" t="str">
        <f t="shared" si="2"/>
        <v/>
      </c>
      <c r="Y63" t="str">
        <f t="shared" si="3"/>
        <v>DEP_FEMENINA.put(11,60);</v>
      </c>
      <c r="Z63" t="str">
        <f t="shared" si="4"/>
        <v/>
      </c>
      <c r="AA63" t="str">
        <f t="shared" si="5"/>
        <v/>
      </c>
      <c r="AB63" t="str">
        <f t="shared" si="6"/>
        <v>ANG_FEMENINA.put(9,60);</v>
      </c>
      <c r="AC63" t="str">
        <f t="shared" si="7"/>
        <v/>
      </c>
      <c r="AD63" t="str">
        <f t="shared" si="8"/>
        <v/>
      </c>
      <c r="AE63" t="str">
        <f t="shared" si="9"/>
        <v>TPA_FEMENINA.put(11,60);</v>
      </c>
      <c r="AF63" t="str">
        <f t="shared" si="10"/>
        <v>LSE_FEMENINA.put(10,60);</v>
      </c>
      <c r="AG63" t="str">
        <f t="shared" si="11"/>
        <v>SOD_FEMENINA.put(13,60);</v>
      </c>
      <c r="AH63" t="str">
        <f t="shared" si="12"/>
        <v>FAM_FEMENINA.put(10,60);</v>
      </c>
      <c r="AI63" t="str">
        <f t="shared" si="13"/>
        <v/>
      </c>
      <c r="AJ63" t="str">
        <f t="shared" si="14"/>
        <v/>
      </c>
    </row>
    <row r="64" spans="1:36" x14ac:dyDescent="0.2">
      <c r="A64">
        <v>59</v>
      </c>
      <c r="B64" s="47">
        <v>11</v>
      </c>
      <c r="C64" s="83">
        <v>10</v>
      </c>
      <c r="D64" s="58">
        <v>9</v>
      </c>
      <c r="E64" s="58"/>
      <c r="F64" s="83">
        <v>10</v>
      </c>
      <c r="G64" s="58"/>
      <c r="H64" s="58"/>
      <c r="I64" s="58"/>
      <c r="J64" s="83">
        <v>10</v>
      </c>
      <c r="K64" s="58"/>
      <c r="L64" s="58"/>
      <c r="M64" s="58"/>
      <c r="N64" s="58"/>
      <c r="O64" s="58">
        <v>14</v>
      </c>
      <c r="P64" s="59">
        <v>9</v>
      </c>
      <c r="Q64">
        <v>59</v>
      </c>
      <c r="V64" t="str">
        <f t="shared" si="0"/>
        <v>ANX_FEMENINA.put(11,59);</v>
      </c>
      <c r="W64" t="str">
        <f t="shared" si="1"/>
        <v>FRS_FEMENINA.put(10,59);</v>
      </c>
      <c r="X64" t="str">
        <f t="shared" si="2"/>
        <v>OBS_FEMENINA.put(9,59);</v>
      </c>
      <c r="Y64" t="str">
        <f t="shared" si="3"/>
        <v/>
      </c>
      <c r="Z64" t="str">
        <f t="shared" si="4"/>
        <v>HEA_FEMENINA.put(10,59);</v>
      </c>
      <c r="AA64" t="str">
        <f t="shared" si="5"/>
        <v/>
      </c>
      <c r="AB64" t="str">
        <f t="shared" si="6"/>
        <v/>
      </c>
      <c r="AC64" t="str">
        <f t="shared" si="7"/>
        <v/>
      </c>
      <c r="AD64" t="str">
        <f t="shared" si="8"/>
        <v>ASP_FEMENINA.put(10,59);</v>
      </c>
      <c r="AE64" t="str">
        <f t="shared" si="9"/>
        <v/>
      </c>
      <c r="AF64" t="str">
        <f t="shared" si="10"/>
        <v/>
      </c>
      <c r="AG64" t="str">
        <f t="shared" si="11"/>
        <v/>
      </c>
      <c r="AH64" t="str">
        <f t="shared" si="12"/>
        <v/>
      </c>
      <c r="AI64" t="str">
        <f t="shared" si="13"/>
        <v>WRK_FEMENINA.put(14,59);</v>
      </c>
      <c r="AJ64" t="str">
        <f t="shared" si="14"/>
        <v>TRT_FEMENINA.put(9,59);</v>
      </c>
    </row>
    <row r="65" spans="1:36" x14ac:dyDescent="0.2">
      <c r="A65">
        <v>58</v>
      </c>
      <c r="B65" s="47"/>
      <c r="C65" s="58"/>
      <c r="D65" s="58"/>
      <c r="E65" s="83">
        <v>10</v>
      </c>
      <c r="F65" s="58"/>
      <c r="G65" s="58">
        <v>4</v>
      </c>
      <c r="H65" s="58"/>
      <c r="I65" s="58">
        <v>14</v>
      </c>
      <c r="J65" s="58"/>
      <c r="K65" s="58"/>
      <c r="L65" s="58"/>
      <c r="M65" s="58">
        <v>12</v>
      </c>
      <c r="N65" s="58"/>
      <c r="O65" s="58"/>
      <c r="P65" s="59"/>
      <c r="Q65">
        <v>58</v>
      </c>
      <c r="V65" t="str">
        <f t="shared" si="0"/>
        <v/>
      </c>
      <c r="W65" t="str">
        <f t="shared" si="1"/>
        <v/>
      </c>
      <c r="X65" t="str">
        <f t="shared" si="2"/>
        <v/>
      </c>
      <c r="Y65" t="str">
        <f t="shared" si="3"/>
        <v>DEP_FEMENINA.put(10,58);</v>
      </c>
      <c r="Z65" t="str">
        <f t="shared" si="4"/>
        <v/>
      </c>
      <c r="AA65" t="str">
        <f t="shared" si="5"/>
        <v>BIZ_FEMENINA.put(4,58);</v>
      </c>
      <c r="AB65" t="str">
        <f t="shared" si="6"/>
        <v/>
      </c>
      <c r="AC65" t="str">
        <f t="shared" si="7"/>
        <v>CYN_FEMENINA.put(14,58);</v>
      </c>
      <c r="AD65" t="str">
        <f t="shared" si="8"/>
        <v/>
      </c>
      <c r="AE65" t="str">
        <f t="shared" si="9"/>
        <v/>
      </c>
      <c r="AF65" t="str">
        <f t="shared" si="10"/>
        <v/>
      </c>
      <c r="AG65" t="str">
        <f t="shared" si="11"/>
        <v>SOD_FEMENINA.put(12,58);</v>
      </c>
      <c r="AH65" t="str">
        <f t="shared" si="12"/>
        <v/>
      </c>
      <c r="AI65" t="str">
        <f t="shared" si="13"/>
        <v/>
      </c>
      <c r="AJ65" t="str">
        <f t="shared" si="14"/>
        <v/>
      </c>
    </row>
    <row r="66" spans="1:36" x14ac:dyDescent="0.2">
      <c r="A66">
        <v>57</v>
      </c>
      <c r="B66" s="47"/>
      <c r="C66" s="58"/>
      <c r="D66" s="58"/>
      <c r="E66" s="58">
        <v>9</v>
      </c>
      <c r="F66" s="58">
        <v>9</v>
      </c>
      <c r="G66" s="58"/>
      <c r="H66" s="58"/>
      <c r="I66" s="58"/>
      <c r="J66" s="58"/>
      <c r="K66" s="58"/>
      <c r="L66" s="58">
        <v>9</v>
      </c>
      <c r="M66" s="58"/>
      <c r="N66" s="58">
        <v>9</v>
      </c>
      <c r="O66" s="58">
        <v>13</v>
      </c>
      <c r="P66" s="59">
        <v>8</v>
      </c>
      <c r="Q66">
        <v>57</v>
      </c>
      <c r="V66" t="str">
        <f t="shared" si="0"/>
        <v/>
      </c>
      <c r="W66" t="str">
        <f t="shared" si="1"/>
        <v/>
      </c>
      <c r="X66" t="str">
        <f t="shared" si="2"/>
        <v/>
      </c>
      <c r="Y66" t="str">
        <f t="shared" si="3"/>
        <v>DEP_FEMENINA.put(9,57);</v>
      </c>
      <c r="Z66" t="str">
        <f t="shared" si="4"/>
        <v>HEA_FEMENINA.put(9,57);</v>
      </c>
      <c r="AA66" t="str">
        <f t="shared" si="5"/>
        <v/>
      </c>
      <c r="AB66" t="str">
        <f t="shared" si="6"/>
        <v/>
      </c>
      <c r="AC66" t="str">
        <f t="shared" si="7"/>
        <v/>
      </c>
      <c r="AD66" t="str">
        <f t="shared" si="8"/>
        <v/>
      </c>
      <c r="AE66" t="str">
        <f t="shared" si="9"/>
        <v/>
      </c>
      <c r="AF66" t="str">
        <f t="shared" si="10"/>
        <v>LSE_FEMENINA.put(9,57);</v>
      </c>
      <c r="AG66" t="str">
        <f t="shared" si="11"/>
        <v/>
      </c>
      <c r="AH66" t="str">
        <f t="shared" si="12"/>
        <v>FAM_FEMENINA.put(9,57);</v>
      </c>
      <c r="AI66" t="str">
        <f t="shared" si="13"/>
        <v>WRK_FEMENINA.put(13,57);</v>
      </c>
      <c r="AJ66" t="str">
        <f t="shared" si="14"/>
        <v>TRT_FEMENINA.put(8,57);</v>
      </c>
    </row>
    <row r="67" spans="1:36" x14ac:dyDescent="0.2">
      <c r="A67">
        <v>56</v>
      </c>
      <c r="B67" s="82">
        <v>10</v>
      </c>
      <c r="C67" s="58">
        <v>9</v>
      </c>
      <c r="D67" s="58">
        <v>8</v>
      </c>
      <c r="E67" s="58"/>
      <c r="F67" s="58"/>
      <c r="G67" s="58">
        <v>3</v>
      </c>
      <c r="H67" s="58">
        <v>8</v>
      </c>
      <c r="I67" s="58">
        <v>13</v>
      </c>
      <c r="J67" s="58">
        <v>9</v>
      </c>
      <c r="K67" s="83">
        <v>10</v>
      </c>
      <c r="L67" s="58"/>
      <c r="M67" s="58">
        <v>11</v>
      </c>
      <c r="N67" s="58"/>
      <c r="O67" s="58"/>
      <c r="P67" s="59"/>
      <c r="Q67">
        <v>56</v>
      </c>
      <c r="V67" t="str">
        <f t="shared" ref="V67:V92" si="15">IF(B67="","",_xlfn.CONCAT(B$95,$B$103,B67,$C$103,$A67,$D$103))</f>
        <v>ANX_FEMENINA.put(10,56);</v>
      </c>
      <c r="W67" t="str">
        <f t="shared" ref="W67:W92" si="16">IF(C67="","",_xlfn.CONCAT(C$95,$B$103,C67,$C$103,$A67,$D$103))</f>
        <v>FRS_FEMENINA.put(9,56);</v>
      </c>
      <c r="X67" t="str">
        <f t="shared" ref="X67:X92" si="17">IF(D67="","",_xlfn.CONCAT(D$95,$B$103,D67,$C$103,$A67,$D$103))</f>
        <v>OBS_FEMENINA.put(8,56);</v>
      </c>
      <c r="Y67" t="str">
        <f t="shared" ref="Y67:Y92" si="18">IF(E67="","",_xlfn.CONCAT(E$95,$B$103,E67,$C$103,$A67,$D$103))</f>
        <v/>
      </c>
      <c r="Z67" t="str">
        <f t="shared" ref="Z67:Z92" si="19">IF(F67="","",_xlfn.CONCAT(F$95,$B$103,F67,$C$103,$A67,$D$103))</f>
        <v/>
      </c>
      <c r="AA67" t="str">
        <f t="shared" ref="AA67:AA92" si="20">IF(G67="","",_xlfn.CONCAT(G$95,$B$103,G67,$C$103,$A67,$D$103))</f>
        <v>BIZ_FEMENINA.put(3,56);</v>
      </c>
      <c r="AB67" t="str">
        <f t="shared" ref="AB67:AB92" si="21">IF(H67="","",_xlfn.CONCAT(H$95,$B$103,H67,$C$103,$A67,$D$103))</f>
        <v>ANG_FEMENINA.put(8,56);</v>
      </c>
      <c r="AC67" t="str">
        <f t="shared" ref="AC67:AC92" si="22">IF(I67="","",_xlfn.CONCAT(I$95,$B$103,I67,$C$103,$A67,$D$103))</f>
        <v>CYN_FEMENINA.put(13,56);</v>
      </c>
      <c r="AD67" t="str">
        <f t="shared" ref="AD67:AD92" si="23">IF(J67="","",_xlfn.CONCAT(J$95,$B$103,J67,$C$103,$A67,$D$103))</f>
        <v>ASP_FEMENINA.put(9,56);</v>
      </c>
      <c r="AE67" t="str">
        <f t="shared" ref="AE67:AE92" si="24">IF(K67="","",_xlfn.CONCAT(K$95,$B$103,K67,$C$103,$A67,$D$103))</f>
        <v>TPA_FEMENINA.put(10,56);</v>
      </c>
      <c r="AF67" t="str">
        <f t="shared" ref="AF67:AF92" si="25">IF(L67="","",_xlfn.CONCAT(L$95,$B$103,L67,$C$103,$A67,$D$103))</f>
        <v/>
      </c>
      <c r="AG67" t="str">
        <f t="shared" ref="AG67:AG92" si="26">IF(M67="","",_xlfn.CONCAT(M$95,$B$103,M67,$C$103,$A67,$D$103))</f>
        <v>SOD_FEMENINA.put(11,56);</v>
      </c>
      <c r="AH67" t="str">
        <f t="shared" ref="AH67:AH92" si="27">IF(N67="","",_xlfn.CONCAT(N$95,$B$103,N67,$C$103,$A67,$D$103))</f>
        <v/>
      </c>
      <c r="AI67" t="str">
        <f t="shared" ref="AI67:AI92" si="28">IF(O67="","",_xlfn.CONCAT(O$95,$B$103,O67,$C$103,$A67,$D$103))</f>
        <v/>
      </c>
      <c r="AJ67" t="str">
        <f t="shared" ref="AJ67:AJ92" si="29">IF(P67="","",_xlfn.CONCAT(P$95,$B$103,P67,$C$103,$A67,$D$103))</f>
        <v/>
      </c>
    </row>
    <row r="68" spans="1:36" x14ac:dyDescent="0.2">
      <c r="A68">
        <v>55</v>
      </c>
      <c r="B68" s="47">
        <v>9</v>
      </c>
      <c r="C68" s="58"/>
      <c r="D68" s="58"/>
      <c r="E68" s="58">
        <v>8</v>
      </c>
      <c r="F68" s="58">
        <v>8</v>
      </c>
      <c r="G68" s="58"/>
      <c r="H68" s="58"/>
      <c r="I68" s="58"/>
      <c r="J68" s="58"/>
      <c r="K68" s="58"/>
      <c r="L68" s="58">
        <v>8</v>
      </c>
      <c r="M68" s="58"/>
      <c r="N68" s="58">
        <v>8</v>
      </c>
      <c r="O68" s="58">
        <v>12</v>
      </c>
      <c r="P68" s="59">
        <v>7</v>
      </c>
      <c r="Q68">
        <v>55</v>
      </c>
      <c r="V68" t="str">
        <f t="shared" si="15"/>
        <v>ANX_FEMENINA.put(9,55);</v>
      </c>
      <c r="W68" t="str">
        <f t="shared" si="16"/>
        <v/>
      </c>
      <c r="X68" t="str">
        <f t="shared" si="17"/>
        <v/>
      </c>
      <c r="Y68" t="str">
        <f t="shared" si="18"/>
        <v>DEP_FEMENINA.put(8,55);</v>
      </c>
      <c r="Z68" t="str">
        <f t="shared" si="19"/>
        <v>HEA_FEMENINA.put(8,55);</v>
      </c>
      <c r="AA68" t="str">
        <f t="shared" si="20"/>
        <v/>
      </c>
      <c r="AB68" t="str">
        <f t="shared" si="21"/>
        <v/>
      </c>
      <c r="AC68" t="str">
        <f t="shared" si="22"/>
        <v/>
      </c>
      <c r="AD68" t="str">
        <f t="shared" si="23"/>
        <v/>
      </c>
      <c r="AE68" t="str">
        <f t="shared" si="24"/>
        <v/>
      </c>
      <c r="AF68" t="str">
        <f t="shared" si="25"/>
        <v>LSE_FEMENINA.put(8,55);</v>
      </c>
      <c r="AG68" t="str">
        <f t="shared" si="26"/>
        <v/>
      </c>
      <c r="AH68" t="str">
        <f t="shared" si="27"/>
        <v>FAM_FEMENINA.put(8,55);</v>
      </c>
      <c r="AI68" t="str">
        <f t="shared" si="28"/>
        <v>WRK_FEMENINA.put(12,55);</v>
      </c>
      <c r="AJ68" t="str">
        <f t="shared" si="29"/>
        <v>TRT_FEMENINA.put(7,55);</v>
      </c>
    </row>
    <row r="69" spans="1:36" x14ac:dyDescent="0.2">
      <c r="A69">
        <v>54</v>
      </c>
      <c r="B69" s="47"/>
      <c r="C69" s="58"/>
      <c r="D69" s="58"/>
      <c r="E69" s="58">
        <v>7</v>
      </c>
      <c r="F69" s="58"/>
      <c r="G69" s="58"/>
      <c r="H69" s="58"/>
      <c r="I69" s="58">
        <v>12</v>
      </c>
      <c r="J69" s="58">
        <v>8</v>
      </c>
      <c r="K69" s="58"/>
      <c r="L69" s="58">
        <v>7</v>
      </c>
      <c r="M69" s="83">
        <v>10</v>
      </c>
      <c r="N69" s="58"/>
      <c r="O69" s="58">
        <v>11</v>
      </c>
      <c r="P69" s="59"/>
      <c r="Q69">
        <v>54</v>
      </c>
      <c r="V69" t="str">
        <f t="shared" si="15"/>
        <v/>
      </c>
      <c r="W69" t="str">
        <f t="shared" si="16"/>
        <v/>
      </c>
      <c r="X69" t="str">
        <f t="shared" si="17"/>
        <v/>
      </c>
      <c r="Y69" t="str">
        <f t="shared" si="18"/>
        <v>DEP_FEMENINA.put(7,54);</v>
      </c>
      <c r="Z69" t="str">
        <f t="shared" si="19"/>
        <v/>
      </c>
      <c r="AA69" t="str">
        <f t="shared" si="20"/>
        <v/>
      </c>
      <c r="AB69" t="str">
        <f t="shared" si="21"/>
        <v/>
      </c>
      <c r="AC69" t="str">
        <f t="shared" si="22"/>
        <v>CYN_FEMENINA.put(12,54);</v>
      </c>
      <c r="AD69" t="str">
        <f t="shared" si="23"/>
        <v>ASP_FEMENINA.put(8,54);</v>
      </c>
      <c r="AE69" t="str">
        <f t="shared" si="24"/>
        <v/>
      </c>
      <c r="AF69" t="str">
        <f t="shared" si="25"/>
        <v>LSE_FEMENINA.put(7,54);</v>
      </c>
      <c r="AG69" t="str">
        <f t="shared" si="26"/>
        <v>SOD_FEMENINA.put(10,54);</v>
      </c>
      <c r="AH69" t="str">
        <f t="shared" si="27"/>
        <v/>
      </c>
      <c r="AI69" t="str">
        <f t="shared" si="28"/>
        <v>WRK_FEMENINA.put(11,54);</v>
      </c>
      <c r="AJ69" t="str">
        <f t="shared" si="29"/>
        <v/>
      </c>
    </row>
    <row r="70" spans="1:36" x14ac:dyDescent="0.2">
      <c r="A70">
        <v>53</v>
      </c>
      <c r="B70" s="47">
        <v>8</v>
      </c>
      <c r="C70" s="58">
        <v>8</v>
      </c>
      <c r="D70" s="58">
        <v>7</v>
      </c>
      <c r="E70" s="58"/>
      <c r="F70" s="58">
        <v>7</v>
      </c>
      <c r="G70" s="58"/>
      <c r="H70" s="58">
        <v>7</v>
      </c>
      <c r="I70" s="58">
        <v>11</v>
      </c>
      <c r="J70" s="58"/>
      <c r="K70" s="58">
        <v>9</v>
      </c>
      <c r="L70" s="58"/>
      <c r="M70" s="58"/>
      <c r="N70" s="58"/>
      <c r="O70" s="58"/>
      <c r="P70" s="59">
        <v>6</v>
      </c>
      <c r="Q70">
        <v>53</v>
      </c>
      <c r="V70" t="str">
        <f t="shared" si="15"/>
        <v>ANX_FEMENINA.put(8,53);</v>
      </c>
      <c r="W70" t="str">
        <f t="shared" si="16"/>
        <v>FRS_FEMENINA.put(8,53);</v>
      </c>
      <c r="X70" t="str">
        <f t="shared" si="17"/>
        <v>OBS_FEMENINA.put(7,53);</v>
      </c>
      <c r="Y70" t="str">
        <f t="shared" si="18"/>
        <v/>
      </c>
      <c r="Z70" t="str">
        <f t="shared" si="19"/>
        <v>HEA_FEMENINA.put(7,53);</v>
      </c>
      <c r="AA70" t="str">
        <f t="shared" si="20"/>
        <v/>
      </c>
      <c r="AB70" t="str">
        <f t="shared" si="21"/>
        <v>ANG_FEMENINA.put(7,53);</v>
      </c>
      <c r="AC70" t="str">
        <f t="shared" si="22"/>
        <v>CYN_FEMENINA.put(11,53);</v>
      </c>
      <c r="AD70" t="str">
        <f t="shared" si="23"/>
        <v/>
      </c>
      <c r="AE70" t="str">
        <f t="shared" si="24"/>
        <v>TPA_FEMENINA.put(9,53);</v>
      </c>
      <c r="AF70" t="str">
        <f t="shared" si="25"/>
        <v/>
      </c>
      <c r="AG70" t="str">
        <f t="shared" si="26"/>
        <v/>
      </c>
      <c r="AH70" t="str">
        <f t="shared" si="27"/>
        <v/>
      </c>
      <c r="AI70" t="str">
        <f t="shared" si="28"/>
        <v/>
      </c>
      <c r="AJ70" t="str">
        <f t="shared" si="29"/>
        <v>TRT_FEMENINA.put(6,53);</v>
      </c>
    </row>
    <row r="71" spans="1:36" x14ac:dyDescent="0.2">
      <c r="A71">
        <v>52</v>
      </c>
      <c r="B71" s="47"/>
      <c r="C71" s="58"/>
      <c r="D71" s="58"/>
      <c r="E71" s="58">
        <v>6</v>
      </c>
      <c r="F71" s="58"/>
      <c r="G71" s="58">
        <v>2</v>
      </c>
      <c r="H71" s="58"/>
      <c r="I71" s="58"/>
      <c r="J71" s="58">
        <v>7</v>
      </c>
      <c r="K71" s="58"/>
      <c r="L71" s="58">
        <v>6</v>
      </c>
      <c r="M71" s="58">
        <v>9</v>
      </c>
      <c r="N71" s="58">
        <v>7</v>
      </c>
      <c r="O71" s="83">
        <v>10</v>
      </c>
      <c r="P71" s="59"/>
      <c r="Q71">
        <v>52</v>
      </c>
      <c r="V71" t="str">
        <f t="shared" si="15"/>
        <v/>
      </c>
      <c r="W71" t="str">
        <f t="shared" si="16"/>
        <v/>
      </c>
      <c r="X71" t="str">
        <f t="shared" si="17"/>
        <v/>
      </c>
      <c r="Y71" t="str">
        <f t="shared" si="18"/>
        <v>DEP_FEMENINA.put(6,52);</v>
      </c>
      <c r="Z71" t="str">
        <f t="shared" si="19"/>
        <v/>
      </c>
      <c r="AA71" t="str">
        <f t="shared" si="20"/>
        <v>BIZ_FEMENINA.put(2,52);</v>
      </c>
      <c r="AB71" t="str">
        <f t="shared" si="21"/>
        <v/>
      </c>
      <c r="AC71" t="str">
        <f t="shared" si="22"/>
        <v/>
      </c>
      <c r="AD71" t="str">
        <f t="shared" si="23"/>
        <v>ASP_FEMENINA.put(7,52);</v>
      </c>
      <c r="AE71" t="str">
        <f t="shared" si="24"/>
        <v/>
      </c>
      <c r="AF71" t="str">
        <f t="shared" si="25"/>
        <v>LSE_FEMENINA.put(6,52);</v>
      </c>
      <c r="AG71" t="str">
        <f t="shared" si="26"/>
        <v>SOD_FEMENINA.put(9,52);</v>
      </c>
      <c r="AH71" t="str">
        <f t="shared" si="27"/>
        <v>FAM_FEMENINA.put(7,52);</v>
      </c>
      <c r="AI71" t="str">
        <f t="shared" si="28"/>
        <v>WRK_FEMENINA.put(10,52);</v>
      </c>
      <c r="AJ71" t="str">
        <f t="shared" si="29"/>
        <v/>
      </c>
    </row>
    <row r="72" spans="1:36" x14ac:dyDescent="0.2">
      <c r="A72">
        <v>51</v>
      </c>
      <c r="B72" s="47">
        <v>7</v>
      </c>
      <c r="C72" s="58">
        <v>7</v>
      </c>
      <c r="D72" s="58"/>
      <c r="E72" s="58"/>
      <c r="F72" s="58">
        <v>6</v>
      </c>
      <c r="G72" s="58"/>
      <c r="H72" s="58"/>
      <c r="I72" s="83">
        <v>10</v>
      </c>
      <c r="J72" s="58"/>
      <c r="K72" s="58"/>
      <c r="L72" s="83">
        <v>5</v>
      </c>
      <c r="M72" s="58">
        <v>8</v>
      </c>
      <c r="N72" s="58"/>
      <c r="O72" s="58">
        <v>9</v>
      </c>
      <c r="P72" s="85">
        <v>5</v>
      </c>
      <c r="Q72">
        <v>51</v>
      </c>
      <c r="V72" t="str">
        <f t="shared" si="15"/>
        <v>ANX_FEMENINA.put(7,51);</v>
      </c>
      <c r="W72" t="str">
        <f t="shared" si="16"/>
        <v>FRS_FEMENINA.put(7,51);</v>
      </c>
      <c r="X72" t="str">
        <f t="shared" si="17"/>
        <v/>
      </c>
      <c r="Y72" t="str">
        <f t="shared" si="18"/>
        <v/>
      </c>
      <c r="Z72" t="str">
        <f t="shared" si="19"/>
        <v>HEA_FEMENINA.put(6,51);</v>
      </c>
      <c r="AA72" t="str">
        <f t="shared" si="20"/>
        <v/>
      </c>
      <c r="AB72" t="str">
        <f t="shared" si="21"/>
        <v/>
      </c>
      <c r="AC72" t="str">
        <f t="shared" si="22"/>
        <v>CYN_FEMENINA.put(10,51);</v>
      </c>
      <c r="AD72" t="str">
        <f t="shared" si="23"/>
        <v/>
      </c>
      <c r="AE72" t="str">
        <f t="shared" si="24"/>
        <v/>
      </c>
      <c r="AF72" t="str">
        <f t="shared" si="25"/>
        <v>LSE_FEMENINA.put(5,51);</v>
      </c>
      <c r="AG72" t="str">
        <f t="shared" si="26"/>
        <v>SOD_FEMENINA.put(8,51);</v>
      </c>
      <c r="AH72" t="str">
        <f t="shared" si="27"/>
        <v/>
      </c>
      <c r="AI72" t="str">
        <f t="shared" si="28"/>
        <v>WRK_FEMENINA.put(9,51);</v>
      </c>
      <c r="AJ72" t="str">
        <f t="shared" si="29"/>
        <v>TRT_FEMENINA.put(5,51);</v>
      </c>
    </row>
    <row r="73" spans="1:36" x14ac:dyDescent="0.2">
      <c r="A73">
        <v>50</v>
      </c>
      <c r="B73" s="47"/>
      <c r="C73" s="58"/>
      <c r="D73" s="58">
        <v>6</v>
      </c>
      <c r="E73" s="83">
        <v>5</v>
      </c>
      <c r="F73" s="58"/>
      <c r="G73" s="58"/>
      <c r="H73" s="58">
        <v>6</v>
      </c>
      <c r="I73" s="58">
        <v>9</v>
      </c>
      <c r="J73" s="58"/>
      <c r="K73" s="58">
        <v>8</v>
      </c>
      <c r="L73" s="58"/>
      <c r="M73" s="58"/>
      <c r="N73" s="58">
        <v>6</v>
      </c>
      <c r="O73" s="58">
        <v>8</v>
      </c>
      <c r="P73" s="59"/>
      <c r="Q73">
        <v>50</v>
      </c>
      <c r="V73" t="str">
        <f t="shared" si="15"/>
        <v/>
      </c>
      <c r="W73" t="str">
        <f t="shared" si="16"/>
        <v/>
      </c>
      <c r="X73" t="str">
        <f t="shared" si="17"/>
        <v>OBS_FEMENINA.put(6,50);</v>
      </c>
      <c r="Y73" t="str">
        <f t="shared" si="18"/>
        <v>DEP_FEMENINA.put(5,50);</v>
      </c>
      <c r="Z73" t="str">
        <f t="shared" si="19"/>
        <v/>
      </c>
      <c r="AA73" t="str">
        <f t="shared" si="20"/>
        <v/>
      </c>
      <c r="AB73" t="str">
        <f t="shared" si="21"/>
        <v>ANG_FEMENINA.put(6,50);</v>
      </c>
      <c r="AC73" t="str">
        <f t="shared" si="22"/>
        <v>CYN_FEMENINA.put(9,50);</v>
      </c>
      <c r="AD73" t="str">
        <f t="shared" si="23"/>
        <v/>
      </c>
      <c r="AE73" t="str">
        <f t="shared" si="24"/>
        <v>TPA_FEMENINA.put(8,50);</v>
      </c>
      <c r="AF73" t="str">
        <f t="shared" si="25"/>
        <v/>
      </c>
      <c r="AG73" t="str">
        <f t="shared" si="26"/>
        <v/>
      </c>
      <c r="AH73" t="str">
        <f t="shared" si="27"/>
        <v>FAM_FEMENINA.put(6,50);</v>
      </c>
      <c r="AI73" t="str">
        <f t="shared" si="28"/>
        <v>WRK_FEMENINA.put(8,50);</v>
      </c>
      <c r="AJ73" t="str">
        <f t="shared" si="29"/>
        <v/>
      </c>
    </row>
    <row r="74" spans="1:36" x14ac:dyDescent="0.2">
      <c r="A74">
        <v>49</v>
      </c>
      <c r="B74" s="47">
        <v>6</v>
      </c>
      <c r="C74" s="58"/>
      <c r="D74" s="58"/>
      <c r="E74" s="58"/>
      <c r="F74" s="83">
        <v>5</v>
      </c>
      <c r="G74" s="58"/>
      <c r="H74" s="58"/>
      <c r="I74" s="58"/>
      <c r="J74" s="58">
        <v>6</v>
      </c>
      <c r="K74" s="58"/>
      <c r="L74" s="58">
        <v>4</v>
      </c>
      <c r="M74" s="58">
        <v>7</v>
      </c>
      <c r="N74" s="58"/>
      <c r="O74" s="58"/>
      <c r="P74" s="59">
        <v>4</v>
      </c>
      <c r="Q74">
        <v>49</v>
      </c>
      <c r="V74" t="str">
        <f t="shared" si="15"/>
        <v>ANX_FEMENINA.put(6,49);</v>
      </c>
      <c r="W74" t="str">
        <f t="shared" si="16"/>
        <v/>
      </c>
      <c r="X74" t="str">
        <f t="shared" si="17"/>
        <v/>
      </c>
      <c r="Y74" t="str">
        <f t="shared" si="18"/>
        <v/>
      </c>
      <c r="Z74" t="str">
        <f t="shared" si="19"/>
        <v>HEA_FEMENINA.put(5,49);</v>
      </c>
      <c r="AA74" t="str">
        <f t="shared" si="20"/>
        <v/>
      </c>
      <c r="AB74" t="str">
        <f t="shared" si="21"/>
        <v/>
      </c>
      <c r="AC74" t="str">
        <f t="shared" si="22"/>
        <v/>
      </c>
      <c r="AD74" t="str">
        <f t="shared" si="23"/>
        <v>ASP_FEMENINA.put(6,49);</v>
      </c>
      <c r="AE74" t="str">
        <f t="shared" si="24"/>
        <v/>
      </c>
      <c r="AF74" t="str">
        <f t="shared" si="25"/>
        <v>LSE_FEMENINA.put(4,49);</v>
      </c>
      <c r="AG74" t="str">
        <f t="shared" si="26"/>
        <v>SOD_FEMENINA.put(7,49);</v>
      </c>
      <c r="AH74" t="str">
        <f t="shared" si="27"/>
        <v/>
      </c>
      <c r="AI74" t="str">
        <f t="shared" si="28"/>
        <v/>
      </c>
      <c r="AJ74" t="str">
        <f t="shared" si="29"/>
        <v>TRT_FEMENINA.put(4,49);</v>
      </c>
    </row>
    <row r="75" spans="1:36" x14ac:dyDescent="0.2">
      <c r="A75">
        <v>48</v>
      </c>
      <c r="B75" s="47"/>
      <c r="C75" s="58">
        <v>6</v>
      </c>
      <c r="D75" s="83">
        <v>5</v>
      </c>
      <c r="E75" s="58">
        <v>4</v>
      </c>
      <c r="F75" s="58"/>
      <c r="G75" s="58"/>
      <c r="H75" s="58"/>
      <c r="I75" s="58">
        <v>8</v>
      </c>
      <c r="J75" s="58"/>
      <c r="K75" s="58">
        <v>7</v>
      </c>
      <c r="L75" s="58"/>
      <c r="M75" s="58">
        <v>6</v>
      </c>
      <c r="N75" s="58"/>
      <c r="O75" s="58">
        <v>7</v>
      </c>
      <c r="P75" s="59"/>
      <c r="Q75">
        <v>48</v>
      </c>
      <c r="V75" t="str">
        <f t="shared" si="15"/>
        <v/>
      </c>
      <c r="W75" t="str">
        <f t="shared" si="16"/>
        <v>FRS_FEMENINA.put(6,48);</v>
      </c>
      <c r="X75" t="str">
        <f t="shared" si="17"/>
        <v>OBS_FEMENINA.put(5,48);</v>
      </c>
      <c r="Y75" t="str">
        <f t="shared" si="18"/>
        <v>DEP_FEMENINA.put(4,48);</v>
      </c>
      <c r="Z75" t="str">
        <f t="shared" si="19"/>
        <v/>
      </c>
      <c r="AA75" t="str">
        <f t="shared" si="20"/>
        <v/>
      </c>
      <c r="AB75" t="str">
        <f t="shared" si="21"/>
        <v/>
      </c>
      <c r="AC75" t="str">
        <f t="shared" si="22"/>
        <v>CYN_FEMENINA.put(8,48);</v>
      </c>
      <c r="AD75" t="str">
        <f t="shared" si="23"/>
        <v/>
      </c>
      <c r="AE75" t="str">
        <f t="shared" si="24"/>
        <v>TPA_FEMENINA.put(7,48);</v>
      </c>
      <c r="AF75" t="str">
        <f t="shared" si="25"/>
        <v/>
      </c>
      <c r="AG75" t="str">
        <f t="shared" si="26"/>
        <v>SOD_FEMENINA.put(6,48);</v>
      </c>
      <c r="AH75" t="str">
        <f t="shared" si="27"/>
        <v/>
      </c>
      <c r="AI75" t="str">
        <f t="shared" si="28"/>
        <v>WRK_FEMENINA.put(7,48);</v>
      </c>
      <c r="AJ75" t="str">
        <f t="shared" si="29"/>
        <v/>
      </c>
    </row>
    <row r="76" spans="1:36" x14ac:dyDescent="0.2">
      <c r="A76">
        <v>47</v>
      </c>
      <c r="B76" s="82">
        <v>5</v>
      </c>
      <c r="C76" s="58"/>
      <c r="D76" s="58"/>
      <c r="E76" s="58"/>
      <c r="F76" s="58"/>
      <c r="G76" s="58">
        <v>1</v>
      </c>
      <c r="H76" s="83">
        <v>5</v>
      </c>
      <c r="I76" s="58">
        <v>7</v>
      </c>
      <c r="J76" s="83">
        <v>5</v>
      </c>
      <c r="K76" s="58"/>
      <c r="L76" s="58">
        <v>3</v>
      </c>
      <c r="M76" s="58"/>
      <c r="N76" s="83">
        <v>5</v>
      </c>
      <c r="O76" s="58"/>
      <c r="P76" s="59"/>
      <c r="Q76">
        <v>47</v>
      </c>
      <c r="V76" t="str">
        <f t="shared" si="15"/>
        <v>ANX_FEMENINA.put(5,47);</v>
      </c>
      <c r="W76" t="str">
        <f t="shared" si="16"/>
        <v/>
      </c>
      <c r="X76" t="str">
        <f t="shared" si="17"/>
        <v/>
      </c>
      <c r="Y76" t="str">
        <f t="shared" si="18"/>
        <v/>
      </c>
      <c r="Z76" t="str">
        <f t="shared" si="19"/>
        <v/>
      </c>
      <c r="AA76" t="str">
        <f t="shared" si="20"/>
        <v>BIZ_FEMENINA.put(1,47);</v>
      </c>
      <c r="AB76" t="str">
        <f t="shared" si="21"/>
        <v>ANG_FEMENINA.put(5,47);</v>
      </c>
      <c r="AC76" t="str">
        <f t="shared" si="22"/>
        <v>CYN_FEMENINA.put(7,47);</v>
      </c>
      <c r="AD76" t="str">
        <f t="shared" si="23"/>
        <v>ASP_FEMENINA.put(5,47);</v>
      </c>
      <c r="AE76" t="str">
        <f t="shared" si="24"/>
        <v/>
      </c>
      <c r="AF76" t="str">
        <f t="shared" si="25"/>
        <v>LSE_FEMENINA.put(3,47);</v>
      </c>
      <c r="AG76" t="str">
        <f t="shared" si="26"/>
        <v/>
      </c>
      <c r="AH76" t="str">
        <f t="shared" si="27"/>
        <v>FAM_FEMENINA.put(5,47);</v>
      </c>
      <c r="AI76" t="str">
        <f t="shared" si="28"/>
        <v/>
      </c>
      <c r="AJ76" t="str">
        <f t="shared" si="29"/>
        <v/>
      </c>
    </row>
    <row r="77" spans="1:36" x14ac:dyDescent="0.2">
      <c r="A77">
        <v>46</v>
      </c>
      <c r="B77" s="47"/>
      <c r="C77" s="83">
        <v>5</v>
      </c>
      <c r="D77" s="58">
        <v>4</v>
      </c>
      <c r="E77" s="58"/>
      <c r="F77" s="58">
        <v>4</v>
      </c>
      <c r="G77" s="58"/>
      <c r="H77" s="58"/>
      <c r="I77" s="58">
        <v>6</v>
      </c>
      <c r="J77" s="58"/>
      <c r="K77" s="58"/>
      <c r="L77" s="58"/>
      <c r="M77" s="83">
        <v>5</v>
      </c>
      <c r="N77" s="58"/>
      <c r="O77" s="58">
        <v>6</v>
      </c>
      <c r="P77" s="59">
        <v>3</v>
      </c>
      <c r="Q77">
        <v>46</v>
      </c>
      <c r="V77" t="str">
        <f t="shared" si="15"/>
        <v/>
      </c>
      <c r="W77" t="str">
        <f t="shared" si="16"/>
        <v>FRS_FEMENINA.put(5,46);</v>
      </c>
      <c r="X77" t="str">
        <f t="shared" si="17"/>
        <v>OBS_FEMENINA.put(4,46);</v>
      </c>
      <c r="Y77" t="str">
        <f t="shared" si="18"/>
        <v/>
      </c>
      <c r="Z77" t="str">
        <f t="shared" si="19"/>
        <v>HEA_FEMENINA.put(4,46);</v>
      </c>
      <c r="AA77" t="str">
        <f t="shared" si="20"/>
        <v/>
      </c>
      <c r="AB77" t="str">
        <f t="shared" si="21"/>
        <v/>
      </c>
      <c r="AC77" t="str">
        <f t="shared" si="22"/>
        <v>CYN_FEMENINA.put(6,46);</v>
      </c>
      <c r="AD77" t="str">
        <f t="shared" si="23"/>
        <v/>
      </c>
      <c r="AE77" t="str">
        <f t="shared" si="24"/>
        <v/>
      </c>
      <c r="AF77" t="str">
        <f t="shared" si="25"/>
        <v/>
      </c>
      <c r="AG77" t="str">
        <f t="shared" si="26"/>
        <v>SOD_FEMENINA.put(5,46);</v>
      </c>
      <c r="AH77" t="str">
        <f t="shared" si="27"/>
        <v/>
      </c>
      <c r="AI77" t="str">
        <f t="shared" si="28"/>
        <v>WRK_FEMENINA.put(6,46);</v>
      </c>
      <c r="AJ77" t="str">
        <f t="shared" si="29"/>
        <v>TRT_FEMENINA.put(3,46);</v>
      </c>
    </row>
    <row r="78" spans="1:36" x14ac:dyDescent="0.2">
      <c r="A78">
        <v>45</v>
      </c>
      <c r="B78" s="47">
        <v>4</v>
      </c>
      <c r="C78" s="58"/>
      <c r="D78" s="58"/>
      <c r="E78" s="58">
        <v>3</v>
      </c>
      <c r="F78" s="58"/>
      <c r="G78" s="58"/>
      <c r="H78" s="58">
        <v>4</v>
      </c>
      <c r="I78" s="58"/>
      <c r="J78" s="58">
        <v>4</v>
      </c>
      <c r="K78" s="58">
        <v>6</v>
      </c>
      <c r="L78" s="58"/>
      <c r="M78" s="58"/>
      <c r="N78" s="58">
        <v>4</v>
      </c>
      <c r="O78" s="83">
        <v>5</v>
      </c>
      <c r="P78" s="59"/>
      <c r="Q78">
        <v>45</v>
      </c>
      <c r="V78" t="str">
        <f t="shared" si="15"/>
        <v>ANX_FEMENINA.put(4,45);</v>
      </c>
      <c r="W78" t="str">
        <f t="shared" si="16"/>
        <v/>
      </c>
      <c r="X78" t="str">
        <f t="shared" si="17"/>
        <v/>
      </c>
      <c r="Y78" t="str">
        <f t="shared" si="18"/>
        <v>DEP_FEMENINA.put(3,45);</v>
      </c>
      <c r="Z78" t="str">
        <f t="shared" si="19"/>
        <v/>
      </c>
      <c r="AA78" t="str">
        <f t="shared" si="20"/>
        <v/>
      </c>
      <c r="AB78" t="str">
        <f t="shared" si="21"/>
        <v>ANG_FEMENINA.put(4,45);</v>
      </c>
      <c r="AC78" t="str">
        <f t="shared" si="22"/>
        <v/>
      </c>
      <c r="AD78" t="str">
        <f t="shared" si="23"/>
        <v>ASP_FEMENINA.put(4,45);</v>
      </c>
      <c r="AE78" t="str">
        <f t="shared" si="24"/>
        <v>TPA_FEMENINA.put(6,45);</v>
      </c>
      <c r="AF78" t="str">
        <f t="shared" si="25"/>
        <v/>
      </c>
      <c r="AG78" t="str">
        <f t="shared" si="26"/>
        <v/>
      </c>
      <c r="AH78" t="str">
        <f t="shared" si="27"/>
        <v>FAM_FEMENINA.put(4,45);</v>
      </c>
      <c r="AI78" t="str">
        <f t="shared" si="28"/>
        <v>WRK_FEMENINA.put(5,45);</v>
      </c>
      <c r="AJ78" t="str">
        <f t="shared" si="29"/>
        <v/>
      </c>
    </row>
    <row r="79" spans="1:36" x14ac:dyDescent="0.2">
      <c r="A79">
        <v>44</v>
      </c>
      <c r="B79" s="47"/>
      <c r="C79" s="58"/>
      <c r="D79" s="58">
        <v>3</v>
      </c>
      <c r="E79" s="58"/>
      <c r="F79" s="58"/>
      <c r="G79" s="58"/>
      <c r="H79" s="58"/>
      <c r="I79" s="83">
        <v>5</v>
      </c>
      <c r="J79" s="58"/>
      <c r="K79" s="58"/>
      <c r="L79" s="58">
        <v>2</v>
      </c>
      <c r="M79" s="58">
        <v>4</v>
      </c>
      <c r="N79" s="58"/>
      <c r="O79" s="58"/>
      <c r="P79" s="59"/>
      <c r="Q79">
        <v>44</v>
      </c>
      <c r="V79" t="str">
        <f t="shared" si="15"/>
        <v/>
      </c>
      <c r="W79" t="str">
        <f t="shared" si="16"/>
        <v/>
      </c>
      <c r="X79" t="str">
        <f t="shared" si="17"/>
        <v>OBS_FEMENINA.put(3,44);</v>
      </c>
      <c r="Y79" t="str">
        <f t="shared" si="18"/>
        <v/>
      </c>
      <c r="Z79" t="str">
        <f t="shared" si="19"/>
        <v/>
      </c>
      <c r="AA79" t="str">
        <f t="shared" si="20"/>
        <v/>
      </c>
      <c r="AB79" t="str">
        <f t="shared" si="21"/>
        <v/>
      </c>
      <c r="AC79" t="str">
        <f t="shared" si="22"/>
        <v>CYN_FEMENINA.put(5,44);</v>
      </c>
      <c r="AD79" t="str">
        <f t="shared" si="23"/>
        <v/>
      </c>
      <c r="AE79" t="str">
        <f t="shared" si="24"/>
        <v/>
      </c>
      <c r="AF79" t="str">
        <f t="shared" si="25"/>
        <v>LSE_FEMENINA.put(2,44);</v>
      </c>
      <c r="AG79" t="str">
        <f t="shared" si="26"/>
        <v>SOD_FEMENINA.put(4,44);</v>
      </c>
      <c r="AH79" t="str">
        <f t="shared" si="27"/>
        <v/>
      </c>
      <c r="AI79" t="str">
        <f t="shared" si="28"/>
        <v/>
      </c>
      <c r="AJ79" t="str">
        <f t="shared" si="29"/>
        <v/>
      </c>
    </row>
    <row r="80" spans="1:36" x14ac:dyDescent="0.2">
      <c r="A80">
        <v>43</v>
      </c>
      <c r="B80" s="47">
        <v>3</v>
      </c>
      <c r="C80" s="58">
        <v>4</v>
      </c>
      <c r="D80" s="58"/>
      <c r="E80" s="58"/>
      <c r="F80" s="58">
        <v>3</v>
      </c>
      <c r="G80" s="58"/>
      <c r="H80" s="58"/>
      <c r="I80" s="58"/>
      <c r="J80" s="58"/>
      <c r="K80" s="83">
        <v>5</v>
      </c>
      <c r="L80" s="58"/>
      <c r="M80" s="58"/>
      <c r="N80" s="58"/>
      <c r="O80" s="58">
        <v>4</v>
      </c>
      <c r="P80" s="59">
        <v>2</v>
      </c>
      <c r="Q80">
        <v>43</v>
      </c>
      <c r="V80" t="str">
        <f t="shared" si="15"/>
        <v>ANX_FEMENINA.put(3,43);</v>
      </c>
      <c r="W80" t="str">
        <f t="shared" si="16"/>
        <v>FRS_FEMENINA.put(4,43);</v>
      </c>
      <c r="X80" t="str">
        <f t="shared" si="17"/>
        <v/>
      </c>
      <c r="Y80" t="str">
        <f t="shared" si="18"/>
        <v/>
      </c>
      <c r="Z80" t="str">
        <f t="shared" si="19"/>
        <v>HEA_FEMENINA.put(3,43);</v>
      </c>
      <c r="AA80" t="str">
        <f t="shared" si="20"/>
        <v/>
      </c>
      <c r="AB80" t="str">
        <f t="shared" si="21"/>
        <v/>
      </c>
      <c r="AC80" t="str">
        <f t="shared" si="22"/>
        <v/>
      </c>
      <c r="AD80" t="str">
        <f t="shared" si="23"/>
        <v/>
      </c>
      <c r="AE80" t="str">
        <f t="shared" si="24"/>
        <v>TPA_FEMENINA.put(5,43);</v>
      </c>
      <c r="AF80" t="str">
        <f t="shared" si="25"/>
        <v/>
      </c>
      <c r="AG80" t="str">
        <f t="shared" si="26"/>
        <v/>
      </c>
      <c r="AH80" t="str">
        <f t="shared" si="27"/>
        <v/>
      </c>
      <c r="AI80" t="str">
        <f t="shared" si="28"/>
        <v>WRK_FEMENINA.put(4,43);</v>
      </c>
      <c r="AJ80" t="str">
        <f t="shared" si="29"/>
        <v>TRT_FEMENINA.put(2,43);</v>
      </c>
    </row>
    <row r="81" spans="1:36" x14ac:dyDescent="0.2">
      <c r="A81">
        <v>42</v>
      </c>
      <c r="B81" s="47"/>
      <c r="C81" s="58"/>
      <c r="D81" s="58"/>
      <c r="E81" s="58">
        <v>2</v>
      </c>
      <c r="F81" s="58"/>
      <c r="G81" s="58"/>
      <c r="H81" s="58">
        <v>3</v>
      </c>
      <c r="I81" s="58">
        <v>4</v>
      </c>
      <c r="J81" s="58">
        <v>3</v>
      </c>
      <c r="K81" s="58"/>
      <c r="L81" s="58"/>
      <c r="M81" s="58"/>
      <c r="N81" s="58">
        <v>3</v>
      </c>
      <c r="O81" s="58"/>
      <c r="P81" s="59"/>
      <c r="Q81">
        <v>42</v>
      </c>
      <c r="V81" t="str">
        <f t="shared" si="15"/>
        <v/>
      </c>
      <c r="W81" t="str">
        <f t="shared" si="16"/>
        <v/>
      </c>
      <c r="X81" t="str">
        <f t="shared" si="17"/>
        <v/>
      </c>
      <c r="Y81" t="str">
        <f t="shared" si="18"/>
        <v>DEP_FEMENINA.put(2,42);</v>
      </c>
      <c r="Z81" t="str">
        <f t="shared" si="19"/>
        <v/>
      </c>
      <c r="AA81" t="str">
        <f t="shared" si="20"/>
        <v/>
      </c>
      <c r="AB81" t="str">
        <f t="shared" si="21"/>
        <v>ANG_FEMENINA.put(3,42);</v>
      </c>
      <c r="AC81" t="str">
        <f t="shared" si="22"/>
        <v>CYN_FEMENINA.put(4,42);</v>
      </c>
      <c r="AD81" t="str">
        <f t="shared" si="23"/>
        <v>ASP_FEMENINA.put(3,42);</v>
      </c>
      <c r="AE81" t="str">
        <f t="shared" si="24"/>
        <v/>
      </c>
      <c r="AF81" t="str">
        <f t="shared" si="25"/>
        <v/>
      </c>
      <c r="AG81" t="str">
        <f t="shared" si="26"/>
        <v/>
      </c>
      <c r="AH81" t="str">
        <f t="shared" si="27"/>
        <v>FAM_FEMENINA.put(3,42);</v>
      </c>
      <c r="AI81" t="str">
        <f t="shared" si="28"/>
        <v/>
      </c>
      <c r="AJ81" t="str">
        <f t="shared" si="29"/>
        <v/>
      </c>
    </row>
    <row r="82" spans="1:36" x14ac:dyDescent="0.2">
      <c r="A82">
        <v>41</v>
      </c>
      <c r="B82" s="47"/>
      <c r="C82" s="58">
        <v>3</v>
      </c>
      <c r="D82" s="58">
        <v>2</v>
      </c>
      <c r="E82" s="58"/>
      <c r="F82" s="58"/>
      <c r="G82" s="58"/>
      <c r="H82" s="58"/>
      <c r="I82" s="58"/>
      <c r="J82" s="58"/>
      <c r="K82" s="58">
        <v>4</v>
      </c>
      <c r="L82" s="58"/>
      <c r="M82" s="58">
        <v>3</v>
      </c>
      <c r="N82" s="58"/>
      <c r="O82" s="58"/>
      <c r="P82" s="59"/>
      <c r="Q82">
        <v>41</v>
      </c>
      <c r="V82" t="str">
        <f t="shared" si="15"/>
        <v/>
      </c>
      <c r="W82" t="str">
        <f t="shared" si="16"/>
        <v>FRS_FEMENINA.put(3,41);</v>
      </c>
      <c r="X82" t="str">
        <f t="shared" si="17"/>
        <v>OBS_FEMENINA.put(2,41);</v>
      </c>
      <c r="Y82" t="str">
        <f t="shared" si="18"/>
        <v/>
      </c>
      <c r="Z82" t="str">
        <f t="shared" si="19"/>
        <v/>
      </c>
      <c r="AA82" t="str">
        <f t="shared" si="20"/>
        <v/>
      </c>
      <c r="AB82" t="str">
        <f t="shared" si="21"/>
        <v/>
      </c>
      <c r="AC82" t="str">
        <f t="shared" si="22"/>
        <v/>
      </c>
      <c r="AD82" t="str">
        <f t="shared" si="23"/>
        <v/>
      </c>
      <c r="AE82" t="str">
        <f t="shared" si="24"/>
        <v>TPA_FEMENINA.put(4,41);</v>
      </c>
      <c r="AF82" t="str">
        <f t="shared" si="25"/>
        <v/>
      </c>
      <c r="AG82" t="str">
        <f t="shared" si="26"/>
        <v>SOD_FEMENINA.put(3,41);</v>
      </c>
      <c r="AH82" t="str">
        <f t="shared" si="27"/>
        <v/>
      </c>
      <c r="AI82" t="str">
        <f t="shared" si="28"/>
        <v/>
      </c>
      <c r="AJ82" t="str">
        <f t="shared" si="29"/>
        <v/>
      </c>
    </row>
    <row r="83" spans="1:36" x14ac:dyDescent="0.2">
      <c r="A83">
        <v>40</v>
      </c>
      <c r="B83" s="47">
        <v>2</v>
      </c>
      <c r="C83" s="58"/>
      <c r="D83" s="58"/>
      <c r="E83" s="58"/>
      <c r="F83" s="58">
        <v>2</v>
      </c>
      <c r="G83" s="58"/>
      <c r="H83" s="58"/>
      <c r="I83" s="58">
        <v>3</v>
      </c>
      <c r="J83" s="58"/>
      <c r="K83" s="58"/>
      <c r="L83" s="58">
        <v>1</v>
      </c>
      <c r="M83" s="58"/>
      <c r="N83" s="58"/>
      <c r="O83" s="58">
        <v>3</v>
      </c>
      <c r="P83" s="59"/>
      <c r="Q83">
        <v>40</v>
      </c>
      <c r="V83" t="str">
        <f t="shared" si="15"/>
        <v>ANX_FEMENINA.put(2,40);</v>
      </c>
      <c r="W83" t="str">
        <f t="shared" si="16"/>
        <v/>
      </c>
      <c r="X83" t="str">
        <f t="shared" si="17"/>
        <v/>
      </c>
      <c r="Y83" t="str">
        <f t="shared" si="18"/>
        <v/>
      </c>
      <c r="Z83" t="str">
        <f t="shared" si="19"/>
        <v>HEA_FEMENINA.put(2,40);</v>
      </c>
      <c r="AA83" t="str">
        <f t="shared" si="20"/>
        <v/>
      </c>
      <c r="AB83" t="str">
        <f t="shared" si="21"/>
        <v/>
      </c>
      <c r="AC83" t="str">
        <f t="shared" si="22"/>
        <v>CYN_FEMENINA.put(3,40);</v>
      </c>
      <c r="AD83" t="str">
        <f t="shared" si="23"/>
        <v/>
      </c>
      <c r="AE83" t="str">
        <f t="shared" si="24"/>
        <v/>
      </c>
      <c r="AF83" t="str">
        <f t="shared" si="25"/>
        <v>LSE_FEMENINA.put(1,40);</v>
      </c>
      <c r="AG83" t="str">
        <f t="shared" si="26"/>
        <v/>
      </c>
      <c r="AH83" t="str">
        <f t="shared" si="27"/>
        <v/>
      </c>
      <c r="AI83" t="str">
        <f t="shared" si="28"/>
        <v>WRK_FEMENINA.put(3,40);</v>
      </c>
      <c r="AJ83" t="str">
        <f t="shared" si="29"/>
        <v/>
      </c>
    </row>
    <row r="84" spans="1:36" x14ac:dyDescent="0.2">
      <c r="A84">
        <v>39</v>
      </c>
      <c r="B84" s="47"/>
      <c r="C84" s="58"/>
      <c r="D84" s="58"/>
      <c r="E84" s="58">
        <v>1</v>
      </c>
      <c r="F84" s="58"/>
      <c r="G84" s="83">
        <v>0</v>
      </c>
      <c r="H84" s="58">
        <v>2</v>
      </c>
      <c r="I84" s="58"/>
      <c r="J84" s="58">
        <v>2</v>
      </c>
      <c r="K84" s="58"/>
      <c r="L84" s="58"/>
      <c r="M84" s="58">
        <v>2</v>
      </c>
      <c r="N84" s="58">
        <v>2</v>
      </c>
      <c r="O84" s="58"/>
      <c r="P84" s="59">
        <v>1</v>
      </c>
      <c r="Q84">
        <v>39</v>
      </c>
      <c r="V84" t="str">
        <f t="shared" si="15"/>
        <v/>
      </c>
      <c r="W84" t="str">
        <f t="shared" si="16"/>
        <v/>
      </c>
      <c r="X84" t="str">
        <f t="shared" si="17"/>
        <v/>
      </c>
      <c r="Y84" t="str">
        <f t="shared" si="18"/>
        <v>DEP_FEMENINA.put(1,39);</v>
      </c>
      <c r="Z84" t="str">
        <f t="shared" si="19"/>
        <v/>
      </c>
      <c r="AA84" t="str">
        <f t="shared" si="20"/>
        <v>BIZ_FEMENINA.put(0,39);</v>
      </c>
      <c r="AB84" t="str">
        <f t="shared" si="21"/>
        <v>ANG_FEMENINA.put(2,39);</v>
      </c>
      <c r="AC84" t="str">
        <f t="shared" si="22"/>
        <v/>
      </c>
      <c r="AD84" t="str">
        <f t="shared" si="23"/>
        <v>ASP_FEMENINA.put(2,39);</v>
      </c>
      <c r="AE84" t="str">
        <f t="shared" si="24"/>
        <v/>
      </c>
      <c r="AF84" t="str">
        <f t="shared" si="25"/>
        <v/>
      </c>
      <c r="AG84" t="str">
        <f t="shared" si="26"/>
        <v>SOD_FEMENINA.put(2,39);</v>
      </c>
      <c r="AH84" t="str">
        <f t="shared" si="27"/>
        <v>FAM_FEMENINA.put(2,39);</v>
      </c>
      <c r="AI84" t="str">
        <f t="shared" si="28"/>
        <v/>
      </c>
      <c r="AJ84" t="str">
        <f t="shared" si="29"/>
        <v>TRT_FEMENINA.put(1,39);</v>
      </c>
    </row>
    <row r="85" spans="1:36" x14ac:dyDescent="0.2">
      <c r="A85">
        <v>38</v>
      </c>
      <c r="B85" s="47"/>
      <c r="C85" s="58">
        <v>2</v>
      </c>
      <c r="D85" s="58"/>
      <c r="E85" s="58"/>
      <c r="F85" s="58"/>
      <c r="G85" s="58"/>
      <c r="H85" s="58"/>
      <c r="I85" s="58">
        <v>2</v>
      </c>
      <c r="J85" s="58"/>
      <c r="K85" s="58">
        <v>3</v>
      </c>
      <c r="L85" s="58"/>
      <c r="M85" s="58"/>
      <c r="N85" s="58"/>
      <c r="O85" s="58"/>
      <c r="P85" s="59"/>
      <c r="Q85">
        <v>38</v>
      </c>
      <c r="V85" t="str">
        <f t="shared" si="15"/>
        <v/>
      </c>
      <c r="W85" t="str">
        <f t="shared" si="16"/>
        <v>FRS_FEMENINA.put(2,38);</v>
      </c>
      <c r="X85" t="str">
        <f t="shared" si="17"/>
        <v/>
      </c>
      <c r="Y85" t="str">
        <f t="shared" si="18"/>
        <v/>
      </c>
      <c r="Z85" t="str">
        <f t="shared" si="19"/>
        <v/>
      </c>
      <c r="AA85" t="str">
        <f t="shared" si="20"/>
        <v/>
      </c>
      <c r="AB85" t="str">
        <f t="shared" si="21"/>
        <v/>
      </c>
      <c r="AC85" t="str">
        <f t="shared" si="22"/>
        <v>CYN_FEMENINA.put(2,38);</v>
      </c>
      <c r="AD85" t="str">
        <f t="shared" si="23"/>
        <v/>
      </c>
      <c r="AE85" t="str">
        <f t="shared" si="24"/>
        <v>TPA_FEMENINA.put(3,38);</v>
      </c>
      <c r="AF85" t="str">
        <f t="shared" si="25"/>
        <v/>
      </c>
      <c r="AG85" t="str">
        <f t="shared" si="26"/>
        <v/>
      </c>
      <c r="AH85" t="str">
        <f t="shared" si="27"/>
        <v/>
      </c>
      <c r="AI85" t="str">
        <f t="shared" si="28"/>
        <v/>
      </c>
      <c r="AJ85" t="str">
        <f t="shared" si="29"/>
        <v/>
      </c>
    </row>
    <row r="86" spans="1:36" x14ac:dyDescent="0.2">
      <c r="A86">
        <v>37</v>
      </c>
      <c r="B86" s="47">
        <v>1</v>
      </c>
      <c r="C86" s="58"/>
      <c r="D86" s="58">
        <v>1</v>
      </c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>
        <v>2</v>
      </c>
      <c r="P86" s="59"/>
      <c r="Q86">
        <v>37</v>
      </c>
      <c r="V86" t="str">
        <f t="shared" si="15"/>
        <v>ANX_FEMENINA.put(1,37);</v>
      </c>
      <c r="W86" t="str">
        <f t="shared" si="16"/>
        <v/>
      </c>
      <c r="X86" t="str">
        <f t="shared" si="17"/>
        <v>OBS_FEMENINA.put(1,37);</v>
      </c>
      <c r="Y86" t="str">
        <f t="shared" si="18"/>
        <v/>
      </c>
      <c r="Z86" t="str">
        <f t="shared" si="19"/>
        <v/>
      </c>
      <c r="AA86" t="str">
        <f t="shared" si="20"/>
        <v/>
      </c>
      <c r="AB86" t="str">
        <f t="shared" si="21"/>
        <v/>
      </c>
      <c r="AC86" t="str">
        <f t="shared" si="22"/>
        <v/>
      </c>
      <c r="AD86" t="str">
        <f t="shared" si="23"/>
        <v/>
      </c>
      <c r="AE86" t="str">
        <f t="shared" si="24"/>
        <v/>
      </c>
      <c r="AF86" t="str">
        <f t="shared" si="25"/>
        <v/>
      </c>
      <c r="AG86" t="str">
        <f t="shared" si="26"/>
        <v/>
      </c>
      <c r="AH86" t="str">
        <f t="shared" si="27"/>
        <v/>
      </c>
      <c r="AI86" t="str">
        <f t="shared" si="28"/>
        <v>WRK_FEMENINA.put(2,37);</v>
      </c>
      <c r="AJ86" t="str">
        <f t="shared" si="29"/>
        <v/>
      </c>
    </row>
    <row r="87" spans="1:36" x14ac:dyDescent="0.2">
      <c r="A87">
        <v>36</v>
      </c>
      <c r="B87" s="47"/>
      <c r="C87" s="58"/>
      <c r="D87" s="58"/>
      <c r="E87" s="58"/>
      <c r="F87" s="58">
        <v>1</v>
      </c>
      <c r="G87" s="58"/>
      <c r="H87" s="58">
        <v>1</v>
      </c>
      <c r="I87" s="58"/>
      <c r="J87" s="58">
        <v>1</v>
      </c>
      <c r="K87" s="58">
        <v>2</v>
      </c>
      <c r="L87" s="58"/>
      <c r="M87" s="58"/>
      <c r="N87" s="58">
        <v>1</v>
      </c>
      <c r="O87" s="58"/>
      <c r="P87" s="59"/>
      <c r="Q87">
        <v>36</v>
      </c>
      <c r="V87" t="str">
        <f t="shared" si="15"/>
        <v/>
      </c>
      <c r="W87" t="str">
        <f t="shared" si="16"/>
        <v/>
      </c>
      <c r="X87" t="str">
        <f t="shared" si="17"/>
        <v/>
      </c>
      <c r="Y87" t="str">
        <f t="shared" si="18"/>
        <v/>
      </c>
      <c r="Z87" t="str">
        <f t="shared" si="19"/>
        <v>HEA_FEMENINA.put(1,36);</v>
      </c>
      <c r="AA87" t="str">
        <f t="shared" si="20"/>
        <v/>
      </c>
      <c r="AB87" t="str">
        <f t="shared" si="21"/>
        <v>ANG_FEMENINA.put(1,36);</v>
      </c>
      <c r="AC87" t="str">
        <f t="shared" si="22"/>
        <v/>
      </c>
      <c r="AD87" t="str">
        <f t="shared" si="23"/>
        <v>ASP_FEMENINA.put(1,36);</v>
      </c>
      <c r="AE87" t="str">
        <f t="shared" si="24"/>
        <v>TPA_FEMENINA.put(2,36);</v>
      </c>
      <c r="AF87" t="str">
        <f t="shared" si="25"/>
        <v/>
      </c>
      <c r="AG87" t="str">
        <f t="shared" si="26"/>
        <v/>
      </c>
      <c r="AH87" t="str">
        <f t="shared" si="27"/>
        <v>FAM_FEMENINA.put(1,36);</v>
      </c>
      <c r="AI87" t="str">
        <f t="shared" si="28"/>
        <v/>
      </c>
      <c r="AJ87" t="str">
        <f t="shared" si="29"/>
        <v/>
      </c>
    </row>
    <row r="88" spans="1:36" x14ac:dyDescent="0.2">
      <c r="A88">
        <v>35</v>
      </c>
      <c r="B88" s="47"/>
      <c r="C88" s="58">
        <v>1</v>
      </c>
      <c r="D88" s="58"/>
      <c r="E88" s="58"/>
      <c r="F88" s="58"/>
      <c r="G88" s="58"/>
      <c r="H88" s="58"/>
      <c r="I88" s="58">
        <v>1</v>
      </c>
      <c r="J88" s="58"/>
      <c r="K88" s="58"/>
      <c r="L88" s="83">
        <v>0</v>
      </c>
      <c r="M88" s="58">
        <v>1</v>
      </c>
      <c r="N88" s="58"/>
      <c r="O88" s="58"/>
      <c r="P88" s="85">
        <v>0</v>
      </c>
      <c r="Q88">
        <v>35</v>
      </c>
      <c r="V88" t="str">
        <f t="shared" si="15"/>
        <v/>
      </c>
      <c r="W88" t="str">
        <f t="shared" si="16"/>
        <v>FRS_FEMENINA.put(1,35);</v>
      </c>
      <c r="X88" t="str">
        <f t="shared" si="17"/>
        <v/>
      </c>
      <c r="Y88" t="str">
        <f t="shared" si="18"/>
        <v/>
      </c>
      <c r="Z88" t="str">
        <f t="shared" si="19"/>
        <v/>
      </c>
      <c r="AA88" t="str">
        <f t="shared" si="20"/>
        <v/>
      </c>
      <c r="AB88" t="str">
        <f t="shared" si="21"/>
        <v/>
      </c>
      <c r="AC88" t="str">
        <f t="shared" si="22"/>
        <v>CYN_FEMENINA.put(1,35);</v>
      </c>
      <c r="AD88" t="str">
        <f t="shared" si="23"/>
        <v/>
      </c>
      <c r="AE88" t="str">
        <f t="shared" si="24"/>
        <v/>
      </c>
      <c r="AF88" t="str">
        <f>IF(L88="","",_xlfn.CONCAT(L$95,$B$103,L88,$C$103,$A88,$D$103))</f>
        <v>LSE_FEMENINA.put(0,35);</v>
      </c>
      <c r="AG88" t="str">
        <f t="shared" si="26"/>
        <v>SOD_FEMENINA.put(1,35);</v>
      </c>
      <c r="AH88" t="str">
        <f t="shared" si="27"/>
        <v/>
      </c>
      <c r="AI88" t="str">
        <f t="shared" si="28"/>
        <v/>
      </c>
      <c r="AJ88" t="str">
        <f t="shared" si="29"/>
        <v>TRT_FEMENINA.put(0,35);</v>
      </c>
    </row>
    <row r="89" spans="1:36" x14ac:dyDescent="0.2">
      <c r="A89">
        <v>34</v>
      </c>
      <c r="B89" s="82">
        <v>0</v>
      </c>
      <c r="C89" s="58"/>
      <c r="D89" s="58"/>
      <c r="E89" s="83">
        <v>0</v>
      </c>
      <c r="F89" s="58"/>
      <c r="G89" s="58"/>
      <c r="H89" s="58"/>
      <c r="I89" s="58"/>
      <c r="J89" s="58"/>
      <c r="K89" s="58"/>
      <c r="L89" s="58"/>
      <c r="M89" s="58"/>
      <c r="N89" s="58"/>
      <c r="O89" s="58">
        <v>1</v>
      </c>
      <c r="P89" s="59"/>
      <c r="Q89">
        <v>34</v>
      </c>
      <c r="V89" t="str">
        <f t="shared" si="15"/>
        <v>ANX_FEMENINA.put(0,34);</v>
      </c>
      <c r="W89" t="str">
        <f t="shared" si="16"/>
        <v/>
      </c>
      <c r="X89" t="str">
        <f t="shared" si="17"/>
        <v/>
      </c>
      <c r="Y89" t="str">
        <f t="shared" si="18"/>
        <v>DEP_FEMENINA.put(0,34);</v>
      </c>
      <c r="Z89" t="str">
        <f t="shared" si="19"/>
        <v/>
      </c>
      <c r="AA89" t="str">
        <f t="shared" si="20"/>
        <v/>
      </c>
      <c r="AB89" t="str">
        <f t="shared" si="21"/>
        <v/>
      </c>
      <c r="AC89" t="str">
        <f t="shared" si="22"/>
        <v/>
      </c>
      <c r="AD89" t="str">
        <f t="shared" si="23"/>
        <v/>
      </c>
      <c r="AE89" t="str">
        <f t="shared" si="24"/>
        <v/>
      </c>
      <c r="AF89" t="str">
        <f t="shared" si="25"/>
        <v/>
      </c>
      <c r="AG89" t="str">
        <f t="shared" si="26"/>
        <v/>
      </c>
      <c r="AH89" t="str">
        <f t="shared" si="27"/>
        <v/>
      </c>
      <c r="AI89" t="str">
        <f t="shared" si="28"/>
        <v>WRK_FEMENINA.put(1,34);</v>
      </c>
      <c r="AJ89" t="str">
        <f t="shared" si="29"/>
        <v/>
      </c>
    </row>
    <row r="90" spans="1:36" x14ac:dyDescent="0.2">
      <c r="A90">
        <v>33</v>
      </c>
      <c r="B90" s="47"/>
      <c r="C90" s="58"/>
      <c r="D90" s="58"/>
      <c r="E90" s="58"/>
      <c r="F90" s="58"/>
      <c r="G90" s="58"/>
      <c r="H90" s="58"/>
      <c r="I90" s="58"/>
      <c r="J90" s="83">
        <v>0</v>
      </c>
      <c r="K90" s="58">
        <v>1</v>
      </c>
      <c r="L90" s="58"/>
      <c r="M90" s="58"/>
      <c r="N90" s="58"/>
      <c r="O90" s="58"/>
      <c r="P90" s="59"/>
      <c r="Q90">
        <v>33</v>
      </c>
      <c r="V90" t="str">
        <f t="shared" si="15"/>
        <v/>
      </c>
      <c r="W90" t="str">
        <f t="shared" si="16"/>
        <v/>
      </c>
      <c r="X90" t="str">
        <f t="shared" si="17"/>
        <v/>
      </c>
      <c r="Y90" t="str">
        <f t="shared" si="18"/>
        <v/>
      </c>
      <c r="Z90" t="str">
        <f t="shared" si="19"/>
        <v/>
      </c>
      <c r="AA90" t="str">
        <f t="shared" si="20"/>
        <v/>
      </c>
      <c r="AB90" t="str">
        <f t="shared" si="21"/>
        <v/>
      </c>
      <c r="AC90" t="str">
        <f t="shared" si="22"/>
        <v/>
      </c>
      <c r="AD90" t="str">
        <f>IF(J90="","",_xlfn.CONCAT(J$95,$B$103,J90,$C$103,$A90,$D$103))</f>
        <v>ASP_FEMENINA.put(0,33);</v>
      </c>
      <c r="AE90" t="str">
        <f t="shared" si="24"/>
        <v>TPA_FEMENINA.put(1,33);</v>
      </c>
      <c r="AF90" t="str">
        <f t="shared" si="25"/>
        <v/>
      </c>
      <c r="AG90" t="str">
        <f t="shared" si="26"/>
        <v/>
      </c>
      <c r="AH90" t="str">
        <f t="shared" si="27"/>
        <v/>
      </c>
      <c r="AI90" t="str">
        <f t="shared" si="28"/>
        <v/>
      </c>
      <c r="AJ90" t="str">
        <f t="shared" si="29"/>
        <v/>
      </c>
    </row>
    <row r="91" spans="1:36" x14ac:dyDescent="0.2">
      <c r="A91">
        <v>32</v>
      </c>
      <c r="B91" s="47"/>
      <c r="C91" s="58"/>
      <c r="D91" s="83">
        <v>0</v>
      </c>
      <c r="E91" s="58"/>
      <c r="F91" s="83">
        <v>0</v>
      </c>
      <c r="G91" s="58"/>
      <c r="H91" s="58"/>
      <c r="I91" s="83">
        <v>0</v>
      </c>
      <c r="J91" s="58"/>
      <c r="K91" s="58"/>
      <c r="L91" s="58"/>
      <c r="M91" s="83">
        <v>0</v>
      </c>
      <c r="N91" s="83">
        <v>0</v>
      </c>
      <c r="O91" s="58"/>
      <c r="P91" s="59"/>
      <c r="Q91">
        <v>32</v>
      </c>
      <c r="V91" t="str">
        <f t="shared" si="15"/>
        <v/>
      </c>
      <c r="W91" t="str">
        <f t="shared" si="16"/>
        <v/>
      </c>
      <c r="X91" t="str">
        <f t="shared" si="17"/>
        <v>OBS_FEMENINA.put(0,32);</v>
      </c>
      <c r="Y91" t="str">
        <f t="shared" si="18"/>
        <v/>
      </c>
      <c r="Z91" t="str">
        <f t="shared" si="19"/>
        <v>HEA_FEMENINA.put(0,32);</v>
      </c>
      <c r="AA91" t="str">
        <f t="shared" si="20"/>
        <v/>
      </c>
      <c r="AB91" t="str">
        <f t="shared" si="21"/>
        <v/>
      </c>
      <c r="AC91" t="str">
        <f t="shared" si="22"/>
        <v>CYN_FEMENINA.put(0,32);</v>
      </c>
      <c r="AD91" t="str">
        <f t="shared" si="23"/>
        <v/>
      </c>
      <c r="AE91" t="str">
        <f t="shared" si="24"/>
        <v/>
      </c>
      <c r="AF91" t="str">
        <f t="shared" si="25"/>
        <v/>
      </c>
      <c r="AG91" t="str">
        <f t="shared" si="26"/>
        <v>SOD_FEMENINA.put(0,32);</v>
      </c>
      <c r="AH91" t="str">
        <f t="shared" si="27"/>
        <v>FAM_FEMENINA.put(0,32);</v>
      </c>
      <c r="AI91" t="str">
        <f t="shared" si="28"/>
        <v/>
      </c>
      <c r="AJ91" t="str">
        <f t="shared" si="29"/>
        <v/>
      </c>
    </row>
    <row r="92" spans="1:36" x14ac:dyDescent="0.2">
      <c r="A92">
        <v>31</v>
      </c>
      <c r="B92" s="47"/>
      <c r="C92" s="83">
        <v>0</v>
      </c>
      <c r="D92" s="58"/>
      <c r="E92" s="58"/>
      <c r="F92" s="58"/>
      <c r="G92" s="58"/>
      <c r="H92" s="83">
        <v>0</v>
      </c>
      <c r="I92" s="58"/>
      <c r="J92" s="58"/>
      <c r="K92" s="58"/>
      <c r="L92" s="58"/>
      <c r="M92" s="58"/>
      <c r="N92" s="58"/>
      <c r="O92" s="83">
        <v>0</v>
      </c>
      <c r="P92" s="59"/>
      <c r="Q92">
        <v>31</v>
      </c>
      <c r="V92" t="str">
        <f t="shared" si="15"/>
        <v/>
      </c>
      <c r="W92" t="str">
        <f t="shared" si="16"/>
        <v>FRS_FEMENINA.put(0,31);</v>
      </c>
      <c r="X92" t="str">
        <f t="shared" si="17"/>
        <v/>
      </c>
      <c r="Y92" t="str">
        <f t="shared" si="18"/>
        <v/>
      </c>
      <c r="Z92" t="str">
        <f t="shared" si="19"/>
        <v/>
      </c>
      <c r="AA92" t="str">
        <f t="shared" si="20"/>
        <v/>
      </c>
      <c r="AB92" t="str">
        <f t="shared" si="21"/>
        <v>ANG_FEMENINA.put(0,31);</v>
      </c>
      <c r="AC92" t="str">
        <f t="shared" si="22"/>
        <v/>
      </c>
      <c r="AD92" t="str">
        <f t="shared" si="23"/>
        <v/>
      </c>
      <c r="AE92" t="str">
        <f t="shared" si="24"/>
        <v/>
      </c>
      <c r="AF92" t="str">
        <f t="shared" si="25"/>
        <v/>
      </c>
      <c r="AG92" t="str">
        <f t="shared" si="26"/>
        <v/>
      </c>
      <c r="AH92" t="str">
        <f t="shared" si="27"/>
        <v/>
      </c>
      <c r="AI92" t="str">
        <f t="shared" si="28"/>
        <v>WRK_FEMENINA.put(0,31);</v>
      </c>
      <c r="AJ92" t="str">
        <f t="shared" si="29"/>
        <v/>
      </c>
    </row>
    <row r="93" spans="1:36" x14ac:dyDescent="0.2">
      <c r="A93">
        <v>30</v>
      </c>
      <c r="B93" s="47"/>
      <c r="C93" s="58"/>
      <c r="D93" s="58"/>
      <c r="E93" s="58"/>
      <c r="F93" s="58"/>
      <c r="G93" s="58"/>
      <c r="H93" s="58"/>
      <c r="I93" s="58"/>
      <c r="J93" s="58"/>
      <c r="K93" s="83">
        <v>0</v>
      </c>
      <c r="L93" s="58"/>
      <c r="M93" s="58"/>
      <c r="N93" s="58"/>
      <c r="O93" s="58"/>
      <c r="P93" s="59"/>
      <c r="Q93">
        <v>30</v>
      </c>
      <c r="V93" t="str">
        <f>IF(B93="","",_xlfn.CONCAT(B$95,$B$103,B93,$C$103,$A93,$D$103))</f>
        <v/>
      </c>
      <c r="W93" t="str">
        <f t="shared" ref="W93:AJ93" si="30">IF(C93="","",_xlfn.CONCAT(C$95,$B$103,C93,$C$103,$A93,$D$103))</f>
        <v/>
      </c>
      <c r="X93" t="str">
        <f t="shared" si="30"/>
        <v/>
      </c>
      <c r="Y93" t="str">
        <f t="shared" si="30"/>
        <v/>
      </c>
      <c r="Z93" t="str">
        <f t="shared" si="30"/>
        <v/>
      </c>
      <c r="AA93" t="str">
        <f t="shared" si="30"/>
        <v/>
      </c>
      <c r="AB93" t="str">
        <f t="shared" si="30"/>
        <v/>
      </c>
      <c r="AC93" t="str">
        <f t="shared" si="30"/>
        <v/>
      </c>
      <c r="AD93" t="str">
        <f t="shared" si="30"/>
        <v/>
      </c>
      <c r="AE93" t="str">
        <f t="shared" si="30"/>
        <v>TPA_FEMENINA.put(0,30);</v>
      </c>
      <c r="AF93" t="str">
        <f t="shared" si="30"/>
        <v/>
      </c>
      <c r="AG93" t="str">
        <f t="shared" si="30"/>
        <v/>
      </c>
      <c r="AH93" t="str">
        <f t="shared" si="30"/>
        <v/>
      </c>
      <c r="AI93" t="str">
        <f t="shared" si="30"/>
        <v/>
      </c>
      <c r="AJ93" t="str">
        <f t="shared" si="30"/>
        <v/>
      </c>
    </row>
    <row r="94" spans="1:36" x14ac:dyDescent="0.2">
      <c r="B94" s="47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9"/>
    </row>
    <row r="95" spans="1:36" s="2" customFormat="1" ht="16.5" customHeight="1" x14ac:dyDescent="0.2">
      <c r="A95" s="62" t="s">
        <v>141</v>
      </c>
      <c r="B95" s="63" t="s">
        <v>29</v>
      </c>
      <c r="C95" s="62" t="s">
        <v>37</v>
      </c>
      <c r="D95" s="62" t="s">
        <v>45</v>
      </c>
      <c r="E95" s="62" t="s">
        <v>54</v>
      </c>
      <c r="F95" s="62" t="s">
        <v>62</v>
      </c>
      <c r="G95" s="62" t="s">
        <v>70</v>
      </c>
      <c r="H95" s="62" t="s">
        <v>76</v>
      </c>
      <c r="I95" s="62" t="s">
        <v>82</v>
      </c>
      <c r="J95" s="62" t="s">
        <v>87</v>
      </c>
      <c r="K95" s="62" t="s">
        <v>92</v>
      </c>
      <c r="L95" s="62" t="s">
        <v>97</v>
      </c>
      <c r="M95" s="62" t="s">
        <v>102</v>
      </c>
      <c r="N95" s="62" t="s">
        <v>107</v>
      </c>
      <c r="O95" s="62" t="s">
        <v>112</v>
      </c>
      <c r="P95" s="64" t="s">
        <v>116</v>
      </c>
      <c r="Q95" s="62" t="s">
        <v>141</v>
      </c>
    </row>
    <row r="103" spans="2:4" x14ac:dyDescent="0.2">
      <c r="B103" t="s">
        <v>188</v>
      </c>
      <c r="C103" t="s">
        <v>185</v>
      </c>
      <c r="D103" t="s">
        <v>186</v>
      </c>
    </row>
  </sheetData>
  <phoneticPr fontId="0" type="noConversion"/>
  <pageMargins left="0.75" right="0.75" top="1" bottom="1" header="0" footer="0"/>
  <pageSetup paperSize="9" scale="65" orientation="portrait" r:id="rId1"/>
  <headerFooter alignWithMargins="0"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103"/>
  <sheetViews>
    <sheetView zoomScale="80" workbookViewId="0">
      <selection activeCell="V44" sqref="V44"/>
    </sheetView>
  </sheetViews>
  <sheetFormatPr baseColWidth="10" defaultColWidth="11.42578125" defaultRowHeight="12" x14ac:dyDescent="0.2"/>
  <cols>
    <col min="1" max="22" width="7.42578125" style="10" customWidth="1"/>
    <col min="23" max="23" width="10" style="101" customWidth="1"/>
    <col min="24" max="24" width="7.42578125" style="10" customWidth="1"/>
    <col min="25" max="25" width="7.7109375" style="10" customWidth="1"/>
    <col min="26" max="26" width="10.140625" style="10" customWidth="1"/>
    <col min="27" max="27" width="7.7109375" style="10" customWidth="1"/>
    <col min="28" max="28" width="11.42578125" style="10"/>
    <col min="29" max="30" width="23.85546875" style="10" bestFit="1" customWidth="1"/>
    <col min="31" max="31" width="24.5703125" style="10" bestFit="1" customWidth="1"/>
    <col min="32" max="32" width="29.28515625" style="10" bestFit="1" customWidth="1"/>
    <col min="33" max="33" width="26.7109375" style="10" bestFit="1" customWidth="1"/>
    <col min="34" max="34" width="26.42578125" style="10" bestFit="1" customWidth="1"/>
    <col min="35" max="36" width="27" style="10" bestFit="1" customWidth="1"/>
    <col min="37" max="37" width="25.28515625" style="10" bestFit="1" customWidth="1"/>
    <col min="38" max="38" width="25" style="10" bestFit="1" customWidth="1"/>
    <col min="39" max="39" width="25.140625" style="10" bestFit="1" customWidth="1"/>
    <col min="40" max="40" width="25.5703125" style="10" bestFit="1" customWidth="1"/>
    <col min="41" max="41" width="25.140625" style="10" bestFit="1" customWidth="1"/>
    <col min="42" max="43" width="25.85546875" style="10" bestFit="1" customWidth="1"/>
    <col min="44" max="44" width="24.5703125" style="10" bestFit="1" customWidth="1"/>
    <col min="45" max="45" width="24.28515625" style="10" bestFit="1" customWidth="1"/>
    <col min="46" max="46" width="25" style="10" bestFit="1" customWidth="1"/>
    <col min="47" max="47" width="25.28515625" style="10" bestFit="1" customWidth="1"/>
    <col min="48" max="48" width="26" style="10" bestFit="1" customWidth="1"/>
    <col min="49" max="49" width="27.42578125" style="10" bestFit="1" customWidth="1"/>
    <col min="50" max="50" width="31.42578125" style="10" bestFit="1" customWidth="1"/>
    <col min="51" max="16384" width="11.42578125" style="10"/>
  </cols>
  <sheetData>
    <row r="1" spans="1:50" x14ac:dyDescent="0.2">
      <c r="A1" s="130" t="s">
        <v>142</v>
      </c>
      <c r="B1" s="201" t="s">
        <v>143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2"/>
      <c r="T1" s="198" t="s">
        <v>144</v>
      </c>
      <c r="U1" s="199"/>
      <c r="V1" s="199"/>
      <c r="W1" s="200"/>
      <c r="X1" s="41"/>
    </row>
    <row r="2" spans="1:50" s="100" customFormat="1" ht="16.5" customHeight="1" thickBot="1" x14ac:dyDescent="0.25">
      <c r="A2" s="128" t="s">
        <v>141</v>
      </c>
      <c r="B2" s="100" t="s">
        <v>30</v>
      </c>
      <c r="C2" s="100" t="s">
        <v>38</v>
      </c>
      <c r="D2" s="100" t="s">
        <v>145</v>
      </c>
      <c r="E2" s="100" t="s">
        <v>146</v>
      </c>
      <c r="F2" s="100" t="s">
        <v>120</v>
      </c>
      <c r="G2" s="100" t="s">
        <v>119</v>
      </c>
      <c r="H2" s="100" t="s">
        <v>118</v>
      </c>
      <c r="I2" s="100" t="s">
        <v>63</v>
      </c>
      <c r="J2" s="100" t="s">
        <v>71</v>
      </c>
      <c r="K2" s="100" t="s">
        <v>77</v>
      </c>
      <c r="L2" s="100" t="s">
        <v>83</v>
      </c>
      <c r="M2" s="100" t="s">
        <v>88</v>
      </c>
      <c r="N2" s="100" t="s">
        <v>93</v>
      </c>
      <c r="O2" s="100" t="s">
        <v>98</v>
      </c>
      <c r="P2" s="100" t="s">
        <v>103</v>
      </c>
      <c r="Q2" s="100" t="s">
        <v>108</v>
      </c>
      <c r="R2" s="100" t="s">
        <v>113</v>
      </c>
      <c r="S2" s="100" t="s">
        <v>117</v>
      </c>
      <c r="T2" s="120" t="s">
        <v>147</v>
      </c>
      <c r="U2" s="121" t="s">
        <v>148</v>
      </c>
      <c r="V2" s="121" t="s">
        <v>11</v>
      </c>
      <c r="W2" s="122" t="s">
        <v>149</v>
      </c>
      <c r="X2" s="128" t="s">
        <v>141</v>
      </c>
    </row>
    <row r="3" spans="1:50" x14ac:dyDescent="0.2">
      <c r="A3" s="10">
        <v>120</v>
      </c>
      <c r="B3" s="36"/>
      <c r="C3" s="37"/>
      <c r="D3" s="37"/>
      <c r="E3" s="103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123">
        <v>19</v>
      </c>
      <c r="U3" s="37">
        <v>11</v>
      </c>
      <c r="V3" s="37">
        <v>24</v>
      </c>
      <c r="W3" s="104" t="s">
        <v>150</v>
      </c>
      <c r="X3" s="127">
        <v>120</v>
      </c>
      <c r="AC3" s="10" t="str">
        <f t="shared" ref="AC3:AC66" si="0">IF(B3="","",_xlfn.CONCAT(B$94,$B$103,B3,$C$103,$A3,$D$103))</f>
        <v/>
      </c>
      <c r="AD3" s="10" t="str">
        <f t="shared" ref="AD3:AD66" si="1">IF(C3="","",_xlfn.CONCAT(C$94,$B$103,C3,$C$103,$A3,$D$103))</f>
        <v/>
      </c>
      <c r="AE3" s="10" t="str">
        <f t="shared" ref="AE3:AE66" si="2">IF(D3="","",_xlfn.CONCAT(D$94,$B$103,D3,$C$103,$A3,$D$103))</f>
        <v/>
      </c>
      <c r="AF3" s="10" t="str">
        <f t="shared" ref="AF3:AF66" si="3">IF(E3="","",_xlfn.CONCAT(E$94,$B$103,E3,$C$103,$A3,$D$103))</f>
        <v/>
      </c>
      <c r="AG3" s="10" t="str">
        <f t="shared" ref="AG3:AG66" si="4">IF(F3="","",_xlfn.CONCAT(F$94,$B$103,F3,$C$103,$A3,$D$103))</f>
        <v/>
      </c>
      <c r="AH3" s="10" t="str">
        <f t="shared" ref="AH3:AH66" si="5">IF(G3="","",_xlfn.CONCAT(G$94,$B$103,G3,$C$103,$A3,$D$103))</f>
        <v/>
      </c>
      <c r="AI3" s="10" t="str">
        <f t="shared" ref="AI3:AI66" si="6">IF(H3="","",_xlfn.CONCAT(H$94,$B$103,H3,$C$103,$A3,$D$103))</f>
        <v/>
      </c>
      <c r="AJ3" s="10" t="str">
        <f t="shared" ref="AJ3:AJ66" si="7">IF(I3="","",_xlfn.CONCAT(I$94,$B$103,I3,$C$103,$A3,$D$103))</f>
        <v/>
      </c>
      <c r="AK3" s="10" t="str">
        <f t="shared" ref="AK3:AK66" si="8">IF(J3="","",_xlfn.CONCAT(J$94,$B$103,J3,$C$103,$A3,$D$103))</f>
        <v/>
      </c>
      <c r="AL3" s="10" t="str">
        <f t="shared" ref="AL3:AL66" si="9">IF(K3="","",_xlfn.CONCAT(K$94,$B$103,K3,$C$103,$A3,$D$103))</f>
        <v/>
      </c>
      <c r="AM3" s="10" t="str">
        <f t="shared" ref="AM3:AM66" si="10">IF(L3="","",_xlfn.CONCAT(L$94,$B$103,L3,$C$103,$A3,$D$103))</f>
        <v/>
      </c>
      <c r="AN3" s="10" t="str">
        <f t="shared" ref="AN3:AN66" si="11">IF(M3="","",_xlfn.CONCAT(M$94,$B$103,M3,$C$103,$A3,$D$103))</f>
        <v/>
      </c>
      <c r="AO3" s="10" t="str">
        <f t="shared" ref="AO3:AO66" si="12">IF(N3="","",_xlfn.CONCAT(N$94,$B$103,N3,$C$103,$A3,$D$103))</f>
        <v/>
      </c>
      <c r="AP3" s="10" t="str">
        <f t="shared" ref="AP3:AP66" si="13">IF(O3="","",_xlfn.CONCAT(O$94,$B$103,O3,$C$103,$A3,$D$103))</f>
        <v/>
      </c>
      <c r="AQ3" s="10" t="str">
        <f t="shared" ref="AQ3:AQ66" si="14">IF(P3="","",_xlfn.CONCAT(P$94,$B$103,P3,$C$103,$A3,$D$103))</f>
        <v/>
      </c>
      <c r="AR3" s="10" t="str">
        <f t="shared" ref="AR3:AR66" si="15">IF(Q3="","",_xlfn.CONCAT(Q$94,$B$103,Q3,$C$103,$A3,$D$103))</f>
        <v/>
      </c>
      <c r="AS3" s="10" t="str">
        <f t="shared" ref="AS3:AS66" si="16">IF(R3="","",_xlfn.CONCAT(R$94,$B$103,R3,$C$103,$A3,$D$103))</f>
        <v/>
      </c>
      <c r="AT3" s="10" t="str">
        <f t="shared" ref="AT3:AT66" si="17">IF(S3="","",_xlfn.CONCAT(S$94,$B$103,S3,$C$103,$A3,$D$103))</f>
        <v/>
      </c>
      <c r="AU3" s="10" t="str">
        <f t="shared" ref="AU3:AU66" si="18">IF(T3="","",_xlfn.CONCAT(T$94,$B$103,T3,$C$103,$A3,$D$103))</f>
        <v>FB_MASCULINA.put(19,120);</v>
      </c>
      <c r="AV3" s="10" t="str">
        <f t="shared" ref="AV3:AV66" si="19">IF(U3="","",_xlfn.CONCAT(U$94,$B$103,U3,$C$103,$A3,$D$103))</f>
        <v>F(P)_MASCULINA.put(11,120);</v>
      </c>
      <c r="AW3" s="10" t="str">
        <f t="shared" ref="AW3:AW66" si="20">IF(V3="","",_xlfn.CONCAT(V$94,$B$103,V3,$C$103,$A3,$D$103))</f>
        <v>VRIN_MASCULINA.put(24,120);</v>
      </c>
      <c r="AX3" s="10" t="str">
        <f t="shared" ref="AX3:AX66" si="21">IF(W3="","",_xlfn.CONCAT(W$94,$B$103,W3,$C$103,$A3,$D$103))</f>
        <v>TRIN T/F_MASCULINA.put(19,120);</v>
      </c>
    </row>
    <row r="4" spans="1:50" x14ac:dyDescent="0.2">
      <c r="A4" s="10">
        <v>119</v>
      </c>
      <c r="B4" s="10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24"/>
      <c r="U4" s="19"/>
      <c r="V4" s="19"/>
      <c r="W4" s="106"/>
      <c r="X4" s="127">
        <v>119</v>
      </c>
      <c r="AC4" s="10" t="str">
        <f t="shared" si="0"/>
        <v/>
      </c>
      <c r="AD4" s="10" t="str">
        <f t="shared" si="1"/>
        <v/>
      </c>
      <c r="AE4" s="10" t="str">
        <f t="shared" si="2"/>
        <v/>
      </c>
      <c r="AF4" s="10" t="str">
        <f t="shared" si="3"/>
        <v/>
      </c>
      <c r="AG4" s="10" t="str">
        <f t="shared" si="4"/>
        <v/>
      </c>
      <c r="AH4" s="10" t="str">
        <f t="shared" si="5"/>
        <v/>
      </c>
      <c r="AI4" s="10" t="str">
        <f t="shared" si="6"/>
        <v/>
      </c>
      <c r="AJ4" s="10" t="str">
        <f t="shared" si="7"/>
        <v/>
      </c>
      <c r="AK4" s="10" t="str">
        <f t="shared" si="8"/>
        <v/>
      </c>
      <c r="AL4" s="10" t="str">
        <f t="shared" si="9"/>
        <v/>
      </c>
      <c r="AM4" s="10" t="str">
        <f t="shared" si="10"/>
        <v/>
      </c>
      <c r="AN4" s="10" t="str">
        <f t="shared" si="11"/>
        <v/>
      </c>
      <c r="AO4" s="10" t="str">
        <f t="shared" si="12"/>
        <v/>
      </c>
      <c r="AP4" s="10" t="str">
        <f t="shared" si="13"/>
        <v/>
      </c>
      <c r="AQ4" s="10" t="str">
        <f t="shared" si="14"/>
        <v/>
      </c>
      <c r="AR4" s="10" t="str">
        <f t="shared" si="15"/>
        <v/>
      </c>
      <c r="AS4" s="10" t="str">
        <f t="shared" si="16"/>
        <v/>
      </c>
      <c r="AT4" s="10" t="str">
        <f t="shared" si="17"/>
        <v/>
      </c>
      <c r="AU4" s="10" t="str">
        <f t="shared" si="18"/>
        <v/>
      </c>
      <c r="AV4" s="10" t="str">
        <f t="shared" si="19"/>
        <v/>
      </c>
      <c r="AW4" s="10" t="str">
        <f t="shared" si="20"/>
        <v/>
      </c>
      <c r="AX4" s="10" t="str">
        <f t="shared" si="21"/>
        <v/>
      </c>
    </row>
    <row r="5" spans="1:50" x14ac:dyDescent="0.2">
      <c r="A5" s="10">
        <v>118</v>
      </c>
      <c r="B5" s="10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24"/>
      <c r="U5" s="19"/>
      <c r="V5" s="19">
        <v>23</v>
      </c>
      <c r="W5" s="106"/>
      <c r="X5" s="127">
        <v>118</v>
      </c>
      <c r="Z5" s="89" t="s">
        <v>30</v>
      </c>
      <c r="AA5" s="10">
        <f>+'puntajes brutos - T'!K8</f>
        <v>46</v>
      </c>
      <c r="AC5" s="10" t="str">
        <f t="shared" si="0"/>
        <v/>
      </c>
      <c r="AD5" s="10" t="str">
        <f t="shared" si="1"/>
        <v/>
      </c>
      <c r="AE5" s="10" t="str">
        <f t="shared" si="2"/>
        <v/>
      </c>
      <c r="AF5" s="10" t="str">
        <f t="shared" si="3"/>
        <v/>
      </c>
      <c r="AG5" s="10" t="str">
        <f t="shared" si="4"/>
        <v/>
      </c>
      <c r="AH5" s="10" t="str">
        <f t="shared" si="5"/>
        <v/>
      </c>
      <c r="AI5" s="10" t="str">
        <f t="shared" si="6"/>
        <v/>
      </c>
      <c r="AJ5" s="10" t="str">
        <f t="shared" si="7"/>
        <v/>
      </c>
      <c r="AK5" s="10" t="str">
        <f t="shared" si="8"/>
        <v/>
      </c>
      <c r="AL5" s="10" t="str">
        <f t="shared" si="9"/>
        <v/>
      </c>
      <c r="AM5" s="10" t="str">
        <f t="shared" si="10"/>
        <v/>
      </c>
      <c r="AN5" s="10" t="str">
        <f t="shared" si="11"/>
        <v/>
      </c>
      <c r="AO5" s="10" t="str">
        <f t="shared" si="12"/>
        <v/>
      </c>
      <c r="AP5" s="10" t="str">
        <f t="shared" si="13"/>
        <v/>
      </c>
      <c r="AQ5" s="10" t="str">
        <f t="shared" si="14"/>
        <v/>
      </c>
      <c r="AR5" s="10" t="str">
        <f t="shared" si="15"/>
        <v/>
      </c>
      <c r="AS5" s="10" t="str">
        <f t="shared" si="16"/>
        <v/>
      </c>
      <c r="AT5" s="10" t="str">
        <f t="shared" si="17"/>
        <v/>
      </c>
      <c r="AU5" s="10" t="str">
        <f t="shared" si="18"/>
        <v/>
      </c>
      <c r="AV5" s="10" t="str">
        <f t="shared" si="19"/>
        <v/>
      </c>
      <c r="AW5" s="10" t="str">
        <f t="shared" si="20"/>
        <v>VRIN_MASCULINA.put(23,118);</v>
      </c>
      <c r="AX5" s="10" t="str">
        <f t="shared" si="21"/>
        <v/>
      </c>
    </row>
    <row r="6" spans="1:50" x14ac:dyDescent="0.2">
      <c r="A6" s="10">
        <v>117</v>
      </c>
      <c r="B6" s="105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24"/>
      <c r="U6" s="19"/>
      <c r="V6" s="19"/>
      <c r="W6" s="106"/>
      <c r="X6" s="127">
        <v>117</v>
      </c>
      <c r="Z6" s="89" t="s">
        <v>38</v>
      </c>
      <c r="AA6" s="10">
        <f>+'puntajes brutos - T'!K9</f>
        <v>58</v>
      </c>
      <c r="AC6" s="10" t="str">
        <f t="shared" si="0"/>
        <v/>
      </c>
      <c r="AD6" s="10" t="str">
        <f t="shared" si="1"/>
        <v/>
      </c>
      <c r="AE6" s="10" t="str">
        <f t="shared" si="2"/>
        <v/>
      </c>
      <c r="AF6" s="10" t="str">
        <f t="shared" si="3"/>
        <v/>
      </c>
      <c r="AG6" s="10" t="str">
        <f t="shared" si="4"/>
        <v/>
      </c>
      <c r="AH6" s="10" t="str">
        <f t="shared" si="5"/>
        <v/>
      </c>
      <c r="AI6" s="10" t="str">
        <f t="shared" si="6"/>
        <v/>
      </c>
      <c r="AJ6" s="10" t="str">
        <f t="shared" si="7"/>
        <v/>
      </c>
      <c r="AK6" s="10" t="str">
        <f t="shared" si="8"/>
        <v/>
      </c>
      <c r="AL6" s="10" t="str">
        <f t="shared" si="9"/>
        <v/>
      </c>
      <c r="AM6" s="10" t="str">
        <f t="shared" si="10"/>
        <v/>
      </c>
      <c r="AN6" s="10" t="str">
        <f t="shared" si="11"/>
        <v/>
      </c>
      <c r="AO6" s="10" t="str">
        <f t="shared" si="12"/>
        <v/>
      </c>
      <c r="AP6" s="10" t="str">
        <f t="shared" si="13"/>
        <v/>
      </c>
      <c r="AQ6" s="10" t="str">
        <f t="shared" si="14"/>
        <v/>
      </c>
      <c r="AR6" s="10" t="str">
        <f t="shared" si="15"/>
        <v/>
      </c>
      <c r="AS6" s="10" t="str">
        <f t="shared" si="16"/>
        <v/>
      </c>
      <c r="AT6" s="10" t="str">
        <f t="shared" si="17"/>
        <v/>
      </c>
      <c r="AU6" s="10" t="str">
        <f t="shared" si="18"/>
        <v/>
      </c>
      <c r="AV6" s="10" t="str">
        <f t="shared" si="19"/>
        <v/>
      </c>
      <c r="AW6" s="10" t="str">
        <f t="shared" si="20"/>
        <v/>
      </c>
      <c r="AX6" s="10" t="str">
        <f t="shared" si="21"/>
        <v/>
      </c>
    </row>
    <row r="7" spans="1:50" x14ac:dyDescent="0.2">
      <c r="A7" s="10">
        <v>116</v>
      </c>
      <c r="B7" s="10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24">
        <v>18</v>
      </c>
      <c r="U7" s="19"/>
      <c r="V7" s="19"/>
      <c r="W7" s="106"/>
      <c r="X7" s="127">
        <v>116</v>
      </c>
      <c r="Z7" s="89" t="s">
        <v>46</v>
      </c>
      <c r="AA7" s="10">
        <f>+'puntajes brutos - T'!K10</f>
        <v>40</v>
      </c>
      <c r="AC7" s="10" t="str">
        <f t="shared" si="0"/>
        <v/>
      </c>
      <c r="AD7" s="10" t="str">
        <f t="shared" si="1"/>
        <v/>
      </c>
      <c r="AE7" s="10" t="str">
        <f t="shared" si="2"/>
        <v/>
      </c>
      <c r="AF7" s="10" t="str">
        <f t="shared" si="3"/>
        <v/>
      </c>
      <c r="AG7" s="10" t="str">
        <f t="shared" si="4"/>
        <v/>
      </c>
      <c r="AH7" s="10" t="str">
        <f t="shared" si="5"/>
        <v/>
      </c>
      <c r="AI7" s="10" t="str">
        <f t="shared" si="6"/>
        <v/>
      </c>
      <c r="AJ7" s="10" t="str">
        <f t="shared" si="7"/>
        <v/>
      </c>
      <c r="AK7" s="10" t="str">
        <f t="shared" si="8"/>
        <v/>
      </c>
      <c r="AL7" s="10" t="str">
        <f t="shared" si="9"/>
        <v/>
      </c>
      <c r="AM7" s="10" t="str">
        <f t="shared" si="10"/>
        <v/>
      </c>
      <c r="AN7" s="10" t="str">
        <f t="shared" si="11"/>
        <v/>
      </c>
      <c r="AO7" s="10" t="str">
        <f t="shared" si="12"/>
        <v/>
      </c>
      <c r="AP7" s="10" t="str">
        <f t="shared" si="13"/>
        <v/>
      </c>
      <c r="AQ7" s="10" t="str">
        <f t="shared" si="14"/>
        <v/>
      </c>
      <c r="AR7" s="10" t="str">
        <f t="shared" si="15"/>
        <v/>
      </c>
      <c r="AS7" s="10" t="str">
        <f t="shared" si="16"/>
        <v/>
      </c>
      <c r="AT7" s="10" t="str">
        <f t="shared" si="17"/>
        <v/>
      </c>
      <c r="AU7" s="10" t="str">
        <f t="shared" si="18"/>
        <v>FB_MASCULINA.put(18,116);</v>
      </c>
      <c r="AV7" s="10" t="str">
        <f t="shared" si="19"/>
        <v/>
      </c>
      <c r="AW7" s="10" t="str">
        <f t="shared" si="20"/>
        <v/>
      </c>
      <c r="AX7" s="10" t="str">
        <f t="shared" si="21"/>
        <v/>
      </c>
    </row>
    <row r="8" spans="1:50" x14ac:dyDescent="0.2">
      <c r="A8" s="10">
        <v>115</v>
      </c>
      <c r="B8" s="105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24"/>
      <c r="U8" s="19"/>
      <c r="V8" s="19">
        <v>22</v>
      </c>
      <c r="W8" s="106"/>
      <c r="X8" s="127">
        <v>115</v>
      </c>
      <c r="Z8" s="89" t="s">
        <v>55</v>
      </c>
      <c r="AA8" s="10">
        <f>+'puntajes brutos - T'!K11</f>
        <v>55</v>
      </c>
      <c r="AC8" s="10" t="str">
        <f t="shared" si="0"/>
        <v/>
      </c>
      <c r="AD8" s="10" t="str">
        <f t="shared" si="1"/>
        <v/>
      </c>
      <c r="AE8" s="10" t="str">
        <f t="shared" si="2"/>
        <v/>
      </c>
      <c r="AF8" s="10" t="str">
        <f t="shared" si="3"/>
        <v/>
      </c>
      <c r="AG8" s="10" t="str">
        <f t="shared" si="4"/>
        <v/>
      </c>
      <c r="AH8" s="10" t="str">
        <f t="shared" si="5"/>
        <v/>
      </c>
      <c r="AI8" s="10" t="str">
        <f t="shared" si="6"/>
        <v/>
      </c>
      <c r="AJ8" s="10" t="str">
        <f t="shared" si="7"/>
        <v/>
      </c>
      <c r="AK8" s="10" t="str">
        <f t="shared" si="8"/>
        <v/>
      </c>
      <c r="AL8" s="10" t="str">
        <f t="shared" si="9"/>
        <v/>
      </c>
      <c r="AM8" s="10" t="str">
        <f t="shared" si="10"/>
        <v/>
      </c>
      <c r="AN8" s="10" t="str">
        <f t="shared" si="11"/>
        <v/>
      </c>
      <c r="AO8" s="10" t="str">
        <f t="shared" si="12"/>
        <v/>
      </c>
      <c r="AP8" s="10" t="str">
        <f t="shared" si="13"/>
        <v/>
      </c>
      <c r="AQ8" s="10" t="str">
        <f t="shared" si="14"/>
        <v/>
      </c>
      <c r="AR8" s="10" t="str">
        <f t="shared" si="15"/>
        <v/>
      </c>
      <c r="AS8" s="10" t="str">
        <f t="shared" si="16"/>
        <v/>
      </c>
      <c r="AT8" s="10" t="str">
        <f t="shared" si="17"/>
        <v/>
      </c>
      <c r="AU8" s="10" t="str">
        <f t="shared" si="18"/>
        <v/>
      </c>
      <c r="AV8" s="10" t="str">
        <f t="shared" si="19"/>
        <v/>
      </c>
      <c r="AW8" s="10" t="str">
        <f t="shared" si="20"/>
        <v>VRIN_MASCULINA.put(22,115);</v>
      </c>
      <c r="AX8" s="10" t="str">
        <f t="shared" si="21"/>
        <v/>
      </c>
    </row>
    <row r="9" spans="1:50" x14ac:dyDescent="0.2">
      <c r="A9" s="10">
        <v>114</v>
      </c>
      <c r="B9" s="105"/>
      <c r="C9" s="19"/>
      <c r="D9" s="19"/>
      <c r="E9" s="19">
        <v>49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24"/>
      <c r="U9" s="19"/>
      <c r="V9" s="19"/>
      <c r="W9" s="106" t="s">
        <v>151</v>
      </c>
      <c r="X9" s="127">
        <v>114</v>
      </c>
      <c r="Z9" s="89" t="s">
        <v>63</v>
      </c>
      <c r="AA9" s="10">
        <f>+'puntajes brutos - T'!K12</f>
        <v>69</v>
      </c>
      <c r="AC9" s="10" t="str">
        <f t="shared" si="0"/>
        <v/>
      </c>
      <c r="AD9" s="10" t="str">
        <f t="shared" si="1"/>
        <v/>
      </c>
      <c r="AE9" s="10" t="str">
        <f t="shared" si="2"/>
        <v/>
      </c>
      <c r="AF9" s="10" t="str">
        <f t="shared" si="3"/>
        <v>Mac-R_MASCULINA.put(49,114);</v>
      </c>
      <c r="AG9" s="10" t="str">
        <f t="shared" si="4"/>
        <v/>
      </c>
      <c r="AH9" s="10" t="str">
        <f t="shared" si="5"/>
        <v/>
      </c>
      <c r="AI9" s="10" t="str">
        <f t="shared" si="6"/>
        <v/>
      </c>
      <c r="AJ9" s="10" t="str">
        <f t="shared" si="7"/>
        <v/>
      </c>
      <c r="AK9" s="10" t="str">
        <f t="shared" si="8"/>
        <v/>
      </c>
      <c r="AL9" s="10" t="str">
        <f t="shared" si="9"/>
        <v/>
      </c>
      <c r="AM9" s="10" t="str">
        <f t="shared" si="10"/>
        <v/>
      </c>
      <c r="AN9" s="10" t="str">
        <f t="shared" si="11"/>
        <v/>
      </c>
      <c r="AO9" s="10" t="str">
        <f t="shared" si="12"/>
        <v/>
      </c>
      <c r="AP9" s="10" t="str">
        <f t="shared" si="13"/>
        <v/>
      </c>
      <c r="AQ9" s="10" t="str">
        <f t="shared" si="14"/>
        <v/>
      </c>
      <c r="AR9" s="10" t="str">
        <f t="shared" si="15"/>
        <v/>
      </c>
      <c r="AS9" s="10" t="str">
        <f t="shared" si="16"/>
        <v/>
      </c>
      <c r="AT9" s="10" t="str">
        <f t="shared" si="17"/>
        <v/>
      </c>
      <c r="AU9" s="10" t="str">
        <f t="shared" si="18"/>
        <v/>
      </c>
      <c r="AV9" s="10" t="str">
        <f t="shared" si="19"/>
        <v/>
      </c>
      <c r="AW9" s="10" t="str">
        <f t="shared" si="20"/>
        <v/>
      </c>
      <c r="AX9" s="10" t="str">
        <f t="shared" si="21"/>
        <v>TRIN T/F_MASCULINA.put(18/0,114);</v>
      </c>
    </row>
    <row r="10" spans="1:50" x14ac:dyDescent="0.2">
      <c r="A10" s="10">
        <v>113</v>
      </c>
      <c r="B10" s="10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>
        <v>46</v>
      </c>
      <c r="P10" s="19"/>
      <c r="Q10" s="19"/>
      <c r="R10" s="19"/>
      <c r="S10" s="19"/>
      <c r="T10" s="124"/>
      <c r="U10" s="19">
        <v>10</v>
      </c>
      <c r="V10" s="19"/>
      <c r="W10" s="106"/>
      <c r="X10" s="127">
        <v>113</v>
      </c>
      <c r="Z10" s="89" t="s">
        <v>71</v>
      </c>
      <c r="AA10" s="10">
        <f>+'puntajes brutos - T'!K13</f>
        <v>51</v>
      </c>
      <c r="AC10" s="10" t="str">
        <f t="shared" si="0"/>
        <v/>
      </c>
      <c r="AD10" s="10" t="str">
        <f t="shared" si="1"/>
        <v/>
      </c>
      <c r="AE10" s="10" t="str">
        <f t="shared" si="2"/>
        <v/>
      </c>
      <c r="AF10" s="10" t="str">
        <f t="shared" si="3"/>
        <v/>
      </c>
      <c r="AG10" s="10" t="str">
        <f t="shared" si="4"/>
        <v/>
      </c>
      <c r="AH10" s="10" t="str">
        <f t="shared" si="5"/>
        <v/>
      </c>
      <c r="AI10" s="10" t="str">
        <f t="shared" si="6"/>
        <v/>
      </c>
      <c r="AJ10" s="10" t="str">
        <f t="shared" si="7"/>
        <v/>
      </c>
      <c r="AK10" s="10" t="str">
        <f t="shared" si="8"/>
        <v/>
      </c>
      <c r="AL10" s="10" t="str">
        <f t="shared" si="9"/>
        <v/>
      </c>
      <c r="AM10" s="10" t="str">
        <f t="shared" si="10"/>
        <v/>
      </c>
      <c r="AN10" s="10" t="str">
        <f t="shared" si="11"/>
        <v/>
      </c>
      <c r="AO10" s="10" t="str">
        <f t="shared" si="12"/>
        <v/>
      </c>
      <c r="AP10" s="10" t="str">
        <f t="shared" si="13"/>
        <v>PK_MASCULINA.put(46,113);</v>
      </c>
      <c r="AQ10" s="10" t="str">
        <f t="shared" si="14"/>
        <v/>
      </c>
      <c r="AR10" s="10" t="str">
        <f t="shared" si="15"/>
        <v/>
      </c>
      <c r="AS10" s="10" t="str">
        <f t="shared" si="16"/>
        <v/>
      </c>
      <c r="AT10" s="10" t="str">
        <f t="shared" si="17"/>
        <v/>
      </c>
      <c r="AU10" s="10" t="str">
        <f t="shared" si="18"/>
        <v/>
      </c>
      <c r="AV10" s="10" t="str">
        <f t="shared" si="19"/>
        <v>F(P)_MASCULINA.put(10,113);</v>
      </c>
      <c r="AW10" s="10" t="str">
        <f t="shared" si="20"/>
        <v/>
      </c>
      <c r="AX10" s="10" t="str">
        <f t="shared" si="21"/>
        <v/>
      </c>
    </row>
    <row r="11" spans="1:50" x14ac:dyDescent="0.2">
      <c r="A11" s="10">
        <v>112</v>
      </c>
      <c r="B11" s="105"/>
      <c r="C11" s="19"/>
      <c r="D11" s="19"/>
      <c r="E11" s="19">
        <v>48</v>
      </c>
      <c r="F11" s="19"/>
      <c r="G11" s="19"/>
      <c r="H11" s="19"/>
      <c r="I11" s="19"/>
      <c r="J11" s="19"/>
      <c r="K11" s="19"/>
      <c r="L11" s="19"/>
      <c r="M11" s="19"/>
      <c r="N11" s="19"/>
      <c r="O11" s="102">
        <v>45</v>
      </c>
      <c r="P11" s="102">
        <v>60</v>
      </c>
      <c r="Q11" s="19"/>
      <c r="R11" s="19"/>
      <c r="S11" s="19"/>
      <c r="T11" s="124">
        <v>17</v>
      </c>
      <c r="U11" s="19"/>
      <c r="V11" s="19"/>
      <c r="W11" s="106"/>
      <c r="X11" s="127">
        <v>112</v>
      </c>
      <c r="Z11" s="89" t="s">
        <v>77</v>
      </c>
      <c r="AA11" s="10">
        <f>+'puntajes brutos - T'!K14</f>
        <v>50</v>
      </c>
      <c r="AC11" s="10" t="str">
        <f t="shared" si="0"/>
        <v/>
      </c>
      <c r="AD11" s="10" t="str">
        <f t="shared" si="1"/>
        <v/>
      </c>
      <c r="AE11" s="10" t="str">
        <f t="shared" si="2"/>
        <v/>
      </c>
      <c r="AF11" s="10" t="str">
        <f t="shared" si="3"/>
        <v>Mac-R_MASCULINA.put(48,112);</v>
      </c>
      <c r="AG11" s="10" t="str">
        <f t="shared" si="4"/>
        <v/>
      </c>
      <c r="AH11" s="10" t="str">
        <f t="shared" si="5"/>
        <v/>
      </c>
      <c r="AI11" s="10" t="str">
        <f t="shared" si="6"/>
        <v/>
      </c>
      <c r="AJ11" s="10" t="str">
        <f t="shared" si="7"/>
        <v/>
      </c>
      <c r="AK11" s="10" t="str">
        <f t="shared" si="8"/>
        <v/>
      </c>
      <c r="AL11" s="10" t="str">
        <f t="shared" si="9"/>
        <v/>
      </c>
      <c r="AM11" s="10" t="str">
        <f t="shared" si="10"/>
        <v/>
      </c>
      <c r="AN11" s="10" t="str">
        <f t="shared" si="11"/>
        <v/>
      </c>
      <c r="AO11" s="10" t="str">
        <f t="shared" si="12"/>
        <v/>
      </c>
      <c r="AP11" s="10" t="str">
        <f t="shared" si="13"/>
        <v>PK_MASCULINA.put(45,112);</v>
      </c>
      <c r="AQ11" s="10" t="str">
        <f t="shared" si="14"/>
        <v>PS_MASCULINA.put(60,112);</v>
      </c>
      <c r="AR11" s="10" t="str">
        <f t="shared" si="15"/>
        <v/>
      </c>
      <c r="AS11" s="10" t="str">
        <f t="shared" si="16"/>
        <v/>
      </c>
      <c r="AT11" s="10" t="str">
        <f t="shared" si="17"/>
        <v/>
      </c>
      <c r="AU11" s="10" t="str">
        <f t="shared" si="18"/>
        <v>FB_MASCULINA.put(17,112);</v>
      </c>
      <c r="AV11" s="10" t="str">
        <f t="shared" si="19"/>
        <v/>
      </c>
      <c r="AW11" s="10" t="str">
        <f t="shared" si="20"/>
        <v/>
      </c>
      <c r="AX11" s="10" t="str">
        <f t="shared" si="21"/>
        <v/>
      </c>
    </row>
    <row r="12" spans="1:50" x14ac:dyDescent="0.2">
      <c r="A12" s="10">
        <v>111</v>
      </c>
      <c r="B12" s="10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>
        <v>59</v>
      </c>
      <c r="Q12" s="19"/>
      <c r="R12" s="19"/>
      <c r="S12" s="19"/>
      <c r="T12" s="124"/>
      <c r="U12" s="19"/>
      <c r="V12" s="19">
        <v>21</v>
      </c>
      <c r="W12" s="106"/>
      <c r="X12" s="127">
        <v>111</v>
      </c>
      <c r="Z12" s="89" t="s">
        <v>83</v>
      </c>
      <c r="AA12" s="10">
        <f>+'puntajes brutos - T'!K15</f>
        <v>54</v>
      </c>
      <c r="AC12" s="10" t="str">
        <f t="shared" si="0"/>
        <v/>
      </c>
      <c r="AD12" s="10" t="str">
        <f t="shared" si="1"/>
        <v/>
      </c>
      <c r="AE12" s="10" t="str">
        <f t="shared" si="2"/>
        <v/>
      </c>
      <c r="AF12" s="10" t="str">
        <f t="shared" si="3"/>
        <v/>
      </c>
      <c r="AG12" s="10" t="str">
        <f t="shared" si="4"/>
        <v/>
      </c>
      <c r="AH12" s="10" t="str">
        <f t="shared" si="5"/>
        <v/>
      </c>
      <c r="AI12" s="10" t="str">
        <f t="shared" si="6"/>
        <v/>
      </c>
      <c r="AJ12" s="10" t="str">
        <f t="shared" si="7"/>
        <v/>
      </c>
      <c r="AK12" s="10" t="str">
        <f t="shared" si="8"/>
        <v/>
      </c>
      <c r="AL12" s="10" t="str">
        <f t="shared" si="9"/>
        <v/>
      </c>
      <c r="AM12" s="10" t="str">
        <f t="shared" si="10"/>
        <v/>
      </c>
      <c r="AN12" s="10" t="str">
        <f t="shared" si="11"/>
        <v/>
      </c>
      <c r="AO12" s="10" t="str">
        <f t="shared" si="12"/>
        <v/>
      </c>
      <c r="AP12" s="10" t="str">
        <f t="shared" si="13"/>
        <v/>
      </c>
      <c r="AQ12" s="10" t="str">
        <f t="shared" si="14"/>
        <v>PS_MASCULINA.put(59,111);</v>
      </c>
      <c r="AR12" s="10" t="str">
        <f t="shared" si="15"/>
        <v/>
      </c>
      <c r="AS12" s="10" t="str">
        <f t="shared" si="16"/>
        <v/>
      </c>
      <c r="AT12" s="10" t="str">
        <f t="shared" si="17"/>
        <v/>
      </c>
      <c r="AU12" s="10" t="str">
        <f t="shared" si="18"/>
        <v/>
      </c>
      <c r="AV12" s="10" t="str">
        <f t="shared" si="19"/>
        <v/>
      </c>
      <c r="AW12" s="10" t="str">
        <f t="shared" si="20"/>
        <v>VRIN_MASCULINA.put(21,111);</v>
      </c>
      <c r="AX12" s="10" t="str">
        <f t="shared" si="21"/>
        <v/>
      </c>
    </row>
    <row r="13" spans="1:50" x14ac:dyDescent="0.2">
      <c r="A13" s="10">
        <v>110</v>
      </c>
      <c r="B13" s="105"/>
      <c r="C13" s="19"/>
      <c r="D13" s="19"/>
      <c r="E13" s="19">
        <v>47</v>
      </c>
      <c r="F13" s="19"/>
      <c r="G13" s="19"/>
      <c r="H13" s="19"/>
      <c r="I13" s="19"/>
      <c r="J13" s="19"/>
      <c r="K13" s="19"/>
      <c r="L13" s="19"/>
      <c r="M13" s="19"/>
      <c r="N13" s="19"/>
      <c r="O13" s="19">
        <v>44</v>
      </c>
      <c r="P13" s="19">
        <v>58</v>
      </c>
      <c r="Q13" s="19"/>
      <c r="R13" s="19"/>
      <c r="S13" s="19"/>
      <c r="T13" s="124"/>
      <c r="U13" s="19"/>
      <c r="V13" s="102"/>
      <c r="W13" s="106"/>
      <c r="X13" s="127">
        <v>110</v>
      </c>
      <c r="Z13" s="89" t="s">
        <v>88</v>
      </c>
      <c r="AA13" s="10">
        <f>+'puntajes brutos - T'!K16</f>
        <v>34</v>
      </c>
      <c r="AC13" s="10" t="str">
        <f t="shared" si="0"/>
        <v/>
      </c>
      <c r="AD13" s="10" t="str">
        <f t="shared" si="1"/>
        <v/>
      </c>
      <c r="AE13" s="10" t="str">
        <f t="shared" si="2"/>
        <v/>
      </c>
      <c r="AF13" s="10" t="str">
        <f t="shared" si="3"/>
        <v>Mac-R_MASCULINA.put(47,110);</v>
      </c>
      <c r="AG13" s="10" t="str">
        <f t="shared" si="4"/>
        <v/>
      </c>
      <c r="AH13" s="10" t="str">
        <f t="shared" si="5"/>
        <v/>
      </c>
      <c r="AI13" s="10" t="str">
        <f t="shared" si="6"/>
        <v/>
      </c>
      <c r="AJ13" s="10" t="str">
        <f t="shared" si="7"/>
        <v/>
      </c>
      <c r="AK13" s="10" t="str">
        <f t="shared" si="8"/>
        <v/>
      </c>
      <c r="AL13" s="10" t="str">
        <f t="shared" si="9"/>
        <v/>
      </c>
      <c r="AM13" s="10" t="str">
        <f t="shared" si="10"/>
        <v/>
      </c>
      <c r="AN13" s="10" t="str">
        <f t="shared" si="11"/>
        <v/>
      </c>
      <c r="AO13" s="10" t="str">
        <f t="shared" si="12"/>
        <v/>
      </c>
      <c r="AP13" s="10" t="str">
        <f t="shared" si="13"/>
        <v>PK_MASCULINA.put(44,110);</v>
      </c>
      <c r="AQ13" s="10" t="str">
        <f t="shared" si="14"/>
        <v>PS_MASCULINA.put(58,110);</v>
      </c>
      <c r="AR13" s="10" t="str">
        <f t="shared" si="15"/>
        <v/>
      </c>
      <c r="AS13" s="10" t="str">
        <f t="shared" si="16"/>
        <v/>
      </c>
      <c r="AT13" s="10" t="str">
        <f t="shared" si="17"/>
        <v/>
      </c>
      <c r="AU13" s="10" t="str">
        <f t="shared" si="18"/>
        <v/>
      </c>
      <c r="AV13" s="10" t="str">
        <f t="shared" si="19"/>
        <v/>
      </c>
      <c r="AW13" s="10" t="str">
        <f t="shared" si="20"/>
        <v/>
      </c>
      <c r="AX13" s="10" t="str">
        <f t="shared" si="21"/>
        <v/>
      </c>
    </row>
    <row r="14" spans="1:50" x14ac:dyDescent="0.2">
      <c r="A14" s="10">
        <v>109</v>
      </c>
      <c r="B14" s="10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>
        <v>43</v>
      </c>
      <c r="P14" s="19"/>
      <c r="Q14" s="19"/>
      <c r="R14" s="19"/>
      <c r="S14" s="19"/>
      <c r="T14" s="124"/>
      <c r="U14" s="19"/>
      <c r="V14" s="19"/>
      <c r="W14" s="106"/>
      <c r="X14" s="127">
        <v>109</v>
      </c>
      <c r="Z14" s="89" t="s">
        <v>93</v>
      </c>
      <c r="AA14" s="10">
        <f>+'puntajes brutos - T'!K17</f>
        <v>64</v>
      </c>
      <c r="AC14" s="10" t="str">
        <f t="shared" si="0"/>
        <v/>
      </c>
      <c r="AD14" s="10" t="str">
        <f t="shared" si="1"/>
        <v/>
      </c>
      <c r="AE14" s="10" t="str">
        <f t="shared" si="2"/>
        <v/>
      </c>
      <c r="AF14" s="10" t="str">
        <f t="shared" si="3"/>
        <v/>
      </c>
      <c r="AG14" s="10" t="str">
        <f t="shared" si="4"/>
        <v/>
      </c>
      <c r="AH14" s="10" t="str">
        <f t="shared" si="5"/>
        <v/>
      </c>
      <c r="AI14" s="10" t="str">
        <f t="shared" si="6"/>
        <v/>
      </c>
      <c r="AJ14" s="10" t="str">
        <f t="shared" si="7"/>
        <v/>
      </c>
      <c r="AK14" s="10" t="str">
        <f t="shared" si="8"/>
        <v/>
      </c>
      <c r="AL14" s="10" t="str">
        <f t="shared" si="9"/>
        <v/>
      </c>
      <c r="AM14" s="10" t="str">
        <f t="shared" si="10"/>
        <v/>
      </c>
      <c r="AN14" s="10" t="str">
        <f t="shared" si="11"/>
        <v/>
      </c>
      <c r="AO14" s="10" t="str">
        <f t="shared" si="12"/>
        <v/>
      </c>
      <c r="AP14" s="10" t="str">
        <f t="shared" si="13"/>
        <v>PK_MASCULINA.put(43,109);</v>
      </c>
      <c r="AQ14" s="10" t="str">
        <f t="shared" si="14"/>
        <v/>
      </c>
      <c r="AR14" s="10" t="str">
        <f t="shared" si="15"/>
        <v/>
      </c>
      <c r="AS14" s="10" t="str">
        <f t="shared" si="16"/>
        <v/>
      </c>
      <c r="AT14" s="10" t="str">
        <f t="shared" si="17"/>
        <v/>
      </c>
      <c r="AU14" s="10" t="str">
        <f t="shared" si="18"/>
        <v/>
      </c>
      <c r="AV14" s="10" t="str">
        <f t="shared" si="19"/>
        <v/>
      </c>
      <c r="AW14" s="10" t="str">
        <f t="shared" si="20"/>
        <v/>
      </c>
      <c r="AX14" s="10" t="str">
        <f t="shared" si="21"/>
        <v/>
      </c>
    </row>
    <row r="15" spans="1:50" x14ac:dyDescent="0.2">
      <c r="A15" s="10">
        <v>108</v>
      </c>
      <c r="B15" s="105"/>
      <c r="C15" s="19"/>
      <c r="D15" s="19"/>
      <c r="E15" s="19">
        <v>46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>
        <v>57</v>
      </c>
      <c r="Q15" s="19"/>
      <c r="R15" s="19"/>
      <c r="S15" s="19"/>
      <c r="T15" s="124">
        <v>16</v>
      </c>
      <c r="U15" s="19"/>
      <c r="V15" s="19"/>
      <c r="W15" s="106"/>
      <c r="X15" s="127">
        <v>108</v>
      </c>
      <c r="Z15" s="89" t="s">
        <v>98</v>
      </c>
      <c r="AA15" s="10">
        <f>+'puntajes brutos - T'!K18</f>
        <v>48</v>
      </c>
      <c r="AC15" s="10" t="str">
        <f t="shared" si="0"/>
        <v/>
      </c>
      <c r="AD15" s="10" t="str">
        <f t="shared" si="1"/>
        <v/>
      </c>
      <c r="AE15" s="10" t="str">
        <f t="shared" si="2"/>
        <v/>
      </c>
      <c r="AF15" s="10" t="str">
        <f t="shared" si="3"/>
        <v>Mac-R_MASCULINA.put(46,108);</v>
      </c>
      <c r="AG15" s="10" t="str">
        <f t="shared" si="4"/>
        <v/>
      </c>
      <c r="AH15" s="10" t="str">
        <f t="shared" si="5"/>
        <v/>
      </c>
      <c r="AI15" s="10" t="str">
        <f t="shared" si="6"/>
        <v/>
      </c>
      <c r="AJ15" s="10" t="str">
        <f t="shared" si="7"/>
        <v/>
      </c>
      <c r="AK15" s="10" t="str">
        <f t="shared" si="8"/>
        <v/>
      </c>
      <c r="AL15" s="10" t="str">
        <f t="shared" si="9"/>
        <v/>
      </c>
      <c r="AM15" s="10" t="str">
        <f t="shared" si="10"/>
        <v/>
      </c>
      <c r="AN15" s="10" t="str">
        <f t="shared" si="11"/>
        <v/>
      </c>
      <c r="AO15" s="10" t="str">
        <f t="shared" si="12"/>
        <v/>
      </c>
      <c r="AP15" s="10" t="str">
        <f t="shared" si="13"/>
        <v/>
      </c>
      <c r="AQ15" s="10" t="str">
        <f t="shared" si="14"/>
        <v>PS_MASCULINA.put(57,108);</v>
      </c>
      <c r="AR15" s="10" t="str">
        <f t="shared" si="15"/>
        <v/>
      </c>
      <c r="AS15" s="10" t="str">
        <f t="shared" si="16"/>
        <v/>
      </c>
      <c r="AT15" s="10" t="str">
        <f t="shared" si="17"/>
        <v/>
      </c>
      <c r="AU15" s="10" t="str">
        <f t="shared" si="18"/>
        <v>FB_MASCULINA.put(16,108);</v>
      </c>
      <c r="AV15" s="10" t="str">
        <f t="shared" si="19"/>
        <v/>
      </c>
      <c r="AW15" s="10" t="str">
        <f t="shared" si="20"/>
        <v/>
      </c>
      <c r="AX15" s="10" t="str">
        <f t="shared" si="21"/>
        <v/>
      </c>
    </row>
    <row r="16" spans="1:50" x14ac:dyDescent="0.2">
      <c r="A16" s="10">
        <v>107</v>
      </c>
      <c r="B16" s="105"/>
      <c r="C16" s="19"/>
      <c r="D16" s="19"/>
      <c r="E16" s="102"/>
      <c r="F16" s="19"/>
      <c r="G16" s="19"/>
      <c r="H16" s="19">
        <v>14</v>
      </c>
      <c r="I16" s="19"/>
      <c r="J16" s="19"/>
      <c r="K16" s="19"/>
      <c r="L16" s="19"/>
      <c r="M16" s="19"/>
      <c r="N16" s="19"/>
      <c r="O16" s="19">
        <v>42</v>
      </c>
      <c r="P16" s="19">
        <v>56</v>
      </c>
      <c r="Q16" s="19"/>
      <c r="R16" s="19"/>
      <c r="S16" s="19"/>
      <c r="T16" s="124"/>
      <c r="U16" s="19"/>
      <c r="V16" s="102">
        <v>20</v>
      </c>
      <c r="W16" s="106" t="s">
        <v>152</v>
      </c>
      <c r="X16" s="127">
        <v>107</v>
      </c>
      <c r="Z16" s="89" t="s">
        <v>103</v>
      </c>
      <c r="AA16" s="10">
        <f>+'puntajes brutos - T'!K19</f>
        <v>43</v>
      </c>
      <c r="AC16" s="10" t="str">
        <f t="shared" si="0"/>
        <v/>
      </c>
      <c r="AD16" s="10" t="str">
        <f t="shared" si="1"/>
        <v/>
      </c>
      <c r="AE16" s="10" t="str">
        <f t="shared" si="2"/>
        <v/>
      </c>
      <c r="AF16" s="10" t="str">
        <f t="shared" si="3"/>
        <v/>
      </c>
      <c r="AG16" s="10" t="str">
        <f t="shared" si="4"/>
        <v/>
      </c>
      <c r="AH16" s="10" t="str">
        <f t="shared" si="5"/>
        <v/>
      </c>
      <c r="AI16" s="10" t="str">
        <f t="shared" si="6"/>
        <v>MDS_MASCULINA.put(14,107);</v>
      </c>
      <c r="AJ16" s="10" t="str">
        <f t="shared" si="7"/>
        <v/>
      </c>
      <c r="AK16" s="10" t="str">
        <f t="shared" si="8"/>
        <v/>
      </c>
      <c r="AL16" s="10" t="str">
        <f t="shared" si="9"/>
        <v/>
      </c>
      <c r="AM16" s="10" t="str">
        <f t="shared" si="10"/>
        <v/>
      </c>
      <c r="AN16" s="10" t="str">
        <f t="shared" si="11"/>
        <v/>
      </c>
      <c r="AO16" s="10" t="str">
        <f t="shared" si="12"/>
        <v/>
      </c>
      <c r="AP16" s="10" t="str">
        <f t="shared" si="13"/>
        <v>PK_MASCULINA.put(42,107);</v>
      </c>
      <c r="AQ16" s="10" t="str">
        <f t="shared" si="14"/>
        <v>PS_MASCULINA.put(56,107);</v>
      </c>
      <c r="AR16" s="10" t="str">
        <f t="shared" si="15"/>
        <v/>
      </c>
      <c r="AS16" s="10" t="str">
        <f t="shared" si="16"/>
        <v/>
      </c>
      <c r="AT16" s="10" t="str">
        <f t="shared" si="17"/>
        <v/>
      </c>
      <c r="AU16" s="10" t="str">
        <f t="shared" si="18"/>
        <v/>
      </c>
      <c r="AV16" s="10" t="str">
        <f t="shared" si="19"/>
        <v/>
      </c>
      <c r="AW16" s="10" t="str">
        <f t="shared" si="20"/>
        <v>VRIN_MASCULINA.put(20,107);</v>
      </c>
      <c r="AX16" s="10" t="str">
        <f t="shared" si="21"/>
        <v>TRIN T/F_MASCULINA.put(17/1,107);</v>
      </c>
    </row>
    <row r="17" spans="1:50" x14ac:dyDescent="0.2">
      <c r="A17" s="10">
        <v>106</v>
      </c>
      <c r="B17" s="10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02"/>
      <c r="P17" s="102">
        <v>55</v>
      </c>
      <c r="Q17" s="19"/>
      <c r="R17" s="19"/>
      <c r="S17" s="19"/>
      <c r="T17" s="124"/>
      <c r="U17" s="19">
        <v>9</v>
      </c>
      <c r="V17" s="19"/>
      <c r="W17" s="106"/>
      <c r="X17" s="127">
        <v>106</v>
      </c>
      <c r="Z17" s="89" t="s">
        <v>108</v>
      </c>
      <c r="AA17" s="10">
        <f>+'puntajes brutos - T'!K20</f>
        <v>51</v>
      </c>
      <c r="AC17" s="10" t="str">
        <f t="shared" si="0"/>
        <v/>
      </c>
      <c r="AD17" s="10" t="str">
        <f t="shared" si="1"/>
        <v/>
      </c>
      <c r="AE17" s="10" t="str">
        <f t="shared" si="2"/>
        <v/>
      </c>
      <c r="AF17" s="10" t="str">
        <f t="shared" si="3"/>
        <v/>
      </c>
      <c r="AG17" s="10" t="str">
        <f t="shared" si="4"/>
        <v/>
      </c>
      <c r="AH17" s="10" t="str">
        <f t="shared" si="5"/>
        <v/>
      </c>
      <c r="AI17" s="10" t="str">
        <f t="shared" si="6"/>
        <v/>
      </c>
      <c r="AJ17" s="10" t="str">
        <f t="shared" si="7"/>
        <v/>
      </c>
      <c r="AK17" s="10" t="str">
        <f t="shared" si="8"/>
        <v/>
      </c>
      <c r="AL17" s="10" t="str">
        <f t="shared" si="9"/>
        <v/>
      </c>
      <c r="AM17" s="10" t="str">
        <f t="shared" si="10"/>
        <v/>
      </c>
      <c r="AN17" s="10" t="str">
        <f t="shared" si="11"/>
        <v/>
      </c>
      <c r="AO17" s="10" t="str">
        <f t="shared" si="12"/>
        <v/>
      </c>
      <c r="AP17" s="10" t="str">
        <f t="shared" si="13"/>
        <v/>
      </c>
      <c r="AQ17" s="10" t="str">
        <f t="shared" si="14"/>
        <v>PS_MASCULINA.put(55,106);</v>
      </c>
      <c r="AR17" s="10" t="str">
        <f t="shared" si="15"/>
        <v/>
      </c>
      <c r="AS17" s="10" t="str">
        <f t="shared" si="16"/>
        <v/>
      </c>
      <c r="AT17" s="10" t="str">
        <f t="shared" si="17"/>
        <v/>
      </c>
      <c r="AU17" s="10" t="str">
        <f t="shared" si="18"/>
        <v/>
      </c>
      <c r="AV17" s="10" t="str">
        <f t="shared" si="19"/>
        <v>F(P)_MASCULINA.put(9,106);</v>
      </c>
      <c r="AW17" s="10" t="str">
        <f t="shared" si="20"/>
        <v/>
      </c>
      <c r="AX17" s="10" t="str">
        <f t="shared" si="21"/>
        <v/>
      </c>
    </row>
    <row r="18" spans="1:50" x14ac:dyDescent="0.2">
      <c r="A18" s="10">
        <v>105</v>
      </c>
      <c r="B18" s="105"/>
      <c r="C18" s="19"/>
      <c r="D18" s="19"/>
      <c r="E18" s="102">
        <v>45</v>
      </c>
      <c r="F18" s="19"/>
      <c r="G18" s="19"/>
      <c r="H18" s="19"/>
      <c r="I18" s="19"/>
      <c r="J18" s="19"/>
      <c r="K18" s="19"/>
      <c r="L18" s="19"/>
      <c r="M18" s="19"/>
      <c r="N18" s="19"/>
      <c r="O18" s="19">
        <v>41</v>
      </c>
      <c r="P18" s="19"/>
      <c r="Q18" s="19"/>
      <c r="R18" s="19"/>
      <c r="S18" s="19"/>
      <c r="T18" s="124"/>
      <c r="U18" s="19"/>
      <c r="V18" s="19"/>
      <c r="W18" s="106"/>
      <c r="X18" s="127">
        <v>105</v>
      </c>
      <c r="Z18" s="89" t="s">
        <v>113</v>
      </c>
      <c r="AA18" s="10">
        <f>+'puntajes brutos - T'!K21</f>
        <v>49</v>
      </c>
      <c r="AC18" s="10" t="str">
        <f t="shared" si="0"/>
        <v/>
      </c>
      <c r="AD18" s="10" t="str">
        <f t="shared" si="1"/>
        <v/>
      </c>
      <c r="AE18" s="10" t="str">
        <f t="shared" si="2"/>
        <v/>
      </c>
      <c r="AF18" s="10" t="str">
        <f t="shared" si="3"/>
        <v>Mac-R_MASCULINA.put(45,105);</v>
      </c>
      <c r="AG18" s="10" t="str">
        <f t="shared" si="4"/>
        <v/>
      </c>
      <c r="AH18" s="10" t="str">
        <f t="shared" si="5"/>
        <v/>
      </c>
      <c r="AI18" s="10" t="str">
        <f t="shared" si="6"/>
        <v/>
      </c>
      <c r="AJ18" s="10" t="str">
        <f t="shared" si="7"/>
        <v/>
      </c>
      <c r="AK18" s="10" t="str">
        <f t="shared" si="8"/>
        <v/>
      </c>
      <c r="AL18" s="10" t="str">
        <f t="shared" si="9"/>
        <v/>
      </c>
      <c r="AM18" s="10" t="str">
        <f t="shared" si="10"/>
        <v/>
      </c>
      <c r="AN18" s="10" t="str">
        <f t="shared" si="11"/>
        <v/>
      </c>
      <c r="AO18" s="10" t="str">
        <f t="shared" si="12"/>
        <v/>
      </c>
      <c r="AP18" s="10" t="str">
        <f t="shared" si="13"/>
        <v>PK_MASCULINA.put(41,105);</v>
      </c>
      <c r="AQ18" s="10" t="str">
        <f t="shared" si="14"/>
        <v/>
      </c>
      <c r="AR18" s="10" t="str">
        <f t="shared" si="15"/>
        <v/>
      </c>
      <c r="AS18" s="10" t="str">
        <f t="shared" si="16"/>
        <v/>
      </c>
      <c r="AT18" s="10" t="str">
        <f t="shared" si="17"/>
        <v/>
      </c>
      <c r="AU18" s="10" t="str">
        <f t="shared" si="18"/>
        <v/>
      </c>
      <c r="AV18" s="10" t="str">
        <f t="shared" si="19"/>
        <v/>
      </c>
      <c r="AW18" s="10" t="str">
        <f t="shared" si="20"/>
        <v/>
      </c>
      <c r="AX18" s="10" t="str">
        <f t="shared" si="21"/>
        <v/>
      </c>
    </row>
    <row r="19" spans="1:50" x14ac:dyDescent="0.2">
      <c r="A19" s="10">
        <v>104</v>
      </c>
      <c r="B19" s="10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>
        <v>54</v>
      </c>
      <c r="Q19" s="19"/>
      <c r="R19" s="19"/>
      <c r="S19" s="19"/>
      <c r="T19" s="125">
        <v>15</v>
      </c>
      <c r="U19" s="102"/>
      <c r="V19" s="19"/>
      <c r="W19" s="106"/>
      <c r="X19" s="127">
        <v>104</v>
      </c>
      <c r="Z19" s="89" t="s">
        <v>117</v>
      </c>
      <c r="AA19" s="10">
        <f>+'puntajes brutos - T'!K22</f>
        <v>53</v>
      </c>
      <c r="AC19" s="10" t="str">
        <f t="shared" si="0"/>
        <v/>
      </c>
      <c r="AD19" s="10" t="str">
        <f t="shared" si="1"/>
        <v/>
      </c>
      <c r="AE19" s="10" t="str">
        <f t="shared" si="2"/>
        <v/>
      </c>
      <c r="AF19" s="10" t="str">
        <f t="shared" si="3"/>
        <v/>
      </c>
      <c r="AG19" s="10" t="str">
        <f t="shared" si="4"/>
        <v/>
      </c>
      <c r="AH19" s="10" t="str">
        <f t="shared" si="5"/>
        <v/>
      </c>
      <c r="AI19" s="10" t="str">
        <f t="shared" si="6"/>
        <v/>
      </c>
      <c r="AJ19" s="10" t="str">
        <f t="shared" si="7"/>
        <v/>
      </c>
      <c r="AK19" s="10" t="str">
        <f t="shared" si="8"/>
        <v/>
      </c>
      <c r="AL19" s="10" t="str">
        <f t="shared" si="9"/>
        <v/>
      </c>
      <c r="AM19" s="10" t="str">
        <f t="shared" si="10"/>
        <v/>
      </c>
      <c r="AN19" s="10" t="str">
        <f t="shared" si="11"/>
        <v/>
      </c>
      <c r="AO19" s="10" t="str">
        <f t="shared" si="12"/>
        <v/>
      </c>
      <c r="AP19" s="10" t="str">
        <f t="shared" si="13"/>
        <v/>
      </c>
      <c r="AQ19" s="10" t="str">
        <f t="shared" si="14"/>
        <v>PS_MASCULINA.put(54,104);</v>
      </c>
      <c r="AR19" s="10" t="str">
        <f t="shared" si="15"/>
        <v/>
      </c>
      <c r="AS19" s="10" t="str">
        <f t="shared" si="16"/>
        <v/>
      </c>
      <c r="AT19" s="10" t="str">
        <f t="shared" si="17"/>
        <v/>
      </c>
      <c r="AU19" s="10" t="str">
        <f t="shared" si="18"/>
        <v>FB_MASCULINA.put(15,104);</v>
      </c>
      <c r="AV19" s="10" t="str">
        <f t="shared" si="19"/>
        <v/>
      </c>
      <c r="AW19" s="10" t="str">
        <f t="shared" si="20"/>
        <v/>
      </c>
      <c r="AX19" s="10" t="str">
        <f t="shared" si="21"/>
        <v/>
      </c>
    </row>
    <row r="20" spans="1:50" x14ac:dyDescent="0.2">
      <c r="A20" s="10">
        <v>103</v>
      </c>
      <c r="B20" s="105"/>
      <c r="C20" s="19"/>
      <c r="D20" s="19"/>
      <c r="E20" s="19">
        <v>44</v>
      </c>
      <c r="F20" s="19"/>
      <c r="G20" s="19"/>
      <c r="H20" s="19"/>
      <c r="I20" s="19">
        <v>28</v>
      </c>
      <c r="J20" s="19"/>
      <c r="K20" s="19"/>
      <c r="L20" s="19"/>
      <c r="M20" s="19"/>
      <c r="N20" s="19"/>
      <c r="O20" s="102">
        <v>40</v>
      </c>
      <c r="P20" s="19">
        <v>53</v>
      </c>
      <c r="Q20" s="19"/>
      <c r="R20" s="19"/>
      <c r="S20" s="19"/>
      <c r="T20" s="124"/>
      <c r="U20" s="19"/>
      <c r="V20" s="19">
        <v>19</v>
      </c>
      <c r="W20" s="106"/>
      <c r="X20" s="127">
        <v>103</v>
      </c>
      <c r="Z20" s="102" t="s">
        <v>118</v>
      </c>
      <c r="AA20" s="10">
        <f>+'puntajes brutos - T'!K23</f>
        <v>49</v>
      </c>
      <c r="AC20" s="10" t="str">
        <f t="shared" si="0"/>
        <v/>
      </c>
      <c r="AD20" s="10" t="str">
        <f t="shared" si="1"/>
        <v/>
      </c>
      <c r="AE20" s="10" t="str">
        <f t="shared" si="2"/>
        <v/>
      </c>
      <c r="AF20" s="10" t="str">
        <f t="shared" si="3"/>
        <v>Mac-R_MASCULINA.put(44,103);</v>
      </c>
      <c r="AG20" s="10" t="str">
        <f t="shared" si="4"/>
        <v/>
      </c>
      <c r="AH20" s="10" t="str">
        <f t="shared" si="5"/>
        <v/>
      </c>
      <c r="AI20" s="10" t="str">
        <f t="shared" si="6"/>
        <v/>
      </c>
      <c r="AJ20" s="10" t="str">
        <f t="shared" si="7"/>
        <v>O-H_MASCULINA.put(28,103);</v>
      </c>
      <c r="AK20" s="10" t="str">
        <f t="shared" si="8"/>
        <v/>
      </c>
      <c r="AL20" s="10" t="str">
        <f t="shared" si="9"/>
        <v/>
      </c>
      <c r="AM20" s="10" t="str">
        <f t="shared" si="10"/>
        <v/>
      </c>
      <c r="AN20" s="10" t="str">
        <f t="shared" si="11"/>
        <v/>
      </c>
      <c r="AO20" s="10" t="str">
        <f t="shared" si="12"/>
        <v/>
      </c>
      <c r="AP20" s="10" t="str">
        <f t="shared" si="13"/>
        <v>PK_MASCULINA.put(40,103);</v>
      </c>
      <c r="AQ20" s="10" t="str">
        <f t="shared" si="14"/>
        <v>PS_MASCULINA.put(53,103);</v>
      </c>
      <c r="AR20" s="10" t="str">
        <f t="shared" si="15"/>
        <v/>
      </c>
      <c r="AS20" s="10" t="str">
        <f t="shared" si="16"/>
        <v/>
      </c>
      <c r="AT20" s="10" t="str">
        <f t="shared" si="17"/>
        <v/>
      </c>
      <c r="AU20" s="10" t="str">
        <f t="shared" si="18"/>
        <v/>
      </c>
      <c r="AV20" s="10" t="str">
        <f t="shared" si="19"/>
        <v/>
      </c>
      <c r="AW20" s="10" t="str">
        <f t="shared" si="20"/>
        <v>VRIN_MASCULINA.put(19,103);</v>
      </c>
      <c r="AX20" s="10" t="str">
        <f t="shared" si="21"/>
        <v/>
      </c>
    </row>
    <row r="21" spans="1:50" x14ac:dyDescent="0.2">
      <c r="A21" s="10">
        <v>102</v>
      </c>
      <c r="B21" s="105"/>
      <c r="C21" s="19"/>
      <c r="D21" s="19"/>
      <c r="E21" s="19"/>
      <c r="F21" s="19"/>
      <c r="G21" s="19"/>
      <c r="H21" s="19">
        <v>13</v>
      </c>
      <c r="I21" s="19"/>
      <c r="J21" s="19"/>
      <c r="K21" s="19"/>
      <c r="L21" s="19"/>
      <c r="M21" s="19"/>
      <c r="N21" s="19"/>
      <c r="O21" s="19">
        <v>39</v>
      </c>
      <c r="P21" s="19">
        <v>52</v>
      </c>
      <c r="Q21" s="19"/>
      <c r="R21" s="19"/>
      <c r="S21" s="19"/>
      <c r="T21" s="124"/>
      <c r="U21" s="19"/>
      <c r="V21" s="19"/>
      <c r="W21" s="106"/>
      <c r="X21" s="127">
        <v>102</v>
      </c>
      <c r="Z21" s="102" t="s">
        <v>119</v>
      </c>
      <c r="AA21" s="10">
        <f>+'puntajes brutos - T'!K24</f>
        <v>41</v>
      </c>
      <c r="AC21" s="10" t="str">
        <f t="shared" si="0"/>
        <v/>
      </c>
      <c r="AD21" s="10" t="str">
        <f t="shared" si="1"/>
        <v/>
      </c>
      <c r="AE21" s="10" t="str">
        <f t="shared" si="2"/>
        <v/>
      </c>
      <c r="AF21" s="10" t="str">
        <f t="shared" si="3"/>
        <v/>
      </c>
      <c r="AG21" s="10" t="str">
        <f t="shared" si="4"/>
        <v/>
      </c>
      <c r="AH21" s="10" t="str">
        <f t="shared" si="5"/>
        <v/>
      </c>
      <c r="AI21" s="10" t="str">
        <f t="shared" si="6"/>
        <v>MDS_MASCULINA.put(13,102);</v>
      </c>
      <c r="AJ21" s="10" t="str">
        <f t="shared" si="7"/>
        <v/>
      </c>
      <c r="AK21" s="10" t="str">
        <f t="shared" si="8"/>
        <v/>
      </c>
      <c r="AL21" s="10" t="str">
        <f t="shared" si="9"/>
        <v/>
      </c>
      <c r="AM21" s="10" t="str">
        <f t="shared" si="10"/>
        <v/>
      </c>
      <c r="AN21" s="10" t="str">
        <f t="shared" si="11"/>
        <v/>
      </c>
      <c r="AO21" s="10" t="str">
        <f t="shared" si="12"/>
        <v/>
      </c>
      <c r="AP21" s="10" t="str">
        <f t="shared" si="13"/>
        <v>PK_MASCULINA.put(39,102);</v>
      </c>
      <c r="AQ21" s="10" t="str">
        <f t="shared" si="14"/>
        <v>PS_MASCULINA.put(52,102);</v>
      </c>
      <c r="AR21" s="10" t="str">
        <f t="shared" si="15"/>
        <v/>
      </c>
      <c r="AS21" s="10" t="str">
        <f t="shared" si="16"/>
        <v/>
      </c>
      <c r="AT21" s="10" t="str">
        <f t="shared" si="17"/>
        <v/>
      </c>
      <c r="AU21" s="10" t="str">
        <f t="shared" si="18"/>
        <v/>
      </c>
      <c r="AV21" s="10" t="str">
        <f t="shared" si="19"/>
        <v/>
      </c>
      <c r="AW21" s="10" t="str">
        <f t="shared" si="20"/>
        <v/>
      </c>
      <c r="AX21" s="10" t="str">
        <f t="shared" si="21"/>
        <v/>
      </c>
    </row>
    <row r="22" spans="1:50" x14ac:dyDescent="0.2">
      <c r="A22" s="10">
        <v>101</v>
      </c>
      <c r="B22" s="105"/>
      <c r="C22" s="19"/>
      <c r="D22" s="19"/>
      <c r="E22" s="19">
        <v>43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>
        <v>51</v>
      </c>
      <c r="Q22" s="19"/>
      <c r="R22" s="19"/>
      <c r="S22" s="19"/>
      <c r="T22" s="125"/>
      <c r="U22" s="102"/>
      <c r="V22" s="19"/>
      <c r="W22" s="106"/>
      <c r="X22" s="127">
        <v>101</v>
      </c>
      <c r="Z22" s="102" t="s">
        <v>120</v>
      </c>
      <c r="AA22" s="10">
        <f>+'puntajes brutos - T'!K25</f>
        <v>46</v>
      </c>
      <c r="AC22" s="10" t="str">
        <f t="shared" si="0"/>
        <v/>
      </c>
      <c r="AD22" s="10" t="str">
        <f t="shared" si="1"/>
        <v/>
      </c>
      <c r="AE22" s="10" t="str">
        <f t="shared" si="2"/>
        <v/>
      </c>
      <c r="AF22" s="10" t="str">
        <f t="shared" si="3"/>
        <v>Mac-R_MASCULINA.put(43,101);</v>
      </c>
      <c r="AG22" s="10" t="str">
        <f t="shared" si="4"/>
        <v/>
      </c>
      <c r="AH22" s="10" t="str">
        <f t="shared" si="5"/>
        <v/>
      </c>
      <c r="AI22" s="10" t="str">
        <f t="shared" si="6"/>
        <v/>
      </c>
      <c r="AJ22" s="10" t="str">
        <f t="shared" si="7"/>
        <v/>
      </c>
      <c r="AK22" s="10" t="str">
        <f t="shared" si="8"/>
        <v/>
      </c>
      <c r="AL22" s="10" t="str">
        <f t="shared" si="9"/>
        <v/>
      </c>
      <c r="AM22" s="10" t="str">
        <f t="shared" si="10"/>
        <v/>
      </c>
      <c r="AN22" s="10" t="str">
        <f t="shared" si="11"/>
        <v/>
      </c>
      <c r="AO22" s="10" t="str">
        <f t="shared" si="12"/>
        <v/>
      </c>
      <c r="AP22" s="10" t="str">
        <f t="shared" si="13"/>
        <v/>
      </c>
      <c r="AQ22" s="10" t="str">
        <f t="shared" si="14"/>
        <v>PS_MASCULINA.put(51,101);</v>
      </c>
      <c r="AR22" s="10" t="str">
        <f t="shared" si="15"/>
        <v/>
      </c>
      <c r="AS22" s="10" t="str">
        <f t="shared" si="16"/>
        <v/>
      </c>
      <c r="AT22" s="10" t="str">
        <f t="shared" si="17"/>
        <v/>
      </c>
      <c r="AU22" s="10" t="str">
        <f t="shared" si="18"/>
        <v/>
      </c>
      <c r="AV22" s="10" t="str">
        <f t="shared" si="19"/>
        <v/>
      </c>
      <c r="AW22" s="10" t="str">
        <f t="shared" si="20"/>
        <v/>
      </c>
      <c r="AX22" s="10" t="str">
        <f t="shared" si="21"/>
        <v/>
      </c>
    </row>
    <row r="23" spans="1:50" x14ac:dyDescent="0.2">
      <c r="A23" s="10">
        <v>100</v>
      </c>
      <c r="B23" s="105"/>
      <c r="C23" s="19"/>
      <c r="D23" s="19"/>
      <c r="E23" s="19"/>
      <c r="F23" s="19">
        <v>13</v>
      </c>
      <c r="G23" s="19"/>
      <c r="H23" s="19"/>
      <c r="I23" s="19"/>
      <c r="J23" s="19"/>
      <c r="K23" s="19"/>
      <c r="L23" s="19"/>
      <c r="M23" s="19"/>
      <c r="N23" s="19"/>
      <c r="O23" s="19">
        <v>38</v>
      </c>
      <c r="P23" s="19"/>
      <c r="Q23" s="19"/>
      <c r="R23" s="19"/>
      <c r="S23" s="19"/>
      <c r="T23" s="124">
        <v>14</v>
      </c>
      <c r="U23" s="19"/>
      <c r="V23" s="19"/>
      <c r="W23" s="106"/>
      <c r="X23" s="127">
        <v>100</v>
      </c>
      <c r="Z23" s="102"/>
      <c r="AC23" s="10" t="str">
        <f t="shared" si="0"/>
        <v/>
      </c>
      <c r="AD23" s="10" t="str">
        <f t="shared" si="1"/>
        <v/>
      </c>
      <c r="AE23" s="10" t="str">
        <f t="shared" si="2"/>
        <v/>
      </c>
      <c r="AF23" s="10" t="str">
        <f t="shared" si="3"/>
        <v/>
      </c>
      <c r="AG23" s="10" t="str">
        <f t="shared" si="4"/>
        <v>AAS_MASCULINA.put(13,100);</v>
      </c>
      <c r="AH23" s="10" t="str">
        <f t="shared" si="5"/>
        <v/>
      </c>
      <c r="AI23" s="10" t="str">
        <f t="shared" si="6"/>
        <v/>
      </c>
      <c r="AJ23" s="10" t="str">
        <f t="shared" si="7"/>
        <v/>
      </c>
      <c r="AK23" s="10" t="str">
        <f t="shared" si="8"/>
        <v/>
      </c>
      <c r="AL23" s="10" t="str">
        <f t="shared" si="9"/>
        <v/>
      </c>
      <c r="AM23" s="10" t="str">
        <f t="shared" si="10"/>
        <v/>
      </c>
      <c r="AN23" s="10" t="str">
        <f t="shared" si="11"/>
        <v/>
      </c>
      <c r="AO23" s="10" t="str">
        <f t="shared" si="12"/>
        <v/>
      </c>
      <c r="AP23" s="10" t="str">
        <f t="shared" si="13"/>
        <v>PK_MASCULINA.put(38,100);</v>
      </c>
      <c r="AQ23" s="10" t="str">
        <f t="shared" si="14"/>
        <v/>
      </c>
      <c r="AR23" s="10" t="str">
        <f t="shared" si="15"/>
        <v/>
      </c>
      <c r="AS23" s="10" t="str">
        <f t="shared" si="16"/>
        <v/>
      </c>
      <c r="AT23" s="10" t="str">
        <f t="shared" si="17"/>
        <v/>
      </c>
      <c r="AU23" s="10" t="str">
        <f t="shared" si="18"/>
        <v>FB_MASCULINA.put(14,100);</v>
      </c>
      <c r="AV23" s="10" t="str">
        <f t="shared" si="19"/>
        <v/>
      </c>
      <c r="AW23" s="10" t="str">
        <f t="shared" si="20"/>
        <v/>
      </c>
      <c r="AX23" s="10" t="str">
        <f t="shared" si="21"/>
        <v/>
      </c>
    </row>
    <row r="24" spans="1:50" x14ac:dyDescent="0.2">
      <c r="A24" s="10">
        <v>99</v>
      </c>
      <c r="B24" s="105"/>
      <c r="C24" s="102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02">
        <v>50</v>
      </c>
      <c r="Q24" s="19"/>
      <c r="R24" s="19"/>
      <c r="S24" s="19"/>
      <c r="T24" s="124"/>
      <c r="U24" s="19">
        <v>8</v>
      </c>
      <c r="V24" s="19">
        <v>18</v>
      </c>
      <c r="W24" s="106" t="s">
        <v>153</v>
      </c>
      <c r="X24" s="127">
        <v>99</v>
      </c>
      <c r="AC24" s="10" t="str">
        <f t="shared" si="0"/>
        <v/>
      </c>
      <c r="AD24" s="10" t="str">
        <f t="shared" si="1"/>
        <v/>
      </c>
      <c r="AE24" s="10" t="str">
        <f t="shared" si="2"/>
        <v/>
      </c>
      <c r="AF24" s="10" t="str">
        <f t="shared" si="3"/>
        <v/>
      </c>
      <c r="AG24" s="10" t="str">
        <f t="shared" si="4"/>
        <v/>
      </c>
      <c r="AH24" s="10" t="str">
        <f t="shared" si="5"/>
        <v/>
      </c>
      <c r="AI24" s="10" t="str">
        <f t="shared" si="6"/>
        <v/>
      </c>
      <c r="AJ24" s="10" t="str">
        <f t="shared" si="7"/>
        <v/>
      </c>
      <c r="AK24" s="10" t="str">
        <f t="shared" si="8"/>
        <v/>
      </c>
      <c r="AL24" s="10" t="str">
        <f t="shared" si="9"/>
        <v/>
      </c>
      <c r="AM24" s="10" t="str">
        <f t="shared" si="10"/>
        <v/>
      </c>
      <c r="AN24" s="10" t="str">
        <f t="shared" si="11"/>
        <v/>
      </c>
      <c r="AO24" s="10" t="str">
        <f t="shared" si="12"/>
        <v/>
      </c>
      <c r="AP24" s="10" t="str">
        <f t="shared" si="13"/>
        <v/>
      </c>
      <c r="AQ24" s="10" t="str">
        <f t="shared" si="14"/>
        <v>PS_MASCULINA.put(50,99);</v>
      </c>
      <c r="AR24" s="10" t="str">
        <f t="shared" si="15"/>
        <v/>
      </c>
      <c r="AS24" s="10" t="str">
        <f t="shared" si="16"/>
        <v/>
      </c>
      <c r="AT24" s="10" t="str">
        <f t="shared" si="17"/>
        <v/>
      </c>
      <c r="AU24" s="10" t="str">
        <f t="shared" si="18"/>
        <v/>
      </c>
      <c r="AV24" s="10" t="str">
        <f t="shared" si="19"/>
        <v>F(P)_MASCULINA.put(8,99);</v>
      </c>
      <c r="AW24" s="10" t="str">
        <f t="shared" si="20"/>
        <v>VRIN_MASCULINA.put(18,99);</v>
      </c>
      <c r="AX24" s="10" t="str">
        <f t="shared" si="21"/>
        <v>TRIN T/F_MASCULINA.put(16/7,99);</v>
      </c>
    </row>
    <row r="25" spans="1:50" x14ac:dyDescent="0.2">
      <c r="A25" s="10">
        <v>98</v>
      </c>
      <c r="B25" s="105"/>
      <c r="C25" s="19">
        <v>37</v>
      </c>
      <c r="D25" s="19"/>
      <c r="E25" s="19">
        <v>42</v>
      </c>
      <c r="F25" s="19"/>
      <c r="G25" s="19"/>
      <c r="H25" s="19"/>
      <c r="I25" s="19">
        <v>27</v>
      </c>
      <c r="J25" s="19"/>
      <c r="K25" s="19"/>
      <c r="L25" s="19"/>
      <c r="M25" s="19"/>
      <c r="N25" s="19"/>
      <c r="O25" s="19">
        <v>37</v>
      </c>
      <c r="P25" s="19">
        <v>49</v>
      </c>
      <c r="Q25" s="19"/>
      <c r="R25" s="19"/>
      <c r="S25" s="19"/>
      <c r="T25" s="124"/>
      <c r="U25" s="19"/>
      <c r="V25" s="19"/>
      <c r="W25" s="106"/>
      <c r="X25" s="127">
        <v>98</v>
      </c>
      <c r="Z25" s="148" t="s">
        <v>154</v>
      </c>
      <c r="AC25" s="10" t="str">
        <f t="shared" si="0"/>
        <v/>
      </c>
      <c r="AD25" s="10" t="str">
        <f>IF(C25="","",_xlfn.CONCAT(C$94,$B$103,C25,$C$103,$A25,$D$103))</f>
        <v>R_MASCULINA.put(37,98);</v>
      </c>
      <c r="AE25" s="10" t="str">
        <f t="shared" si="2"/>
        <v/>
      </c>
      <c r="AF25" s="10" t="str">
        <f t="shared" si="3"/>
        <v>Mac-R_MASCULINA.put(42,98);</v>
      </c>
      <c r="AG25" s="10" t="str">
        <f t="shared" si="4"/>
        <v/>
      </c>
      <c r="AH25" s="10" t="str">
        <f t="shared" si="5"/>
        <v/>
      </c>
      <c r="AI25" s="10" t="str">
        <f t="shared" si="6"/>
        <v/>
      </c>
      <c r="AJ25" s="10" t="str">
        <f t="shared" si="7"/>
        <v>O-H_MASCULINA.put(27,98);</v>
      </c>
      <c r="AK25" s="10" t="str">
        <f t="shared" si="8"/>
        <v/>
      </c>
      <c r="AL25" s="10" t="str">
        <f t="shared" si="9"/>
        <v/>
      </c>
      <c r="AM25" s="10" t="str">
        <f t="shared" si="10"/>
        <v/>
      </c>
      <c r="AN25" s="10" t="str">
        <f t="shared" si="11"/>
        <v/>
      </c>
      <c r="AO25" s="10" t="str">
        <f t="shared" si="12"/>
        <v/>
      </c>
      <c r="AP25" s="10" t="str">
        <f t="shared" si="13"/>
        <v>PK_MASCULINA.put(37,98);</v>
      </c>
      <c r="AQ25" s="10" t="str">
        <f t="shared" si="14"/>
        <v>PS_MASCULINA.put(49,98);</v>
      </c>
      <c r="AR25" s="10" t="str">
        <f t="shared" si="15"/>
        <v/>
      </c>
      <c r="AS25" s="10" t="str">
        <f t="shared" si="16"/>
        <v/>
      </c>
      <c r="AT25" s="10" t="str">
        <f t="shared" si="17"/>
        <v/>
      </c>
      <c r="AU25" s="10" t="str">
        <f t="shared" si="18"/>
        <v/>
      </c>
      <c r="AV25" s="10" t="str">
        <f t="shared" si="19"/>
        <v/>
      </c>
      <c r="AW25" s="10" t="str">
        <f t="shared" si="20"/>
        <v/>
      </c>
      <c r="AX25" s="10" t="str">
        <f t="shared" si="21"/>
        <v/>
      </c>
    </row>
    <row r="26" spans="1:50" x14ac:dyDescent="0.2">
      <c r="A26" s="10">
        <v>97</v>
      </c>
      <c r="B26" s="105"/>
      <c r="C26" s="19"/>
      <c r="D26" s="19"/>
      <c r="E26" s="19"/>
      <c r="F26" s="19"/>
      <c r="G26" s="19"/>
      <c r="H26" s="19">
        <v>12</v>
      </c>
      <c r="I26" s="19"/>
      <c r="J26" s="19"/>
      <c r="K26" s="19"/>
      <c r="L26" s="19"/>
      <c r="M26" s="19"/>
      <c r="N26" s="19"/>
      <c r="O26" s="19">
        <v>36</v>
      </c>
      <c r="P26" s="19">
        <v>48</v>
      </c>
      <c r="Q26" s="19"/>
      <c r="R26" s="19"/>
      <c r="S26" s="19"/>
      <c r="T26" s="124"/>
      <c r="U26" s="19"/>
      <c r="V26" s="19"/>
      <c r="W26" s="106"/>
      <c r="X26" s="127">
        <v>97</v>
      </c>
      <c r="Z26" s="87" t="s">
        <v>155</v>
      </c>
      <c r="AA26" s="10">
        <f>+'puntajes brutos - T'!O8</f>
        <v>51</v>
      </c>
      <c r="AC26" s="10" t="str">
        <f t="shared" si="0"/>
        <v/>
      </c>
      <c r="AD26" s="10" t="str">
        <f t="shared" si="1"/>
        <v/>
      </c>
      <c r="AE26" s="10" t="str">
        <f t="shared" si="2"/>
        <v/>
      </c>
      <c r="AF26" s="10" t="str">
        <f t="shared" si="3"/>
        <v/>
      </c>
      <c r="AG26" s="10" t="str">
        <f t="shared" si="4"/>
        <v/>
      </c>
      <c r="AH26" s="10" t="str">
        <f t="shared" si="5"/>
        <v/>
      </c>
      <c r="AI26" s="10" t="str">
        <f t="shared" si="6"/>
        <v>MDS_MASCULINA.put(12,97);</v>
      </c>
      <c r="AJ26" s="10" t="str">
        <f t="shared" si="7"/>
        <v/>
      </c>
      <c r="AK26" s="10" t="str">
        <f t="shared" si="8"/>
        <v/>
      </c>
      <c r="AL26" s="10" t="str">
        <f t="shared" si="9"/>
        <v/>
      </c>
      <c r="AM26" s="10" t="str">
        <f t="shared" si="10"/>
        <v/>
      </c>
      <c r="AN26" s="10" t="str">
        <f t="shared" si="11"/>
        <v/>
      </c>
      <c r="AO26" s="10" t="str">
        <f t="shared" si="12"/>
        <v/>
      </c>
      <c r="AP26" s="10" t="str">
        <f t="shared" si="13"/>
        <v>PK_MASCULINA.put(36,97);</v>
      </c>
      <c r="AQ26" s="10" t="str">
        <f t="shared" si="14"/>
        <v>PS_MASCULINA.put(48,97);</v>
      </c>
      <c r="AR26" s="10" t="str">
        <f t="shared" si="15"/>
        <v/>
      </c>
      <c r="AS26" s="10" t="str">
        <f t="shared" si="16"/>
        <v/>
      </c>
      <c r="AT26" s="10" t="str">
        <f t="shared" si="17"/>
        <v/>
      </c>
      <c r="AU26" s="10" t="str">
        <f t="shared" si="18"/>
        <v/>
      </c>
      <c r="AV26" s="10" t="str">
        <f t="shared" si="19"/>
        <v/>
      </c>
      <c r="AW26" s="10" t="str">
        <f t="shared" si="20"/>
        <v/>
      </c>
      <c r="AX26" s="10" t="str">
        <f t="shared" si="21"/>
        <v/>
      </c>
    </row>
    <row r="27" spans="1:50" x14ac:dyDescent="0.2">
      <c r="A27" s="10">
        <v>96</v>
      </c>
      <c r="B27" s="105"/>
      <c r="C27" s="19">
        <v>36</v>
      </c>
      <c r="D27" s="19"/>
      <c r="E27" s="19">
        <v>41</v>
      </c>
      <c r="F27" s="19"/>
      <c r="G27" s="19"/>
      <c r="H27" s="19"/>
      <c r="I27" s="19">
        <v>26</v>
      </c>
      <c r="J27" s="19"/>
      <c r="K27" s="19"/>
      <c r="L27" s="19">
        <v>41</v>
      </c>
      <c r="M27" s="19"/>
      <c r="N27" s="19"/>
      <c r="O27" s="19"/>
      <c r="P27" s="19">
        <v>47</v>
      </c>
      <c r="Q27" s="19"/>
      <c r="R27" s="19"/>
      <c r="S27" s="19"/>
      <c r="T27" s="124">
        <v>13</v>
      </c>
      <c r="U27" s="19"/>
      <c r="V27" s="19">
        <v>17</v>
      </c>
      <c r="W27" s="106"/>
      <c r="X27" s="127">
        <v>96</v>
      </c>
      <c r="Z27" s="87" t="s">
        <v>39</v>
      </c>
      <c r="AA27" s="10">
        <f>+'puntajes brutos - T'!O9</f>
        <v>63</v>
      </c>
      <c r="AC27" s="10" t="str">
        <f t="shared" si="0"/>
        <v/>
      </c>
      <c r="AD27" s="10" t="str">
        <f t="shared" si="1"/>
        <v>R_MASCULINA.put(36,96);</v>
      </c>
      <c r="AE27" s="10" t="str">
        <f t="shared" si="2"/>
        <v/>
      </c>
      <c r="AF27" s="10" t="str">
        <f t="shared" si="3"/>
        <v>Mac-R_MASCULINA.put(41,96);</v>
      </c>
      <c r="AG27" s="10" t="str">
        <f t="shared" si="4"/>
        <v/>
      </c>
      <c r="AH27" s="10" t="str">
        <f t="shared" si="5"/>
        <v/>
      </c>
      <c r="AI27" s="10" t="str">
        <f t="shared" si="6"/>
        <v/>
      </c>
      <c r="AJ27" s="10" t="str">
        <f t="shared" si="7"/>
        <v>O-H_MASCULINA.put(26,96);</v>
      </c>
      <c r="AK27" s="10" t="str">
        <f t="shared" si="8"/>
        <v/>
      </c>
      <c r="AL27" s="10" t="str">
        <f t="shared" si="9"/>
        <v/>
      </c>
      <c r="AM27" s="10" t="str">
        <f t="shared" si="10"/>
        <v>MT_MASCULINA.put(41,96);</v>
      </c>
      <c r="AN27" s="10" t="str">
        <f t="shared" si="11"/>
        <v/>
      </c>
      <c r="AO27" s="10" t="str">
        <f t="shared" si="12"/>
        <v/>
      </c>
      <c r="AP27" s="10" t="str">
        <f t="shared" si="13"/>
        <v/>
      </c>
      <c r="AQ27" s="10" t="str">
        <f t="shared" si="14"/>
        <v>PS_MASCULINA.put(47,96);</v>
      </c>
      <c r="AR27" s="10" t="str">
        <f t="shared" si="15"/>
        <v/>
      </c>
      <c r="AS27" s="10" t="str">
        <f t="shared" si="16"/>
        <v/>
      </c>
      <c r="AT27" s="10" t="str">
        <f t="shared" si="17"/>
        <v/>
      </c>
      <c r="AU27" s="10" t="str">
        <f t="shared" si="18"/>
        <v>FB_MASCULINA.put(13,96);</v>
      </c>
      <c r="AV27" s="10" t="str">
        <f t="shared" si="19"/>
        <v/>
      </c>
      <c r="AW27" s="10" t="str">
        <f t="shared" si="20"/>
        <v>VRIN_MASCULINA.put(17,96);</v>
      </c>
      <c r="AX27" s="10" t="str">
        <f t="shared" si="21"/>
        <v/>
      </c>
    </row>
    <row r="28" spans="1:50" ht="12.75" x14ac:dyDescent="0.2">
      <c r="A28" s="10">
        <v>95</v>
      </c>
      <c r="B28" s="105"/>
      <c r="C28" s="19"/>
      <c r="D28" s="19"/>
      <c r="E28" s="19"/>
      <c r="F28" s="19">
        <v>12</v>
      </c>
      <c r="G28" s="19"/>
      <c r="H28" s="19"/>
      <c r="I28" s="19"/>
      <c r="J28" s="19"/>
      <c r="K28" s="19"/>
      <c r="L28" s="102">
        <v>40</v>
      </c>
      <c r="M28" s="19"/>
      <c r="N28" s="19"/>
      <c r="O28" s="102">
        <v>35</v>
      </c>
      <c r="P28" s="19"/>
      <c r="Q28" s="19"/>
      <c r="R28" s="19"/>
      <c r="S28" s="19"/>
      <c r="T28" s="124"/>
      <c r="U28" s="19"/>
      <c r="V28" s="19"/>
      <c r="W28" s="106"/>
      <c r="X28" s="127">
        <v>95</v>
      </c>
      <c r="Z28" s="150" t="s">
        <v>47</v>
      </c>
      <c r="AA28" s="151">
        <f>+'puntajes brutos - T'!N10</f>
        <v>10</v>
      </c>
      <c r="AC28" s="10" t="str">
        <f t="shared" si="0"/>
        <v/>
      </c>
      <c r="AD28" s="10" t="str">
        <f t="shared" si="1"/>
        <v/>
      </c>
      <c r="AE28" s="10" t="str">
        <f t="shared" si="2"/>
        <v/>
      </c>
      <c r="AF28" s="10" t="str">
        <f t="shared" si="3"/>
        <v/>
      </c>
      <c r="AG28" s="10" t="str">
        <f t="shared" si="4"/>
        <v>AAS_MASCULINA.put(12,95);</v>
      </c>
      <c r="AH28" s="10" t="str">
        <f t="shared" si="5"/>
        <v/>
      </c>
      <c r="AI28" s="10" t="str">
        <f t="shared" si="6"/>
        <v/>
      </c>
      <c r="AJ28" s="10" t="str">
        <f t="shared" si="7"/>
        <v/>
      </c>
      <c r="AK28" s="10" t="str">
        <f t="shared" si="8"/>
        <v/>
      </c>
      <c r="AL28" s="10" t="str">
        <f t="shared" si="9"/>
        <v/>
      </c>
      <c r="AM28" s="10" t="str">
        <f t="shared" si="10"/>
        <v>MT_MASCULINA.put(40,95);</v>
      </c>
      <c r="AN28" s="10" t="str">
        <f t="shared" si="11"/>
        <v/>
      </c>
      <c r="AO28" s="10" t="str">
        <f t="shared" si="12"/>
        <v/>
      </c>
      <c r="AP28" s="10" t="str">
        <f t="shared" si="13"/>
        <v>PK_MASCULINA.put(35,95);</v>
      </c>
      <c r="AQ28" s="10" t="str">
        <f t="shared" si="14"/>
        <v/>
      </c>
      <c r="AR28" s="10" t="str">
        <f t="shared" si="15"/>
        <v/>
      </c>
      <c r="AS28" s="10" t="str">
        <f t="shared" si="16"/>
        <v/>
      </c>
      <c r="AT28" s="10" t="str">
        <f t="shared" si="17"/>
        <v/>
      </c>
      <c r="AU28" s="10" t="str">
        <f t="shared" si="18"/>
        <v/>
      </c>
      <c r="AV28" s="10" t="str">
        <f t="shared" si="19"/>
        <v/>
      </c>
      <c r="AW28" s="10" t="str">
        <f t="shared" si="20"/>
        <v/>
      </c>
      <c r="AX28" s="10" t="str">
        <f t="shared" si="21"/>
        <v/>
      </c>
    </row>
    <row r="29" spans="1:50" ht="12.75" x14ac:dyDescent="0.2">
      <c r="A29" s="10">
        <v>94</v>
      </c>
      <c r="B29" s="105"/>
      <c r="C29" s="102">
        <v>35</v>
      </c>
      <c r="D29" s="19"/>
      <c r="E29" s="102">
        <v>40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>
        <v>46</v>
      </c>
      <c r="Q29" s="19"/>
      <c r="R29" s="19"/>
      <c r="S29" s="19"/>
      <c r="T29" s="124"/>
      <c r="U29" s="19">
        <v>7</v>
      </c>
      <c r="V29" s="19"/>
      <c r="W29" s="106"/>
      <c r="X29" s="127">
        <v>94</v>
      </c>
      <c r="Z29" s="150" t="s">
        <v>56</v>
      </c>
      <c r="AA29" s="151">
        <f>+'puntajes brutos - T'!N11</f>
        <v>6</v>
      </c>
      <c r="AC29" s="10" t="str">
        <f t="shared" si="0"/>
        <v/>
      </c>
      <c r="AD29" s="10" t="str">
        <f t="shared" si="1"/>
        <v>R_MASCULINA.put(35,94);</v>
      </c>
      <c r="AE29" s="10" t="str">
        <f t="shared" si="2"/>
        <v/>
      </c>
      <c r="AF29" s="10" t="str">
        <f t="shared" si="3"/>
        <v>Mac-R_MASCULINA.put(40,94);</v>
      </c>
      <c r="AG29" s="10" t="str">
        <f t="shared" si="4"/>
        <v/>
      </c>
      <c r="AH29" s="10" t="str">
        <f t="shared" si="5"/>
        <v/>
      </c>
      <c r="AI29" s="10" t="str">
        <f t="shared" si="6"/>
        <v/>
      </c>
      <c r="AJ29" s="10" t="str">
        <f t="shared" si="7"/>
        <v/>
      </c>
      <c r="AK29" s="10" t="str">
        <f t="shared" si="8"/>
        <v/>
      </c>
      <c r="AL29" s="10" t="str">
        <f t="shared" si="9"/>
        <v/>
      </c>
      <c r="AM29" s="10" t="str">
        <f t="shared" si="10"/>
        <v/>
      </c>
      <c r="AN29" s="10" t="str">
        <f t="shared" si="11"/>
        <v/>
      </c>
      <c r="AO29" s="10" t="str">
        <f t="shared" si="12"/>
        <v/>
      </c>
      <c r="AP29" s="10" t="str">
        <f t="shared" si="13"/>
        <v/>
      </c>
      <c r="AQ29" s="10" t="str">
        <f t="shared" si="14"/>
        <v>PS_MASCULINA.put(46,94);</v>
      </c>
      <c r="AR29" s="10" t="str">
        <f t="shared" si="15"/>
        <v/>
      </c>
      <c r="AS29" s="10" t="str">
        <f t="shared" si="16"/>
        <v/>
      </c>
      <c r="AT29" s="10" t="str">
        <f t="shared" si="17"/>
        <v/>
      </c>
      <c r="AU29" s="10" t="str">
        <f t="shared" si="18"/>
        <v/>
      </c>
      <c r="AV29" s="10" t="str">
        <f t="shared" si="19"/>
        <v>F(P)_MASCULINA.put(7,94);</v>
      </c>
      <c r="AW29" s="10" t="str">
        <f t="shared" si="20"/>
        <v/>
      </c>
      <c r="AX29" s="10" t="str">
        <f t="shared" si="21"/>
        <v/>
      </c>
    </row>
    <row r="30" spans="1:50" ht="12.75" x14ac:dyDescent="0.2">
      <c r="A30" s="10">
        <v>93</v>
      </c>
      <c r="B30" s="105"/>
      <c r="C30" s="19"/>
      <c r="D30" s="19"/>
      <c r="E30" s="19"/>
      <c r="F30" s="19"/>
      <c r="G30" s="19"/>
      <c r="H30" s="19"/>
      <c r="I30" s="102">
        <v>25</v>
      </c>
      <c r="J30" s="19"/>
      <c r="K30" s="19"/>
      <c r="L30" s="19">
        <v>39</v>
      </c>
      <c r="M30" s="19"/>
      <c r="N30" s="19"/>
      <c r="O30" s="19">
        <v>34</v>
      </c>
      <c r="P30" s="102">
        <v>45</v>
      </c>
      <c r="Q30" s="19"/>
      <c r="R30" s="19"/>
      <c r="S30" s="19"/>
      <c r="T30" s="124"/>
      <c r="U30" s="19"/>
      <c r="V30" s="19"/>
      <c r="W30" s="106"/>
      <c r="X30" s="127">
        <v>93</v>
      </c>
      <c r="Z30" s="150" t="s">
        <v>64</v>
      </c>
      <c r="AA30" s="151">
        <f>+'puntajes brutos - T'!N12</f>
        <v>30</v>
      </c>
      <c r="AC30" s="10" t="str">
        <f t="shared" si="0"/>
        <v/>
      </c>
      <c r="AD30" s="10" t="str">
        <f t="shared" si="1"/>
        <v/>
      </c>
      <c r="AE30" s="10" t="str">
        <f t="shared" si="2"/>
        <v/>
      </c>
      <c r="AF30" s="10" t="str">
        <f t="shared" si="3"/>
        <v/>
      </c>
      <c r="AG30" s="10" t="str">
        <f t="shared" si="4"/>
        <v/>
      </c>
      <c r="AH30" s="10" t="str">
        <f t="shared" si="5"/>
        <v/>
      </c>
      <c r="AI30" s="10" t="str">
        <f t="shared" si="6"/>
        <v/>
      </c>
      <c r="AJ30" s="10" t="str">
        <f t="shared" si="7"/>
        <v>O-H_MASCULINA.put(25,93);</v>
      </c>
      <c r="AK30" s="10" t="str">
        <f t="shared" si="8"/>
        <v/>
      </c>
      <c r="AL30" s="10" t="str">
        <f t="shared" si="9"/>
        <v/>
      </c>
      <c r="AM30" s="10" t="str">
        <f t="shared" si="10"/>
        <v>MT_MASCULINA.put(39,93);</v>
      </c>
      <c r="AN30" s="10" t="str">
        <f t="shared" si="11"/>
        <v/>
      </c>
      <c r="AO30" s="10" t="str">
        <f t="shared" si="12"/>
        <v/>
      </c>
      <c r="AP30" s="10" t="str">
        <f t="shared" si="13"/>
        <v>PK_MASCULINA.put(34,93);</v>
      </c>
      <c r="AQ30" s="10" t="str">
        <f t="shared" si="14"/>
        <v>PS_MASCULINA.put(45,93);</v>
      </c>
      <c r="AR30" s="10" t="str">
        <f t="shared" si="15"/>
        <v/>
      </c>
      <c r="AS30" s="10" t="str">
        <f t="shared" si="16"/>
        <v/>
      </c>
      <c r="AT30" s="10" t="str">
        <f t="shared" si="17"/>
        <v/>
      </c>
      <c r="AU30" s="10" t="str">
        <f t="shared" si="18"/>
        <v/>
      </c>
      <c r="AV30" s="10" t="str">
        <f t="shared" si="19"/>
        <v/>
      </c>
      <c r="AW30" s="10" t="str">
        <f t="shared" si="20"/>
        <v/>
      </c>
      <c r="AX30" s="10" t="str">
        <f t="shared" si="21"/>
        <v/>
      </c>
    </row>
    <row r="31" spans="1:50" ht="12.75" x14ac:dyDescent="0.2">
      <c r="A31" s="10">
        <v>92</v>
      </c>
      <c r="B31" s="105"/>
      <c r="C31" s="19">
        <v>34</v>
      </c>
      <c r="D31" s="19"/>
      <c r="E31" s="19">
        <v>39</v>
      </c>
      <c r="F31" s="19"/>
      <c r="G31" s="19">
        <v>39</v>
      </c>
      <c r="H31" s="19">
        <v>11</v>
      </c>
      <c r="I31" s="102"/>
      <c r="J31" s="19"/>
      <c r="K31" s="19"/>
      <c r="L31" s="19"/>
      <c r="M31" s="19"/>
      <c r="N31" s="19"/>
      <c r="O31" s="19">
        <v>33</v>
      </c>
      <c r="P31" s="19">
        <v>44</v>
      </c>
      <c r="Q31" s="19"/>
      <c r="R31" s="19"/>
      <c r="S31" s="19"/>
      <c r="T31" s="124">
        <v>12</v>
      </c>
      <c r="U31" s="19"/>
      <c r="V31" s="19">
        <v>16</v>
      </c>
      <c r="W31" s="106" t="s">
        <v>156</v>
      </c>
      <c r="X31" s="127">
        <v>92</v>
      </c>
      <c r="Z31" s="150" t="s">
        <v>72</v>
      </c>
      <c r="AA31" s="151">
        <f>+'puntajes brutos - T'!N13</f>
        <v>18</v>
      </c>
      <c r="AC31" s="10" t="str">
        <f t="shared" si="0"/>
        <v/>
      </c>
      <c r="AD31" s="10" t="str">
        <f t="shared" si="1"/>
        <v>R_MASCULINA.put(34,92);</v>
      </c>
      <c r="AE31" s="10" t="str">
        <f t="shared" si="2"/>
        <v/>
      </c>
      <c r="AF31" s="10" t="str">
        <f t="shared" si="3"/>
        <v>Mac-R_MASCULINA.put(39,92);</v>
      </c>
      <c r="AG31" s="10" t="str">
        <f t="shared" si="4"/>
        <v/>
      </c>
      <c r="AH31" s="10" t="str">
        <f t="shared" si="5"/>
        <v>APS_MASCULINA.put(39,92);</v>
      </c>
      <c r="AI31" s="10" t="str">
        <f t="shared" si="6"/>
        <v>MDS_MASCULINA.put(11,92);</v>
      </c>
      <c r="AJ31" s="10" t="str">
        <f t="shared" si="7"/>
        <v/>
      </c>
      <c r="AK31" s="10" t="str">
        <f t="shared" si="8"/>
        <v/>
      </c>
      <c r="AL31" s="10" t="str">
        <f t="shared" si="9"/>
        <v/>
      </c>
      <c r="AM31" s="10" t="str">
        <f t="shared" si="10"/>
        <v/>
      </c>
      <c r="AN31" s="10" t="str">
        <f t="shared" si="11"/>
        <v/>
      </c>
      <c r="AO31" s="10" t="str">
        <f t="shared" si="12"/>
        <v/>
      </c>
      <c r="AP31" s="10" t="str">
        <f t="shared" si="13"/>
        <v>PK_MASCULINA.put(33,92);</v>
      </c>
      <c r="AQ31" s="10" t="str">
        <f t="shared" si="14"/>
        <v>PS_MASCULINA.put(44,92);</v>
      </c>
      <c r="AR31" s="10" t="str">
        <f t="shared" si="15"/>
        <v/>
      </c>
      <c r="AS31" s="10" t="str">
        <f t="shared" si="16"/>
        <v/>
      </c>
      <c r="AT31" s="10" t="str">
        <f t="shared" si="17"/>
        <v/>
      </c>
      <c r="AU31" s="10" t="str">
        <f t="shared" si="18"/>
        <v>FB_MASCULINA.put(12,92);</v>
      </c>
      <c r="AV31" s="10" t="str">
        <f t="shared" si="19"/>
        <v/>
      </c>
      <c r="AW31" s="10" t="str">
        <f t="shared" si="20"/>
        <v>VRIN_MASCULINA.put(16,92);</v>
      </c>
      <c r="AX31" s="10" t="str">
        <f t="shared" si="21"/>
        <v>TRIN T/F_MASCULINA.put(15/3,92);</v>
      </c>
    </row>
    <row r="32" spans="1:50" ht="12.75" x14ac:dyDescent="0.2">
      <c r="A32" s="10">
        <v>91</v>
      </c>
      <c r="B32" s="105">
        <v>39</v>
      </c>
      <c r="C32" s="19"/>
      <c r="D32" s="19"/>
      <c r="E32" s="19"/>
      <c r="F32" s="19"/>
      <c r="G32" s="19"/>
      <c r="H32" s="19"/>
      <c r="I32" s="19"/>
      <c r="J32" s="19"/>
      <c r="K32" s="19"/>
      <c r="L32" s="19">
        <v>38</v>
      </c>
      <c r="M32" s="19"/>
      <c r="N32" s="19"/>
      <c r="O32" s="19"/>
      <c r="P32" s="19">
        <v>43</v>
      </c>
      <c r="Q32" s="19"/>
      <c r="R32" s="19"/>
      <c r="S32" s="19"/>
      <c r="T32" s="124"/>
      <c r="U32" s="19"/>
      <c r="V32" s="19"/>
      <c r="W32" s="106"/>
      <c r="X32" s="127">
        <v>91</v>
      </c>
      <c r="Z32" s="150" t="s">
        <v>78</v>
      </c>
      <c r="AA32" s="151">
        <f>+'puntajes brutos - T'!N14</f>
        <v>32</v>
      </c>
      <c r="AC32" s="10" t="str">
        <f t="shared" si="0"/>
        <v>A_MASCULINA.put(39,91);</v>
      </c>
      <c r="AD32" s="10" t="str">
        <f t="shared" si="1"/>
        <v/>
      </c>
      <c r="AE32" s="10" t="str">
        <f t="shared" si="2"/>
        <v/>
      </c>
      <c r="AF32" s="10" t="str">
        <f t="shared" si="3"/>
        <v/>
      </c>
      <c r="AG32" s="10" t="str">
        <f t="shared" si="4"/>
        <v/>
      </c>
      <c r="AH32" s="10" t="str">
        <f t="shared" si="5"/>
        <v/>
      </c>
      <c r="AI32" s="10" t="str">
        <f t="shared" si="6"/>
        <v/>
      </c>
      <c r="AJ32" s="10" t="str">
        <f t="shared" si="7"/>
        <v/>
      </c>
      <c r="AK32" s="10" t="str">
        <f t="shared" si="8"/>
        <v/>
      </c>
      <c r="AL32" s="10" t="str">
        <f t="shared" si="9"/>
        <v/>
      </c>
      <c r="AM32" s="10" t="str">
        <f t="shared" si="10"/>
        <v>MT_MASCULINA.put(38,91);</v>
      </c>
      <c r="AN32" s="10" t="str">
        <f t="shared" si="11"/>
        <v/>
      </c>
      <c r="AO32" s="10" t="str">
        <f t="shared" si="12"/>
        <v/>
      </c>
      <c r="AP32" s="10" t="str">
        <f t="shared" si="13"/>
        <v/>
      </c>
      <c r="AQ32" s="10" t="str">
        <f t="shared" si="14"/>
        <v>PS_MASCULINA.put(43,91);</v>
      </c>
      <c r="AR32" s="10" t="str">
        <f t="shared" si="15"/>
        <v/>
      </c>
      <c r="AS32" s="10" t="str">
        <f t="shared" si="16"/>
        <v/>
      </c>
      <c r="AT32" s="10" t="str">
        <f t="shared" si="17"/>
        <v/>
      </c>
      <c r="AU32" s="10" t="str">
        <f t="shared" si="18"/>
        <v/>
      </c>
      <c r="AV32" s="10" t="str">
        <f t="shared" si="19"/>
        <v/>
      </c>
      <c r="AW32" s="10" t="str">
        <f t="shared" si="20"/>
        <v/>
      </c>
      <c r="AX32" s="10" t="str">
        <f t="shared" si="21"/>
        <v/>
      </c>
    </row>
    <row r="33" spans="1:50" ht="12.75" x14ac:dyDescent="0.2">
      <c r="A33" s="10">
        <v>90</v>
      </c>
      <c r="B33" s="105"/>
      <c r="C33" s="19"/>
      <c r="D33" s="19"/>
      <c r="E33" s="19"/>
      <c r="F33" s="19">
        <v>11</v>
      </c>
      <c r="G33" s="19">
        <v>38</v>
      </c>
      <c r="H33" s="19"/>
      <c r="I33" s="19"/>
      <c r="J33" s="19"/>
      <c r="K33" s="19"/>
      <c r="L33" s="19">
        <v>37</v>
      </c>
      <c r="M33" s="19"/>
      <c r="N33" s="19">
        <v>46</v>
      </c>
      <c r="O33" s="19">
        <v>32</v>
      </c>
      <c r="P33" s="19"/>
      <c r="Q33" s="19"/>
      <c r="R33" s="19"/>
      <c r="S33" s="19"/>
      <c r="T33" s="124"/>
      <c r="U33" s="19"/>
      <c r="V33" s="102"/>
      <c r="W33" s="106"/>
      <c r="X33" s="127">
        <v>90</v>
      </c>
      <c r="Z33" s="149" t="s">
        <v>11</v>
      </c>
      <c r="AA33" s="10">
        <f>+'puntajes brutos - T'!O15</f>
        <v>57</v>
      </c>
      <c r="AC33" s="10" t="str">
        <f t="shared" si="0"/>
        <v/>
      </c>
      <c r="AD33" s="10" t="str">
        <f t="shared" si="1"/>
        <v/>
      </c>
      <c r="AE33" s="10" t="str">
        <f t="shared" si="2"/>
        <v/>
      </c>
      <c r="AF33" s="10" t="str">
        <f t="shared" si="3"/>
        <v/>
      </c>
      <c r="AG33" s="10" t="str">
        <f t="shared" si="4"/>
        <v>AAS_MASCULINA.put(11,90);</v>
      </c>
      <c r="AH33" s="10" t="str">
        <f t="shared" si="5"/>
        <v>APS_MASCULINA.put(38,90);</v>
      </c>
      <c r="AI33" s="10" t="str">
        <f t="shared" si="6"/>
        <v/>
      </c>
      <c r="AJ33" s="10" t="str">
        <f t="shared" si="7"/>
        <v/>
      </c>
      <c r="AK33" s="10" t="str">
        <f t="shared" si="8"/>
        <v/>
      </c>
      <c r="AL33" s="10" t="str">
        <f t="shared" si="9"/>
        <v/>
      </c>
      <c r="AM33" s="10" t="str">
        <f t="shared" si="10"/>
        <v>MT_MASCULINA.put(37,90);</v>
      </c>
      <c r="AN33" s="10" t="str">
        <f t="shared" si="11"/>
        <v/>
      </c>
      <c r="AO33" s="10" t="str">
        <f t="shared" si="12"/>
        <v>GF_MASCULINA.put(46,90);</v>
      </c>
      <c r="AP33" s="10" t="str">
        <f t="shared" si="13"/>
        <v>PK_MASCULINA.put(32,90);</v>
      </c>
      <c r="AQ33" s="10" t="str">
        <f t="shared" si="14"/>
        <v/>
      </c>
      <c r="AR33" s="10" t="str">
        <f t="shared" si="15"/>
        <v/>
      </c>
      <c r="AS33" s="10" t="str">
        <f t="shared" si="16"/>
        <v/>
      </c>
      <c r="AT33" s="10" t="str">
        <f t="shared" si="17"/>
        <v/>
      </c>
      <c r="AU33" s="10" t="str">
        <f t="shared" si="18"/>
        <v/>
      </c>
      <c r="AV33" s="10" t="str">
        <f t="shared" si="19"/>
        <v/>
      </c>
      <c r="AW33" s="10" t="str">
        <f t="shared" si="20"/>
        <v/>
      </c>
      <c r="AX33" s="10" t="str">
        <f t="shared" si="21"/>
        <v/>
      </c>
    </row>
    <row r="34" spans="1:50" ht="12.75" x14ac:dyDescent="0.2">
      <c r="A34" s="10">
        <v>89</v>
      </c>
      <c r="B34" s="105">
        <v>38</v>
      </c>
      <c r="C34" s="19">
        <v>33</v>
      </c>
      <c r="D34" s="19"/>
      <c r="E34" s="19">
        <v>38</v>
      </c>
      <c r="F34" s="19"/>
      <c r="G34" s="19"/>
      <c r="H34" s="19"/>
      <c r="I34" s="19">
        <v>24</v>
      </c>
      <c r="J34" s="19"/>
      <c r="K34" s="19"/>
      <c r="L34" s="19"/>
      <c r="M34" s="19"/>
      <c r="N34" s="19"/>
      <c r="O34" s="19"/>
      <c r="P34" s="19">
        <v>42</v>
      </c>
      <c r="Q34" s="19"/>
      <c r="R34" s="19"/>
      <c r="S34" s="19"/>
      <c r="T34" s="124"/>
      <c r="U34" s="19"/>
      <c r="V34" s="19"/>
      <c r="W34" s="106"/>
      <c r="X34" s="127">
        <v>89</v>
      </c>
      <c r="Z34" s="150" t="s">
        <v>12</v>
      </c>
      <c r="AA34" s="151">
        <f>+'puntajes brutos - T'!N16</f>
        <v>7</v>
      </c>
      <c r="AC34" s="10" t="str">
        <f t="shared" si="0"/>
        <v>A_MASCULINA.put(38,89);</v>
      </c>
      <c r="AD34" s="10" t="str">
        <f t="shared" si="1"/>
        <v>R_MASCULINA.put(33,89);</v>
      </c>
      <c r="AE34" s="10" t="str">
        <f t="shared" si="2"/>
        <v/>
      </c>
      <c r="AF34" s="10" t="str">
        <f t="shared" si="3"/>
        <v>Mac-R_MASCULINA.put(38,89);</v>
      </c>
      <c r="AG34" s="10" t="str">
        <f t="shared" si="4"/>
        <v/>
      </c>
      <c r="AH34" s="10" t="str">
        <f t="shared" si="5"/>
        <v/>
      </c>
      <c r="AI34" s="10" t="str">
        <f t="shared" si="6"/>
        <v/>
      </c>
      <c r="AJ34" s="10" t="str">
        <f t="shared" si="7"/>
        <v>O-H_MASCULINA.put(24,89);</v>
      </c>
      <c r="AK34" s="10" t="str">
        <f t="shared" si="8"/>
        <v/>
      </c>
      <c r="AL34" s="10" t="str">
        <f t="shared" si="9"/>
        <v/>
      </c>
      <c r="AM34" s="10" t="str">
        <f t="shared" si="10"/>
        <v/>
      </c>
      <c r="AN34" s="10" t="str">
        <f t="shared" si="11"/>
        <v/>
      </c>
      <c r="AO34" s="10" t="str">
        <f t="shared" si="12"/>
        <v/>
      </c>
      <c r="AP34" s="10" t="str">
        <f t="shared" si="13"/>
        <v/>
      </c>
      <c r="AQ34" s="10" t="str">
        <f t="shared" si="14"/>
        <v>PS_MASCULINA.put(42,89);</v>
      </c>
      <c r="AR34" s="10" t="str">
        <f t="shared" si="15"/>
        <v/>
      </c>
      <c r="AS34" s="10" t="str">
        <f t="shared" si="16"/>
        <v/>
      </c>
      <c r="AT34" s="10" t="str">
        <f t="shared" si="17"/>
        <v/>
      </c>
      <c r="AU34" s="10" t="str">
        <f t="shared" si="18"/>
        <v/>
      </c>
      <c r="AV34" s="10" t="str">
        <f t="shared" si="19"/>
        <v/>
      </c>
      <c r="AW34" s="10" t="str">
        <f t="shared" si="20"/>
        <v/>
      </c>
      <c r="AX34" s="10" t="str">
        <f t="shared" si="21"/>
        <v/>
      </c>
    </row>
    <row r="35" spans="1:50" x14ac:dyDescent="0.2">
      <c r="A35" s="10">
        <v>88</v>
      </c>
      <c r="B35" s="105">
        <v>37</v>
      </c>
      <c r="C35" s="19"/>
      <c r="D35" s="19"/>
      <c r="E35" s="19"/>
      <c r="F35" s="19"/>
      <c r="G35" s="19"/>
      <c r="H35" s="102">
        <v>10</v>
      </c>
      <c r="I35" s="19"/>
      <c r="J35" s="19"/>
      <c r="K35" s="19"/>
      <c r="L35" s="19">
        <v>36</v>
      </c>
      <c r="M35" s="19"/>
      <c r="N35" s="102">
        <v>45</v>
      </c>
      <c r="O35" s="19">
        <v>31</v>
      </c>
      <c r="P35" s="19">
        <v>41</v>
      </c>
      <c r="Q35" s="19"/>
      <c r="R35" s="19"/>
      <c r="S35" s="19"/>
      <c r="T35" s="124"/>
      <c r="U35" s="19"/>
      <c r="V35" s="102">
        <v>15</v>
      </c>
      <c r="W35" s="106"/>
      <c r="X35" s="127">
        <v>88</v>
      </c>
      <c r="AC35" s="10" t="str">
        <f t="shared" si="0"/>
        <v>A_MASCULINA.put(37,88);</v>
      </c>
      <c r="AD35" s="10" t="str">
        <f t="shared" si="1"/>
        <v/>
      </c>
      <c r="AE35" s="10" t="str">
        <f t="shared" si="2"/>
        <v/>
      </c>
      <c r="AF35" s="10" t="str">
        <f t="shared" si="3"/>
        <v/>
      </c>
      <c r="AG35" s="10" t="str">
        <f t="shared" si="4"/>
        <v/>
      </c>
      <c r="AH35" s="10" t="str">
        <f t="shared" si="5"/>
        <v/>
      </c>
      <c r="AI35" s="10" t="str">
        <f t="shared" si="6"/>
        <v>MDS_MASCULINA.put(10,88);</v>
      </c>
      <c r="AJ35" s="10" t="str">
        <f t="shared" si="7"/>
        <v/>
      </c>
      <c r="AK35" s="10" t="str">
        <f t="shared" si="8"/>
        <v/>
      </c>
      <c r="AL35" s="10" t="str">
        <f t="shared" si="9"/>
        <v/>
      </c>
      <c r="AM35" s="10" t="str">
        <f t="shared" si="10"/>
        <v>MT_MASCULINA.put(36,88);</v>
      </c>
      <c r="AN35" s="10" t="str">
        <f t="shared" si="11"/>
        <v/>
      </c>
      <c r="AO35" s="10" t="str">
        <f t="shared" si="12"/>
        <v>GF_MASCULINA.put(45,88);</v>
      </c>
      <c r="AP35" s="10" t="str">
        <f t="shared" si="13"/>
        <v>PK_MASCULINA.put(31,88);</v>
      </c>
      <c r="AQ35" s="10" t="str">
        <f t="shared" si="14"/>
        <v>PS_MASCULINA.put(41,88);</v>
      </c>
      <c r="AR35" s="10" t="str">
        <f t="shared" si="15"/>
        <v/>
      </c>
      <c r="AS35" s="10" t="str">
        <f t="shared" si="16"/>
        <v/>
      </c>
      <c r="AT35" s="10" t="str">
        <f t="shared" si="17"/>
        <v/>
      </c>
      <c r="AU35" s="10" t="str">
        <f t="shared" si="18"/>
        <v/>
      </c>
      <c r="AV35" s="10" t="str">
        <f t="shared" si="19"/>
        <v/>
      </c>
      <c r="AW35" s="10" t="str">
        <f t="shared" si="20"/>
        <v>VRIN_MASCULINA.put(15,88);</v>
      </c>
      <c r="AX35" s="10" t="str">
        <f t="shared" si="21"/>
        <v/>
      </c>
    </row>
    <row r="36" spans="1:50" x14ac:dyDescent="0.2">
      <c r="A36" s="10">
        <v>87</v>
      </c>
      <c r="B36" s="105">
        <v>36</v>
      </c>
      <c r="C36" s="19">
        <v>32</v>
      </c>
      <c r="D36" s="19"/>
      <c r="E36" s="19">
        <v>37</v>
      </c>
      <c r="F36" s="19"/>
      <c r="G36" s="19">
        <v>37</v>
      </c>
      <c r="H36" s="19"/>
      <c r="I36" s="19"/>
      <c r="J36" s="19"/>
      <c r="K36" s="19"/>
      <c r="L36" s="102">
        <v>35</v>
      </c>
      <c r="M36" s="19"/>
      <c r="N36" s="19"/>
      <c r="O36" s="102">
        <v>30</v>
      </c>
      <c r="P36" s="102">
        <v>40</v>
      </c>
      <c r="Q36" s="19"/>
      <c r="R36" s="19"/>
      <c r="S36" s="19"/>
      <c r="T36" s="124">
        <v>11</v>
      </c>
      <c r="U36" s="19"/>
      <c r="V36" s="19"/>
      <c r="W36" s="106"/>
      <c r="X36" s="127">
        <v>87</v>
      </c>
      <c r="Z36" s="87" t="s">
        <v>157</v>
      </c>
      <c r="AA36" s="152"/>
      <c r="AC36" s="10" t="str">
        <f t="shared" si="0"/>
        <v>A_MASCULINA.put(36,87);</v>
      </c>
      <c r="AD36" s="10" t="str">
        <f t="shared" si="1"/>
        <v>R_MASCULINA.put(32,87);</v>
      </c>
      <c r="AE36" s="10" t="str">
        <f t="shared" si="2"/>
        <v/>
      </c>
      <c r="AF36" s="10" t="str">
        <f t="shared" si="3"/>
        <v>Mac-R_MASCULINA.put(37,87);</v>
      </c>
      <c r="AG36" s="10" t="str">
        <f t="shared" si="4"/>
        <v/>
      </c>
      <c r="AH36" s="10" t="str">
        <f t="shared" si="5"/>
        <v>APS_MASCULINA.put(37,87);</v>
      </c>
      <c r="AI36" s="10" t="str">
        <f t="shared" si="6"/>
        <v/>
      </c>
      <c r="AJ36" s="10" t="str">
        <f t="shared" si="7"/>
        <v/>
      </c>
      <c r="AK36" s="10" t="str">
        <f t="shared" si="8"/>
        <v/>
      </c>
      <c r="AL36" s="10" t="str">
        <f t="shared" si="9"/>
        <v/>
      </c>
      <c r="AM36" s="10" t="str">
        <f t="shared" si="10"/>
        <v>MT_MASCULINA.put(35,87);</v>
      </c>
      <c r="AN36" s="10" t="str">
        <f t="shared" si="11"/>
        <v/>
      </c>
      <c r="AO36" s="10" t="str">
        <f t="shared" si="12"/>
        <v/>
      </c>
      <c r="AP36" s="10" t="str">
        <f t="shared" si="13"/>
        <v>PK_MASCULINA.put(30,87);</v>
      </c>
      <c r="AQ36" s="10" t="str">
        <f t="shared" si="14"/>
        <v>PS_MASCULINA.put(40,87);</v>
      </c>
      <c r="AR36" s="10" t="str">
        <f t="shared" si="15"/>
        <v/>
      </c>
      <c r="AS36" s="10" t="str">
        <f t="shared" si="16"/>
        <v/>
      </c>
      <c r="AT36" s="10" t="str">
        <f t="shared" si="17"/>
        <v/>
      </c>
      <c r="AU36" s="10" t="str">
        <f t="shared" si="18"/>
        <v>FB_MASCULINA.put(11,87);</v>
      </c>
      <c r="AV36" s="10" t="str">
        <f t="shared" si="19"/>
        <v/>
      </c>
      <c r="AW36" s="10" t="str">
        <f t="shared" si="20"/>
        <v/>
      </c>
      <c r="AX36" s="10" t="str">
        <f t="shared" si="21"/>
        <v/>
      </c>
    </row>
    <row r="37" spans="1:50" x14ac:dyDescent="0.2">
      <c r="A37" s="10">
        <v>86</v>
      </c>
      <c r="B37" s="105"/>
      <c r="C37" s="102"/>
      <c r="D37" s="19"/>
      <c r="E37" s="19"/>
      <c r="F37" s="19"/>
      <c r="G37" s="19"/>
      <c r="H37" s="19"/>
      <c r="I37" s="19">
        <v>23</v>
      </c>
      <c r="J37" s="19"/>
      <c r="K37" s="19"/>
      <c r="L37" s="19"/>
      <c r="M37" s="19"/>
      <c r="N37" s="19"/>
      <c r="O37" s="19"/>
      <c r="P37" s="19">
        <v>39</v>
      </c>
      <c r="Q37" s="19"/>
      <c r="R37" s="19"/>
      <c r="S37" s="19">
        <v>17</v>
      </c>
      <c r="T37" s="124"/>
      <c r="U37" s="19"/>
      <c r="V37" s="19"/>
      <c r="W37" s="106" t="s">
        <v>158</v>
      </c>
      <c r="X37" s="127">
        <v>86</v>
      </c>
      <c r="AC37" s="10" t="str">
        <f t="shared" si="0"/>
        <v/>
      </c>
      <c r="AD37" s="10" t="str">
        <f t="shared" si="1"/>
        <v/>
      </c>
      <c r="AE37" s="10" t="str">
        <f t="shared" si="2"/>
        <v/>
      </c>
      <c r="AF37" s="10" t="str">
        <f t="shared" si="3"/>
        <v/>
      </c>
      <c r="AG37" s="10" t="str">
        <f t="shared" si="4"/>
        <v/>
      </c>
      <c r="AH37" s="10" t="str">
        <f t="shared" si="5"/>
        <v/>
      </c>
      <c r="AI37" s="10" t="str">
        <f t="shared" si="6"/>
        <v/>
      </c>
      <c r="AJ37" s="10" t="str">
        <f t="shared" si="7"/>
        <v>O-H_MASCULINA.put(23,86);</v>
      </c>
      <c r="AK37" s="10" t="str">
        <f t="shared" si="8"/>
        <v/>
      </c>
      <c r="AL37" s="10" t="str">
        <f t="shared" si="9"/>
        <v/>
      </c>
      <c r="AM37" s="10" t="str">
        <f t="shared" si="10"/>
        <v/>
      </c>
      <c r="AN37" s="10" t="str">
        <f t="shared" si="11"/>
        <v/>
      </c>
      <c r="AO37" s="10" t="str">
        <f t="shared" si="12"/>
        <v/>
      </c>
      <c r="AP37" s="10" t="str">
        <f t="shared" si="13"/>
        <v/>
      </c>
      <c r="AQ37" s="10" t="str">
        <f t="shared" si="14"/>
        <v>PS_MASCULINA.put(39,86);</v>
      </c>
      <c r="AR37" s="10" t="str">
        <f t="shared" si="15"/>
        <v/>
      </c>
      <c r="AS37" s="10" t="str">
        <f t="shared" si="16"/>
        <v/>
      </c>
      <c r="AT37" s="10" t="str">
        <f t="shared" si="17"/>
        <v>SI3_MASCULINA.put(17,86);</v>
      </c>
      <c r="AU37" s="10" t="str">
        <f t="shared" si="18"/>
        <v/>
      </c>
      <c r="AV37" s="10" t="str">
        <f t="shared" si="19"/>
        <v/>
      </c>
      <c r="AW37" s="10" t="str">
        <f t="shared" si="20"/>
        <v/>
      </c>
      <c r="AX37" s="10" t="str">
        <f t="shared" si="21"/>
        <v>TRIN T/F_MASCULINA.put(14/4,86);</v>
      </c>
    </row>
    <row r="38" spans="1:50" x14ac:dyDescent="0.2">
      <c r="A38" s="10">
        <v>85</v>
      </c>
      <c r="B38" s="107">
        <v>35</v>
      </c>
      <c r="C38" s="19">
        <v>31</v>
      </c>
      <c r="D38" s="19"/>
      <c r="E38" s="19">
        <v>36</v>
      </c>
      <c r="F38" s="102">
        <v>10</v>
      </c>
      <c r="G38" s="19"/>
      <c r="H38" s="19"/>
      <c r="I38" s="19"/>
      <c r="J38" s="19"/>
      <c r="K38" s="19"/>
      <c r="L38" s="19">
        <v>34</v>
      </c>
      <c r="M38" s="19"/>
      <c r="N38" s="19">
        <v>44</v>
      </c>
      <c r="O38" s="19">
        <v>29</v>
      </c>
      <c r="P38" s="19"/>
      <c r="Q38" s="19"/>
      <c r="R38" s="19"/>
      <c r="S38" s="19"/>
      <c r="T38" s="124"/>
      <c r="U38" s="19"/>
      <c r="V38" s="19"/>
      <c r="W38" s="106"/>
      <c r="X38" s="127">
        <v>85</v>
      </c>
      <c r="AC38" s="10" t="str">
        <f t="shared" si="0"/>
        <v>A_MASCULINA.put(35,85);</v>
      </c>
      <c r="AD38" s="10" t="str">
        <f t="shared" si="1"/>
        <v>R_MASCULINA.put(31,85);</v>
      </c>
      <c r="AE38" s="10" t="str">
        <f t="shared" si="2"/>
        <v/>
      </c>
      <c r="AF38" s="10" t="str">
        <f t="shared" si="3"/>
        <v>Mac-R_MASCULINA.put(36,85);</v>
      </c>
      <c r="AG38" s="10" t="str">
        <f t="shared" si="4"/>
        <v>AAS_MASCULINA.put(10,85);</v>
      </c>
      <c r="AH38" s="10" t="str">
        <f t="shared" si="5"/>
        <v/>
      </c>
      <c r="AI38" s="10" t="str">
        <f t="shared" si="6"/>
        <v/>
      </c>
      <c r="AJ38" s="10" t="str">
        <f t="shared" si="7"/>
        <v/>
      </c>
      <c r="AK38" s="10" t="str">
        <f t="shared" si="8"/>
        <v/>
      </c>
      <c r="AL38" s="10" t="str">
        <f t="shared" si="9"/>
        <v/>
      </c>
      <c r="AM38" s="10" t="str">
        <f t="shared" si="10"/>
        <v>MT_MASCULINA.put(34,85);</v>
      </c>
      <c r="AN38" s="10" t="str">
        <f t="shared" si="11"/>
        <v/>
      </c>
      <c r="AO38" s="10" t="str">
        <f t="shared" si="12"/>
        <v>GF_MASCULINA.put(44,85);</v>
      </c>
      <c r="AP38" s="10" t="str">
        <f t="shared" si="13"/>
        <v>PK_MASCULINA.put(29,85);</v>
      </c>
      <c r="AQ38" s="10" t="str">
        <f t="shared" si="14"/>
        <v/>
      </c>
      <c r="AR38" s="10" t="str">
        <f t="shared" si="15"/>
        <v/>
      </c>
      <c r="AS38" s="10" t="str">
        <f t="shared" si="16"/>
        <v/>
      </c>
      <c r="AT38" s="10" t="str">
        <f t="shared" si="17"/>
        <v/>
      </c>
      <c r="AU38" s="10" t="str">
        <f t="shared" si="18"/>
        <v/>
      </c>
      <c r="AV38" s="10" t="str">
        <f t="shared" si="19"/>
        <v/>
      </c>
      <c r="AW38" s="10" t="str">
        <f t="shared" si="20"/>
        <v/>
      </c>
      <c r="AX38" s="10" t="str">
        <f t="shared" si="21"/>
        <v/>
      </c>
    </row>
    <row r="39" spans="1:50" x14ac:dyDescent="0.2">
      <c r="A39" s="10">
        <v>84</v>
      </c>
      <c r="B39" s="105">
        <v>34</v>
      </c>
      <c r="C39" s="19"/>
      <c r="D39" s="19"/>
      <c r="E39" s="19"/>
      <c r="F39" s="19"/>
      <c r="G39" s="19">
        <v>36</v>
      </c>
      <c r="H39" s="19"/>
      <c r="I39" s="19"/>
      <c r="J39" s="19"/>
      <c r="K39" s="19"/>
      <c r="L39" s="19">
        <v>33</v>
      </c>
      <c r="M39" s="19"/>
      <c r="N39" s="19"/>
      <c r="O39" s="19"/>
      <c r="P39" s="19">
        <v>38</v>
      </c>
      <c r="Q39" s="19"/>
      <c r="R39" s="19"/>
      <c r="S39" s="19"/>
      <c r="T39" s="124"/>
      <c r="U39" s="19">
        <v>6</v>
      </c>
      <c r="V39" s="19">
        <v>14</v>
      </c>
      <c r="W39" s="106"/>
      <c r="X39" s="127">
        <v>84</v>
      </c>
      <c r="AC39" s="10" t="str">
        <f t="shared" si="0"/>
        <v>A_MASCULINA.put(34,84);</v>
      </c>
      <c r="AD39" s="10" t="str">
        <f t="shared" si="1"/>
        <v/>
      </c>
      <c r="AE39" s="10" t="str">
        <f t="shared" si="2"/>
        <v/>
      </c>
      <c r="AF39" s="10" t="str">
        <f t="shared" si="3"/>
        <v/>
      </c>
      <c r="AG39" s="10" t="str">
        <f t="shared" si="4"/>
        <v/>
      </c>
      <c r="AH39" s="10" t="str">
        <f t="shared" si="5"/>
        <v>APS_MASCULINA.put(36,84);</v>
      </c>
      <c r="AI39" s="10" t="str">
        <f t="shared" si="6"/>
        <v/>
      </c>
      <c r="AJ39" s="10" t="str">
        <f t="shared" si="7"/>
        <v/>
      </c>
      <c r="AK39" s="10" t="str">
        <f t="shared" si="8"/>
        <v/>
      </c>
      <c r="AL39" s="10" t="str">
        <f t="shared" si="9"/>
        <v/>
      </c>
      <c r="AM39" s="10" t="str">
        <f t="shared" si="10"/>
        <v>MT_MASCULINA.put(33,84);</v>
      </c>
      <c r="AN39" s="10" t="str">
        <f t="shared" si="11"/>
        <v/>
      </c>
      <c r="AO39" s="10" t="str">
        <f t="shared" si="12"/>
        <v/>
      </c>
      <c r="AP39" s="10" t="str">
        <f t="shared" si="13"/>
        <v/>
      </c>
      <c r="AQ39" s="10" t="str">
        <f t="shared" si="14"/>
        <v>PS_MASCULINA.put(38,84);</v>
      </c>
      <c r="AR39" s="10" t="str">
        <f t="shared" si="15"/>
        <v/>
      </c>
      <c r="AS39" s="10" t="str">
        <f t="shared" si="16"/>
        <v/>
      </c>
      <c r="AT39" s="10" t="str">
        <f t="shared" si="17"/>
        <v/>
      </c>
      <c r="AU39" s="10" t="str">
        <f t="shared" si="18"/>
        <v/>
      </c>
      <c r="AV39" s="10" t="str">
        <f t="shared" si="19"/>
        <v>F(P)_MASCULINA.put(6,84);</v>
      </c>
      <c r="AW39" s="10" t="str">
        <f t="shared" si="20"/>
        <v>VRIN_MASCULINA.put(14,84);</v>
      </c>
      <c r="AX39" s="10" t="str">
        <f t="shared" si="21"/>
        <v/>
      </c>
    </row>
    <row r="40" spans="1:50" x14ac:dyDescent="0.2">
      <c r="A40" s="10">
        <v>83</v>
      </c>
      <c r="B40" s="105"/>
      <c r="C40" s="102">
        <v>30</v>
      </c>
      <c r="D40" s="19"/>
      <c r="E40" s="19"/>
      <c r="F40" s="19"/>
      <c r="G40" s="19"/>
      <c r="H40" s="19">
        <v>9</v>
      </c>
      <c r="I40" s="19"/>
      <c r="J40" s="19"/>
      <c r="K40" s="19"/>
      <c r="L40" s="19"/>
      <c r="M40" s="19"/>
      <c r="N40" s="19">
        <v>43</v>
      </c>
      <c r="O40" s="19">
        <v>28</v>
      </c>
      <c r="P40" s="19">
        <v>37</v>
      </c>
      <c r="Q40" s="19"/>
      <c r="R40" s="19"/>
      <c r="S40" s="19">
        <v>16</v>
      </c>
      <c r="T40" s="125">
        <v>10</v>
      </c>
      <c r="U40" s="102"/>
      <c r="V40" s="19"/>
      <c r="W40" s="106"/>
      <c r="X40" s="127">
        <v>83</v>
      </c>
      <c r="AC40" s="10" t="str">
        <f t="shared" si="0"/>
        <v/>
      </c>
      <c r="AD40" s="10" t="str">
        <f t="shared" si="1"/>
        <v>R_MASCULINA.put(30,83);</v>
      </c>
      <c r="AE40" s="10" t="str">
        <f t="shared" si="2"/>
        <v/>
      </c>
      <c r="AF40" s="10" t="str">
        <f t="shared" si="3"/>
        <v/>
      </c>
      <c r="AG40" s="10" t="str">
        <f t="shared" si="4"/>
        <v/>
      </c>
      <c r="AH40" s="10" t="str">
        <f t="shared" si="5"/>
        <v/>
      </c>
      <c r="AI40" s="10" t="str">
        <f t="shared" si="6"/>
        <v>MDS_MASCULINA.put(9,83);</v>
      </c>
      <c r="AJ40" s="10" t="str">
        <f t="shared" si="7"/>
        <v/>
      </c>
      <c r="AK40" s="10" t="str">
        <f t="shared" si="8"/>
        <v/>
      </c>
      <c r="AL40" s="10" t="str">
        <f t="shared" si="9"/>
        <v/>
      </c>
      <c r="AM40" s="10" t="str">
        <f t="shared" si="10"/>
        <v/>
      </c>
      <c r="AN40" s="10" t="str">
        <f t="shared" si="11"/>
        <v/>
      </c>
      <c r="AO40" s="10" t="str">
        <f t="shared" si="12"/>
        <v>GF_MASCULINA.put(43,83);</v>
      </c>
      <c r="AP40" s="10" t="str">
        <f t="shared" si="13"/>
        <v>PK_MASCULINA.put(28,83);</v>
      </c>
      <c r="AQ40" s="10" t="str">
        <f t="shared" si="14"/>
        <v>PS_MASCULINA.put(37,83);</v>
      </c>
      <c r="AR40" s="10" t="str">
        <f t="shared" si="15"/>
        <v/>
      </c>
      <c r="AS40" s="10" t="str">
        <f t="shared" si="16"/>
        <v/>
      </c>
      <c r="AT40" s="10" t="str">
        <f t="shared" si="17"/>
        <v>SI3_MASCULINA.put(16,83);</v>
      </c>
      <c r="AU40" s="10" t="str">
        <f t="shared" si="18"/>
        <v>FB_MASCULINA.put(10,83);</v>
      </c>
      <c r="AV40" s="10" t="str">
        <f t="shared" si="19"/>
        <v/>
      </c>
      <c r="AW40" s="10" t="str">
        <f t="shared" si="20"/>
        <v/>
      </c>
      <c r="AX40" s="10" t="str">
        <f t="shared" si="21"/>
        <v/>
      </c>
    </row>
    <row r="41" spans="1:50" x14ac:dyDescent="0.2">
      <c r="A41" s="10">
        <v>82</v>
      </c>
      <c r="B41" s="105">
        <v>33</v>
      </c>
      <c r="C41" s="19"/>
      <c r="D41" s="102"/>
      <c r="E41" s="102">
        <v>35</v>
      </c>
      <c r="F41" s="19"/>
      <c r="G41" s="102">
        <v>35</v>
      </c>
      <c r="H41" s="19"/>
      <c r="I41" s="19">
        <v>22</v>
      </c>
      <c r="J41" s="19"/>
      <c r="K41" s="19"/>
      <c r="L41" s="102">
        <v>32</v>
      </c>
      <c r="M41" s="19"/>
      <c r="N41" s="19"/>
      <c r="O41" s="19">
        <v>27</v>
      </c>
      <c r="P41" s="19">
        <v>36</v>
      </c>
      <c r="Q41" s="19"/>
      <c r="R41" s="19"/>
      <c r="S41" s="19"/>
      <c r="T41" s="124"/>
      <c r="U41" s="19"/>
      <c r="V41" s="19"/>
      <c r="W41" s="106"/>
      <c r="X41" s="127">
        <v>82</v>
      </c>
      <c r="AC41" s="10" t="str">
        <f t="shared" si="0"/>
        <v>A_MASCULINA.put(33,82);</v>
      </c>
      <c r="AD41" s="10" t="str">
        <f t="shared" si="1"/>
        <v/>
      </c>
      <c r="AE41" s="10" t="str">
        <f t="shared" si="2"/>
        <v/>
      </c>
      <c r="AF41" s="10" t="str">
        <f t="shared" si="3"/>
        <v>Mac-R_MASCULINA.put(35,82);</v>
      </c>
      <c r="AG41" s="10" t="str">
        <f t="shared" si="4"/>
        <v/>
      </c>
      <c r="AH41" s="10" t="str">
        <f t="shared" si="5"/>
        <v>APS_MASCULINA.put(35,82);</v>
      </c>
      <c r="AI41" s="10" t="str">
        <f t="shared" si="6"/>
        <v/>
      </c>
      <c r="AJ41" s="10" t="str">
        <f t="shared" si="7"/>
        <v>O-H_MASCULINA.put(22,82);</v>
      </c>
      <c r="AK41" s="10" t="str">
        <f t="shared" si="8"/>
        <v/>
      </c>
      <c r="AL41" s="10" t="str">
        <f t="shared" si="9"/>
        <v/>
      </c>
      <c r="AM41" s="10" t="str">
        <f t="shared" si="10"/>
        <v>MT_MASCULINA.put(32,82);</v>
      </c>
      <c r="AN41" s="10" t="str">
        <f t="shared" si="11"/>
        <v/>
      </c>
      <c r="AO41" s="10" t="str">
        <f t="shared" si="12"/>
        <v/>
      </c>
      <c r="AP41" s="10" t="str">
        <f t="shared" si="13"/>
        <v>PK_MASCULINA.put(27,82);</v>
      </c>
      <c r="AQ41" s="10" t="str">
        <f t="shared" si="14"/>
        <v>PS_MASCULINA.put(36,82);</v>
      </c>
      <c r="AR41" s="10" t="str">
        <f t="shared" si="15"/>
        <v/>
      </c>
      <c r="AS41" s="10" t="str">
        <f t="shared" si="16"/>
        <v/>
      </c>
      <c r="AT41" s="10" t="str">
        <f t="shared" si="17"/>
        <v/>
      </c>
      <c r="AU41" s="10" t="str">
        <f t="shared" si="18"/>
        <v/>
      </c>
      <c r="AV41" s="10" t="str">
        <f t="shared" si="19"/>
        <v/>
      </c>
      <c r="AW41" s="10" t="str">
        <f t="shared" si="20"/>
        <v/>
      </c>
      <c r="AX41" s="10" t="str">
        <f t="shared" si="21"/>
        <v/>
      </c>
    </row>
    <row r="42" spans="1:50" x14ac:dyDescent="0.2">
      <c r="A42" s="10">
        <v>81</v>
      </c>
      <c r="B42" s="105">
        <v>32</v>
      </c>
      <c r="C42" s="19">
        <v>29</v>
      </c>
      <c r="D42" s="19"/>
      <c r="E42" s="19"/>
      <c r="F42" s="19"/>
      <c r="G42" s="19"/>
      <c r="H42" s="19"/>
      <c r="I42" s="19"/>
      <c r="J42" s="19"/>
      <c r="K42" s="19"/>
      <c r="L42" s="19">
        <v>31</v>
      </c>
      <c r="M42" s="19"/>
      <c r="N42" s="19">
        <v>42</v>
      </c>
      <c r="O42" s="19"/>
      <c r="P42" s="102">
        <v>35</v>
      </c>
      <c r="Q42" s="19"/>
      <c r="R42" s="19"/>
      <c r="S42" s="19"/>
      <c r="T42" s="125"/>
      <c r="U42" s="102"/>
      <c r="V42" s="19"/>
      <c r="W42" s="106"/>
      <c r="X42" s="127">
        <v>81</v>
      </c>
      <c r="AC42" s="10" t="str">
        <f t="shared" si="0"/>
        <v>A_MASCULINA.put(32,81);</v>
      </c>
      <c r="AD42" s="10" t="str">
        <f t="shared" si="1"/>
        <v>R_MASCULINA.put(29,81);</v>
      </c>
      <c r="AE42" s="10" t="str">
        <f t="shared" si="2"/>
        <v/>
      </c>
      <c r="AF42" s="10" t="str">
        <f t="shared" si="3"/>
        <v/>
      </c>
      <c r="AG42" s="10" t="str">
        <f t="shared" si="4"/>
        <v/>
      </c>
      <c r="AH42" s="10" t="str">
        <f t="shared" si="5"/>
        <v/>
      </c>
      <c r="AI42" s="10" t="str">
        <f t="shared" si="6"/>
        <v/>
      </c>
      <c r="AJ42" s="10" t="str">
        <f t="shared" si="7"/>
        <v/>
      </c>
      <c r="AK42" s="10" t="str">
        <f t="shared" si="8"/>
        <v/>
      </c>
      <c r="AL42" s="10" t="str">
        <f t="shared" si="9"/>
        <v/>
      </c>
      <c r="AM42" s="10" t="str">
        <f t="shared" si="10"/>
        <v>MT_MASCULINA.put(31,81);</v>
      </c>
      <c r="AN42" s="10" t="str">
        <f t="shared" si="11"/>
        <v/>
      </c>
      <c r="AO42" s="10" t="str">
        <f t="shared" si="12"/>
        <v>GF_MASCULINA.put(42,81);</v>
      </c>
      <c r="AP42" s="10" t="str">
        <f t="shared" si="13"/>
        <v/>
      </c>
      <c r="AQ42" s="10" t="str">
        <f t="shared" si="14"/>
        <v>PS_MASCULINA.put(35,81);</v>
      </c>
      <c r="AR42" s="10" t="str">
        <f t="shared" si="15"/>
        <v/>
      </c>
      <c r="AS42" s="10" t="str">
        <f t="shared" si="16"/>
        <v/>
      </c>
      <c r="AT42" s="10" t="str">
        <f t="shared" si="17"/>
        <v/>
      </c>
      <c r="AU42" s="10" t="str">
        <f t="shared" si="18"/>
        <v/>
      </c>
      <c r="AV42" s="10" t="str">
        <f t="shared" si="19"/>
        <v/>
      </c>
      <c r="AW42" s="10" t="str">
        <f t="shared" si="20"/>
        <v/>
      </c>
      <c r="AX42" s="10" t="str">
        <f t="shared" si="21"/>
        <v/>
      </c>
    </row>
    <row r="43" spans="1:50" x14ac:dyDescent="0.2">
      <c r="A43" s="10">
        <v>80</v>
      </c>
      <c r="B43" s="105">
        <v>31</v>
      </c>
      <c r="C43" s="19"/>
      <c r="D43" s="19"/>
      <c r="E43" s="19">
        <v>34</v>
      </c>
      <c r="F43" s="19">
        <v>9</v>
      </c>
      <c r="G43" s="19"/>
      <c r="H43" s="19"/>
      <c r="I43" s="19"/>
      <c r="J43" s="102"/>
      <c r="K43" s="19"/>
      <c r="L43" s="19"/>
      <c r="M43" s="19"/>
      <c r="N43" s="19"/>
      <c r="O43" s="19">
        <v>26</v>
      </c>
      <c r="P43" s="19"/>
      <c r="Q43" s="19"/>
      <c r="R43" s="19"/>
      <c r="S43" s="102">
        <v>15</v>
      </c>
      <c r="T43" s="124"/>
      <c r="U43" s="19"/>
      <c r="V43" s="19">
        <v>13</v>
      </c>
      <c r="W43" s="106"/>
      <c r="X43" s="127">
        <v>80</v>
      </c>
      <c r="AC43" s="10" t="str">
        <f t="shared" si="0"/>
        <v>A_MASCULINA.put(31,80);</v>
      </c>
      <c r="AD43" s="10" t="str">
        <f t="shared" si="1"/>
        <v/>
      </c>
      <c r="AE43" s="10" t="str">
        <f t="shared" si="2"/>
        <v/>
      </c>
      <c r="AF43" s="10" t="str">
        <f t="shared" si="3"/>
        <v>Mac-R_MASCULINA.put(34,80);</v>
      </c>
      <c r="AG43" s="10" t="str">
        <f t="shared" si="4"/>
        <v>AAS_MASCULINA.put(9,80);</v>
      </c>
      <c r="AH43" s="10" t="str">
        <f t="shared" si="5"/>
        <v/>
      </c>
      <c r="AI43" s="10" t="str">
        <f t="shared" si="6"/>
        <v/>
      </c>
      <c r="AJ43" s="10" t="str">
        <f t="shared" si="7"/>
        <v/>
      </c>
      <c r="AK43" s="10" t="str">
        <f t="shared" si="8"/>
        <v/>
      </c>
      <c r="AL43" s="10" t="str">
        <f t="shared" si="9"/>
        <v/>
      </c>
      <c r="AM43" s="10" t="str">
        <f t="shared" si="10"/>
        <v/>
      </c>
      <c r="AN43" s="10" t="str">
        <f t="shared" si="11"/>
        <v/>
      </c>
      <c r="AO43" s="10" t="str">
        <f t="shared" si="12"/>
        <v/>
      </c>
      <c r="AP43" s="10" t="str">
        <f t="shared" si="13"/>
        <v>PK_MASCULINA.put(26,80);</v>
      </c>
      <c r="AQ43" s="10" t="str">
        <f t="shared" si="14"/>
        <v/>
      </c>
      <c r="AR43" s="10" t="str">
        <f t="shared" si="15"/>
        <v/>
      </c>
      <c r="AS43" s="10" t="str">
        <f t="shared" si="16"/>
        <v/>
      </c>
      <c r="AT43" s="10" t="str">
        <f t="shared" si="17"/>
        <v>SI3_MASCULINA.put(15,80);</v>
      </c>
      <c r="AU43" s="10" t="str">
        <f t="shared" si="18"/>
        <v/>
      </c>
      <c r="AV43" s="10" t="str">
        <f t="shared" si="19"/>
        <v/>
      </c>
      <c r="AW43" s="10" t="str">
        <f t="shared" si="20"/>
        <v>VRIN_MASCULINA.put(13,80);</v>
      </c>
      <c r="AX43" s="10" t="str">
        <f t="shared" si="21"/>
        <v/>
      </c>
    </row>
    <row r="44" spans="1:50" x14ac:dyDescent="0.2">
      <c r="A44" s="10">
        <v>79</v>
      </c>
      <c r="B44" s="105"/>
      <c r="C44" s="19"/>
      <c r="D44" s="19"/>
      <c r="E44" s="19"/>
      <c r="F44" s="19"/>
      <c r="G44" s="19">
        <v>34</v>
      </c>
      <c r="H44" s="19"/>
      <c r="I44" s="19">
        <v>21</v>
      </c>
      <c r="J44" s="19"/>
      <c r="K44" s="19"/>
      <c r="L44" s="102">
        <v>30</v>
      </c>
      <c r="M44" s="19"/>
      <c r="N44" s="19">
        <v>41</v>
      </c>
      <c r="O44" s="19"/>
      <c r="P44" s="19">
        <v>34</v>
      </c>
      <c r="Q44" s="19"/>
      <c r="R44" s="19"/>
      <c r="S44" s="19"/>
      <c r="T44" s="124">
        <v>9</v>
      </c>
      <c r="U44" s="19"/>
      <c r="V44" s="19"/>
      <c r="W44" s="106" t="s">
        <v>159</v>
      </c>
      <c r="X44" s="127">
        <v>79</v>
      </c>
      <c r="AC44" s="10" t="str">
        <f t="shared" si="0"/>
        <v/>
      </c>
      <c r="AD44" s="10" t="str">
        <f t="shared" si="1"/>
        <v/>
      </c>
      <c r="AE44" s="10" t="str">
        <f t="shared" si="2"/>
        <v/>
      </c>
      <c r="AF44" s="10" t="str">
        <f t="shared" si="3"/>
        <v/>
      </c>
      <c r="AG44" s="10" t="str">
        <f t="shared" si="4"/>
        <v/>
      </c>
      <c r="AH44" s="10" t="str">
        <f t="shared" si="5"/>
        <v>APS_MASCULINA.put(34,79);</v>
      </c>
      <c r="AI44" s="10" t="str">
        <f t="shared" si="6"/>
        <v/>
      </c>
      <c r="AJ44" s="10" t="str">
        <f t="shared" si="7"/>
        <v>O-H_MASCULINA.put(21,79);</v>
      </c>
      <c r="AK44" s="10" t="str">
        <f t="shared" si="8"/>
        <v/>
      </c>
      <c r="AL44" s="10" t="str">
        <f t="shared" si="9"/>
        <v/>
      </c>
      <c r="AM44" s="10" t="str">
        <f t="shared" si="10"/>
        <v>MT_MASCULINA.put(30,79);</v>
      </c>
      <c r="AN44" s="10" t="str">
        <f t="shared" si="11"/>
        <v/>
      </c>
      <c r="AO44" s="10" t="str">
        <f t="shared" si="12"/>
        <v>GF_MASCULINA.put(41,79);</v>
      </c>
      <c r="AP44" s="10" t="str">
        <f t="shared" si="13"/>
        <v/>
      </c>
      <c r="AQ44" s="10" t="str">
        <f t="shared" si="14"/>
        <v>PS_MASCULINA.put(34,79);</v>
      </c>
      <c r="AR44" s="10" t="str">
        <f t="shared" si="15"/>
        <v/>
      </c>
      <c r="AS44" s="10" t="str">
        <f t="shared" si="16"/>
        <v/>
      </c>
      <c r="AT44" s="10" t="str">
        <f t="shared" si="17"/>
        <v/>
      </c>
      <c r="AU44" s="10" t="str">
        <f t="shared" si="18"/>
        <v>FB_MASCULINA.put(9,79);</v>
      </c>
      <c r="AV44" s="10" t="str">
        <f t="shared" si="19"/>
        <v/>
      </c>
      <c r="AW44" s="10" t="str">
        <f t="shared" si="20"/>
        <v/>
      </c>
      <c r="AX44" s="10" t="str">
        <f t="shared" si="21"/>
        <v>TRIN T/F_MASCULINA.put(13/5,79);</v>
      </c>
    </row>
    <row r="45" spans="1:50" x14ac:dyDescent="0.2">
      <c r="A45" s="10">
        <v>78</v>
      </c>
      <c r="B45" s="107">
        <v>30</v>
      </c>
      <c r="C45" s="19">
        <v>28</v>
      </c>
      <c r="D45" s="19"/>
      <c r="E45" s="19">
        <v>33</v>
      </c>
      <c r="F45" s="19"/>
      <c r="G45" s="19"/>
      <c r="H45" s="19">
        <v>8</v>
      </c>
      <c r="I45" s="19"/>
      <c r="J45" s="102">
        <v>25</v>
      </c>
      <c r="K45" s="19"/>
      <c r="L45" s="19"/>
      <c r="M45" s="19"/>
      <c r="N45" s="19"/>
      <c r="O45" s="102">
        <v>25</v>
      </c>
      <c r="P45" s="19">
        <v>33</v>
      </c>
      <c r="Q45" s="19"/>
      <c r="R45" s="19"/>
      <c r="S45" s="19"/>
      <c r="T45" s="124"/>
      <c r="U45" s="19"/>
      <c r="V45" s="19"/>
      <c r="W45" s="106"/>
      <c r="X45" s="127">
        <v>78</v>
      </c>
      <c r="AC45" s="10" t="str">
        <f t="shared" si="0"/>
        <v>A_MASCULINA.put(30,78);</v>
      </c>
      <c r="AD45" s="10" t="str">
        <f t="shared" si="1"/>
        <v>R_MASCULINA.put(28,78);</v>
      </c>
      <c r="AE45" s="10" t="str">
        <f t="shared" si="2"/>
        <v/>
      </c>
      <c r="AF45" s="10" t="str">
        <f t="shared" si="3"/>
        <v>Mac-R_MASCULINA.put(33,78);</v>
      </c>
      <c r="AG45" s="10" t="str">
        <f t="shared" si="4"/>
        <v/>
      </c>
      <c r="AH45" s="10" t="str">
        <f t="shared" si="5"/>
        <v/>
      </c>
      <c r="AI45" s="10" t="str">
        <f t="shared" si="6"/>
        <v>MDS_MASCULINA.put(8,78);</v>
      </c>
      <c r="AJ45" s="10" t="str">
        <f t="shared" si="7"/>
        <v/>
      </c>
      <c r="AK45" s="10" t="str">
        <f t="shared" si="8"/>
        <v>DO_MASCULINA.put(25,78);</v>
      </c>
      <c r="AL45" s="10" t="str">
        <f t="shared" si="9"/>
        <v/>
      </c>
      <c r="AM45" s="10" t="str">
        <f t="shared" si="10"/>
        <v/>
      </c>
      <c r="AN45" s="10" t="str">
        <f t="shared" si="11"/>
        <v/>
      </c>
      <c r="AO45" s="10" t="str">
        <f t="shared" si="12"/>
        <v/>
      </c>
      <c r="AP45" s="10" t="str">
        <f t="shared" si="13"/>
        <v>PK_MASCULINA.put(25,78);</v>
      </c>
      <c r="AQ45" s="10" t="str">
        <f t="shared" si="14"/>
        <v>PS_MASCULINA.put(33,78);</v>
      </c>
      <c r="AR45" s="10" t="str">
        <f t="shared" si="15"/>
        <v/>
      </c>
      <c r="AS45" s="10" t="str">
        <f t="shared" si="16"/>
        <v/>
      </c>
      <c r="AT45" s="10" t="str">
        <f t="shared" si="17"/>
        <v/>
      </c>
      <c r="AU45" s="10" t="str">
        <f t="shared" si="18"/>
        <v/>
      </c>
      <c r="AV45" s="10" t="str">
        <f t="shared" si="19"/>
        <v/>
      </c>
      <c r="AW45" s="10" t="str">
        <f t="shared" si="20"/>
        <v/>
      </c>
      <c r="AX45" s="10" t="str">
        <f t="shared" si="21"/>
        <v/>
      </c>
    </row>
    <row r="46" spans="1:50" x14ac:dyDescent="0.2">
      <c r="A46" s="10">
        <v>77</v>
      </c>
      <c r="B46" s="105">
        <v>29</v>
      </c>
      <c r="C46" s="19"/>
      <c r="D46" s="19"/>
      <c r="E46" s="19"/>
      <c r="F46" s="19"/>
      <c r="G46" s="19"/>
      <c r="H46" s="19"/>
      <c r="I46" s="19"/>
      <c r="J46" s="19"/>
      <c r="K46" s="102"/>
      <c r="L46" s="19">
        <v>29</v>
      </c>
      <c r="M46" s="19"/>
      <c r="N46" s="102">
        <v>40</v>
      </c>
      <c r="O46" s="19">
        <v>24</v>
      </c>
      <c r="P46" s="19">
        <v>32</v>
      </c>
      <c r="Q46" s="19">
        <v>14</v>
      </c>
      <c r="R46" s="19"/>
      <c r="S46" s="19">
        <v>14</v>
      </c>
      <c r="T46" s="124"/>
      <c r="U46" s="19">
        <v>5</v>
      </c>
      <c r="V46" s="19"/>
      <c r="W46" s="106"/>
      <c r="X46" s="127">
        <v>77</v>
      </c>
      <c r="AC46" s="10" t="str">
        <f t="shared" si="0"/>
        <v>A_MASCULINA.put(29,77);</v>
      </c>
      <c r="AD46" s="10" t="str">
        <f t="shared" si="1"/>
        <v/>
      </c>
      <c r="AE46" s="10" t="str">
        <f t="shared" si="2"/>
        <v/>
      </c>
      <c r="AF46" s="10" t="str">
        <f t="shared" si="3"/>
        <v/>
      </c>
      <c r="AG46" s="10" t="str">
        <f t="shared" si="4"/>
        <v/>
      </c>
      <c r="AH46" s="10" t="str">
        <f t="shared" si="5"/>
        <v/>
      </c>
      <c r="AI46" s="10" t="str">
        <f t="shared" si="6"/>
        <v/>
      </c>
      <c r="AJ46" s="10" t="str">
        <f t="shared" si="7"/>
        <v/>
      </c>
      <c r="AK46" s="10" t="str">
        <f t="shared" si="8"/>
        <v/>
      </c>
      <c r="AL46" s="10" t="str">
        <f t="shared" si="9"/>
        <v/>
      </c>
      <c r="AM46" s="10" t="str">
        <f t="shared" si="10"/>
        <v>MT_MASCULINA.put(29,77);</v>
      </c>
      <c r="AN46" s="10" t="str">
        <f t="shared" si="11"/>
        <v/>
      </c>
      <c r="AO46" s="10" t="str">
        <f t="shared" si="12"/>
        <v>GF_MASCULINA.put(40,77);</v>
      </c>
      <c r="AP46" s="10" t="str">
        <f t="shared" si="13"/>
        <v>PK_MASCULINA.put(24,77);</v>
      </c>
      <c r="AQ46" s="10" t="str">
        <f t="shared" si="14"/>
        <v>PS_MASCULINA.put(32,77);</v>
      </c>
      <c r="AR46" s="10" t="str">
        <f t="shared" si="15"/>
        <v>SI1_MASCULINA.put(14,77);</v>
      </c>
      <c r="AS46" s="10" t="str">
        <f t="shared" si="16"/>
        <v/>
      </c>
      <c r="AT46" s="10" t="str">
        <f t="shared" si="17"/>
        <v>SI3_MASCULINA.put(14,77);</v>
      </c>
      <c r="AU46" s="10" t="str">
        <f t="shared" si="18"/>
        <v/>
      </c>
      <c r="AV46" s="10" t="str">
        <f t="shared" si="19"/>
        <v>F(P)_MASCULINA.put(5,77);</v>
      </c>
      <c r="AW46" s="10" t="str">
        <f t="shared" si="20"/>
        <v/>
      </c>
      <c r="AX46" s="10" t="str">
        <f t="shared" si="21"/>
        <v/>
      </c>
    </row>
    <row r="47" spans="1:50" x14ac:dyDescent="0.2">
      <c r="A47" s="10">
        <v>76</v>
      </c>
      <c r="B47" s="105"/>
      <c r="C47" s="19">
        <v>27</v>
      </c>
      <c r="D47" s="19"/>
      <c r="E47" s="19">
        <v>32</v>
      </c>
      <c r="F47" s="19"/>
      <c r="G47" s="19">
        <v>33</v>
      </c>
      <c r="H47" s="19"/>
      <c r="I47" s="102">
        <v>20</v>
      </c>
      <c r="J47" s="19"/>
      <c r="K47" s="102">
        <v>30</v>
      </c>
      <c r="L47" s="19">
        <v>28</v>
      </c>
      <c r="M47" s="102"/>
      <c r="N47" s="19"/>
      <c r="O47" s="19"/>
      <c r="P47" s="19">
        <v>31</v>
      </c>
      <c r="Q47" s="19"/>
      <c r="R47" s="19"/>
      <c r="S47" s="19"/>
      <c r="T47" s="124"/>
      <c r="U47" s="19"/>
      <c r="V47" s="19">
        <v>12</v>
      </c>
      <c r="W47" s="106"/>
      <c r="X47" s="127">
        <v>76</v>
      </c>
      <c r="AC47" s="10" t="str">
        <f t="shared" si="0"/>
        <v/>
      </c>
      <c r="AD47" s="10" t="str">
        <f t="shared" si="1"/>
        <v>R_MASCULINA.put(27,76);</v>
      </c>
      <c r="AE47" s="10" t="str">
        <f t="shared" si="2"/>
        <v/>
      </c>
      <c r="AF47" s="10" t="str">
        <f t="shared" si="3"/>
        <v>Mac-R_MASCULINA.put(32,76);</v>
      </c>
      <c r="AG47" s="10" t="str">
        <f t="shared" si="4"/>
        <v/>
      </c>
      <c r="AH47" s="10" t="str">
        <f t="shared" si="5"/>
        <v>APS_MASCULINA.put(33,76);</v>
      </c>
      <c r="AI47" s="10" t="str">
        <f t="shared" si="6"/>
        <v/>
      </c>
      <c r="AJ47" s="10" t="str">
        <f t="shared" si="7"/>
        <v>O-H_MASCULINA.put(20,76);</v>
      </c>
      <c r="AK47" s="10" t="str">
        <f t="shared" si="8"/>
        <v/>
      </c>
      <c r="AL47" s="10" t="str">
        <f t="shared" si="9"/>
        <v>RE_MASCULINA.put(30,76);</v>
      </c>
      <c r="AM47" s="10" t="str">
        <f t="shared" si="10"/>
        <v>MT_MASCULINA.put(28,76);</v>
      </c>
      <c r="AN47" s="10" t="str">
        <f t="shared" si="11"/>
        <v/>
      </c>
      <c r="AO47" s="10" t="str">
        <f t="shared" si="12"/>
        <v/>
      </c>
      <c r="AP47" s="10" t="str">
        <f t="shared" si="13"/>
        <v/>
      </c>
      <c r="AQ47" s="10" t="str">
        <f t="shared" si="14"/>
        <v>PS_MASCULINA.put(31,76);</v>
      </c>
      <c r="AR47" s="10" t="str">
        <f t="shared" si="15"/>
        <v/>
      </c>
      <c r="AS47" s="10" t="str">
        <f t="shared" si="16"/>
        <v/>
      </c>
      <c r="AT47" s="10" t="str">
        <f t="shared" si="17"/>
        <v/>
      </c>
      <c r="AU47" s="10" t="str">
        <f t="shared" si="18"/>
        <v/>
      </c>
      <c r="AV47" s="10" t="str">
        <f t="shared" si="19"/>
        <v/>
      </c>
      <c r="AW47" s="10" t="str">
        <f t="shared" si="20"/>
        <v>VRIN_MASCULINA.put(12,76);</v>
      </c>
      <c r="AX47" s="10" t="str">
        <f t="shared" si="21"/>
        <v/>
      </c>
    </row>
    <row r="48" spans="1:50" x14ac:dyDescent="0.2">
      <c r="A48" s="10">
        <v>75</v>
      </c>
      <c r="B48" s="105">
        <v>28</v>
      </c>
      <c r="C48" s="19"/>
      <c r="D48" s="19"/>
      <c r="E48" s="19"/>
      <c r="F48" s="19">
        <v>8</v>
      </c>
      <c r="G48" s="19"/>
      <c r="H48" s="19"/>
      <c r="I48" s="19"/>
      <c r="J48" s="19">
        <v>24</v>
      </c>
      <c r="K48" s="19"/>
      <c r="L48" s="102"/>
      <c r="M48" s="19"/>
      <c r="N48" s="19">
        <v>39</v>
      </c>
      <c r="O48" s="19">
        <v>23</v>
      </c>
      <c r="P48" s="19"/>
      <c r="Q48" s="19"/>
      <c r="R48" s="19"/>
      <c r="S48" s="19"/>
      <c r="T48" s="124">
        <v>8</v>
      </c>
      <c r="U48" s="19"/>
      <c r="V48" s="19"/>
      <c r="W48" s="106"/>
      <c r="X48" s="127">
        <v>75</v>
      </c>
      <c r="AC48" s="10" t="str">
        <f t="shared" si="0"/>
        <v>A_MASCULINA.put(28,75);</v>
      </c>
      <c r="AD48" s="10" t="str">
        <f t="shared" si="1"/>
        <v/>
      </c>
      <c r="AE48" s="10" t="str">
        <f t="shared" si="2"/>
        <v/>
      </c>
      <c r="AF48" s="10" t="str">
        <f t="shared" si="3"/>
        <v/>
      </c>
      <c r="AG48" s="10" t="str">
        <f t="shared" si="4"/>
        <v>AAS_MASCULINA.put(8,75);</v>
      </c>
      <c r="AH48" s="10" t="str">
        <f t="shared" si="5"/>
        <v/>
      </c>
      <c r="AI48" s="10" t="str">
        <f t="shared" si="6"/>
        <v/>
      </c>
      <c r="AJ48" s="10" t="str">
        <f t="shared" si="7"/>
        <v/>
      </c>
      <c r="AK48" s="10" t="str">
        <f t="shared" si="8"/>
        <v>DO_MASCULINA.put(24,75);</v>
      </c>
      <c r="AL48" s="10" t="str">
        <f t="shared" si="9"/>
        <v/>
      </c>
      <c r="AM48" s="10" t="str">
        <f t="shared" si="10"/>
        <v/>
      </c>
      <c r="AN48" s="10" t="str">
        <f t="shared" si="11"/>
        <v/>
      </c>
      <c r="AO48" s="10" t="str">
        <f t="shared" si="12"/>
        <v>GF_MASCULINA.put(39,75);</v>
      </c>
      <c r="AP48" s="10" t="str">
        <f t="shared" si="13"/>
        <v>PK_MASCULINA.put(23,75);</v>
      </c>
      <c r="AQ48" s="10" t="str">
        <f t="shared" si="14"/>
        <v/>
      </c>
      <c r="AR48" s="10" t="str">
        <f t="shared" si="15"/>
        <v/>
      </c>
      <c r="AS48" s="10" t="str">
        <f t="shared" si="16"/>
        <v/>
      </c>
      <c r="AT48" s="10" t="str">
        <f t="shared" si="17"/>
        <v/>
      </c>
      <c r="AU48" s="10" t="str">
        <f t="shared" si="18"/>
        <v>FB_MASCULINA.put(8,75);</v>
      </c>
      <c r="AV48" s="10" t="str">
        <f t="shared" si="19"/>
        <v/>
      </c>
      <c r="AW48" s="10" t="str">
        <f t="shared" si="20"/>
        <v/>
      </c>
      <c r="AX48" s="10" t="str">
        <f t="shared" si="21"/>
        <v/>
      </c>
    </row>
    <row r="49" spans="1:50" x14ac:dyDescent="0.2">
      <c r="A49" s="10">
        <v>74</v>
      </c>
      <c r="B49" s="105">
        <v>27</v>
      </c>
      <c r="C49" s="19">
        <v>26</v>
      </c>
      <c r="D49" s="19"/>
      <c r="E49" s="19"/>
      <c r="F49" s="19"/>
      <c r="G49" s="19"/>
      <c r="H49" s="19"/>
      <c r="I49" s="102"/>
      <c r="J49" s="19"/>
      <c r="K49" s="19"/>
      <c r="L49" s="19">
        <v>27</v>
      </c>
      <c r="M49" s="19"/>
      <c r="N49" s="19"/>
      <c r="O49" s="19"/>
      <c r="P49" s="102">
        <v>30</v>
      </c>
      <c r="Q49" s="19">
        <v>13</v>
      </c>
      <c r="R49" s="19"/>
      <c r="S49" s="19">
        <v>13</v>
      </c>
      <c r="T49" s="124"/>
      <c r="U49" s="19"/>
      <c r="V49" s="19"/>
      <c r="W49" s="106"/>
      <c r="X49" s="127">
        <v>74</v>
      </c>
      <c r="AC49" s="10" t="str">
        <f t="shared" si="0"/>
        <v>A_MASCULINA.put(27,74);</v>
      </c>
      <c r="AD49" s="10" t="str">
        <f t="shared" si="1"/>
        <v>R_MASCULINA.put(26,74);</v>
      </c>
      <c r="AE49" s="10" t="str">
        <f t="shared" si="2"/>
        <v/>
      </c>
      <c r="AF49" s="10" t="str">
        <f t="shared" si="3"/>
        <v/>
      </c>
      <c r="AG49" s="10" t="str">
        <f t="shared" si="4"/>
        <v/>
      </c>
      <c r="AH49" s="10" t="str">
        <f t="shared" si="5"/>
        <v/>
      </c>
      <c r="AI49" s="10" t="str">
        <f t="shared" si="6"/>
        <v/>
      </c>
      <c r="AJ49" s="10" t="str">
        <f t="shared" si="7"/>
        <v/>
      </c>
      <c r="AK49" s="10" t="str">
        <f t="shared" si="8"/>
        <v/>
      </c>
      <c r="AL49" s="10" t="str">
        <f t="shared" si="9"/>
        <v/>
      </c>
      <c r="AM49" s="10" t="str">
        <f t="shared" si="10"/>
        <v>MT_MASCULINA.put(27,74);</v>
      </c>
      <c r="AN49" s="10" t="str">
        <f t="shared" si="11"/>
        <v/>
      </c>
      <c r="AO49" s="10" t="str">
        <f t="shared" si="12"/>
        <v/>
      </c>
      <c r="AP49" s="10" t="str">
        <f t="shared" si="13"/>
        <v/>
      </c>
      <c r="AQ49" s="10" t="str">
        <f t="shared" si="14"/>
        <v>PS_MASCULINA.put(30,74);</v>
      </c>
      <c r="AR49" s="10" t="str">
        <f t="shared" si="15"/>
        <v>SI1_MASCULINA.put(13,74);</v>
      </c>
      <c r="AS49" s="10" t="str">
        <f t="shared" si="16"/>
        <v/>
      </c>
      <c r="AT49" s="10" t="str">
        <f t="shared" si="17"/>
        <v>SI3_MASCULINA.put(13,74);</v>
      </c>
      <c r="AU49" s="10" t="str">
        <f t="shared" si="18"/>
        <v/>
      </c>
      <c r="AV49" s="10" t="str">
        <f t="shared" si="19"/>
        <v/>
      </c>
      <c r="AW49" s="10" t="str">
        <f t="shared" si="20"/>
        <v/>
      </c>
      <c r="AX49" s="10" t="str">
        <f t="shared" si="21"/>
        <v/>
      </c>
    </row>
    <row r="50" spans="1:50" x14ac:dyDescent="0.2">
      <c r="A50" s="10">
        <v>73</v>
      </c>
      <c r="B50" s="105">
        <v>26</v>
      </c>
      <c r="C50" s="102"/>
      <c r="D50" s="19"/>
      <c r="E50" s="19">
        <v>31</v>
      </c>
      <c r="F50" s="19"/>
      <c r="G50" s="19">
        <v>32</v>
      </c>
      <c r="H50" s="19">
        <v>7</v>
      </c>
      <c r="I50" s="19"/>
      <c r="J50" s="19"/>
      <c r="K50" s="19">
        <v>29</v>
      </c>
      <c r="L50" s="19">
        <v>26</v>
      </c>
      <c r="M50" s="19"/>
      <c r="N50" s="19">
        <v>38</v>
      </c>
      <c r="O50" s="19">
        <v>22</v>
      </c>
      <c r="P50" s="19">
        <v>29</v>
      </c>
      <c r="Q50" s="19"/>
      <c r="R50" s="19"/>
      <c r="S50" s="19"/>
      <c r="T50" s="124"/>
      <c r="U50" s="19"/>
      <c r="V50" s="19">
        <v>11</v>
      </c>
      <c r="W50" s="106"/>
      <c r="X50" s="127">
        <v>73</v>
      </c>
      <c r="AC50" s="10" t="str">
        <f t="shared" si="0"/>
        <v>A_MASCULINA.put(26,73);</v>
      </c>
      <c r="AD50" s="10" t="str">
        <f t="shared" si="1"/>
        <v/>
      </c>
      <c r="AE50" s="10" t="str">
        <f t="shared" si="2"/>
        <v/>
      </c>
      <c r="AF50" s="10" t="str">
        <f t="shared" si="3"/>
        <v>Mac-R_MASCULINA.put(31,73);</v>
      </c>
      <c r="AG50" s="10" t="str">
        <f t="shared" si="4"/>
        <v/>
      </c>
      <c r="AH50" s="10" t="str">
        <f t="shared" si="5"/>
        <v>APS_MASCULINA.put(32,73);</v>
      </c>
      <c r="AI50" s="10" t="str">
        <f t="shared" si="6"/>
        <v>MDS_MASCULINA.put(7,73);</v>
      </c>
      <c r="AJ50" s="10" t="str">
        <f t="shared" si="7"/>
        <v/>
      </c>
      <c r="AK50" s="10" t="str">
        <f t="shared" si="8"/>
        <v/>
      </c>
      <c r="AL50" s="10" t="str">
        <f t="shared" si="9"/>
        <v>RE_MASCULINA.put(29,73);</v>
      </c>
      <c r="AM50" s="10" t="str">
        <f t="shared" si="10"/>
        <v>MT_MASCULINA.put(26,73);</v>
      </c>
      <c r="AN50" s="10" t="str">
        <f t="shared" si="11"/>
        <v/>
      </c>
      <c r="AO50" s="10" t="str">
        <f t="shared" si="12"/>
        <v>GF_MASCULINA.put(38,73);</v>
      </c>
      <c r="AP50" s="10" t="str">
        <f t="shared" si="13"/>
        <v>PK_MASCULINA.put(22,73);</v>
      </c>
      <c r="AQ50" s="10" t="str">
        <f t="shared" si="14"/>
        <v>PS_MASCULINA.put(29,73);</v>
      </c>
      <c r="AR50" s="10" t="str">
        <f t="shared" si="15"/>
        <v/>
      </c>
      <c r="AS50" s="10" t="str">
        <f t="shared" si="16"/>
        <v/>
      </c>
      <c r="AT50" s="10" t="str">
        <f t="shared" si="17"/>
        <v/>
      </c>
      <c r="AU50" s="10" t="str">
        <f t="shared" si="18"/>
        <v/>
      </c>
      <c r="AV50" s="10" t="str">
        <f t="shared" si="19"/>
        <v/>
      </c>
      <c r="AW50" s="10" t="str">
        <f t="shared" si="20"/>
        <v>VRIN_MASCULINA.put(11,73);</v>
      </c>
      <c r="AX50" s="10" t="str">
        <f t="shared" si="21"/>
        <v/>
      </c>
    </row>
    <row r="51" spans="1:50" x14ac:dyDescent="0.2">
      <c r="A51" s="10">
        <v>72</v>
      </c>
      <c r="B51" s="105"/>
      <c r="C51" s="102">
        <v>25</v>
      </c>
      <c r="D51" s="102"/>
      <c r="E51" s="19"/>
      <c r="F51" s="19"/>
      <c r="G51" s="19"/>
      <c r="H51" s="19"/>
      <c r="I51" s="19">
        <v>19</v>
      </c>
      <c r="J51" s="19">
        <v>23</v>
      </c>
      <c r="K51" s="19"/>
      <c r="L51" s="19"/>
      <c r="M51" s="19">
        <v>47</v>
      </c>
      <c r="N51" s="19"/>
      <c r="O51" s="19">
        <v>21</v>
      </c>
      <c r="P51" s="19">
        <v>28</v>
      </c>
      <c r="Q51" s="19"/>
      <c r="R51" s="19"/>
      <c r="S51" s="19"/>
      <c r="T51" s="124"/>
      <c r="U51" s="19"/>
      <c r="V51" s="19"/>
      <c r="W51" s="106" t="s">
        <v>160</v>
      </c>
      <c r="X51" s="127">
        <v>72</v>
      </c>
      <c r="AC51" s="10" t="str">
        <f t="shared" si="0"/>
        <v/>
      </c>
      <c r="AD51" s="10" t="str">
        <f t="shared" si="1"/>
        <v>R_MASCULINA.put(25,72);</v>
      </c>
      <c r="AE51" s="10" t="str">
        <f t="shared" si="2"/>
        <v/>
      </c>
      <c r="AF51" s="10" t="str">
        <f t="shared" si="3"/>
        <v/>
      </c>
      <c r="AG51" s="10" t="str">
        <f t="shared" si="4"/>
        <v/>
      </c>
      <c r="AH51" s="10" t="str">
        <f t="shared" si="5"/>
        <v/>
      </c>
      <c r="AI51" s="10" t="str">
        <f t="shared" si="6"/>
        <v/>
      </c>
      <c r="AJ51" s="10" t="str">
        <f t="shared" si="7"/>
        <v>O-H_MASCULINA.put(19,72);</v>
      </c>
      <c r="AK51" s="10" t="str">
        <f t="shared" si="8"/>
        <v>DO_MASCULINA.put(23,72);</v>
      </c>
      <c r="AL51" s="10" t="str">
        <f t="shared" si="9"/>
        <v/>
      </c>
      <c r="AM51" s="10" t="str">
        <f t="shared" si="10"/>
        <v/>
      </c>
      <c r="AN51" s="10" t="str">
        <f t="shared" si="11"/>
        <v>GM_MASCULINA.put(47,72);</v>
      </c>
      <c r="AO51" s="10" t="str">
        <f t="shared" si="12"/>
        <v/>
      </c>
      <c r="AP51" s="10" t="str">
        <f t="shared" si="13"/>
        <v>PK_MASCULINA.put(21,72);</v>
      </c>
      <c r="AQ51" s="10" t="str">
        <f t="shared" si="14"/>
        <v>PS_MASCULINA.put(28,72);</v>
      </c>
      <c r="AR51" s="10" t="str">
        <f t="shared" si="15"/>
        <v/>
      </c>
      <c r="AS51" s="10" t="str">
        <f t="shared" si="16"/>
        <v/>
      </c>
      <c r="AT51" s="10" t="str">
        <f t="shared" si="17"/>
        <v/>
      </c>
      <c r="AU51" s="10" t="str">
        <f t="shared" si="18"/>
        <v/>
      </c>
      <c r="AV51" s="10" t="str">
        <f t="shared" si="19"/>
        <v/>
      </c>
      <c r="AW51" s="10" t="str">
        <f t="shared" si="20"/>
        <v/>
      </c>
      <c r="AX51" s="10" t="str">
        <f t="shared" si="21"/>
        <v>TRIN T/F_MASCULINA.put(12/6,72);</v>
      </c>
    </row>
    <row r="52" spans="1:50" x14ac:dyDescent="0.2">
      <c r="A52" s="10">
        <v>71</v>
      </c>
      <c r="B52" s="107">
        <v>25</v>
      </c>
      <c r="C52" s="19"/>
      <c r="D52" s="19"/>
      <c r="E52" s="102">
        <v>30</v>
      </c>
      <c r="F52" s="19"/>
      <c r="G52" s="19">
        <v>31</v>
      </c>
      <c r="H52" s="19"/>
      <c r="I52" s="19"/>
      <c r="J52" s="19"/>
      <c r="K52" s="19"/>
      <c r="L52" s="102">
        <v>25</v>
      </c>
      <c r="M52" s="19"/>
      <c r="N52" s="19">
        <v>37</v>
      </c>
      <c r="O52" s="19"/>
      <c r="P52" s="19">
        <v>27</v>
      </c>
      <c r="Q52" s="19">
        <v>12</v>
      </c>
      <c r="R52" s="19">
        <v>8</v>
      </c>
      <c r="S52" s="19">
        <v>12</v>
      </c>
      <c r="T52" s="124">
        <v>7</v>
      </c>
      <c r="U52" s="19"/>
      <c r="V52" s="19"/>
      <c r="W52" s="106"/>
      <c r="X52" s="127">
        <v>71</v>
      </c>
      <c r="AC52" s="10" t="str">
        <f t="shared" si="0"/>
        <v>A_MASCULINA.put(25,71);</v>
      </c>
      <c r="AD52" s="10" t="str">
        <f t="shared" si="1"/>
        <v/>
      </c>
      <c r="AE52" s="10" t="str">
        <f t="shared" si="2"/>
        <v/>
      </c>
      <c r="AF52" s="10" t="str">
        <f t="shared" si="3"/>
        <v>Mac-R_MASCULINA.put(30,71);</v>
      </c>
      <c r="AG52" s="10" t="str">
        <f t="shared" si="4"/>
        <v/>
      </c>
      <c r="AH52" s="10" t="str">
        <f t="shared" si="5"/>
        <v>APS_MASCULINA.put(31,71);</v>
      </c>
      <c r="AI52" s="10" t="str">
        <f t="shared" si="6"/>
        <v/>
      </c>
      <c r="AJ52" s="10" t="str">
        <f t="shared" si="7"/>
        <v/>
      </c>
      <c r="AK52" s="10" t="str">
        <f t="shared" si="8"/>
        <v/>
      </c>
      <c r="AL52" s="10" t="str">
        <f t="shared" si="9"/>
        <v/>
      </c>
      <c r="AM52" s="10" t="str">
        <f t="shared" si="10"/>
        <v>MT_MASCULINA.put(25,71);</v>
      </c>
      <c r="AN52" s="10" t="str">
        <f t="shared" si="11"/>
        <v/>
      </c>
      <c r="AO52" s="10" t="str">
        <f t="shared" si="12"/>
        <v>GF_MASCULINA.put(37,71);</v>
      </c>
      <c r="AP52" s="10" t="str">
        <f t="shared" si="13"/>
        <v/>
      </c>
      <c r="AQ52" s="10" t="str">
        <f t="shared" si="14"/>
        <v>PS_MASCULINA.put(27,71);</v>
      </c>
      <c r="AR52" s="10" t="str">
        <f t="shared" si="15"/>
        <v>SI1_MASCULINA.put(12,71);</v>
      </c>
      <c r="AS52" s="10" t="str">
        <f t="shared" si="16"/>
        <v>SI2_MASCULINA.put(8,71);</v>
      </c>
      <c r="AT52" s="10" t="str">
        <f t="shared" si="17"/>
        <v>SI3_MASCULINA.put(12,71);</v>
      </c>
      <c r="AU52" s="10" t="str">
        <f t="shared" si="18"/>
        <v>FB_MASCULINA.put(7,71);</v>
      </c>
      <c r="AV52" s="10" t="str">
        <f t="shared" si="19"/>
        <v/>
      </c>
      <c r="AW52" s="10" t="str">
        <f t="shared" si="20"/>
        <v/>
      </c>
      <c r="AX52" s="10" t="str">
        <f t="shared" si="21"/>
        <v/>
      </c>
    </row>
    <row r="53" spans="1:50" x14ac:dyDescent="0.2">
      <c r="A53" s="10">
        <v>70</v>
      </c>
      <c r="B53" s="105">
        <v>24</v>
      </c>
      <c r="C53" s="19"/>
      <c r="D53" s="19"/>
      <c r="E53" s="19"/>
      <c r="F53" s="19">
        <v>7</v>
      </c>
      <c r="G53" s="19"/>
      <c r="H53" s="19"/>
      <c r="I53" s="19"/>
      <c r="J53" s="19"/>
      <c r="K53" s="19">
        <v>28</v>
      </c>
      <c r="L53" s="19">
        <v>24</v>
      </c>
      <c r="M53" s="19">
        <v>46</v>
      </c>
      <c r="N53" s="19"/>
      <c r="O53" s="102">
        <v>20</v>
      </c>
      <c r="P53" s="102"/>
      <c r="Q53" s="19"/>
      <c r="R53" s="19"/>
      <c r="S53" s="19"/>
      <c r="T53" s="124"/>
      <c r="U53" s="19">
        <v>4</v>
      </c>
      <c r="V53" s="102"/>
      <c r="W53" s="106"/>
      <c r="X53" s="127">
        <v>70</v>
      </c>
      <c r="AC53" s="10" t="str">
        <f t="shared" si="0"/>
        <v>A_MASCULINA.put(24,70);</v>
      </c>
      <c r="AD53" s="10" t="str">
        <f t="shared" si="1"/>
        <v/>
      </c>
      <c r="AE53" s="10" t="str">
        <f t="shared" si="2"/>
        <v/>
      </c>
      <c r="AF53" s="10" t="str">
        <f t="shared" si="3"/>
        <v/>
      </c>
      <c r="AG53" s="10" t="str">
        <f t="shared" si="4"/>
        <v>AAS_MASCULINA.put(7,70);</v>
      </c>
      <c r="AH53" s="10" t="str">
        <f t="shared" si="5"/>
        <v/>
      </c>
      <c r="AI53" s="10" t="str">
        <f t="shared" si="6"/>
        <v/>
      </c>
      <c r="AJ53" s="10" t="str">
        <f t="shared" si="7"/>
        <v/>
      </c>
      <c r="AK53" s="10" t="str">
        <f t="shared" si="8"/>
        <v/>
      </c>
      <c r="AL53" s="10" t="str">
        <f t="shared" si="9"/>
        <v>RE_MASCULINA.put(28,70);</v>
      </c>
      <c r="AM53" s="10" t="str">
        <f t="shared" si="10"/>
        <v>MT_MASCULINA.put(24,70);</v>
      </c>
      <c r="AN53" s="10" t="str">
        <f t="shared" si="11"/>
        <v>GM_MASCULINA.put(46,70);</v>
      </c>
      <c r="AO53" s="10" t="str">
        <f t="shared" si="12"/>
        <v/>
      </c>
      <c r="AP53" s="10" t="str">
        <f t="shared" si="13"/>
        <v>PK_MASCULINA.put(20,70);</v>
      </c>
      <c r="AQ53" s="10" t="str">
        <f t="shared" si="14"/>
        <v/>
      </c>
      <c r="AR53" s="10" t="str">
        <f t="shared" si="15"/>
        <v/>
      </c>
      <c r="AS53" s="10" t="str">
        <f t="shared" si="16"/>
        <v/>
      </c>
      <c r="AT53" s="10" t="str">
        <f t="shared" si="17"/>
        <v/>
      </c>
      <c r="AU53" s="10" t="str">
        <f t="shared" si="18"/>
        <v/>
      </c>
      <c r="AV53" s="10" t="str">
        <f t="shared" si="19"/>
        <v>F(P)_MASCULINA.put(4,70);</v>
      </c>
      <c r="AW53" s="10" t="str">
        <f t="shared" si="20"/>
        <v/>
      </c>
      <c r="AX53" s="10" t="str">
        <f t="shared" si="21"/>
        <v/>
      </c>
    </row>
    <row r="54" spans="1:50" x14ac:dyDescent="0.2">
      <c r="A54" s="10">
        <v>69</v>
      </c>
      <c r="B54" s="105"/>
      <c r="C54" s="19">
        <v>24</v>
      </c>
      <c r="D54" s="19"/>
      <c r="E54" s="19">
        <v>29</v>
      </c>
      <c r="F54" s="19"/>
      <c r="G54" s="102"/>
      <c r="H54" s="19"/>
      <c r="I54" s="19">
        <v>18</v>
      </c>
      <c r="J54" s="19"/>
      <c r="K54" s="19"/>
      <c r="L54" s="19"/>
      <c r="M54" s="19"/>
      <c r="N54" s="19"/>
      <c r="O54" s="19"/>
      <c r="P54" s="19">
        <v>26</v>
      </c>
      <c r="Q54" s="19"/>
      <c r="R54" s="19"/>
      <c r="S54" s="19"/>
      <c r="T54" s="124"/>
      <c r="U54" s="19"/>
      <c r="V54" s="102">
        <v>10</v>
      </c>
      <c r="W54" s="106"/>
      <c r="X54" s="127">
        <v>69</v>
      </c>
      <c r="AC54" s="10" t="str">
        <f t="shared" si="0"/>
        <v/>
      </c>
      <c r="AD54" s="10" t="str">
        <f t="shared" si="1"/>
        <v>R_MASCULINA.put(24,69);</v>
      </c>
      <c r="AE54" s="10" t="str">
        <f t="shared" si="2"/>
        <v/>
      </c>
      <c r="AF54" s="10" t="str">
        <f t="shared" si="3"/>
        <v>Mac-R_MASCULINA.put(29,69);</v>
      </c>
      <c r="AG54" s="10" t="str">
        <f t="shared" si="4"/>
        <v/>
      </c>
      <c r="AH54" s="10" t="str">
        <f t="shared" si="5"/>
        <v/>
      </c>
      <c r="AI54" s="10" t="str">
        <f t="shared" si="6"/>
        <v/>
      </c>
      <c r="AJ54" s="10" t="str">
        <f t="shared" si="7"/>
        <v>O-H_MASCULINA.put(18,69);</v>
      </c>
      <c r="AK54" s="10" t="str">
        <f t="shared" si="8"/>
        <v/>
      </c>
      <c r="AL54" s="10" t="str">
        <f t="shared" si="9"/>
        <v/>
      </c>
      <c r="AM54" s="10" t="str">
        <f t="shared" si="10"/>
        <v/>
      </c>
      <c r="AN54" s="10" t="str">
        <f t="shared" si="11"/>
        <v/>
      </c>
      <c r="AO54" s="10" t="str">
        <f t="shared" si="12"/>
        <v/>
      </c>
      <c r="AP54" s="10" t="str">
        <f t="shared" si="13"/>
        <v/>
      </c>
      <c r="AQ54" s="10" t="str">
        <f t="shared" si="14"/>
        <v>PS_MASCULINA.put(26,69);</v>
      </c>
      <c r="AR54" s="10" t="str">
        <f t="shared" si="15"/>
        <v/>
      </c>
      <c r="AS54" s="10" t="str">
        <f t="shared" si="16"/>
        <v/>
      </c>
      <c r="AT54" s="10" t="str">
        <f t="shared" si="17"/>
        <v/>
      </c>
      <c r="AU54" s="10" t="str">
        <f t="shared" si="18"/>
        <v/>
      </c>
      <c r="AV54" s="10" t="str">
        <f t="shared" si="19"/>
        <v/>
      </c>
      <c r="AW54" s="10" t="str">
        <f t="shared" si="20"/>
        <v>VRIN_MASCULINA.put(10,69);</v>
      </c>
      <c r="AX54" s="10" t="str">
        <f t="shared" si="21"/>
        <v/>
      </c>
    </row>
    <row r="55" spans="1:50" x14ac:dyDescent="0.2">
      <c r="A55" s="10">
        <v>68</v>
      </c>
      <c r="B55" s="105">
        <v>23</v>
      </c>
      <c r="C55" s="19"/>
      <c r="D55" s="19"/>
      <c r="E55" s="19"/>
      <c r="F55" s="19"/>
      <c r="G55" s="102">
        <v>30</v>
      </c>
      <c r="H55" s="19">
        <v>6</v>
      </c>
      <c r="I55" s="19"/>
      <c r="J55" s="19">
        <v>22</v>
      </c>
      <c r="K55" s="19">
        <v>27</v>
      </c>
      <c r="L55" s="19">
        <v>23</v>
      </c>
      <c r="M55" s="102"/>
      <c r="N55" s="19">
        <v>36</v>
      </c>
      <c r="O55" s="19">
        <v>19</v>
      </c>
      <c r="P55" s="102">
        <v>25</v>
      </c>
      <c r="Q55" s="19">
        <v>11</v>
      </c>
      <c r="R55" s="19"/>
      <c r="S55" s="19">
        <v>11</v>
      </c>
      <c r="T55" s="124"/>
      <c r="U55" s="19"/>
      <c r="V55" s="19"/>
      <c r="W55" s="106"/>
      <c r="X55" s="127">
        <v>68</v>
      </c>
      <c r="AC55" s="10" t="str">
        <f t="shared" si="0"/>
        <v>A_MASCULINA.put(23,68);</v>
      </c>
      <c r="AD55" s="10" t="str">
        <f t="shared" si="1"/>
        <v/>
      </c>
      <c r="AE55" s="10" t="str">
        <f t="shared" si="2"/>
        <v/>
      </c>
      <c r="AF55" s="10" t="str">
        <f t="shared" si="3"/>
        <v/>
      </c>
      <c r="AG55" s="10" t="str">
        <f t="shared" si="4"/>
        <v/>
      </c>
      <c r="AH55" s="10" t="str">
        <f t="shared" si="5"/>
        <v>APS_MASCULINA.put(30,68);</v>
      </c>
      <c r="AI55" s="10" t="str">
        <f t="shared" si="6"/>
        <v>MDS_MASCULINA.put(6,68);</v>
      </c>
      <c r="AJ55" s="10" t="str">
        <f t="shared" si="7"/>
        <v/>
      </c>
      <c r="AK55" s="10" t="str">
        <f t="shared" si="8"/>
        <v>DO_MASCULINA.put(22,68);</v>
      </c>
      <c r="AL55" s="10" t="str">
        <f t="shared" si="9"/>
        <v>RE_MASCULINA.put(27,68);</v>
      </c>
      <c r="AM55" s="10" t="str">
        <f t="shared" si="10"/>
        <v>MT_MASCULINA.put(23,68);</v>
      </c>
      <c r="AN55" s="10" t="str">
        <f t="shared" si="11"/>
        <v/>
      </c>
      <c r="AO55" s="10" t="str">
        <f t="shared" si="12"/>
        <v>GF_MASCULINA.put(36,68);</v>
      </c>
      <c r="AP55" s="10" t="str">
        <f t="shared" si="13"/>
        <v>PK_MASCULINA.put(19,68);</v>
      </c>
      <c r="AQ55" s="10" t="str">
        <f t="shared" si="14"/>
        <v>PS_MASCULINA.put(25,68);</v>
      </c>
      <c r="AR55" s="10" t="str">
        <f t="shared" si="15"/>
        <v>SI1_MASCULINA.put(11,68);</v>
      </c>
      <c r="AS55" s="10" t="str">
        <f t="shared" si="16"/>
        <v/>
      </c>
      <c r="AT55" s="10" t="str">
        <f t="shared" si="17"/>
        <v>SI3_MASCULINA.put(11,68);</v>
      </c>
      <c r="AU55" s="10" t="str">
        <f t="shared" si="18"/>
        <v/>
      </c>
      <c r="AV55" s="10" t="str">
        <f t="shared" si="19"/>
        <v/>
      </c>
      <c r="AW55" s="10" t="str">
        <f t="shared" si="20"/>
        <v/>
      </c>
      <c r="AX55" s="10" t="str">
        <f t="shared" si="21"/>
        <v/>
      </c>
    </row>
    <row r="56" spans="1:50" x14ac:dyDescent="0.2">
      <c r="A56" s="10">
        <v>67</v>
      </c>
      <c r="B56" s="107">
        <v>22</v>
      </c>
      <c r="C56" s="19">
        <v>23</v>
      </c>
      <c r="D56" s="102">
        <v>45</v>
      </c>
      <c r="E56" s="102"/>
      <c r="F56" s="102"/>
      <c r="G56" s="19"/>
      <c r="H56" s="19"/>
      <c r="I56" s="19"/>
      <c r="J56" s="19"/>
      <c r="K56" s="19"/>
      <c r="L56" s="19">
        <v>22</v>
      </c>
      <c r="M56" s="19"/>
      <c r="N56" s="19"/>
      <c r="O56" s="19">
        <v>18</v>
      </c>
      <c r="P56" s="19">
        <v>24</v>
      </c>
      <c r="Q56" s="19"/>
      <c r="R56" s="19">
        <v>7</v>
      </c>
      <c r="S56" s="19"/>
      <c r="T56" s="124">
        <v>6</v>
      </c>
      <c r="U56" s="19"/>
      <c r="V56" s="19"/>
      <c r="W56" s="106"/>
      <c r="X56" s="127">
        <v>67</v>
      </c>
      <c r="AC56" s="10" t="str">
        <f t="shared" si="0"/>
        <v>A_MASCULINA.put(22,67);</v>
      </c>
      <c r="AD56" s="10" t="str">
        <f t="shared" si="1"/>
        <v>R_MASCULINA.put(23,67);</v>
      </c>
      <c r="AE56" s="10" t="str">
        <f t="shared" si="2"/>
        <v>Es_MASCULINA.put(45,67);</v>
      </c>
      <c r="AF56" s="10" t="str">
        <f t="shared" si="3"/>
        <v/>
      </c>
      <c r="AG56" s="10" t="str">
        <f t="shared" si="4"/>
        <v/>
      </c>
      <c r="AH56" s="10" t="str">
        <f t="shared" si="5"/>
        <v/>
      </c>
      <c r="AI56" s="10" t="str">
        <f t="shared" si="6"/>
        <v/>
      </c>
      <c r="AJ56" s="10" t="str">
        <f t="shared" si="7"/>
        <v/>
      </c>
      <c r="AK56" s="10" t="str">
        <f t="shared" si="8"/>
        <v/>
      </c>
      <c r="AL56" s="10" t="str">
        <f t="shared" si="9"/>
        <v/>
      </c>
      <c r="AM56" s="10" t="str">
        <f t="shared" si="10"/>
        <v>MT_MASCULINA.put(22,67);</v>
      </c>
      <c r="AN56" s="10" t="str">
        <f t="shared" si="11"/>
        <v/>
      </c>
      <c r="AO56" s="10" t="str">
        <f t="shared" si="12"/>
        <v/>
      </c>
      <c r="AP56" s="10" t="str">
        <f t="shared" si="13"/>
        <v>PK_MASCULINA.put(18,67);</v>
      </c>
      <c r="AQ56" s="10" t="str">
        <f t="shared" si="14"/>
        <v>PS_MASCULINA.put(24,67);</v>
      </c>
      <c r="AR56" s="10" t="str">
        <f t="shared" si="15"/>
        <v/>
      </c>
      <c r="AS56" s="10" t="str">
        <f t="shared" si="16"/>
        <v>SI2_MASCULINA.put(7,67);</v>
      </c>
      <c r="AT56" s="10" t="str">
        <f t="shared" si="17"/>
        <v/>
      </c>
      <c r="AU56" s="10" t="str">
        <f t="shared" si="18"/>
        <v>FB_MASCULINA.put(6,67);</v>
      </c>
      <c r="AV56" s="10" t="str">
        <f t="shared" si="19"/>
        <v/>
      </c>
      <c r="AW56" s="10" t="str">
        <f t="shared" si="20"/>
        <v/>
      </c>
      <c r="AX56" s="10" t="str">
        <f t="shared" si="21"/>
        <v/>
      </c>
    </row>
    <row r="57" spans="1:50" x14ac:dyDescent="0.2">
      <c r="A57" s="10">
        <v>66</v>
      </c>
      <c r="B57" s="105"/>
      <c r="C57" s="19"/>
      <c r="D57" s="19"/>
      <c r="E57" s="19">
        <v>28</v>
      </c>
      <c r="F57" s="19"/>
      <c r="G57" s="19"/>
      <c r="H57" s="19"/>
      <c r="I57" s="19"/>
      <c r="J57" s="19"/>
      <c r="K57" s="19"/>
      <c r="L57" s="19"/>
      <c r="M57" s="102">
        <v>45</v>
      </c>
      <c r="N57" s="102">
        <v>35</v>
      </c>
      <c r="O57" s="19"/>
      <c r="P57" s="19">
        <v>23</v>
      </c>
      <c r="Q57" s="19"/>
      <c r="R57" s="19"/>
      <c r="S57" s="19"/>
      <c r="T57" s="124"/>
      <c r="U57" s="19"/>
      <c r="V57" s="19"/>
      <c r="W57" s="106"/>
      <c r="X57" s="127">
        <v>66</v>
      </c>
      <c r="AC57" s="10" t="str">
        <f t="shared" si="0"/>
        <v/>
      </c>
      <c r="AD57" s="10" t="str">
        <f t="shared" si="1"/>
        <v/>
      </c>
      <c r="AE57" s="10" t="str">
        <f t="shared" si="2"/>
        <v/>
      </c>
      <c r="AF57" s="10" t="str">
        <f t="shared" si="3"/>
        <v>Mac-R_MASCULINA.put(28,66);</v>
      </c>
      <c r="AG57" s="10" t="str">
        <f t="shared" si="4"/>
        <v/>
      </c>
      <c r="AH57" s="10" t="str">
        <f t="shared" si="5"/>
        <v/>
      </c>
      <c r="AI57" s="10" t="str">
        <f t="shared" si="6"/>
        <v/>
      </c>
      <c r="AJ57" s="10" t="str">
        <f t="shared" si="7"/>
        <v/>
      </c>
      <c r="AK57" s="10" t="str">
        <f t="shared" si="8"/>
        <v/>
      </c>
      <c r="AL57" s="10" t="str">
        <f t="shared" si="9"/>
        <v/>
      </c>
      <c r="AM57" s="10" t="str">
        <f t="shared" si="10"/>
        <v/>
      </c>
      <c r="AN57" s="10" t="str">
        <f t="shared" si="11"/>
        <v>GM_MASCULINA.put(45,66);</v>
      </c>
      <c r="AO57" s="10" t="str">
        <f t="shared" si="12"/>
        <v>GF_MASCULINA.put(35,66);</v>
      </c>
      <c r="AP57" s="10" t="str">
        <f t="shared" si="13"/>
        <v/>
      </c>
      <c r="AQ57" s="10" t="str">
        <f t="shared" si="14"/>
        <v>PS_MASCULINA.put(23,66);</v>
      </c>
      <c r="AR57" s="10" t="str">
        <f t="shared" si="15"/>
        <v/>
      </c>
      <c r="AS57" s="10" t="str">
        <f t="shared" si="16"/>
        <v/>
      </c>
      <c r="AT57" s="10" t="str">
        <f t="shared" si="17"/>
        <v/>
      </c>
      <c r="AU57" s="10" t="str">
        <f t="shared" si="18"/>
        <v/>
      </c>
      <c r="AV57" s="10" t="str">
        <f t="shared" si="19"/>
        <v/>
      </c>
      <c r="AW57" s="10" t="str">
        <f t="shared" si="20"/>
        <v/>
      </c>
      <c r="AX57" s="10" t="str">
        <f t="shared" si="21"/>
        <v/>
      </c>
    </row>
    <row r="58" spans="1:50" x14ac:dyDescent="0.2">
      <c r="A58" s="10">
        <v>65</v>
      </c>
      <c r="B58" s="105">
        <v>21</v>
      </c>
      <c r="C58" s="19">
        <v>22</v>
      </c>
      <c r="D58" s="19"/>
      <c r="E58" s="19"/>
      <c r="F58" s="19">
        <v>6</v>
      </c>
      <c r="G58" s="19">
        <v>29</v>
      </c>
      <c r="H58" s="19"/>
      <c r="I58" s="19">
        <v>17</v>
      </c>
      <c r="J58" s="19">
        <v>21</v>
      </c>
      <c r="K58" s="19">
        <v>26</v>
      </c>
      <c r="L58" s="19">
        <v>21</v>
      </c>
      <c r="M58" s="19"/>
      <c r="N58" s="19"/>
      <c r="O58" s="19">
        <v>17</v>
      </c>
      <c r="P58" s="19"/>
      <c r="Q58" s="102">
        <v>10</v>
      </c>
      <c r="R58" s="19"/>
      <c r="S58" s="102">
        <v>10</v>
      </c>
      <c r="T58" s="124"/>
      <c r="U58" s="19"/>
      <c r="V58" s="19">
        <v>9</v>
      </c>
      <c r="W58" s="106"/>
      <c r="X58" s="127">
        <v>65</v>
      </c>
      <c r="AC58" s="10" t="str">
        <f t="shared" si="0"/>
        <v>A_MASCULINA.put(21,65);</v>
      </c>
      <c r="AD58" s="10" t="str">
        <f t="shared" si="1"/>
        <v>R_MASCULINA.put(22,65);</v>
      </c>
      <c r="AE58" s="10" t="str">
        <f t="shared" si="2"/>
        <v/>
      </c>
      <c r="AF58" s="10" t="str">
        <f t="shared" si="3"/>
        <v/>
      </c>
      <c r="AG58" s="10" t="str">
        <f t="shared" si="4"/>
        <v>AAS_MASCULINA.put(6,65);</v>
      </c>
      <c r="AH58" s="10" t="str">
        <f t="shared" si="5"/>
        <v>APS_MASCULINA.put(29,65);</v>
      </c>
      <c r="AI58" s="10" t="str">
        <f t="shared" si="6"/>
        <v/>
      </c>
      <c r="AJ58" s="10" t="str">
        <f t="shared" si="7"/>
        <v>O-H_MASCULINA.put(17,65);</v>
      </c>
      <c r="AK58" s="10" t="str">
        <f t="shared" si="8"/>
        <v>DO_MASCULINA.put(21,65);</v>
      </c>
      <c r="AL58" s="10" t="str">
        <f t="shared" si="9"/>
        <v>RE_MASCULINA.put(26,65);</v>
      </c>
      <c r="AM58" s="10" t="str">
        <f t="shared" si="10"/>
        <v>MT_MASCULINA.put(21,65);</v>
      </c>
      <c r="AN58" s="10" t="str">
        <f t="shared" si="11"/>
        <v/>
      </c>
      <c r="AO58" s="10" t="str">
        <f t="shared" si="12"/>
        <v/>
      </c>
      <c r="AP58" s="10" t="str">
        <f t="shared" si="13"/>
        <v>PK_MASCULINA.put(17,65);</v>
      </c>
      <c r="AQ58" s="10" t="str">
        <f t="shared" si="14"/>
        <v/>
      </c>
      <c r="AR58" s="10" t="str">
        <f t="shared" si="15"/>
        <v>SI1_MASCULINA.put(10,65);</v>
      </c>
      <c r="AS58" s="10" t="str">
        <f t="shared" si="16"/>
        <v/>
      </c>
      <c r="AT58" s="10" t="str">
        <f t="shared" si="17"/>
        <v>SI3_MASCULINA.put(10,65);</v>
      </c>
      <c r="AU58" s="10" t="str">
        <f t="shared" si="18"/>
        <v/>
      </c>
      <c r="AV58" s="10" t="str">
        <f t="shared" si="19"/>
        <v/>
      </c>
      <c r="AW58" s="10" t="str">
        <f t="shared" si="20"/>
        <v>VRIN_MASCULINA.put(9,65);</v>
      </c>
      <c r="AX58" s="10" t="str">
        <f t="shared" si="21"/>
        <v/>
      </c>
    </row>
    <row r="59" spans="1:50" x14ac:dyDescent="0.2">
      <c r="A59" s="10">
        <v>64</v>
      </c>
      <c r="B59" s="107">
        <v>20</v>
      </c>
      <c r="C59" s="19"/>
      <c r="D59" s="19">
        <v>44</v>
      </c>
      <c r="E59" s="19">
        <v>27</v>
      </c>
      <c r="F59" s="19"/>
      <c r="G59" s="19"/>
      <c r="H59" s="19"/>
      <c r="I59" s="19"/>
      <c r="J59" s="19"/>
      <c r="K59" s="19"/>
      <c r="L59" s="102">
        <v>20</v>
      </c>
      <c r="M59" s="19">
        <v>44</v>
      </c>
      <c r="N59" s="19">
        <v>34</v>
      </c>
      <c r="O59" s="19"/>
      <c r="P59" s="19">
        <v>22</v>
      </c>
      <c r="Q59" s="19"/>
      <c r="R59" s="19"/>
      <c r="S59" s="19"/>
      <c r="T59" s="124"/>
      <c r="U59" s="19"/>
      <c r="V59" s="19"/>
      <c r="W59" s="106" t="s">
        <v>161</v>
      </c>
      <c r="X59" s="127">
        <v>64</v>
      </c>
      <c r="AC59" s="10" t="str">
        <f t="shared" si="0"/>
        <v>A_MASCULINA.put(20,64);</v>
      </c>
      <c r="AD59" s="10" t="str">
        <f t="shared" si="1"/>
        <v/>
      </c>
      <c r="AE59" s="10" t="str">
        <f t="shared" si="2"/>
        <v>Es_MASCULINA.put(44,64);</v>
      </c>
      <c r="AF59" s="10" t="str">
        <f t="shared" si="3"/>
        <v>Mac-R_MASCULINA.put(27,64);</v>
      </c>
      <c r="AG59" s="10" t="str">
        <f t="shared" si="4"/>
        <v/>
      </c>
      <c r="AH59" s="10" t="str">
        <f t="shared" si="5"/>
        <v/>
      </c>
      <c r="AI59" s="10" t="str">
        <f t="shared" si="6"/>
        <v/>
      </c>
      <c r="AJ59" s="10" t="str">
        <f t="shared" si="7"/>
        <v/>
      </c>
      <c r="AK59" s="10" t="str">
        <f t="shared" si="8"/>
        <v/>
      </c>
      <c r="AL59" s="10" t="str">
        <f t="shared" si="9"/>
        <v/>
      </c>
      <c r="AM59" s="10" t="str">
        <f t="shared" si="10"/>
        <v>MT_MASCULINA.put(20,64);</v>
      </c>
      <c r="AN59" s="10" t="str">
        <f t="shared" si="11"/>
        <v>GM_MASCULINA.put(44,64);</v>
      </c>
      <c r="AO59" s="10" t="str">
        <f t="shared" si="12"/>
        <v>GF_MASCULINA.put(34,64);</v>
      </c>
      <c r="AP59" s="10" t="str">
        <f t="shared" si="13"/>
        <v/>
      </c>
      <c r="AQ59" s="10" t="str">
        <f t="shared" si="14"/>
        <v>PS_MASCULINA.put(22,64);</v>
      </c>
      <c r="AR59" s="10" t="str">
        <f t="shared" si="15"/>
        <v/>
      </c>
      <c r="AS59" s="10" t="str">
        <f t="shared" si="16"/>
        <v/>
      </c>
      <c r="AT59" s="10" t="str">
        <f t="shared" si="17"/>
        <v/>
      </c>
      <c r="AU59" s="10" t="str">
        <f t="shared" si="18"/>
        <v/>
      </c>
      <c r="AV59" s="10" t="str">
        <f t="shared" si="19"/>
        <v/>
      </c>
      <c r="AW59" s="10" t="str">
        <f t="shared" si="20"/>
        <v/>
      </c>
      <c r="AX59" s="10" t="str">
        <f t="shared" si="21"/>
        <v>TRIN T/F_MASCULINA.put(11/7,64);</v>
      </c>
    </row>
    <row r="60" spans="1:50" x14ac:dyDescent="0.2">
      <c r="A60" s="10">
        <v>63</v>
      </c>
      <c r="B60" s="105">
        <v>19</v>
      </c>
      <c r="C60" s="19">
        <v>21</v>
      </c>
      <c r="D60" s="19"/>
      <c r="E60" s="19"/>
      <c r="F60" s="19"/>
      <c r="G60" s="19">
        <v>28</v>
      </c>
      <c r="H60" s="102">
        <v>5</v>
      </c>
      <c r="I60" s="19"/>
      <c r="J60" s="102"/>
      <c r="K60" s="102">
        <v>25</v>
      </c>
      <c r="L60" s="19"/>
      <c r="M60" s="19"/>
      <c r="N60" s="19"/>
      <c r="O60" s="19">
        <v>16</v>
      </c>
      <c r="P60" s="19">
        <v>21</v>
      </c>
      <c r="Q60" s="102"/>
      <c r="R60" s="19"/>
      <c r="S60" s="102"/>
      <c r="T60" s="125">
        <v>5</v>
      </c>
      <c r="U60" s="19">
        <v>3</v>
      </c>
      <c r="V60" s="19"/>
      <c r="W60" s="106"/>
      <c r="X60" s="127">
        <v>63</v>
      </c>
      <c r="AC60" s="10" t="str">
        <f t="shared" si="0"/>
        <v>A_MASCULINA.put(19,63);</v>
      </c>
      <c r="AD60" s="10" t="str">
        <f t="shared" si="1"/>
        <v>R_MASCULINA.put(21,63);</v>
      </c>
      <c r="AE60" s="10" t="str">
        <f t="shared" si="2"/>
        <v/>
      </c>
      <c r="AF60" s="10" t="str">
        <f t="shared" si="3"/>
        <v/>
      </c>
      <c r="AG60" s="10" t="str">
        <f t="shared" si="4"/>
        <v/>
      </c>
      <c r="AH60" s="10" t="str">
        <f t="shared" si="5"/>
        <v>APS_MASCULINA.put(28,63);</v>
      </c>
      <c r="AI60" s="10" t="str">
        <f t="shared" si="6"/>
        <v>MDS_MASCULINA.put(5,63);</v>
      </c>
      <c r="AJ60" s="10" t="str">
        <f t="shared" si="7"/>
        <v/>
      </c>
      <c r="AK60" s="10" t="str">
        <f t="shared" si="8"/>
        <v/>
      </c>
      <c r="AL60" s="10" t="str">
        <f t="shared" si="9"/>
        <v>RE_MASCULINA.put(25,63);</v>
      </c>
      <c r="AM60" s="10" t="str">
        <f t="shared" si="10"/>
        <v/>
      </c>
      <c r="AN60" s="10" t="str">
        <f t="shared" si="11"/>
        <v/>
      </c>
      <c r="AO60" s="10" t="str">
        <f t="shared" si="12"/>
        <v/>
      </c>
      <c r="AP60" s="10" t="str">
        <f t="shared" si="13"/>
        <v>PK_MASCULINA.put(16,63);</v>
      </c>
      <c r="AQ60" s="10" t="str">
        <f t="shared" si="14"/>
        <v>PS_MASCULINA.put(21,63);</v>
      </c>
      <c r="AR60" s="10" t="str">
        <f t="shared" si="15"/>
        <v/>
      </c>
      <c r="AS60" s="10" t="str">
        <f t="shared" si="16"/>
        <v/>
      </c>
      <c r="AT60" s="10" t="str">
        <f t="shared" si="17"/>
        <v/>
      </c>
      <c r="AU60" s="10" t="str">
        <f t="shared" si="18"/>
        <v>FB_MASCULINA.put(5,63);</v>
      </c>
      <c r="AV60" s="10" t="str">
        <f t="shared" si="19"/>
        <v>F(P)_MASCULINA.put(3,63);</v>
      </c>
      <c r="AW60" s="10" t="str">
        <f t="shared" si="20"/>
        <v/>
      </c>
      <c r="AX60" s="10" t="str">
        <f t="shared" si="21"/>
        <v/>
      </c>
    </row>
    <row r="61" spans="1:50" x14ac:dyDescent="0.2">
      <c r="A61" s="10">
        <v>62</v>
      </c>
      <c r="B61" s="105"/>
      <c r="C61" s="19"/>
      <c r="D61" s="19">
        <v>43</v>
      </c>
      <c r="E61" s="19">
        <v>26</v>
      </c>
      <c r="F61" s="19"/>
      <c r="G61" s="19"/>
      <c r="H61" s="19"/>
      <c r="I61" s="19">
        <v>16</v>
      </c>
      <c r="J61" s="19"/>
      <c r="K61" s="102"/>
      <c r="L61" s="19">
        <v>19</v>
      </c>
      <c r="M61" s="19">
        <v>43</v>
      </c>
      <c r="N61" s="19">
        <v>33</v>
      </c>
      <c r="O61" s="102">
        <v>15</v>
      </c>
      <c r="P61" s="102">
        <v>20</v>
      </c>
      <c r="Q61" s="19">
        <v>9</v>
      </c>
      <c r="R61" s="19">
        <v>6</v>
      </c>
      <c r="S61" s="19">
        <v>9</v>
      </c>
      <c r="T61" s="125"/>
      <c r="U61" s="102"/>
      <c r="V61" s="19"/>
      <c r="W61" s="106"/>
      <c r="X61" s="127">
        <v>62</v>
      </c>
      <c r="AC61" s="10" t="str">
        <f t="shared" si="0"/>
        <v/>
      </c>
      <c r="AD61" s="10" t="str">
        <f t="shared" si="1"/>
        <v/>
      </c>
      <c r="AE61" s="10" t="str">
        <f t="shared" si="2"/>
        <v>Es_MASCULINA.put(43,62);</v>
      </c>
      <c r="AF61" s="10" t="str">
        <f t="shared" si="3"/>
        <v>Mac-R_MASCULINA.put(26,62);</v>
      </c>
      <c r="AG61" s="10" t="str">
        <f t="shared" si="4"/>
        <v/>
      </c>
      <c r="AH61" s="10" t="str">
        <f t="shared" si="5"/>
        <v/>
      </c>
      <c r="AI61" s="10" t="str">
        <f t="shared" si="6"/>
        <v/>
      </c>
      <c r="AJ61" s="10" t="str">
        <f t="shared" si="7"/>
        <v>O-H_MASCULINA.put(16,62);</v>
      </c>
      <c r="AK61" s="10" t="str">
        <f t="shared" si="8"/>
        <v/>
      </c>
      <c r="AL61" s="10" t="str">
        <f t="shared" si="9"/>
        <v/>
      </c>
      <c r="AM61" s="10" t="str">
        <f t="shared" si="10"/>
        <v>MT_MASCULINA.put(19,62);</v>
      </c>
      <c r="AN61" s="10" t="str">
        <f t="shared" si="11"/>
        <v>GM_MASCULINA.put(43,62);</v>
      </c>
      <c r="AO61" s="10" t="str">
        <f t="shared" si="12"/>
        <v>GF_MASCULINA.put(33,62);</v>
      </c>
      <c r="AP61" s="10" t="str">
        <f t="shared" si="13"/>
        <v>PK_MASCULINA.put(15,62);</v>
      </c>
      <c r="AQ61" s="10" t="str">
        <f t="shared" si="14"/>
        <v>PS_MASCULINA.put(20,62);</v>
      </c>
      <c r="AR61" s="10" t="str">
        <f t="shared" si="15"/>
        <v>SI1_MASCULINA.put(9,62);</v>
      </c>
      <c r="AS61" s="10" t="str">
        <f t="shared" si="16"/>
        <v>SI2_MASCULINA.put(6,62);</v>
      </c>
      <c r="AT61" s="10" t="str">
        <f t="shared" si="17"/>
        <v>SI3_MASCULINA.put(9,62);</v>
      </c>
      <c r="AU61" s="10" t="str">
        <f t="shared" si="18"/>
        <v/>
      </c>
      <c r="AV61" s="10" t="str">
        <f t="shared" si="19"/>
        <v/>
      </c>
      <c r="AW61" s="10" t="str">
        <f t="shared" si="20"/>
        <v/>
      </c>
      <c r="AX61" s="10" t="str">
        <f t="shared" si="21"/>
        <v/>
      </c>
    </row>
    <row r="62" spans="1:50" x14ac:dyDescent="0.2">
      <c r="A62" s="10">
        <v>61</v>
      </c>
      <c r="B62" s="105">
        <v>18</v>
      </c>
      <c r="C62" s="102">
        <v>20</v>
      </c>
      <c r="D62" s="102"/>
      <c r="E62" s="19"/>
      <c r="F62" s="19"/>
      <c r="G62" s="19"/>
      <c r="H62" s="102"/>
      <c r="I62" s="19"/>
      <c r="J62" s="102">
        <v>20</v>
      </c>
      <c r="K62" s="19"/>
      <c r="L62" s="102"/>
      <c r="M62" s="19"/>
      <c r="N62" s="19"/>
      <c r="O62" s="19"/>
      <c r="P62" s="19">
        <v>19</v>
      </c>
      <c r="Q62" s="19"/>
      <c r="R62" s="19"/>
      <c r="S62" s="19"/>
      <c r="T62" s="124"/>
      <c r="U62" s="19"/>
      <c r="V62" s="19">
        <v>8</v>
      </c>
      <c r="W62" s="106"/>
      <c r="X62" s="127">
        <v>61</v>
      </c>
      <c r="AC62" s="10" t="str">
        <f t="shared" si="0"/>
        <v>A_MASCULINA.put(18,61);</v>
      </c>
      <c r="AD62" s="10" t="str">
        <f t="shared" si="1"/>
        <v>R_MASCULINA.put(20,61);</v>
      </c>
      <c r="AE62" s="10" t="str">
        <f t="shared" si="2"/>
        <v/>
      </c>
      <c r="AF62" s="10" t="str">
        <f t="shared" si="3"/>
        <v/>
      </c>
      <c r="AG62" s="10" t="str">
        <f t="shared" si="4"/>
        <v/>
      </c>
      <c r="AH62" s="10" t="str">
        <f t="shared" si="5"/>
        <v/>
      </c>
      <c r="AI62" s="10" t="str">
        <f t="shared" si="6"/>
        <v/>
      </c>
      <c r="AJ62" s="10" t="str">
        <f t="shared" si="7"/>
        <v/>
      </c>
      <c r="AK62" s="10" t="str">
        <f t="shared" si="8"/>
        <v>DO_MASCULINA.put(20,61);</v>
      </c>
      <c r="AL62" s="10" t="str">
        <f t="shared" si="9"/>
        <v/>
      </c>
      <c r="AM62" s="10" t="str">
        <f t="shared" si="10"/>
        <v/>
      </c>
      <c r="AN62" s="10" t="str">
        <f t="shared" si="11"/>
        <v/>
      </c>
      <c r="AO62" s="10" t="str">
        <f t="shared" si="12"/>
        <v/>
      </c>
      <c r="AP62" s="10" t="str">
        <f t="shared" si="13"/>
        <v/>
      </c>
      <c r="AQ62" s="10" t="str">
        <f t="shared" si="14"/>
        <v>PS_MASCULINA.put(19,61);</v>
      </c>
      <c r="AR62" s="10" t="str">
        <f t="shared" si="15"/>
        <v/>
      </c>
      <c r="AS62" s="10" t="str">
        <f t="shared" si="16"/>
        <v/>
      </c>
      <c r="AT62" s="10" t="str">
        <f t="shared" si="17"/>
        <v/>
      </c>
      <c r="AU62" s="10" t="str">
        <f t="shared" si="18"/>
        <v/>
      </c>
      <c r="AV62" s="10" t="str">
        <f t="shared" si="19"/>
        <v/>
      </c>
      <c r="AW62" s="10" t="str">
        <f t="shared" si="20"/>
        <v>VRIN_MASCULINA.put(8,61);</v>
      </c>
      <c r="AX62" s="10" t="str">
        <f t="shared" si="21"/>
        <v/>
      </c>
    </row>
    <row r="63" spans="1:50" x14ac:dyDescent="0.2">
      <c r="A63" s="10">
        <v>60</v>
      </c>
      <c r="B63" s="105">
        <v>17</v>
      </c>
      <c r="C63" s="102"/>
      <c r="D63" s="19">
        <v>42</v>
      </c>
      <c r="E63" s="102">
        <v>25</v>
      </c>
      <c r="F63" s="102">
        <v>5</v>
      </c>
      <c r="G63" s="19">
        <v>27</v>
      </c>
      <c r="H63" s="19"/>
      <c r="I63" s="19"/>
      <c r="J63" s="19"/>
      <c r="K63" s="19">
        <v>24</v>
      </c>
      <c r="L63" s="19">
        <v>18</v>
      </c>
      <c r="M63" s="19">
        <v>42</v>
      </c>
      <c r="N63" s="19">
        <v>32</v>
      </c>
      <c r="O63" s="19">
        <v>14</v>
      </c>
      <c r="P63" s="19"/>
      <c r="Q63" s="19"/>
      <c r="R63" s="102"/>
      <c r="S63" s="19"/>
      <c r="T63" s="124"/>
      <c r="U63" s="19"/>
      <c r="V63" s="19"/>
      <c r="W63" s="106"/>
      <c r="X63" s="127">
        <v>60</v>
      </c>
      <c r="AC63" s="10" t="str">
        <f t="shared" si="0"/>
        <v>A_MASCULINA.put(17,60);</v>
      </c>
      <c r="AD63" s="10" t="str">
        <f t="shared" si="1"/>
        <v/>
      </c>
      <c r="AE63" s="10" t="str">
        <f t="shared" si="2"/>
        <v>Es_MASCULINA.put(42,60);</v>
      </c>
      <c r="AF63" s="10" t="str">
        <f t="shared" si="3"/>
        <v>Mac-R_MASCULINA.put(25,60);</v>
      </c>
      <c r="AG63" s="10" t="str">
        <f t="shared" si="4"/>
        <v>AAS_MASCULINA.put(5,60);</v>
      </c>
      <c r="AH63" s="10" t="str">
        <f t="shared" si="5"/>
        <v>APS_MASCULINA.put(27,60);</v>
      </c>
      <c r="AI63" s="10" t="str">
        <f t="shared" si="6"/>
        <v/>
      </c>
      <c r="AJ63" s="10" t="str">
        <f t="shared" si="7"/>
        <v/>
      </c>
      <c r="AK63" s="10" t="str">
        <f t="shared" si="8"/>
        <v/>
      </c>
      <c r="AL63" s="10" t="str">
        <f t="shared" si="9"/>
        <v>RE_MASCULINA.put(24,60);</v>
      </c>
      <c r="AM63" s="10" t="str">
        <f t="shared" si="10"/>
        <v>MT_MASCULINA.put(18,60);</v>
      </c>
      <c r="AN63" s="10" t="str">
        <f t="shared" si="11"/>
        <v>GM_MASCULINA.put(42,60);</v>
      </c>
      <c r="AO63" s="10" t="str">
        <f t="shared" si="12"/>
        <v>GF_MASCULINA.put(32,60);</v>
      </c>
      <c r="AP63" s="10" t="str">
        <f t="shared" si="13"/>
        <v>PK_MASCULINA.put(14,60);</v>
      </c>
      <c r="AQ63" s="10" t="str">
        <f t="shared" si="14"/>
        <v/>
      </c>
      <c r="AR63" s="10" t="str">
        <f t="shared" si="15"/>
        <v/>
      </c>
      <c r="AS63" s="10" t="str">
        <f t="shared" si="16"/>
        <v/>
      </c>
      <c r="AT63" s="10" t="str">
        <f t="shared" si="17"/>
        <v/>
      </c>
      <c r="AU63" s="10" t="str">
        <f t="shared" si="18"/>
        <v/>
      </c>
      <c r="AV63" s="10" t="str">
        <f t="shared" si="19"/>
        <v/>
      </c>
      <c r="AW63" s="10" t="str">
        <f t="shared" si="20"/>
        <v/>
      </c>
      <c r="AX63" s="10" t="str">
        <f t="shared" si="21"/>
        <v/>
      </c>
    </row>
    <row r="64" spans="1:50" x14ac:dyDescent="0.2">
      <c r="A64" s="10">
        <v>59</v>
      </c>
      <c r="B64" s="105"/>
      <c r="C64" s="19"/>
      <c r="D64" s="19"/>
      <c r="E64" s="19"/>
      <c r="F64" s="19"/>
      <c r="G64" s="19"/>
      <c r="H64" s="19"/>
      <c r="I64" s="102">
        <v>15</v>
      </c>
      <c r="J64" s="19"/>
      <c r="K64" s="19"/>
      <c r="L64" s="19">
        <v>17</v>
      </c>
      <c r="M64" s="19"/>
      <c r="N64" s="19"/>
      <c r="O64" s="19"/>
      <c r="P64" s="19">
        <v>18</v>
      </c>
      <c r="Q64" s="19">
        <v>8</v>
      </c>
      <c r="R64" s="19"/>
      <c r="S64" s="19">
        <v>8</v>
      </c>
      <c r="T64" s="124">
        <v>4</v>
      </c>
      <c r="U64" s="19"/>
      <c r="V64" s="19"/>
      <c r="W64" s="106"/>
      <c r="X64" s="127">
        <v>59</v>
      </c>
      <c r="AC64" s="10" t="str">
        <f t="shared" si="0"/>
        <v/>
      </c>
      <c r="AD64" s="10" t="str">
        <f t="shared" si="1"/>
        <v/>
      </c>
      <c r="AE64" s="10" t="str">
        <f t="shared" si="2"/>
        <v/>
      </c>
      <c r="AF64" s="10" t="str">
        <f t="shared" si="3"/>
        <v/>
      </c>
      <c r="AG64" s="10" t="str">
        <f t="shared" si="4"/>
        <v/>
      </c>
      <c r="AH64" s="10" t="str">
        <f t="shared" si="5"/>
        <v/>
      </c>
      <c r="AI64" s="10" t="str">
        <f t="shared" si="6"/>
        <v/>
      </c>
      <c r="AJ64" s="10" t="str">
        <f t="shared" si="7"/>
        <v>O-H_MASCULINA.put(15,59);</v>
      </c>
      <c r="AK64" s="10" t="str">
        <f t="shared" si="8"/>
        <v/>
      </c>
      <c r="AL64" s="10" t="str">
        <f t="shared" si="9"/>
        <v/>
      </c>
      <c r="AM64" s="10" t="str">
        <f t="shared" si="10"/>
        <v>MT_MASCULINA.put(17,59);</v>
      </c>
      <c r="AN64" s="10" t="str">
        <f t="shared" si="11"/>
        <v/>
      </c>
      <c r="AO64" s="10" t="str">
        <f t="shared" si="12"/>
        <v/>
      </c>
      <c r="AP64" s="10" t="str">
        <f t="shared" si="13"/>
        <v/>
      </c>
      <c r="AQ64" s="10" t="str">
        <f t="shared" si="14"/>
        <v>PS_MASCULINA.put(18,59);</v>
      </c>
      <c r="AR64" s="10" t="str">
        <f t="shared" si="15"/>
        <v>SI1_MASCULINA.put(8,59);</v>
      </c>
      <c r="AS64" s="10" t="str">
        <f t="shared" si="16"/>
        <v/>
      </c>
      <c r="AT64" s="10" t="str">
        <f t="shared" si="17"/>
        <v>SI3_MASCULINA.put(8,59);</v>
      </c>
      <c r="AU64" s="10" t="str">
        <f t="shared" si="18"/>
        <v>FB_MASCULINA.put(4,59);</v>
      </c>
      <c r="AV64" s="10" t="str">
        <f t="shared" si="19"/>
        <v/>
      </c>
      <c r="AW64" s="10" t="str">
        <f t="shared" si="20"/>
        <v/>
      </c>
      <c r="AX64" s="10" t="str">
        <f t="shared" si="21"/>
        <v/>
      </c>
    </row>
    <row r="65" spans="1:50" x14ac:dyDescent="0.2">
      <c r="A65" s="10">
        <v>58</v>
      </c>
      <c r="B65" s="105">
        <v>16</v>
      </c>
      <c r="C65" s="19">
        <v>19</v>
      </c>
      <c r="D65" s="19">
        <v>41</v>
      </c>
      <c r="E65" s="19"/>
      <c r="F65" s="19"/>
      <c r="G65" s="19"/>
      <c r="H65" s="19">
        <v>4</v>
      </c>
      <c r="I65" s="19"/>
      <c r="J65" s="19">
        <v>19</v>
      </c>
      <c r="K65" s="19"/>
      <c r="L65" s="19"/>
      <c r="M65" s="19">
        <v>41</v>
      </c>
      <c r="N65" s="19">
        <v>31</v>
      </c>
      <c r="O65" s="19">
        <v>13</v>
      </c>
      <c r="P65" s="19">
        <v>17</v>
      </c>
      <c r="Q65" s="19"/>
      <c r="R65" s="102">
        <v>5</v>
      </c>
      <c r="S65" s="19"/>
      <c r="T65" s="124"/>
      <c r="U65" s="19"/>
      <c r="V65" s="19"/>
      <c r="W65" s="106"/>
      <c r="X65" s="127">
        <v>58</v>
      </c>
      <c r="AC65" s="10" t="str">
        <f t="shared" si="0"/>
        <v>A_MASCULINA.put(16,58);</v>
      </c>
      <c r="AD65" s="10" t="str">
        <f t="shared" si="1"/>
        <v>R_MASCULINA.put(19,58);</v>
      </c>
      <c r="AE65" s="10" t="str">
        <f t="shared" si="2"/>
        <v>Es_MASCULINA.put(41,58);</v>
      </c>
      <c r="AF65" s="10" t="str">
        <f t="shared" si="3"/>
        <v/>
      </c>
      <c r="AG65" s="10" t="str">
        <f t="shared" si="4"/>
        <v/>
      </c>
      <c r="AH65" s="10" t="str">
        <f t="shared" si="5"/>
        <v/>
      </c>
      <c r="AI65" s="10" t="str">
        <f t="shared" si="6"/>
        <v>MDS_MASCULINA.put(4,58);</v>
      </c>
      <c r="AJ65" s="10" t="str">
        <f t="shared" si="7"/>
        <v/>
      </c>
      <c r="AK65" s="10" t="str">
        <f t="shared" si="8"/>
        <v>DO_MASCULINA.put(19,58);</v>
      </c>
      <c r="AL65" s="10" t="str">
        <f t="shared" si="9"/>
        <v/>
      </c>
      <c r="AM65" s="10" t="str">
        <f t="shared" si="10"/>
        <v/>
      </c>
      <c r="AN65" s="10" t="str">
        <f t="shared" si="11"/>
        <v>GM_MASCULINA.put(41,58);</v>
      </c>
      <c r="AO65" s="10" t="str">
        <f t="shared" si="12"/>
        <v>GF_MASCULINA.put(31,58);</v>
      </c>
      <c r="AP65" s="10" t="str">
        <f t="shared" si="13"/>
        <v>PK_MASCULINA.put(13,58);</v>
      </c>
      <c r="AQ65" s="10" t="str">
        <f t="shared" si="14"/>
        <v>PS_MASCULINA.put(17,58);</v>
      </c>
      <c r="AR65" s="10" t="str">
        <f t="shared" si="15"/>
        <v/>
      </c>
      <c r="AS65" s="10" t="str">
        <f t="shared" si="16"/>
        <v>SI2_MASCULINA.put(5,58);</v>
      </c>
      <c r="AT65" s="10" t="str">
        <f t="shared" si="17"/>
        <v/>
      </c>
      <c r="AU65" s="10" t="str">
        <f t="shared" si="18"/>
        <v/>
      </c>
      <c r="AV65" s="10" t="str">
        <f t="shared" si="19"/>
        <v/>
      </c>
      <c r="AW65" s="10" t="str">
        <f t="shared" si="20"/>
        <v/>
      </c>
      <c r="AX65" s="10" t="str">
        <f t="shared" si="21"/>
        <v/>
      </c>
    </row>
    <row r="66" spans="1:50" x14ac:dyDescent="0.2">
      <c r="A66" s="10">
        <v>57</v>
      </c>
      <c r="B66" s="107">
        <v>15</v>
      </c>
      <c r="C66" s="19"/>
      <c r="D66" s="19"/>
      <c r="E66" s="19">
        <v>24</v>
      </c>
      <c r="F66" s="19"/>
      <c r="G66" s="19">
        <v>26</v>
      </c>
      <c r="H66" s="19"/>
      <c r="I66" s="19"/>
      <c r="J66" s="19"/>
      <c r="K66" s="19">
        <v>23</v>
      </c>
      <c r="L66" s="19">
        <v>16</v>
      </c>
      <c r="M66" s="19"/>
      <c r="N66" s="19"/>
      <c r="O66" s="19">
        <v>12</v>
      </c>
      <c r="P66" s="19">
        <v>16</v>
      </c>
      <c r="Q66" s="19"/>
      <c r="R66" s="19"/>
      <c r="S66" s="19"/>
      <c r="T66" s="124"/>
      <c r="U66" s="19"/>
      <c r="V66" s="19">
        <v>7</v>
      </c>
      <c r="W66" s="145">
        <v>10</v>
      </c>
      <c r="X66" s="127">
        <v>57</v>
      </c>
      <c r="AC66" s="10" t="str">
        <f t="shared" si="0"/>
        <v>A_MASCULINA.put(15,57);</v>
      </c>
      <c r="AD66" s="10" t="str">
        <f t="shared" si="1"/>
        <v/>
      </c>
      <c r="AE66" s="10" t="str">
        <f t="shared" si="2"/>
        <v/>
      </c>
      <c r="AF66" s="10" t="str">
        <f t="shared" si="3"/>
        <v>Mac-R_MASCULINA.put(24,57);</v>
      </c>
      <c r="AG66" s="10" t="str">
        <f t="shared" si="4"/>
        <v/>
      </c>
      <c r="AH66" s="10" t="str">
        <f t="shared" si="5"/>
        <v>APS_MASCULINA.put(26,57);</v>
      </c>
      <c r="AI66" s="10" t="str">
        <f t="shared" si="6"/>
        <v/>
      </c>
      <c r="AJ66" s="10" t="str">
        <f t="shared" si="7"/>
        <v/>
      </c>
      <c r="AK66" s="10" t="str">
        <f t="shared" si="8"/>
        <v/>
      </c>
      <c r="AL66" s="10" t="str">
        <f t="shared" si="9"/>
        <v>RE_MASCULINA.put(23,57);</v>
      </c>
      <c r="AM66" s="10" t="str">
        <f t="shared" si="10"/>
        <v>MT_MASCULINA.put(16,57);</v>
      </c>
      <c r="AN66" s="10" t="str">
        <f t="shared" si="11"/>
        <v/>
      </c>
      <c r="AO66" s="10" t="str">
        <f t="shared" si="12"/>
        <v/>
      </c>
      <c r="AP66" s="10" t="str">
        <f t="shared" si="13"/>
        <v>PK_MASCULINA.put(12,57);</v>
      </c>
      <c r="AQ66" s="10" t="str">
        <f t="shared" si="14"/>
        <v>PS_MASCULINA.put(16,57);</v>
      </c>
      <c r="AR66" s="10" t="str">
        <f t="shared" si="15"/>
        <v/>
      </c>
      <c r="AS66" s="10" t="str">
        <f t="shared" si="16"/>
        <v/>
      </c>
      <c r="AT66" s="10" t="str">
        <f t="shared" si="17"/>
        <v/>
      </c>
      <c r="AU66" s="10" t="str">
        <f t="shared" si="18"/>
        <v/>
      </c>
      <c r="AV66" s="10" t="str">
        <f t="shared" si="19"/>
        <v/>
      </c>
      <c r="AW66" s="10" t="str">
        <f t="shared" si="20"/>
        <v>VRIN_MASCULINA.put(7,57);</v>
      </c>
      <c r="AX66" s="10" t="str">
        <f t="shared" si="21"/>
        <v>TRIN T/F_MASCULINA.put(10,57);</v>
      </c>
    </row>
    <row r="67" spans="1:50" x14ac:dyDescent="0.2">
      <c r="A67" s="10">
        <v>56</v>
      </c>
      <c r="B67" s="105">
        <v>14</v>
      </c>
      <c r="C67" s="19">
        <v>18</v>
      </c>
      <c r="D67" s="102">
        <v>40</v>
      </c>
      <c r="E67" s="19"/>
      <c r="F67" s="19">
        <v>4</v>
      </c>
      <c r="G67" s="19"/>
      <c r="H67" s="19"/>
      <c r="I67" s="19"/>
      <c r="J67" s="19"/>
      <c r="K67" s="19"/>
      <c r="L67" s="102">
        <v>15</v>
      </c>
      <c r="M67" s="102">
        <v>40</v>
      </c>
      <c r="N67" s="102">
        <v>30</v>
      </c>
      <c r="O67" s="19"/>
      <c r="P67" s="102">
        <v>15</v>
      </c>
      <c r="Q67" s="19">
        <v>7</v>
      </c>
      <c r="R67" s="19"/>
      <c r="S67" s="19">
        <v>7</v>
      </c>
      <c r="T67" s="124"/>
      <c r="U67" s="19">
        <v>2</v>
      </c>
      <c r="V67" s="19"/>
      <c r="W67" s="106"/>
      <c r="X67" s="127">
        <v>56</v>
      </c>
      <c r="AC67" s="10" t="str">
        <f t="shared" ref="AC67:AC92" si="22">IF(B67="","",_xlfn.CONCAT(B$94,$B$103,B67,$C$103,$A67,$D$103))</f>
        <v>A_MASCULINA.put(14,56);</v>
      </c>
      <c r="AD67" s="10" t="str">
        <f t="shared" ref="AD67:AD93" si="23">IF(C67="","",_xlfn.CONCAT(C$94,$B$103,C67,$C$103,$A67,$D$103))</f>
        <v>R_MASCULINA.put(18,56);</v>
      </c>
      <c r="AE67" s="10" t="str">
        <f t="shared" ref="AE67:AE93" si="24">IF(D67="","",_xlfn.CONCAT(D$94,$B$103,D67,$C$103,$A67,$D$103))</f>
        <v>Es_MASCULINA.put(40,56);</v>
      </c>
      <c r="AF67" s="10" t="str">
        <f t="shared" ref="AF67:AF93" si="25">IF(E67="","",_xlfn.CONCAT(E$94,$B$103,E67,$C$103,$A67,$D$103))</f>
        <v/>
      </c>
      <c r="AG67" s="10" t="str">
        <f t="shared" ref="AG67:AG93" si="26">IF(F67="","",_xlfn.CONCAT(F$94,$B$103,F67,$C$103,$A67,$D$103))</f>
        <v>AAS_MASCULINA.put(4,56);</v>
      </c>
      <c r="AH67" s="10" t="str">
        <f t="shared" ref="AH67:AH93" si="27">IF(G67="","",_xlfn.CONCAT(G$94,$B$103,G67,$C$103,$A67,$D$103))</f>
        <v/>
      </c>
      <c r="AI67" s="10" t="str">
        <f t="shared" ref="AI67:AI93" si="28">IF(H67="","",_xlfn.CONCAT(H$94,$B$103,H67,$C$103,$A67,$D$103))</f>
        <v/>
      </c>
      <c r="AJ67" s="10" t="str">
        <f t="shared" ref="AJ67:AJ93" si="29">IF(I67="","",_xlfn.CONCAT(I$94,$B$103,I67,$C$103,$A67,$D$103))</f>
        <v/>
      </c>
      <c r="AK67" s="10" t="str">
        <f t="shared" ref="AK67:AK93" si="30">IF(J67="","",_xlfn.CONCAT(J$94,$B$103,J67,$C$103,$A67,$D$103))</f>
        <v/>
      </c>
      <c r="AL67" s="10" t="str">
        <f t="shared" ref="AL67:AL93" si="31">IF(K67="","",_xlfn.CONCAT(K$94,$B$103,K67,$C$103,$A67,$D$103))</f>
        <v/>
      </c>
      <c r="AM67" s="10" t="str">
        <f t="shared" ref="AM67:AM93" si="32">IF(L67="","",_xlfn.CONCAT(L$94,$B$103,L67,$C$103,$A67,$D$103))</f>
        <v>MT_MASCULINA.put(15,56);</v>
      </c>
      <c r="AN67" s="10" t="str">
        <f t="shared" ref="AN67:AN93" si="33">IF(M67="","",_xlfn.CONCAT(M$94,$B$103,M67,$C$103,$A67,$D$103))</f>
        <v>GM_MASCULINA.put(40,56);</v>
      </c>
      <c r="AO67" s="10" t="str">
        <f t="shared" ref="AO67:AO93" si="34">IF(N67="","",_xlfn.CONCAT(N$94,$B$103,N67,$C$103,$A67,$D$103))</f>
        <v>GF_MASCULINA.put(30,56);</v>
      </c>
      <c r="AP67" s="10" t="str">
        <f t="shared" ref="AP67:AP93" si="35">IF(O67="","",_xlfn.CONCAT(O$94,$B$103,O67,$C$103,$A67,$D$103))</f>
        <v/>
      </c>
      <c r="AQ67" s="10" t="str">
        <f t="shared" ref="AQ67:AQ93" si="36">IF(P67="","",_xlfn.CONCAT(P$94,$B$103,P67,$C$103,$A67,$D$103))</f>
        <v>PS_MASCULINA.put(15,56);</v>
      </c>
      <c r="AR67" s="10" t="str">
        <f t="shared" ref="AR67:AR93" si="37">IF(Q67="","",_xlfn.CONCAT(Q$94,$B$103,Q67,$C$103,$A67,$D$103))</f>
        <v>SI1_MASCULINA.put(7,56);</v>
      </c>
      <c r="AS67" s="10" t="str">
        <f t="shared" ref="AS67:AS93" si="38">IF(R67="","",_xlfn.CONCAT(R$94,$B$103,R67,$C$103,$A67,$D$103))</f>
        <v/>
      </c>
      <c r="AT67" s="10" t="str">
        <f t="shared" ref="AT67:AT93" si="39">IF(S67="","",_xlfn.CONCAT(S$94,$B$103,S67,$C$103,$A67,$D$103))</f>
        <v>SI3_MASCULINA.put(7,56);</v>
      </c>
      <c r="AU67" s="10" t="str">
        <f t="shared" ref="AU67:AU93" si="40">IF(T67="","",_xlfn.CONCAT(T$94,$B$103,T67,$C$103,$A67,$D$103))</f>
        <v/>
      </c>
      <c r="AV67" s="10" t="str">
        <f t="shared" ref="AV67:AV93" si="41">IF(U67="","",_xlfn.CONCAT(U$94,$B$103,U67,$C$103,$A67,$D$103))</f>
        <v>F(P)_MASCULINA.put(2,56);</v>
      </c>
      <c r="AW67" s="10" t="str">
        <f t="shared" ref="AW67:AW93" si="42">IF(V67="","",_xlfn.CONCAT(V$94,$B$103,V67,$C$103,$A67,$D$103))</f>
        <v/>
      </c>
      <c r="AX67" s="10" t="str">
        <f t="shared" ref="AX67:AX93" si="43">IF(W67="","",_xlfn.CONCAT(W$94,$B$103,W67,$C$103,$A67,$D$103))</f>
        <v/>
      </c>
    </row>
    <row r="68" spans="1:50" x14ac:dyDescent="0.2">
      <c r="A68" s="10">
        <v>55</v>
      </c>
      <c r="B68" s="105"/>
      <c r="C68" s="19"/>
      <c r="D68" s="19"/>
      <c r="E68" s="19">
        <v>23</v>
      </c>
      <c r="F68" s="19"/>
      <c r="G68" s="102"/>
      <c r="H68" s="19"/>
      <c r="I68" s="19">
        <v>14</v>
      </c>
      <c r="J68" s="19">
        <v>18</v>
      </c>
      <c r="K68" s="19">
        <v>22</v>
      </c>
      <c r="L68" s="19"/>
      <c r="M68" s="19"/>
      <c r="N68" s="19"/>
      <c r="O68" s="19">
        <v>11</v>
      </c>
      <c r="P68" s="19"/>
      <c r="Q68" s="19"/>
      <c r="R68" s="19"/>
      <c r="S68" s="19"/>
      <c r="T68" s="124">
        <v>3</v>
      </c>
      <c r="U68" s="19"/>
      <c r="V68" s="19"/>
      <c r="W68" s="106"/>
      <c r="X68" s="127">
        <v>55</v>
      </c>
      <c r="AC68" s="10" t="str">
        <f t="shared" si="22"/>
        <v/>
      </c>
      <c r="AD68" s="10" t="str">
        <f t="shared" si="23"/>
        <v/>
      </c>
      <c r="AE68" s="10" t="str">
        <f t="shared" si="24"/>
        <v/>
      </c>
      <c r="AF68" s="10" t="str">
        <f t="shared" si="25"/>
        <v>Mac-R_MASCULINA.put(23,55);</v>
      </c>
      <c r="AG68" s="10" t="str">
        <f t="shared" si="26"/>
        <v/>
      </c>
      <c r="AH68" s="10" t="str">
        <f t="shared" si="27"/>
        <v/>
      </c>
      <c r="AI68" s="10" t="str">
        <f t="shared" si="28"/>
        <v/>
      </c>
      <c r="AJ68" s="10" t="str">
        <f t="shared" si="29"/>
        <v>O-H_MASCULINA.put(14,55);</v>
      </c>
      <c r="AK68" s="10" t="str">
        <f t="shared" si="30"/>
        <v>DO_MASCULINA.put(18,55);</v>
      </c>
      <c r="AL68" s="10" t="str">
        <f t="shared" si="31"/>
        <v>RE_MASCULINA.put(22,55);</v>
      </c>
      <c r="AM68" s="10" t="str">
        <f t="shared" si="32"/>
        <v/>
      </c>
      <c r="AN68" s="10" t="str">
        <f t="shared" si="33"/>
        <v/>
      </c>
      <c r="AO68" s="10" t="str">
        <f t="shared" si="34"/>
        <v/>
      </c>
      <c r="AP68" s="10" t="str">
        <f t="shared" si="35"/>
        <v>PK_MASCULINA.put(11,55);</v>
      </c>
      <c r="AQ68" s="10" t="str">
        <f t="shared" si="36"/>
        <v/>
      </c>
      <c r="AR68" s="10" t="str">
        <f t="shared" si="37"/>
        <v/>
      </c>
      <c r="AS68" s="10" t="str">
        <f t="shared" si="38"/>
        <v/>
      </c>
      <c r="AT68" s="10" t="str">
        <f t="shared" si="39"/>
        <v/>
      </c>
      <c r="AU68" s="10" t="str">
        <f t="shared" si="40"/>
        <v>FB_MASCULINA.put(3,55);</v>
      </c>
      <c r="AV68" s="10" t="str">
        <f t="shared" si="41"/>
        <v/>
      </c>
      <c r="AW68" s="10" t="str">
        <f t="shared" si="42"/>
        <v/>
      </c>
      <c r="AX68" s="10" t="str">
        <f t="shared" si="43"/>
        <v/>
      </c>
    </row>
    <row r="69" spans="1:50" x14ac:dyDescent="0.2">
      <c r="A69" s="10">
        <v>54</v>
      </c>
      <c r="B69" s="105">
        <v>13</v>
      </c>
      <c r="C69" s="19">
        <v>17</v>
      </c>
      <c r="D69" s="19">
        <v>39</v>
      </c>
      <c r="E69" s="19"/>
      <c r="F69" s="19"/>
      <c r="G69" s="102">
        <v>25</v>
      </c>
      <c r="H69" s="19">
        <v>3</v>
      </c>
      <c r="I69" s="19"/>
      <c r="J69" s="19"/>
      <c r="K69" s="19"/>
      <c r="L69" s="19">
        <v>14</v>
      </c>
      <c r="M69" s="19"/>
      <c r="N69" s="19">
        <v>29</v>
      </c>
      <c r="O69" s="19"/>
      <c r="P69" s="19">
        <v>14</v>
      </c>
      <c r="Q69" s="19"/>
      <c r="R69" s="19">
        <v>4</v>
      </c>
      <c r="S69" s="19"/>
      <c r="T69" s="124"/>
      <c r="U69" s="19"/>
      <c r="V69" s="19">
        <v>6</v>
      </c>
      <c r="W69" s="106"/>
      <c r="X69" s="127">
        <v>54</v>
      </c>
      <c r="AC69" s="10" t="str">
        <f t="shared" si="22"/>
        <v>A_MASCULINA.put(13,54);</v>
      </c>
      <c r="AD69" s="10" t="str">
        <f t="shared" si="23"/>
        <v>R_MASCULINA.put(17,54);</v>
      </c>
      <c r="AE69" s="10" t="str">
        <f t="shared" si="24"/>
        <v>Es_MASCULINA.put(39,54);</v>
      </c>
      <c r="AF69" s="10" t="str">
        <f t="shared" si="25"/>
        <v/>
      </c>
      <c r="AG69" s="10" t="str">
        <f t="shared" si="26"/>
        <v/>
      </c>
      <c r="AH69" s="10" t="str">
        <f t="shared" si="27"/>
        <v>APS_MASCULINA.put(25,54);</v>
      </c>
      <c r="AI69" s="10" t="str">
        <f t="shared" si="28"/>
        <v>MDS_MASCULINA.put(3,54);</v>
      </c>
      <c r="AJ69" s="10" t="str">
        <f t="shared" si="29"/>
        <v/>
      </c>
      <c r="AK69" s="10" t="str">
        <f t="shared" si="30"/>
        <v/>
      </c>
      <c r="AL69" s="10" t="str">
        <f t="shared" si="31"/>
        <v/>
      </c>
      <c r="AM69" s="10" t="str">
        <f t="shared" si="32"/>
        <v>MT_MASCULINA.put(14,54);</v>
      </c>
      <c r="AN69" s="10" t="str">
        <f t="shared" si="33"/>
        <v/>
      </c>
      <c r="AO69" s="10" t="str">
        <f t="shared" si="34"/>
        <v>GF_MASCULINA.put(29,54);</v>
      </c>
      <c r="AP69" s="10" t="str">
        <f t="shared" si="35"/>
        <v/>
      </c>
      <c r="AQ69" s="10" t="str">
        <f t="shared" si="36"/>
        <v>PS_MASCULINA.put(14,54);</v>
      </c>
      <c r="AR69" s="10" t="str">
        <f t="shared" si="37"/>
        <v/>
      </c>
      <c r="AS69" s="10" t="str">
        <f t="shared" si="38"/>
        <v>SI2_MASCULINA.put(4,54);</v>
      </c>
      <c r="AT69" s="10" t="str">
        <f t="shared" si="39"/>
        <v/>
      </c>
      <c r="AU69" s="10" t="str">
        <f t="shared" si="40"/>
        <v/>
      </c>
      <c r="AV69" s="10" t="str">
        <f t="shared" si="41"/>
        <v/>
      </c>
      <c r="AW69" s="10" t="str">
        <f t="shared" si="42"/>
        <v>VRIN_MASCULINA.put(6,54);</v>
      </c>
      <c r="AX69" s="10" t="str">
        <f t="shared" si="43"/>
        <v/>
      </c>
    </row>
    <row r="70" spans="1:50" x14ac:dyDescent="0.2">
      <c r="A70" s="10">
        <v>53</v>
      </c>
      <c r="B70" s="105">
        <v>12</v>
      </c>
      <c r="C70" s="19"/>
      <c r="D70" s="19"/>
      <c r="E70" s="19">
        <v>22</v>
      </c>
      <c r="F70" s="19"/>
      <c r="G70" s="19"/>
      <c r="H70" s="19"/>
      <c r="I70" s="19"/>
      <c r="J70" s="19"/>
      <c r="K70" s="19"/>
      <c r="L70" s="19">
        <v>13</v>
      </c>
      <c r="M70" s="19">
        <v>39</v>
      </c>
      <c r="N70" s="19"/>
      <c r="O70" s="102">
        <v>10</v>
      </c>
      <c r="P70" s="19">
        <v>13</v>
      </c>
      <c r="Q70" s="19">
        <v>6</v>
      </c>
      <c r="R70" s="19"/>
      <c r="S70" s="19">
        <v>6</v>
      </c>
      <c r="T70" s="124"/>
      <c r="U70" s="19"/>
      <c r="V70" s="19"/>
      <c r="W70" s="106"/>
      <c r="X70" s="127">
        <v>53</v>
      </c>
      <c r="AC70" s="10" t="str">
        <f t="shared" si="22"/>
        <v>A_MASCULINA.put(12,53);</v>
      </c>
      <c r="AD70" s="10" t="str">
        <f t="shared" si="23"/>
        <v/>
      </c>
      <c r="AE70" s="10" t="str">
        <f t="shared" si="24"/>
        <v/>
      </c>
      <c r="AF70" s="10" t="str">
        <f t="shared" si="25"/>
        <v>Mac-R_MASCULINA.put(22,53);</v>
      </c>
      <c r="AG70" s="10" t="str">
        <f t="shared" si="26"/>
        <v/>
      </c>
      <c r="AH70" s="10" t="str">
        <f t="shared" si="27"/>
        <v/>
      </c>
      <c r="AI70" s="10" t="str">
        <f t="shared" si="28"/>
        <v/>
      </c>
      <c r="AJ70" s="10" t="str">
        <f t="shared" si="29"/>
        <v/>
      </c>
      <c r="AK70" s="10" t="str">
        <f t="shared" si="30"/>
        <v/>
      </c>
      <c r="AL70" s="10" t="str">
        <f t="shared" si="31"/>
        <v/>
      </c>
      <c r="AM70" s="10" t="str">
        <f t="shared" si="32"/>
        <v>MT_MASCULINA.put(13,53);</v>
      </c>
      <c r="AN70" s="10" t="str">
        <f t="shared" si="33"/>
        <v>GM_MASCULINA.put(39,53);</v>
      </c>
      <c r="AO70" s="10" t="str">
        <f t="shared" si="34"/>
        <v/>
      </c>
      <c r="AP70" s="10" t="str">
        <f t="shared" si="35"/>
        <v>PK_MASCULINA.put(10,53);</v>
      </c>
      <c r="AQ70" s="10" t="str">
        <f t="shared" si="36"/>
        <v>PS_MASCULINA.put(13,53);</v>
      </c>
      <c r="AR70" s="10" t="str">
        <f t="shared" si="37"/>
        <v>SI1_MASCULINA.put(6,53);</v>
      </c>
      <c r="AS70" s="10" t="str">
        <f t="shared" si="38"/>
        <v/>
      </c>
      <c r="AT70" s="10" t="str">
        <f t="shared" si="39"/>
        <v>SI3_MASCULINA.put(6,53);</v>
      </c>
      <c r="AU70" s="10" t="str">
        <f t="shared" si="40"/>
        <v/>
      </c>
      <c r="AV70" s="10" t="str">
        <f t="shared" si="41"/>
        <v/>
      </c>
      <c r="AW70" s="10" t="str">
        <f t="shared" si="42"/>
        <v/>
      </c>
      <c r="AX70" s="10" t="str">
        <f t="shared" si="43"/>
        <v/>
      </c>
    </row>
    <row r="71" spans="1:50" x14ac:dyDescent="0.2">
      <c r="A71" s="10">
        <v>52</v>
      </c>
      <c r="B71" s="105"/>
      <c r="C71" s="19">
        <v>16</v>
      </c>
      <c r="D71" s="19"/>
      <c r="E71" s="19"/>
      <c r="F71" s="19"/>
      <c r="G71" s="19">
        <v>24</v>
      </c>
      <c r="H71" s="19"/>
      <c r="I71" s="19">
        <v>13</v>
      </c>
      <c r="J71" s="19"/>
      <c r="K71" s="19">
        <v>21</v>
      </c>
      <c r="L71" s="19"/>
      <c r="M71" s="102"/>
      <c r="N71" s="19"/>
      <c r="O71" s="19">
        <v>9</v>
      </c>
      <c r="P71" s="19">
        <v>12</v>
      </c>
      <c r="Q71" s="19"/>
      <c r="R71" s="19"/>
      <c r="S71" s="19"/>
      <c r="T71" s="124"/>
      <c r="U71" s="19"/>
      <c r="V71" s="19"/>
      <c r="W71" s="106"/>
      <c r="X71" s="127">
        <v>52</v>
      </c>
      <c r="AC71" s="10" t="str">
        <f t="shared" si="22"/>
        <v/>
      </c>
      <c r="AD71" s="10" t="str">
        <f t="shared" si="23"/>
        <v>R_MASCULINA.put(16,52);</v>
      </c>
      <c r="AE71" s="10" t="str">
        <f t="shared" si="24"/>
        <v/>
      </c>
      <c r="AF71" s="10" t="str">
        <f t="shared" si="25"/>
        <v/>
      </c>
      <c r="AG71" s="10" t="str">
        <f t="shared" si="26"/>
        <v/>
      </c>
      <c r="AH71" s="10" t="str">
        <f t="shared" si="27"/>
        <v>APS_MASCULINA.put(24,52);</v>
      </c>
      <c r="AI71" s="10" t="str">
        <f t="shared" si="28"/>
        <v/>
      </c>
      <c r="AJ71" s="10" t="str">
        <f t="shared" si="29"/>
        <v>O-H_MASCULINA.put(13,52);</v>
      </c>
      <c r="AK71" s="10" t="str">
        <f t="shared" si="30"/>
        <v/>
      </c>
      <c r="AL71" s="10" t="str">
        <f t="shared" si="31"/>
        <v>RE_MASCULINA.put(21,52);</v>
      </c>
      <c r="AM71" s="10" t="str">
        <f t="shared" si="32"/>
        <v/>
      </c>
      <c r="AN71" s="10" t="str">
        <f t="shared" si="33"/>
        <v/>
      </c>
      <c r="AO71" s="10" t="str">
        <f t="shared" si="34"/>
        <v/>
      </c>
      <c r="AP71" s="10" t="str">
        <f t="shared" si="35"/>
        <v>PK_MASCULINA.put(9,52);</v>
      </c>
      <c r="AQ71" s="10" t="str">
        <f t="shared" si="36"/>
        <v>PS_MASCULINA.put(12,52);</v>
      </c>
      <c r="AR71" s="10" t="str">
        <f t="shared" si="37"/>
        <v/>
      </c>
      <c r="AS71" s="10" t="str">
        <f t="shared" si="38"/>
        <v/>
      </c>
      <c r="AT71" s="10" t="str">
        <f t="shared" si="39"/>
        <v/>
      </c>
      <c r="AU71" s="10" t="str">
        <f t="shared" si="40"/>
        <v/>
      </c>
      <c r="AV71" s="10" t="str">
        <f t="shared" si="41"/>
        <v/>
      </c>
      <c r="AW71" s="10" t="str">
        <f t="shared" si="42"/>
        <v/>
      </c>
      <c r="AX71" s="10" t="str">
        <f t="shared" si="43"/>
        <v/>
      </c>
    </row>
    <row r="72" spans="1:50" x14ac:dyDescent="0.2">
      <c r="A72" s="10">
        <v>51</v>
      </c>
      <c r="B72" s="105">
        <v>11</v>
      </c>
      <c r="C72" s="19"/>
      <c r="D72" s="19">
        <v>38</v>
      </c>
      <c r="E72" s="19"/>
      <c r="F72" s="19">
        <v>3</v>
      </c>
      <c r="G72" s="19"/>
      <c r="H72" s="19"/>
      <c r="I72" s="19"/>
      <c r="J72" s="19">
        <v>17</v>
      </c>
      <c r="K72" s="19"/>
      <c r="L72" s="19">
        <v>12</v>
      </c>
      <c r="M72" s="19">
        <v>38</v>
      </c>
      <c r="N72" s="19">
        <v>28</v>
      </c>
      <c r="O72" s="19"/>
      <c r="P72" s="19">
        <v>11</v>
      </c>
      <c r="Q72" s="102">
        <v>5</v>
      </c>
      <c r="R72" s="19"/>
      <c r="S72" s="19"/>
      <c r="T72" s="124">
        <v>2</v>
      </c>
      <c r="U72" s="19"/>
      <c r="V72" s="19"/>
      <c r="W72" s="106"/>
      <c r="X72" s="127">
        <v>51</v>
      </c>
      <c r="AC72" s="10" t="str">
        <f t="shared" si="22"/>
        <v>A_MASCULINA.put(11,51);</v>
      </c>
      <c r="AD72" s="10" t="str">
        <f t="shared" si="23"/>
        <v/>
      </c>
      <c r="AE72" s="10" t="str">
        <f t="shared" si="24"/>
        <v>Es_MASCULINA.put(38,51);</v>
      </c>
      <c r="AF72" s="10" t="str">
        <f t="shared" si="25"/>
        <v/>
      </c>
      <c r="AG72" s="10" t="str">
        <f t="shared" si="26"/>
        <v>AAS_MASCULINA.put(3,51);</v>
      </c>
      <c r="AH72" s="10" t="str">
        <f t="shared" si="27"/>
        <v/>
      </c>
      <c r="AI72" s="10" t="str">
        <f t="shared" si="28"/>
        <v/>
      </c>
      <c r="AJ72" s="10" t="str">
        <f t="shared" si="29"/>
        <v/>
      </c>
      <c r="AK72" s="10" t="str">
        <f t="shared" si="30"/>
        <v>DO_MASCULINA.put(17,51);</v>
      </c>
      <c r="AL72" s="10" t="str">
        <f t="shared" si="31"/>
        <v/>
      </c>
      <c r="AM72" s="10" t="str">
        <f t="shared" si="32"/>
        <v>MT_MASCULINA.put(12,51);</v>
      </c>
      <c r="AN72" s="10" t="str">
        <f t="shared" si="33"/>
        <v>GM_MASCULINA.put(38,51);</v>
      </c>
      <c r="AO72" s="10" t="str">
        <f t="shared" si="34"/>
        <v>GF_MASCULINA.put(28,51);</v>
      </c>
      <c r="AP72" s="10" t="str">
        <f t="shared" si="35"/>
        <v/>
      </c>
      <c r="AQ72" s="10" t="str">
        <f t="shared" si="36"/>
        <v>PS_MASCULINA.put(11,51);</v>
      </c>
      <c r="AR72" s="10" t="str">
        <f t="shared" si="37"/>
        <v>SI1_MASCULINA.put(5,51);</v>
      </c>
      <c r="AS72" s="10" t="str">
        <f t="shared" si="38"/>
        <v/>
      </c>
      <c r="AT72" s="10" t="str">
        <f t="shared" si="39"/>
        <v/>
      </c>
      <c r="AU72" s="10" t="str">
        <f t="shared" si="40"/>
        <v>FB_MASCULINA.put(2,51);</v>
      </c>
      <c r="AV72" s="10" t="str">
        <f t="shared" si="41"/>
        <v/>
      </c>
      <c r="AW72" s="10" t="str">
        <f t="shared" si="42"/>
        <v/>
      </c>
      <c r="AX72" s="10" t="str">
        <f t="shared" si="43"/>
        <v/>
      </c>
    </row>
    <row r="73" spans="1:50" x14ac:dyDescent="0.2">
      <c r="A73" s="10">
        <v>50</v>
      </c>
      <c r="B73" s="107">
        <v>10</v>
      </c>
      <c r="C73" s="102">
        <v>15</v>
      </c>
      <c r="D73" s="19"/>
      <c r="E73" s="19">
        <v>21</v>
      </c>
      <c r="F73" s="19"/>
      <c r="G73" s="19"/>
      <c r="H73" s="19"/>
      <c r="I73" s="19"/>
      <c r="J73" s="19"/>
      <c r="K73" s="102">
        <v>20</v>
      </c>
      <c r="L73" s="19">
        <v>11</v>
      </c>
      <c r="M73" s="19"/>
      <c r="N73" s="19"/>
      <c r="O73" s="19">
        <v>8</v>
      </c>
      <c r="P73" s="19"/>
      <c r="Q73" s="19"/>
      <c r="R73" s="19"/>
      <c r="S73" s="102">
        <v>5</v>
      </c>
      <c r="T73" s="124"/>
      <c r="U73" s="19"/>
      <c r="V73" s="102">
        <v>5</v>
      </c>
      <c r="W73" s="106" t="s">
        <v>162</v>
      </c>
      <c r="X73" s="127">
        <v>50</v>
      </c>
      <c r="AC73" s="10" t="str">
        <f t="shared" si="22"/>
        <v>A_MASCULINA.put(10,50);</v>
      </c>
      <c r="AD73" s="10" t="str">
        <f t="shared" si="23"/>
        <v>R_MASCULINA.put(15,50);</v>
      </c>
      <c r="AE73" s="10" t="str">
        <f t="shared" si="24"/>
        <v/>
      </c>
      <c r="AF73" s="10" t="str">
        <f t="shared" si="25"/>
        <v>Mac-R_MASCULINA.put(21,50);</v>
      </c>
      <c r="AG73" s="10" t="str">
        <f t="shared" si="26"/>
        <v/>
      </c>
      <c r="AH73" s="10" t="str">
        <f t="shared" si="27"/>
        <v/>
      </c>
      <c r="AI73" s="10" t="str">
        <f t="shared" si="28"/>
        <v/>
      </c>
      <c r="AJ73" s="10" t="str">
        <f t="shared" si="29"/>
        <v/>
      </c>
      <c r="AK73" s="10" t="str">
        <f t="shared" si="30"/>
        <v/>
      </c>
      <c r="AL73" s="10" t="str">
        <f t="shared" si="31"/>
        <v>RE_MASCULINA.put(20,50);</v>
      </c>
      <c r="AM73" s="10" t="str">
        <f t="shared" si="32"/>
        <v>MT_MASCULINA.put(11,50);</v>
      </c>
      <c r="AN73" s="10" t="str">
        <f t="shared" si="33"/>
        <v/>
      </c>
      <c r="AO73" s="10" t="str">
        <f t="shared" si="34"/>
        <v/>
      </c>
      <c r="AP73" s="10" t="str">
        <f t="shared" si="35"/>
        <v>PK_MASCULINA.put(8,50);</v>
      </c>
      <c r="AQ73" s="10" t="str">
        <f t="shared" si="36"/>
        <v/>
      </c>
      <c r="AR73" s="10" t="str">
        <f t="shared" si="37"/>
        <v/>
      </c>
      <c r="AS73" s="10" t="str">
        <f t="shared" si="38"/>
        <v/>
      </c>
      <c r="AT73" s="10" t="str">
        <f t="shared" si="39"/>
        <v>SI3_MASCULINA.put(5,50);</v>
      </c>
      <c r="AU73" s="10" t="str">
        <f t="shared" si="40"/>
        <v/>
      </c>
      <c r="AV73" s="10" t="str">
        <f t="shared" si="41"/>
        <v/>
      </c>
      <c r="AW73" s="10" t="str">
        <f t="shared" si="42"/>
        <v>VRIN_MASCULINA.put(5,50);</v>
      </c>
      <c r="AX73" s="10" t="str">
        <f t="shared" si="43"/>
        <v>TRIN T/F_MASCULINA.put(9,50);</v>
      </c>
    </row>
    <row r="74" spans="1:50" x14ac:dyDescent="0.2">
      <c r="A74" s="10">
        <v>49</v>
      </c>
      <c r="B74" s="105">
        <v>9</v>
      </c>
      <c r="C74" s="19"/>
      <c r="D74" s="19">
        <v>37</v>
      </c>
      <c r="E74" s="19"/>
      <c r="F74" s="19"/>
      <c r="G74" s="19">
        <v>23</v>
      </c>
      <c r="H74" s="19">
        <v>2</v>
      </c>
      <c r="I74" s="19"/>
      <c r="J74" s="19"/>
      <c r="K74" s="19"/>
      <c r="L74" s="19"/>
      <c r="M74" s="19">
        <v>37</v>
      </c>
      <c r="N74" s="19">
        <v>27</v>
      </c>
      <c r="O74" s="19"/>
      <c r="P74" s="102">
        <v>10</v>
      </c>
      <c r="Q74" s="102"/>
      <c r="R74" s="19">
        <v>3</v>
      </c>
      <c r="S74" s="102"/>
      <c r="T74" s="124"/>
      <c r="U74" s="19"/>
      <c r="V74" s="19"/>
      <c r="W74" s="106"/>
      <c r="X74" s="127">
        <v>49</v>
      </c>
      <c r="AC74" s="10" t="str">
        <f t="shared" si="22"/>
        <v>A_MASCULINA.put(9,49);</v>
      </c>
      <c r="AD74" s="10" t="str">
        <f t="shared" si="23"/>
        <v/>
      </c>
      <c r="AE74" s="10" t="str">
        <f t="shared" si="24"/>
        <v>Es_MASCULINA.put(37,49);</v>
      </c>
      <c r="AF74" s="10" t="str">
        <f t="shared" si="25"/>
        <v/>
      </c>
      <c r="AG74" s="10" t="str">
        <f t="shared" si="26"/>
        <v/>
      </c>
      <c r="AH74" s="10" t="str">
        <f t="shared" si="27"/>
        <v>APS_MASCULINA.put(23,49);</v>
      </c>
      <c r="AI74" s="10" t="str">
        <f t="shared" si="28"/>
        <v>MDS_MASCULINA.put(2,49);</v>
      </c>
      <c r="AJ74" s="10" t="str">
        <f t="shared" si="29"/>
        <v/>
      </c>
      <c r="AK74" s="10" t="str">
        <f t="shared" si="30"/>
        <v/>
      </c>
      <c r="AL74" s="10" t="str">
        <f t="shared" si="31"/>
        <v/>
      </c>
      <c r="AM74" s="10" t="str">
        <f t="shared" si="32"/>
        <v/>
      </c>
      <c r="AN74" s="10" t="str">
        <f t="shared" si="33"/>
        <v>GM_MASCULINA.put(37,49);</v>
      </c>
      <c r="AO74" s="10" t="str">
        <f t="shared" si="34"/>
        <v>GF_MASCULINA.put(27,49);</v>
      </c>
      <c r="AP74" s="10" t="str">
        <f t="shared" si="35"/>
        <v/>
      </c>
      <c r="AQ74" s="10" t="str">
        <f t="shared" si="36"/>
        <v>PS_MASCULINA.put(10,49);</v>
      </c>
      <c r="AR74" s="10" t="str">
        <f t="shared" si="37"/>
        <v/>
      </c>
      <c r="AS74" s="10" t="str">
        <f t="shared" si="38"/>
        <v>SI2_MASCULINA.put(3,49);</v>
      </c>
      <c r="AT74" s="10" t="str">
        <f t="shared" si="39"/>
        <v/>
      </c>
      <c r="AU74" s="10" t="str">
        <f t="shared" si="40"/>
        <v/>
      </c>
      <c r="AV74" s="10" t="str">
        <f t="shared" si="41"/>
        <v/>
      </c>
      <c r="AW74" s="10" t="str">
        <f t="shared" si="42"/>
        <v/>
      </c>
      <c r="AX74" s="10" t="str">
        <f t="shared" si="43"/>
        <v/>
      </c>
    </row>
    <row r="75" spans="1:50" x14ac:dyDescent="0.2">
      <c r="A75" s="10">
        <v>48</v>
      </c>
      <c r="B75" s="107"/>
      <c r="C75" s="19"/>
      <c r="D75" s="19"/>
      <c r="E75" s="102">
        <v>20</v>
      </c>
      <c r="F75" s="19"/>
      <c r="G75" s="19"/>
      <c r="H75" s="19"/>
      <c r="I75" s="19">
        <v>12</v>
      </c>
      <c r="J75" s="19">
        <v>16</v>
      </c>
      <c r="K75" s="19"/>
      <c r="L75" s="102">
        <v>10</v>
      </c>
      <c r="M75" s="19"/>
      <c r="N75" s="19"/>
      <c r="O75" s="19">
        <v>7</v>
      </c>
      <c r="P75" s="19">
        <v>9</v>
      </c>
      <c r="Q75" s="19">
        <v>4</v>
      </c>
      <c r="R75" s="19"/>
      <c r="S75" s="19"/>
      <c r="T75" s="124"/>
      <c r="U75" s="19">
        <v>1</v>
      </c>
      <c r="V75" s="19"/>
      <c r="W75" s="106"/>
      <c r="X75" s="127">
        <v>48</v>
      </c>
      <c r="AC75" s="10" t="str">
        <f t="shared" si="22"/>
        <v/>
      </c>
      <c r="AD75" s="10" t="str">
        <f t="shared" si="23"/>
        <v/>
      </c>
      <c r="AE75" s="10" t="str">
        <f t="shared" si="24"/>
        <v/>
      </c>
      <c r="AF75" s="10" t="str">
        <f t="shared" si="25"/>
        <v>Mac-R_MASCULINA.put(20,48);</v>
      </c>
      <c r="AG75" s="10" t="str">
        <f t="shared" si="26"/>
        <v/>
      </c>
      <c r="AH75" s="10" t="str">
        <f t="shared" si="27"/>
        <v/>
      </c>
      <c r="AI75" s="10" t="str">
        <f t="shared" si="28"/>
        <v/>
      </c>
      <c r="AJ75" s="10" t="str">
        <f t="shared" si="29"/>
        <v>O-H_MASCULINA.put(12,48);</v>
      </c>
      <c r="AK75" s="10" t="str">
        <f t="shared" si="30"/>
        <v>DO_MASCULINA.put(16,48);</v>
      </c>
      <c r="AL75" s="10" t="str">
        <f t="shared" si="31"/>
        <v/>
      </c>
      <c r="AM75" s="10" t="str">
        <f t="shared" si="32"/>
        <v>MT_MASCULINA.put(10,48);</v>
      </c>
      <c r="AN75" s="10" t="str">
        <f t="shared" si="33"/>
        <v/>
      </c>
      <c r="AO75" s="10" t="str">
        <f t="shared" si="34"/>
        <v/>
      </c>
      <c r="AP75" s="10" t="str">
        <f t="shared" si="35"/>
        <v>PK_MASCULINA.put(7,48);</v>
      </c>
      <c r="AQ75" s="10" t="str">
        <f t="shared" si="36"/>
        <v>PS_MASCULINA.put(9,48);</v>
      </c>
      <c r="AR75" s="10" t="str">
        <f t="shared" si="37"/>
        <v>SI1_MASCULINA.put(4,48);</v>
      </c>
      <c r="AS75" s="10" t="str">
        <f t="shared" si="38"/>
        <v/>
      </c>
      <c r="AT75" s="10" t="str">
        <f t="shared" si="39"/>
        <v/>
      </c>
      <c r="AU75" s="10" t="str">
        <f t="shared" si="40"/>
        <v/>
      </c>
      <c r="AV75" s="10" t="str">
        <f t="shared" si="41"/>
        <v>F(P)_MASCULINA.put(1,48);</v>
      </c>
      <c r="AW75" s="10" t="str">
        <f t="shared" si="42"/>
        <v/>
      </c>
      <c r="AX75" s="10" t="str">
        <f t="shared" si="43"/>
        <v/>
      </c>
    </row>
    <row r="76" spans="1:50" x14ac:dyDescent="0.2">
      <c r="A76" s="10">
        <v>47</v>
      </c>
      <c r="B76" s="105">
        <v>8</v>
      </c>
      <c r="C76" s="19">
        <v>14</v>
      </c>
      <c r="D76" s="19">
        <v>36</v>
      </c>
      <c r="E76" s="19"/>
      <c r="F76" s="19"/>
      <c r="G76" s="19"/>
      <c r="H76" s="19"/>
      <c r="I76" s="19"/>
      <c r="J76" s="19"/>
      <c r="K76" s="19">
        <v>19</v>
      </c>
      <c r="L76" s="102"/>
      <c r="M76" s="19">
        <v>36</v>
      </c>
      <c r="N76" s="19">
        <v>26</v>
      </c>
      <c r="O76" s="19">
        <v>6</v>
      </c>
      <c r="P76" s="19">
        <v>8</v>
      </c>
      <c r="Q76" s="19"/>
      <c r="R76" s="19"/>
      <c r="S76" s="19">
        <v>4</v>
      </c>
      <c r="T76" s="124"/>
      <c r="U76" s="19"/>
      <c r="V76" s="19"/>
      <c r="W76" s="106"/>
      <c r="X76" s="127">
        <v>47</v>
      </c>
      <c r="AC76" s="10" t="str">
        <f t="shared" si="22"/>
        <v>A_MASCULINA.put(8,47);</v>
      </c>
      <c r="AD76" s="10" t="str">
        <f t="shared" si="23"/>
        <v>R_MASCULINA.put(14,47);</v>
      </c>
      <c r="AE76" s="10" t="str">
        <f t="shared" si="24"/>
        <v>Es_MASCULINA.put(36,47);</v>
      </c>
      <c r="AF76" s="10" t="str">
        <f t="shared" si="25"/>
        <v/>
      </c>
      <c r="AG76" s="10" t="str">
        <f t="shared" si="26"/>
        <v/>
      </c>
      <c r="AH76" s="10" t="str">
        <f t="shared" si="27"/>
        <v/>
      </c>
      <c r="AI76" s="10" t="str">
        <f t="shared" si="28"/>
        <v/>
      </c>
      <c r="AJ76" s="10" t="str">
        <f t="shared" si="29"/>
        <v/>
      </c>
      <c r="AK76" s="10" t="str">
        <f t="shared" si="30"/>
        <v/>
      </c>
      <c r="AL76" s="10" t="str">
        <f t="shared" si="31"/>
        <v>RE_MASCULINA.put(19,47);</v>
      </c>
      <c r="AM76" s="10" t="str">
        <f t="shared" si="32"/>
        <v/>
      </c>
      <c r="AN76" s="10" t="str">
        <f t="shared" si="33"/>
        <v>GM_MASCULINA.put(36,47);</v>
      </c>
      <c r="AO76" s="10" t="str">
        <f t="shared" si="34"/>
        <v>GF_MASCULINA.put(26,47);</v>
      </c>
      <c r="AP76" s="10" t="str">
        <f t="shared" si="35"/>
        <v>PK_MASCULINA.put(6,47);</v>
      </c>
      <c r="AQ76" s="10" t="str">
        <f t="shared" si="36"/>
        <v>PS_MASCULINA.put(8,47);</v>
      </c>
      <c r="AR76" s="10" t="str">
        <f t="shared" si="37"/>
        <v/>
      </c>
      <c r="AS76" s="10" t="str">
        <f t="shared" si="38"/>
        <v/>
      </c>
      <c r="AT76" s="10" t="str">
        <f t="shared" si="39"/>
        <v>SI3_MASCULINA.put(4,47);</v>
      </c>
      <c r="AU76" s="10" t="str">
        <f t="shared" si="40"/>
        <v/>
      </c>
      <c r="AV76" s="10" t="str">
        <f t="shared" si="41"/>
        <v/>
      </c>
      <c r="AW76" s="10" t="str">
        <f t="shared" si="42"/>
        <v/>
      </c>
      <c r="AX76" s="10" t="str">
        <f t="shared" si="43"/>
        <v/>
      </c>
    </row>
    <row r="77" spans="1:50" x14ac:dyDescent="0.2">
      <c r="A77" s="10">
        <v>46</v>
      </c>
      <c r="B77" s="105">
        <v>7</v>
      </c>
      <c r="C77" s="102"/>
      <c r="D77" s="19"/>
      <c r="E77" s="19">
        <v>19</v>
      </c>
      <c r="F77" s="19">
        <v>2</v>
      </c>
      <c r="G77" s="19">
        <v>22</v>
      </c>
      <c r="H77" s="19"/>
      <c r="I77" s="19"/>
      <c r="J77" s="102"/>
      <c r="K77" s="19"/>
      <c r="L77" s="19">
        <v>9</v>
      </c>
      <c r="M77" s="19"/>
      <c r="N77" s="19"/>
      <c r="O77" s="19"/>
      <c r="P77" s="19">
        <v>7</v>
      </c>
      <c r="Q77" s="19"/>
      <c r="R77" s="19"/>
      <c r="S77" s="19"/>
      <c r="T77" s="124">
        <v>1</v>
      </c>
      <c r="U77" s="19"/>
      <c r="V77" s="19">
        <v>4</v>
      </c>
      <c r="W77" s="106"/>
      <c r="X77" s="127">
        <v>46</v>
      </c>
      <c r="AC77" s="10" t="str">
        <f t="shared" si="22"/>
        <v>A_MASCULINA.put(7,46);</v>
      </c>
      <c r="AD77" s="10" t="str">
        <f t="shared" si="23"/>
        <v/>
      </c>
      <c r="AE77" s="10" t="str">
        <f t="shared" si="24"/>
        <v/>
      </c>
      <c r="AF77" s="10" t="str">
        <f t="shared" si="25"/>
        <v>Mac-R_MASCULINA.put(19,46);</v>
      </c>
      <c r="AG77" s="10" t="str">
        <f t="shared" si="26"/>
        <v>AAS_MASCULINA.put(2,46);</v>
      </c>
      <c r="AH77" s="10" t="str">
        <f t="shared" si="27"/>
        <v>APS_MASCULINA.put(22,46);</v>
      </c>
      <c r="AI77" s="10" t="str">
        <f t="shared" si="28"/>
        <v/>
      </c>
      <c r="AJ77" s="10" t="str">
        <f t="shared" si="29"/>
        <v/>
      </c>
      <c r="AK77" s="10" t="str">
        <f t="shared" si="30"/>
        <v/>
      </c>
      <c r="AL77" s="10" t="str">
        <f t="shared" si="31"/>
        <v/>
      </c>
      <c r="AM77" s="10" t="str">
        <f t="shared" si="32"/>
        <v>MT_MASCULINA.put(9,46);</v>
      </c>
      <c r="AN77" s="10" t="str">
        <f t="shared" si="33"/>
        <v/>
      </c>
      <c r="AO77" s="10" t="str">
        <f t="shared" si="34"/>
        <v/>
      </c>
      <c r="AP77" s="10" t="str">
        <f t="shared" si="35"/>
        <v/>
      </c>
      <c r="AQ77" s="10" t="str">
        <f t="shared" si="36"/>
        <v>PS_MASCULINA.put(7,46);</v>
      </c>
      <c r="AR77" s="10" t="str">
        <f t="shared" si="37"/>
        <v/>
      </c>
      <c r="AS77" s="10" t="str">
        <f t="shared" si="38"/>
        <v/>
      </c>
      <c r="AT77" s="10" t="str">
        <f t="shared" si="39"/>
        <v/>
      </c>
      <c r="AU77" s="10" t="str">
        <f t="shared" si="40"/>
        <v>FB_MASCULINA.put(1,46);</v>
      </c>
      <c r="AV77" s="10" t="str">
        <f t="shared" si="41"/>
        <v/>
      </c>
      <c r="AW77" s="10" t="str">
        <f t="shared" si="42"/>
        <v>VRIN_MASCULINA.put(4,46);</v>
      </c>
      <c r="AX77" s="10" t="str">
        <f t="shared" si="43"/>
        <v/>
      </c>
    </row>
    <row r="78" spans="1:50" x14ac:dyDescent="0.2">
      <c r="A78" s="10">
        <v>45</v>
      </c>
      <c r="B78" s="105"/>
      <c r="C78" s="19">
        <v>13</v>
      </c>
      <c r="D78" s="102">
        <v>35</v>
      </c>
      <c r="E78" s="19"/>
      <c r="F78" s="19"/>
      <c r="G78" s="19"/>
      <c r="H78" s="19"/>
      <c r="I78" s="19">
        <v>11</v>
      </c>
      <c r="J78" s="102">
        <v>15</v>
      </c>
      <c r="K78" s="19">
        <v>18</v>
      </c>
      <c r="L78" s="19">
        <v>8</v>
      </c>
      <c r="M78" s="102">
        <v>35</v>
      </c>
      <c r="N78" s="102">
        <v>25</v>
      </c>
      <c r="O78" s="102">
        <v>5</v>
      </c>
      <c r="P78" s="19"/>
      <c r="Q78" s="19">
        <v>3</v>
      </c>
      <c r="R78" s="19">
        <v>2</v>
      </c>
      <c r="S78" s="19"/>
      <c r="T78" s="124"/>
      <c r="U78" s="19"/>
      <c r="V78" s="19"/>
      <c r="W78" s="106"/>
      <c r="X78" s="127">
        <v>45</v>
      </c>
      <c r="AC78" s="10" t="str">
        <f t="shared" si="22"/>
        <v/>
      </c>
      <c r="AD78" s="10" t="str">
        <f t="shared" si="23"/>
        <v>R_MASCULINA.put(13,45);</v>
      </c>
      <c r="AE78" s="10" t="str">
        <f t="shared" si="24"/>
        <v>Es_MASCULINA.put(35,45);</v>
      </c>
      <c r="AF78" s="10" t="str">
        <f t="shared" si="25"/>
        <v/>
      </c>
      <c r="AG78" s="10" t="str">
        <f t="shared" si="26"/>
        <v/>
      </c>
      <c r="AH78" s="10" t="str">
        <f t="shared" si="27"/>
        <v/>
      </c>
      <c r="AI78" s="10" t="str">
        <f t="shared" si="28"/>
        <v/>
      </c>
      <c r="AJ78" s="10" t="str">
        <f t="shared" si="29"/>
        <v>O-H_MASCULINA.put(11,45);</v>
      </c>
      <c r="AK78" s="10" t="str">
        <f t="shared" si="30"/>
        <v>DO_MASCULINA.put(15,45);</v>
      </c>
      <c r="AL78" s="10" t="str">
        <f t="shared" si="31"/>
        <v>RE_MASCULINA.put(18,45);</v>
      </c>
      <c r="AM78" s="10" t="str">
        <f t="shared" si="32"/>
        <v>MT_MASCULINA.put(8,45);</v>
      </c>
      <c r="AN78" s="10" t="str">
        <f t="shared" si="33"/>
        <v>GM_MASCULINA.put(35,45);</v>
      </c>
      <c r="AO78" s="10" t="str">
        <f t="shared" si="34"/>
        <v>GF_MASCULINA.put(25,45);</v>
      </c>
      <c r="AP78" s="10" t="str">
        <f t="shared" si="35"/>
        <v>PK_MASCULINA.put(5,45);</v>
      </c>
      <c r="AQ78" s="10" t="str">
        <f t="shared" si="36"/>
        <v/>
      </c>
      <c r="AR78" s="10" t="str">
        <f t="shared" si="37"/>
        <v>SI1_MASCULINA.put(3,45);</v>
      </c>
      <c r="AS78" s="10" t="str">
        <f t="shared" si="38"/>
        <v>SI2_MASCULINA.put(2,45);</v>
      </c>
      <c r="AT78" s="10" t="str">
        <f t="shared" si="39"/>
        <v/>
      </c>
      <c r="AU78" s="10" t="str">
        <f t="shared" si="40"/>
        <v/>
      </c>
      <c r="AV78" s="10" t="str">
        <f t="shared" si="41"/>
        <v/>
      </c>
      <c r="AW78" s="10" t="str">
        <f t="shared" si="42"/>
        <v/>
      </c>
      <c r="AX78" s="10" t="str">
        <f t="shared" si="43"/>
        <v/>
      </c>
    </row>
    <row r="79" spans="1:50" x14ac:dyDescent="0.2">
      <c r="A79" s="10">
        <v>44</v>
      </c>
      <c r="B79" s="105">
        <v>6</v>
      </c>
      <c r="C79" s="19"/>
      <c r="D79" s="19"/>
      <c r="E79" s="19">
        <v>18</v>
      </c>
      <c r="F79" s="19"/>
      <c r="G79" s="19">
        <v>21</v>
      </c>
      <c r="H79" s="19"/>
      <c r="I79" s="19"/>
      <c r="J79" s="19"/>
      <c r="K79" s="19"/>
      <c r="L79" s="19"/>
      <c r="M79" s="102"/>
      <c r="N79" s="19"/>
      <c r="O79" s="19"/>
      <c r="P79" s="19">
        <v>6</v>
      </c>
      <c r="Q79" s="19"/>
      <c r="R79" s="19"/>
      <c r="S79" s="19">
        <v>3</v>
      </c>
      <c r="T79" s="124"/>
      <c r="U79" s="19"/>
      <c r="V79" s="19"/>
      <c r="W79" s="106"/>
      <c r="X79" s="127">
        <v>44</v>
      </c>
      <c r="AC79" s="10" t="str">
        <f t="shared" si="22"/>
        <v>A_MASCULINA.put(6,44);</v>
      </c>
      <c r="AD79" s="10" t="str">
        <f t="shared" si="23"/>
        <v/>
      </c>
      <c r="AE79" s="10" t="str">
        <f t="shared" si="24"/>
        <v/>
      </c>
      <c r="AF79" s="10" t="str">
        <f t="shared" si="25"/>
        <v>Mac-R_MASCULINA.put(18,44);</v>
      </c>
      <c r="AG79" s="10" t="str">
        <f t="shared" si="26"/>
        <v/>
      </c>
      <c r="AH79" s="10" t="str">
        <f t="shared" si="27"/>
        <v>APS_MASCULINA.put(21,44);</v>
      </c>
      <c r="AI79" s="10" t="str">
        <f t="shared" si="28"/>
        <v/>
      </c>
      <c r="AJ79" s="10" t="str">
        <f t="shared" si="29"/>
        <v/>
      </c>
      <c r="AK79" s="10" t="str">
        <f t="shared" si="30"/>
        <v/>
      </c>
      <c r="AL79" s="10" t="str">
        <f t="shared" si="31"/>
        <v/>
      </c>
      <c r="AM79" s="10" t="str">
        <f t="shared" si="32"/>
        <v/>
      </c>
      <c r="AN79" s="10" t="str">
        <f t="shared" si="33"/>
        <v/>
      </c>
      <c r="AO79" s="10" t="str">
        <f t="shared" si="34"/>
        <v/>
      </c>
      <c r="AP79" s="10" t="str">
        <f t="shared" si="35"/>
        <v/>
      </c>
      <c r="AQ79" s="10" t="str">
        <f t="shared" si="36"/>
        <v>PS_MASCULINA.put(6,44);</v>
      </c>
      <c r="AR79" s="10" t="str">
        <f t="shared" si="37"/>
        <v/>
      </c>
      <c r="AS79" s="10" t="str">
        <f t="shared" si="38"/>
        <v/>
      </c>
      <c r="AT79" s="10" t="str">
        <f t="shared" si="39"/>
        <v>SI3_MASCULINA.put(3,44);</v>
      </c>
      <c r="AU79" s="10" t="str">
        <f t="shared" si="40"/>
        <v/>
      </c>
      <c r="AV79" s="10" t="str">
        <f t="shared" si="41"/>
        <v/>
      </c>
      <c r="AW79" s="10" t="str">
        <f t="shared" si="42"/>
        <v/>
      </c>
      <c r="AX79" s="10" t="str">
        <f t="shared" si="43"/>
        <v/>
      </c>
    </row>
    <row r="80" spans="1:50" x14ac:dyDescent="0.2">
      <c r="A80" s="10">
        <v>43</v>
      </c>
      <c r="B80" s="107">
        <v>5</v>
      </c>
      <c r="C80" s="19">
        <v>12</v>
      </c>
      <c r="D80" s="19"/>
      <c r="E80" s="19"/>
      <c r="F80" s="19"/>
      <c r="G80" s="19"/>
      <c r="H80" s="19">
        <v>1</v>
      </c>
      <c r="I80" s="19"/>
      <c r="J80" s="19"/>
      <c r="K80" s="19"/>
      <c r="L80" s="19">
        <v>7</v>
      </c>
      <c r="M80" s="19"/>
      <c r="N80" s="19">
        <v>24</v>
      </c>
      <c r="O80" s="19">
        <v>4</v>
      </c>
      <c r="P80" s="102">
        <v>5</v>
      </c>
      <c r="Q80" s="19"/>
      <c r="R80" s="19"/>
      <c r="S80" s="19"/>
      <c r="T80" s="124"/>
      <c r="U80" s="19"/>
      <c r="V80" s="19"/>
      <c r="W80" s="106"/>
      <c r="X80" s="127">
        <v>43</v>
      </c>
      <c r="AC80" s="10" t="str">
        <f t="shared" si="22"/>
        <v>A_MASCULINA.put(5,43);</v>
      </c>
      <c r="AD80" s="10" t="str">
        <f t="shared" si="23"/>
        <v>R_MASCULINA.put(12,43);</v>
      </c>
      <c r="AE80" s="10" t="str">
        <f t="shared" si="24"/>
        <v/>
      </c>
      <c r="AF80" s="10" t="str">
        <f t="shared" si="25"/>
        <v/>
      </c>
      <c r="AG80" s="10" t="str">
        <f t="shared" si="26"/>
        <v/>
      </c>
      <c r="AH80" s="10" t="str">
        <f t="shared" si="27"/>
        <v/>
      </c>
      <c r="AI80" s="10" t="str">
        <f t="shared" si="28"/>
        <v>MDS_MASCULINA.put(1,43);</v>
      </c>
      <c r="AJ80" s="10" t="str">
        <f t="shared" si="29"/>
        <v/>
      </c>
      <c r="AK80" s="10" t="str">
        <f t="shared" si="30"/>
        <v/>
      </c>
      <c r="AL80" s="10" t="str">
        <f t="shared" si="31"/>
        <v/>
      </c>
      <c r="AM80" s="10" t="str">
        <f t="shared" si="32"/>
        <v>MT_MASCULINA.put(7,43);</v>
      </c>
      <c r="AN80" s="10" t="str">
        <f t="shared" si="33"/>
        <v/>
      </c>
      <c r="AO80" s="10" t="str">
        <f t="shared" si="34"/>
        <v>GF_MASCULINA.put(24,43);</v>
      </c>
      <c r="AP80" s="10" t="str">
        <f t="shared" si="35"/>
        <v>PK_MASCULINA.put(4,43);</v>
      </c>
      <c r="AQ80" s="10" t="str">
        <f t="shared" si="36"/>
        <v>PS_MASCULINA.put(5,43);</v>
      </c>
      <c r="AR80" s="10" t="str">
        <f t="shared" si="37"/>
        <v/>
      </c>
      <c r="AS80" s="10" t="str">
        <f t="shared" si="38"/>
        <v/>
      </c>
      <c r="AT80" s="10" t="str">
        <f t="shared" si="39"/>
        <v/>
      </c>
      <c r="AU80" s="10" t="str">
        <f t="shared" si="40"/>
        <v/>
      </c>
      <c r="AV80" s="10" t="str">
        <f t="shared" si="41"/>
        <v/>
      </c>
      <c r="AW80" s="10" t="str">
        <f t="shared" si="42"/>
        <v/>
      </c>
      <c r="AX80" s="10" t="str">
        <f t="shared" si="43"/>
        <v/>
      </c>
    </row>
    <row r="81" spans="1:50" x14ac:dyDescent="0.2">
      <c r="A81" s="10">
        <v>42</v>
      </c>
      <c r="B81" s="105">
        <v>4</v>
      </c>
      <c r="C81" s="19"/>
      <c r="D81" s="19">
        <v>34</v>
      </c>
      <c r="E81" s="19"/>
      <c r="F81" s="19"/>
      <c r="G81" s="102"/>
      <c r="H81" s="19"/>
      <c r="I81" s="19"/>
      <c r="J81" s="19"/>
      <c r="K81" s="19">
        <v>17</v>
      </c>
      <c r="L81" s="19">
        <v>6</v>
      </c>
      <c r="M81" s="19">
        <v>34</v>
      </c>
      <c r="N81" s="19"/>
      <c r="O81" s="19">
        <v>3</v>
      </c>
      <c r="P81" s="19">
        <v>4</v>
      </c>
      <c r="Q81" s="19">
        <v>2</v>
      </c>
      <c r="R81" s="19"/>
      <c r="S81" s="19"/>
      <c r="T81" s="125">
        <v>0</v>
      </c>
      <c r="U81" s="102"/>
      <c r="V81" s="19">
        <v>3</v>
      </c>
      <c r="W81" s="106"/>
      <c r="X81" s="127">
        <v>42</v>
      </c>
      <c r="AC81" s="10" t="str">
        <f t="shared" si="22"/>
        <v>A_MASCULINA.put(4,42);</v>
      </c>
      <c r="AD81" s="10" t="str">
        <f t="shared" si="23"/>
        <v/>
      </c>
      <c r="AE81" s="10" t="str">
        <f t="shared" si="24"/>
        <v>Es_MASCULINA.put(34,42);</v>
      </c>
      <c r="AF81" s="10" t="str">
        <f t="shared" si="25"/>
        <v/>
      </c>
      <c r="AG81" s="10" t="str">
        <f t="shared" si="26"/>
        <v/>
      </c>
      <c r="AH81" s="10" t="str">
        <f t="shared" si="27"/>
        <v/>
      </c>
      <c r="AI81" s="10" t="str">
        <f t="shared" si="28"/>
        <v/>
      </c>
      <c r="AJ81" s="10" t="str">
        <f t="shared" si="29"/>
        <v/>
      </c>
      <c r="AK81" s="10" t="str">
        <f t="shared" si="30"/>
        <v/>
      </c>
      <c r="AL81" s="10" t="str">
        <f t="shared" si="31"/>
        <v>RE_MASCULINA.put(17,42);</v>
      </c>
      <c r="AM81" s="10" t="str">
        <f t="shared" si="32"/>
        <v>MT_MASCULINA.put(6,42);</v>
      </c>
      <c r="AN81" s="10" t="str">
        <f t="shared" si="33"/>
        <v>GM_MASCULINA.put(34,42);</v>
      </c>
      <c r="AO81" s="10" t="str">
        <f t="shared" si="34"/>
        <v/>
      </c>
      <c r="AP81" s="10" t="str">
        <f t="shared" si="35"/>
        <v>PK_MASCULINA.put(3,42);</v>
      </c>
      <c r="AQ81" s="10" t="str">
        <f t="shared" si="36"/>
        <v>PS_MASCULINA.put(4,42);</v>
      </c>
      <c r="AR81" s="10" t="str">
        <f t="shared" si="37"/>
        <v>SI1_MASCULINA.put(2,42);</v>
      </c>
      <c r="AS81" s="10" t="str">
        <f t="shared" si="38"/>
        <v/>
      </c>
      <c r="AT81" s="10" t="str">
        <f t="shared" si="39"/>
        <v/>
      </c>
      <c r="AU81" s="10" t="str">
        <f t="shared" si="40"/>
        <v>FB_MASCULINA.put(0,42);</v>
      </c>
      <c r="AV81" s="10" t="str">
        <f t="shared" si="41"/>
        <v/>
      </c>
      <c r="AW81" s="10" t="str">
        <f t="shared" si="42"/>
        <v>VRIN_MASCULINA.put(3,42);</v>
      </c>
      <c r="AX81" s="10" t="str">
        <f t="shared" si="43"/>
        <v/>
      </c>
    </row>
    <row r="82" spans="1:50" x14ac:dyDescent="0.2">
      <c r="A82" s="10">
        <v>41</v>
      </c>
      <c r="B82" s="105"/>
      <c r="C82" s="19">
        <v>11</v>
      </c>
      <c r="D82" s="102"/>
      <c r="E82" s="19">
        <v>17</v>
      </c>
      <c r="F82" s="19">
        <v>1</v>
      </c>
      <c r="G82" s="102">
        <v>20</v>
      </c>
      <c r="H82" s="19"/>
      <c r="I82" s="102">
        <v>10</v>
      </c>
      <c r="J82" s="19">
        <v>14</v>
      </c>
      <c r="K82" s="19"/>
      <c r="L82" s="19"/>
      <c r="M82" s="19"/>
      <c r="N82" s="19">
        <v>23</v>
      </c>
      <c r="O82" s="19"/>
      <c r="P82" s="19">
        <v>3</v>
      </c>
      <c r="Q82" s="19"/>
      <c r="R82" s="19">
        <v>1</v>
      </c>
      <c r="S82" s="19">
        <v>2</v>
      </c>
      <c r="T82" s="124"/>
      <c r="U82" s="102">
        <v>0</v>
      </c>
      <c r="V82" s="19"/>
      <c r="W82" s="106"/>
      <c r="X82" s="127">
        <v>41</v>
      </c>
      <c r="AC82" s="10" t="str">
        <f t="shared" si="22"/>
        <v/>
      </c>
      <c r="AD82" s="10" t="str">
        <f t="shared" si="23"/>
        <v>R_MASCULINA.put(11,41);</v>
      </c>
      <c r="AE82" s="10" t="str">
        <f t="shared" si="24"/>
        <v/>
      </c>
      <c r="AF82" s="10" t="str">
        <f t="shared" si="25"/>
        <v>Mac-R_MASCULINA.put(17,41);</v>
      </c>
      <c r="AG82" s="10" t="str">
        <f t="shared" si="26"/>
        <v>AAS_MASCULINA.put(1,41);</v>
      </c>
      <c r="AH82" s="10" t="str">
        <f t="shared" si="27"/>
        <v>APS_MASCULINA.put(20,41);</v>
      </c>
      <c r="AI82" s="10" t="str">
        <f t="shared" si="28"/>
        <v/>
      </c>
      <c r="AJ82" s="10" t="str">
        <f t="shared" si="29"/>
        <v>O-H_MASCULINA.put(10,41);</v>
      </c>
      <c r="AK82" s="10" t="str">
        <f t="shared" si="30"/>
        <v>DO_MASCULINA.put(14,41);</v>
      </c>
      <c r="AL82" s="10" t="str">
        <f t="shared" si="31"/>
        <v/>
      </c>
      <c r="AM82" s="10" t="str">
        <f t="shared" si="32"/>
        <v/>
      </c>
      <c r="AN82" s="10" t="str">
        <f t="shared" si="33"/>
        <v/>
      </c>
      <c r="AO82" s="10" t="str">
        <f t="shared" si="34"/>
        <v>GF_MASCULINA.put(23,41);</v>
      </c>
      <c r="AP82" s="10" t="str">
        <f t="shared" si="35"/>
        <v/>
      </c>
      <c r="AQ82" s="10" t="str">
        <f t="shared" si="36"/>
        <v>PS_MASCULINA.put(3,41);</v>
      </c>
      <c r="AR82" s="10" t="str">
        <f t="shared" si="37"/>
        <v/>
      </c>
      <c r="AS82" s="10" t="str">
        <f t="shared" si="38"/>
        <v>SI2_MASCULINA.put(1,41);</v>
      </c>
      <c r="AT82" s="10" t="str">
        <f t="shared" si="39"/>
        <v>SI3_MASCULINA.put(2,41);</v>
      </c>
      <c r="AU82" s="10" t="str">
        <f t="shared" si="40"/>
        <v/>
      </c>
      <c r="AV82" s="10" t="str">
        <f t="shared" si="41"/>
        <v>F(P)_MASCULINA.put(0,41);</v>
      </c>
      <c r="AW82" s="10" t="str">
        <f t="shared" si="42"/>
        <v/>
      </c>
      <c r="AX82" s="10" t="str">
        <f t="shared" si="43"/>
        <v/>
      </c>
    </row>
    <row r="83" spans="1:50" x14ac:dyDescent="0.2">
      <c r="A83" s="10">
        <v>40</v>
      </c>
      <c r="B83" s="105">
        <v>3</v>
      </c>
      <c r="C83" s="19"/>
      <c r="D83" s="19">
        <v>33</v>
      </c>
      <c r="E83" s="102"/>
      <c r="F83" s="19"/>
      <c r="G83" s="19"/>
      <c r="H83" s="19"/>
      <c r="I83" s="19"/>
      <c r="J83" s="19"/>
      <c r="K83" s="19"/>
      <c r="L83" s="102">
        <v>5</v>
      </c>
      <c r="M83" s="19">
        <v>33</v>
      </c>
      <c r="N83" s="19"/>
      <c r="O83" s="19">
        <v>2</v>
      </c>
      <c r="P83" s="19"/>
      <c r="Q83" s="19"/>
      <c r="R83" s="19"/>
      <c r="S83" s="19"/>
      <c r="T83" s="124"/>
      <c r="U83" s="19"/>
      <c r="V83" s="19"/>
      <c r="W83" s="106"/>
      <c r="X83" s="127">
        <v>40</v>
      </c>
      <c r="AC83" s="10" t="str">
        <f t="shared" si="22"/>
        <v>A_MASCULINA.put(3,40);</v>
      </c>
      <c r="AD83" s="10" t="str">
        <f t="shared" si="23"/>
        <v/>
      </c>
      <c r="AE83" s="10" t="str">
        <f t="shared" si="24"/>
        <v>Es_MASCULINA.put(33,40);</v>
      </c>
      <c r="AF83" s="10" t="str">
        <f t="shared" si="25"/>
        <v/>
      </c>
      <c r="AG83" s="10" t="str">
        <f t="shared" si="26"/>
        <v/>
      </c>
      <c r="AH83" s="10" t="str">
        <f t="shared" si="27"/>
        <v/>
      </c>
      <c r="AI83" s="10" t="str">
        <f t="shared" si="28"/>
        <v/>
      </c>
      <c r="AJ83" s="10" t="str">
        <f t="shared" si="29"/>
        <v/>
      </c>
      <c r="AK83" s="10" t="str">
        <f t="shared" si="30"/>
        <v/>
      </c>
      <c r="AL83" s="10" t="str">
        <f t="shared" si="31"/>
        <v/>
      </c>
      <c r="AM83" s="10" t="str">
        <f t="shared" si="32"/>
        <v>MT_MASCULINA.put(5,40);</v>
      </c>
      <c r="AN83" s="10" t="str">
        <f t="shared" si="33"/>
        <v>GM_MASCULINA.put(33,40);</v>
      </c>
      <c r="AO83" s="10" t="str">
        <f t="shared" si="34"/>
        <v/>
      </c>
      <c r="AP83" s="10" t="str">
        <f t="shared" si="35"/>
        <v>PK_MASCULINA.put(2,40);</v>
      </c>
      <c r="AQ83" s="10" t="str">
        <f t="shared" si="36"/>
        <v/>
      </c>
      <c r="AR83" s="10" t="str">
        <f t="shared" si="37"/>
        <v/>
      </c>
      <c r="AS83" s="10" t="str">
        <f t="shared" si="38"/>
        <v/>
      </c>
      <c r="AT83" s="10" t="str">
        <f t="shared" si="39"/>
        <v/>
      </c>
      <c r="AU83" s="10" t="str">
        <f t="shared" si="40"/>
        <v/>
      </c>
      <c r="AV83" s="10" t="str">
        <f t="shared" si="41"/>
        <v/>
      </c>
      <c r="AW83" s="10" t="str">
        <f t="shared" si="42"/>
        <v/>
      </c>
      <c r="AX83" s="10" t="str">
        <f t="shared" si="43"/>
        <v/>
      </c>
    </row>
    <row r="84" spans="1:50" x14ac:dyDescent="0.2">
      <c r="A84" s="10">
        <v>39</v>
      </c>
      <c r="B84" s="105">
        <v>2</v>
      </c>
      <c r="C84" s="102">
        <v>10</v>
      </c>
      <c r="D84" s="19"/>
      <c r="E84" s="19">
        <v>16</v>
      </c>
      <c r="F84" s="102"/>
      <c r="G84" s="19"/>
      <c r="H84" s="19"/>
      <c r="I84" s="19"/>
      <c r="J84" s="19"/>
      <c r="K84" s="19">
        <v>16</v>
      </c>
      <c r="L84" s="19">
        <v>4</v>
      </c>
      <c r="M84" s="19"/>
      <c r="N84" s="19">
        <v>22</v>
      </c>
      <c r="O84" s="19"/>
      <c r="P84" s="19">
        <v>2</v>
      </c>
      <c r="Q84" s="19">
        <v>1</v>
      </c>
      <c r="R84" s="19"/>
      <c r="S84" s="19"/>
      <c r="T84" s="124"/>
      <c r="U84" s="19"/>
      <c r="V84" s="19"/>
      <c r="W84" s="106"/>
      <c r="X84" s="127">
        <v>39</v>
      </c>
      <c r="AC84" s="10" t="str">
        <f t="shared" si="22"/>
        <v>A_MASCULINA.put(2,39);</v>
      </c>
      <c r="AD84" s="10" t="str">
        <f t="shared" si="23"/>
        <v>R_MASCULINA.put(10,39);</v>
      </c>
      <c r="AE84" s="10" t="str">
        <f t="shared" si="24"/>
        <v/>
      </c>
      <c r="AF84" s="10" t="str">
        <f t="shared" si="25"/>
        <v>Mac-R_MASCULINA.put(16,39);</v>
      </c>
      <c r="AG84" s="10" t="str">
        <f t="shared" si="26"/>
        <v/>
      </c>
      <c r="AH84" s="10" t="str">
        <f t="shared" si="27"/>
        <v/>
      </c>
      <c r="AI84" s="10" t="str">
        <f t="shared" si="28"/>
        <v/>
      </c>
      <c r="AJ84" s="10" t="str">
        <f t="shared" si="29"/>
        <v/>
      </c>
      <c r="AK84" s="10" t="str">
        <f t="shared" si="30"/>
        <v/>
      </c>
      <c r="AL84" s="10" t="str">
        <f t="shared" si="31"/>
        <v>RE_MASCULINA.put(16,39);</v>
      </c>
      <c r="AM84" s="10" t="str">
        <f t="shared" si="32"/>
        <v>MT_MASCULINA.put(4,39);</v>
      </c>
      <c r="AN84" s="10" t="str">
        <f t="shared" si="33"/>
        <v/>
      </c>
      <c r="AO84" s="10" t="str">
        <f t="shared" si="34"/>
        <v>GF_MASCULINA.put(22,39);</v>
      </c>
      <c r="AP84" s="10" t="str">
        <f t="shared" si="35"/>
        <v/>
      </c>
      <c r="AQ84" s="10" t="str">
        <f t="shared" si="36"/>
        <v>PS_MASCULINA.put(2,39);</v>
      </c>
      <c r="AR84" s="10" t="str">
        <f t="shared" si="37"/>
        <v>SI1_MASCULINA.put(1,39);</v>
      </c>
      <c r="AS84" s="10" t="str">
        <f t="shared" si="38"/>
        <v/>
      </c>
      <c r="AT84" s="10" t="str">
        <f t="shared" si="39"/>
        <v/>
      </c>
      <c r="AU84" s="10" t="str">
        <f t="shared" si="40"/>
        <v/>
      </c>
      <c r="AV84" s="10" t="str">
        <f t="shared" si="41"/>
        <v/>
      </c>
      <c r="AW84" s="10" t="str">
        <f t="shared" si="42"/>
        <v/>
      </c>
      <c r="AX84" s="10" t="str">
        <f t="shared" si="43"/>
        <v/>
      </c>
    </row>
    <row r="85" spans="1:50" x14ac:dyDescent="0.2">
      <c r="A85" s="10">
        <v>38</v>
      </c>
      <c r="B85" s="105"/>
      <c r="C85" s="19"/>
      <c r="D85" s="19">
        <v>32</v>
      </c>
      <c r="E85" s="19"/>
      <c r="F85" s="19"/>
      <c r="G85" s="19">
        <v>19</v>
      </c>
      <c r="H85" s="19"/>
      <c r="I85" s="19">
        <v>9</v>
      </c>
      <c r="J85" s="19">
        <v>13</v>
      </c>
      <c r="K85" s="19"/>
      <c r="L85" s="19"/>
      <c r="M85" s="19">
        <v>32</v>
      </c>
      <c r="N85" s="19"/>
      <c r="O85" s="19">
        <v>1</v>
      </c>
      <c r="P85" s="19">
        <v>1</v>
      </c>
      <c r="Q85" s="19"/>
      <c r="R85" s="19"/>
      <c r="S85" s="19">
        <v>1</v>
      </c>
      <c r="T85" s="124"/>
      <c r="U85" s="19"/>
      <c r="V85" s="19">
        <v>2</v>
      </c>
      <c r="W85" s="106"/>
      <c r="X85" s="127">
        <v>38</v>
      </c>
      <c r="AC85" s="10" t="str">
        <f t="shared" si="22"/>
        <v/>
      </c>
      <c r="AD85" s="10" t="str">
        <f t="shared" si="23"/>
        <v/>
      </c>
      <c r="AE85" s="10" t="str">
        <f t="shared" si="24"/>
        <v>Es_MASCULINA.put(32,38);</v>
      </c>
      <c r="AF85" s="10" t="str">
        <f t="shared" si="25"/>
        <v/>
      </c>
      <c r="AG85" s="10" t="str">
        <f t="shared" si="26"/>
        <v/>
      </c>
      <c r="AH85" s="10" t="str">
        <f t="shared" si="27"/>
        <v>APS_MASCULINA.put(19,38);</v>
      </c>
      <c r="AI85" s="10" t="str">
        <f t="shared" si="28"/>
        <v/>
      </c>
      <c r="AJ85" s="10" t="str">
        <f t="shared" si="29"/>
        <v>O-H_MASCULINA.put(9,38);</v>
      </c>
      <c r="AK85" s="10" t="str">
        <f t="shared" si="30"/>
        <v>DO_MASCULINA.put(13,38);</v>
      </c>
      <c r="AL85" s="10" t="str">
        <f t="shared" si="31"/>
        <v/>
      </c>
      <c r="AM85" s="10" t="str">
        <f t="shared" si="32"/>
        <v/>
      </c>
      <c r="AN85" s="10" t="str">
        <f t="shared" si="33"/>
        <v>GM_MASCULINA.put(32,38);</v>
      </c>
      <c r="AO85" s="10" t="str">
        <f t="shared" si="34"/>
        <v/>
      </c>
      <c r="AP85" s="10" t="str">
        <f t="shared" si="35"/>
        <v>PK_MASCULINA.put(1,38);</v>
      </c>
      <c r="AQ85" s="10" t="str">
        <f t="shared" si="36"/>
        <v>PS_MASCULINA.put(1,38);</v>
      </c>
      <c r="AR85" s="10" t="str">
        <f t="shared" si="37"/>
        <v/>
      </c>
      <c r="AS85" s="10" t="str">
        <f t="shared" si="38"/>
        <v/>
      </c>
      <c r="AT85" s="10" t="str">
        <f t="shared" si="39"/>
        <v>SI3_MASCULINA.put(1,38);</v>
      </c>
      <c r="AU85" s="10" t="str">
        <f t="shared" si="40"/>
        <v/>
      </c>
      <c r="AV85" s="10" t="str">
        <f t="shared" si="41"/>
        <v/>
      </c>
      <c r="AW85" s="10" t="str">
        <f t="shared" si="42"/>
        <v>VRIN_MASCULINA.put(2,38);</v>
      </c>
      <c r="AX85" s="10" t="str">
        <f t="shared" si="43"/>
        <v/>
      </c>
    </row>
    <row r="86" spans="1:50" x14ac:dyDescent="0.2">
      <c r="A86" s="10">
        <v>37</v>
      </c>
      <c r="B86" s="105">
        <v>1</v>
      </c>
      <c r="C86" s="19"/>
      <c r="D86" s="19"/>
      <c r="E86" s="102">
        <v>15</v>
      </c>
      <c r="F86" s="19"/>
      <c r="G86" s="19"/>
      <c r="H86" s="102"/>
      <c r="I86" s="102"/>
      <c r="J86" s="19"/>
      <c r="K86" s="102">
        <v>15</v>
      </c>
      <c r="L86" s="19">
        <v>3</v>
      </c>
      <c r="M86" s="19"/>
      <c r="N86" s="19">
        <v>21</v>
      </c>
      <c r="O86" s="102">
        <v>0</v>
      </c>
      <c r="P86" s="102">
        <v>0</v>
      </c>
      <c r="Q86" s="19"/>
      <c r="R86" s="19"/>
      <c r="S86" s="19"/>
      <c r="T86" s="124"/>
      <c r="U86" s="19"/>
      <c r="V86" s="19"/>
      <c r="W86" s="106"/>
      <c r="X86" s="127">
        <v>37</v>
      </c>
      <c r="AC86" s="10" t="str">
        <f t="shared" si="22"/>
        <v>A_MASCULINA.put(1,37);</v>
      </c>
      <c r="AD86" s="10" t="str">
        <f t="shared" si="23"/>
        <v/>
      </c>
      <c r="AE86" s="10" t="str">
        <f t="shared" si="24"/>
        <v/>
      </c>
      <c r="AF86" s="10" t="str">
        <f t="shared" si="25"/>
        <v>Mac-R_MASCULINA.put(15,37);</v>
      </c>
      <c r="AG86" s="10" t="str">
        <f t="shared" si="26"/>
        <v/>
      </c>
      <c r="AH86" s="10" t="str">
        <f t="shared" si="27"/>
        <v/>
      </c>
      <c r="AI86" s="10" t="str">
        <f t="shared" si="28"/>
        <v/>
      </c>
      <c r="AJ86" s="10" t="str">
        <f t="shared" si="29"/>
        <v/>
      </c>
      <c r="AK86" s="10" t="str">
        <f t="shared" si="30"/>
        <v/>
      </c>
      <c r="AL86" s="10" t="str">
        <f t="shared" si="31"/>
        <v>RE_MASCULINA.put(15,37);</v>
      </c>
      <c r="AM86" s="10" t="str">
        <f t="shared" si="32"/>
        <v>MT_MASCULINA.put(3,37);</v>
      </c>
      <c r="AN86" s="10" t="str">
        <f t="shared" si="33"/>
        <v/>
      </c>
      <c r="AO86" s="10" t="str">
        <f t="shared" si="34"/>
        <v>GF_MASCULINA.put(21,37);</v>
      </c>
      <c r="AP86" s="10" t="str">
        <f t="shared" si="35"/>
        <v>PK_MASCULINA.put(0,37);</v>
      </c>
      <c r="AQ86" s="10" t="str">
        <f t="shared" si="36"/>
        <v>PS_MASCULINA.put(0,37);</v>
      </c>
      <c r="AR86" s="10" t="str">
        <f t="shared" si="37"/>
        <v/>
      </c>
      <c r="AS86" s="10" t="str">
        <f t="shared" si="38"/>
        <v/>
      </c>
      <c r="AT86" s="10" t="str">
        <f t="shared" si="39"/>
        <v/>
      </c>
      <c r="AU86" s="10" t="str">
        <f t="shared" si="40"/>
        <v/>
      </c>
      <c r="AV86" s="10" t="str">
        <f t="shared" si="41"/>
        <v/>
      </c>
      <c r="AW86" s="10" t="str">
        <f t="shared" si="42"/>
        <v/>
      </c>
      <c r="AX86" s="10" t="str">
        <f t="shared" si="43"/>
        <v/>
      </c>
    </row>
    <row r="87" spans="1:50" x14ac:dyDescent="0.2">
      <c r="A87" s="10">
        <v>36</v>
      </c>
      <c r="B87" s="107">
        <v>0</v>
      </c>
      <c r="C87" s="19">
        <v>9</v>
      </c>
      <c r="D87" s="19">
        <v>31</v>
      </c>
      <c r="E87" s="19"/>
      <c r="F87" s="102">
        <v>0</v>
      </c>
      <c r="G87" s="19"/>
      <c r="H87" s="102">
        <v>0</v>
      </c>
      <c r="I87" s="19"/>
      <c r="J87" s="19"/>
      <c r="K87" s="19"/>
      <c r="L87" s="19">
        <v>2</v>
      </c>
      <c r="M87" s="19">
        <v>31</v>
      </c>
      <c r="N87" s="19"/>
      <c r="O87" s="19"/>
      <c r="P87" s="19"/>
      <c r="Q87" s="19"/>
      <c r="R87" s="19"/>
      <c r="S87" s="19"/>
      <c r="T87" s="124"/>
      <c r="U87" s="19"/>
      <c r="V87" s="19"/>
      <c r="W87" s="106"/>
      <c r="X87" s="127">
        <v>36</v>
      </c>
      <c r="AC87" s="10" t="str">
        <f t="shared" si="22"/>
        <v>A_MASCULINA.put(0,36);</v>
      </c>
      <c r="AD87" s="10" t="str">
        <f t="shared" si="23"/>
        <v>R_MASCULINA.put(9,36);</v>
      </c>
      <c r="AE87" s="10" t="str">
        <f t="shared" si="24"/>
        <v>Es_MASCULINA.put(31,36);</v>
      </c>
      <c r="AF87" s="10" t="str">
        <f t="shared" si="25"/>
        <v/>
      </c>
      <c r="AG87" s="10" t="str">
        <f t="shared" si="26"/>
        <v>AAS_MASCULINA.put(0,36);</v>
      </c>
      <c r="AH87" s="10" t="str">
        <f t="shared" si="27"/>
        <v/>
      </c>
      <c r="AI87" s="10" t="str">
        <f t="shared" si="28"/>
        <v>MDS_MASCULINA.put(0,36);</v>
      </c>
      <c r="AJ87" s="10" t="str">
        <f t="shared" si="29"/>
        <v/>
      </c>
      <c r="AK87" s="10" t="str">
        <f t="shared" si="30"/>
        <v/>
      </c>
      <c r="AL87" s="10" t="str">
        <f t="shared" si="31"/>
        <v/>
      </c>
      <c r="AM87" s="10" t="str">
        <f t="shared" si="32"/>
        <v>MT_MASCULINA.put(2,36);</v>
      </c>
      <c r="AN87" s="10" t="str">
        <f t="shared" si="33"/>
        <v>GM_MASCULINA.put(31,36);</v>
      </c>
      <c r="AO87" s="10" t="str">
        <f t="shared" si="34"/>
        <v/>
      </c>
      <c r="AP87" s="10" t="str">
        <f t="shared" si="35"/>
        <v/>
      </c>
      <c r="AQ87" s="10" t="str">
        <f t="shared" si="36"/>
        <v/>
      </c>
      <c r="AR87" s="10" t="str">
        <f t="shared" si="37"/>
        <v/>
      </c>
      <c r="AS87" s="10" t="str">
        <f t="shared" si="38"/>
        <v/>
      </c>
      <c r="AT87" s="10" t="str">
        <f t="shared" si="39"/>
        <v/>
      </c>
      <c r="AU87" s="10" t="str">
        <f t="shared" si="40"/>
        <v/>
      </c>
      <c r="AV87" s="10" t="str">
        <f t="shared" si="41"/>
        <v/>
      </c>
      <c r="AW87" s="10" t="str">
        <f t="shared" si="42"/>
        <v/>
      </c>
      <c r="AX87" s="10" t="str">
        <f t="shared" si="43"/>
        <v/>
      </c>
    </row>
    <row r="88" spans="1:50" x14ac:dyDescent="0.2">
      <c r="A88" s="10">
        <v>35</v>
      </c>
      <c r="B88" s="107"/>
      <c r="C88" s="19"/>
      <c r="D88" s="19"/>
      <c r="E88" s="19"/>
      <c r="F88" s="19"/>
      <c r="G88" s="19">
        <v>18</v>
      </c>
      <c r="H88" s="19"/>
      <c r="I88" s="19">
        <v>8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24"/>
      <c r="U88" s="19"/>
      <c r="V88" s="19"/>
      <c r="W88" s="106"/>
      <c r="X88" s="127">
        <v>35</v>
      </c>
      <c r="AC88" s="10" t="str">
        <f t="shared" si="22"/>
        <v/>
      </c>
      <c r="AD88" s="10" t="str">
        <f t="shared" si="23"/>
        <v/>
      </c>
      <c r="AE88" s="10" t="str">
        <f t="shared" si="24"/>
        <v/>
      </c>
      <c r="AF88" s="10" t="str">
        <f t="shared" si="25"/>
        <v/>
      </c>
      <c r="AG88" s="10" t="str">
        <f t="shared" si="26"/>
        <v/>
      </c>
      <c r="AH88" s="10" t="str">
        <f t="shared" si="27"/>
        <v>APS_MASCULINA.put(18,35);</v>
      </c>
      <c r="AI88" s="10" t="str">
        <f t="shared" si="28"/>
        <v/>
      </c>
      <c r="AJ88" s="10" t="str">
        <f t="shared" si="29"/>
        <v>O-H_MASCULINA.put(8,35);</v>
      </c>
      <c r="AK88" s="10" t="str">
        <f t="shared" si="30"/>
        <v/>
      </c>
      <c r="AL88" s="10" t="str">
        <f t="shared" si="31"/>
        <v/>
      </c>
      <c r="AM88" s="10" t="str">
        <f t="shared" si="32"/>
        <v/>
      </c>
      <c r="AN88" s="10" t="str">
        <f t="shared" si="33"/>
        <v/>
      </c>
      <c r="AO88" s="10" t="str">
        <f t="shared" si="34"/>
        <v/>
      </c>
      <c r="AP88" s="10" t="str">
        <f t="shared" si="35"/>
        <v/>
      </c>
      <c r="AQ88" s="10" t="str">
        <f t="shared" si="36"/>
        <v/>
      </c>
      <c r="AR88" s="10" t="str">
        <f t="shared" si="37"/>
        <v/>
      </c>
      <c r="AS88" s="10" t="str">
        <f t="shared" si="38"/>
        <v/>
      </c>
      <c r="AT88" s="10" t="str">
        <f t="shared" si="39"/>
        <v/>
      </c>
      <c r="AU88" s="10" t="str">
        <f t="shared" si="40"/>
        <v/>
      </c>
      <c r="AV88" s="10" t="str">
        <f t="shared" si="41"/>
        <v/>
      </c>
      <c r="AW88" s="10" t="str">
        <f t="shared" si="42"/>
        <v/>
      </c>
      <c r="AX88" s="10" t="str">
        <f t="shared" si="43"/>
        <v/>
      </c>
    </row>
    <row r="89" spans="1:50" x14ac:dyDescent="0.2">
      <c r="A89" s="10">
        <v>34</v>
      </c>
      <c r="B89" s="105"/>
      <c r="C89" s="19">
        <v>8</v>
      </c>
      <c r="D89" s="102">
        <v>30</v>
      </c>
      <c r="E89" s="19">
        <v>14</v>
      </c>
      <c r="F89" s="19"/>
      <c r="G89" s="19"/>
      <c r="H89" s="19"/>
      <c r="I89" s="19"/>
      <c r="J89" s="19">
        <v>12</v>
      </c>
      <c r="K89" s="19">
        <v>14</v>
      </c>
      <c r="L89" s="19">
        <v>1</v>
      </c>
      <c r="M89" s="102">
        <v>30</v>
      </c>
      <c r="N89" s="102">
        <v>20</v>
      </c>
      <c r="O89" s="19"/>
      <c r="P89" s="19"/>
      <c r="Q89" s="19"/>
      <c r="R89" s="19"/>
      <c r="S89" s="19"/>
      <c r="T89" s="124"/>
      <c r="U89" s="19"/>
      <c r="V89" s="19">
        <v>1</v>
      </c>
      <c r="W89" s="106"/>
      <c r="X89" s="127">
        <v>34</v>
      </c>
      <c r="AC89" s="10" t="str">
        <f t="shared" si="22"/>
        <v/>
      </c>
      <c r="AD89" s="10" t="str">
        <f t="shared" si="23"/>
        <v>R_MASCULINA.put(8,34);</v>
      </c>
      <c r="AE89" s="10" t="str">
        <f t="shared" si="24"/>
        <v>Es_MASCULINA.put(30,34);</v>
      </c>
      <c r="AF89" s="10" t="str">
        <f t="shared" si="25"/>
        <v>Mac-R_MASCULINA.put(14,34);</v>
      </c>
      <c r="AG89" s="10" t="str">
        <f t="shared" si="26"/>
        <v/>
      </c>
      <c r="AH89" s="10" t="str">
        <f t="shared" si="27"/>
        <v/>
      </c>
      <c r="AI89" s="10" t="str">
        <f t="shared" si="28"/>
        <v/>
      </c>
      <c r="AJ89" s="10" t="str">
        <f t="shared" si="29"/>
        <v/>
      </c>
      <c r="AK89" s="10" t="str">
        <f t="shared" si="30"/>
        <v>DO_MASCULINA.put(12,34);</v>
      </c>
      <c r="AL89" s="10" t="str">
        <f t="shared" si="31"/>
        <v>RE_MASCULINA.put(14,34);</v>
      </c>
      <c r="AM89" s="10" t="str">
        <f t="shared" si="32"/>
        <v>MT_MASCULINA.put(1,34);</v>
      </c>
      <c r="AN89" s="10" t="str">
        <f t="shared" si="33"/>
        <v>GM_MASCULINA.put(30,34);</v>
      </c>
      <c r="AO89" s="10" t="str">
        <f t="shared" si="34"/>
        <v>GF_MASCULINA.put(20,34);</v>
      </c>
      <c r="AP89" s="10" t="str">
        <f t="shared" si="35"/>
        <v/>
      </c>
      <c r="AQ89" s="10" t="str">
        <f t="shared" si="36"/>
        <v/>
      </c>
      <c r="AR89" s="10" t="str">
        <f t="shared" si="37"/>
        <v/>
      </c>
      <c r="AS89" s="10" t="str">
        <f t="shared" si="38"/>
        <v/>
      </c>
      <c r="AT89" s="10" t="str">
        <f t="shared" si="39"/>
        <v/>
      </c>
      <c r="AU89" s="10" t="str">
        <f t="shared" si="40"/>
        <v/>
      </c>
      <c r="AV89" s="10" t="str">
        <f t="shared" si="41"/>
        <v/>
      </c>
      <c r="AW89" s="10" t="str">
        <f t="shared" si="42"/>
        <v>VRIN_MASCULINA.put(1,34);</v>
      </c>
      <c r="AX89" s="10" t="str">
        <f t="shared" si="43"/>
        <v/>
      </c>
    </row>
    <row r="90" spans="1:50" x14ac:dyDescent="0.2">
      <c r="A90" s="10">
        <v>33</v>
      </c>
      <c r="B90" s="105"/>
      <c r="C90" s="102"/>
      <c r="D90" s="19"/>
      <c r="E90" s="19"/>
      <c r="F90" s="19"/>
      <c r="G90" s="19">
        <v>17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24"/>
      <c r="U90" s="19"/>
      <c r="V90" s="19"/>
      <c r="W90" s="106"/>
      <c r="X90" s="127">
        <v>33</v>
      </c>
      <c r="AC90" s="10" t="str">
        <f t="shared" si="22"/>
        <v/>
      </c>
      <c r="AD90" s="10" t="str">
        <f t="shared" si="23"/>
        <v/>
      </c>
      <c r="AE90" s="10" t="str">
        <f t="shared" si="24"/>
        <v/>
      </c>
      <c r="AF90" s="10" t="str">
        <f t="shared" si="25"/>
        <v/>
      </c>
      <c r="AG90" s="10" t="str">
        <f t="shared" si="26"/>
        <v/>
      </c>
      <c r="AH90" s="10" t="str">
        <f t="shared" si="27"/>
        <v>APS_MASCULINA.put(17,33);</v>
      </c>
      <c r="AI90" s="10" t="str">
        <f t="shared" si="28"/>
        <v/>
      </c>
      <c r="AJ90" s="10" t="str">
        <f t="shared" si="29"/>
        <v/>
      </c>
      <c r="AK90" s="10" t="str">
        <f t="shared" si="30"/>
        <v/>
      </c>
      <c r="AL90" s="10" t="str">
        <f t="shared" si="31"/>
        <v/>
      </c>
      <c r="AM90" s="10" t="str">
        <f t="shared" si="32"/>
        <v/>
      </c>
      <c r="AN90" s="10" t="str">
        <f t="shared" si="33"/>
        <v/>
      </c>
      <c r="AO90" s="10" t="str">
        <f t="shared" si="34"/>
        <v/>
      </c>
      <c r="AP90" s="10" t="str">
        <f t="shared" si="35"/>
        <v/>
      </c>
      <c r="AQ90" s="10" t="str">
        <f t="shared" si="36"/>
        <v/>
      </c>
      <c r="AR90" s="10" t="str">
        <f t="shared" si="37"/>
        <v/>
      </c>
      <c r="AS90" s="10" t="str">
        <f t="shared" si="38"/>
        <v/>
      </c>
      <c r="AT90" s="10" t="str">
        <f t="shared" si="39"/>
        <v/>
      </c>
      <c r="AU90" s="10" t="str">
        <f t="shared" si="40"/>
        <v/>
      </c>
      <c r="AV90" s="10" t="str">
        <f t="shared" si="41"/>
        <v/>
      </c>
      <c r="AW90" s="10" t="str">
        <f t="shared" si="42"/>
        <v/>
      </c>
      <c r="AX90" s="10" t="str">
        <f t="shared" si="43"/>
        <v/>
      </c>
    </row>
    <row r="91" spans="1:50" x14ac:dyDescent="0.2">
      <c r="A91" s="10">
        <v>32</v>
      </c>
      <c r="B91" s="105"/>
      <c r="C91" s="19">
        <v>7</v>
      </c>
      <c r="D91" s="19"/>
      <c r="E91" s="19">
        <v>13</v>
      </c>
      <c r="F91" s="19"/>
      <c r="G91" s="19"/>
      <c r="H91" s="19"/>
      <c r="I91" s="19"/>
      <c r="J91" s="19"/>
      <c r="K91" s="19">
        <v>13</v>
      </c>
      <c r="L91" s="102">
        <v>0</v>
      </c>
      <c r="M91" s="19"/>
      <c r="N91" s="19">
        <v>19</v>
      </c>
      <c r="O91" s="19"/>
      <c r="P91" s="19"/>
      <c r="Q91" s="19"/>
      <c r="R91" s="19"/>
      <c r="S91" s="19"/>
      <c r="T91" s="124"/>
      <c r="U91" s="19"/>
      <c r="V91" s="19"/>
      <c r="W91" s="106"/>
      <c r="X91" s="127">
        <v>32</v>
      </c>
      <c r="AC91" s="10" t="str">
        <f t="shared" si="22"/>
        <v/>
      </c>
      <c r="AD91" s="10" t="str">
        <f t="shared" si="23"/>
        <v>R_MASCULINA.put(7,32);</v>
      </c>
      <c r="AE91" s="10" t="str">
        <f t="shared" si="24"/>
        <v/>
      </c>
      <c r="AF91" s="10" t="str">
        <f t="shared" si="25"/>
        <v>Mac-R_MASCULINA.put(13,32);</v>
      </c>
      <c r="AG91" s="10" t="str">
        <f t="shared" si="26"/>
        <v/>
      </c>
      <c r="AH91" s="10" t="str">
        <f t="shared" si="27"/>
        <v/>
      </c>
      <c r="AI91" s="10" t="str">
        <f t="shared" si="28"/>
        <v/>
      </c>
      <c r="AJ91" s="10" t="str">
        <f t="shared" si="29"/>
        <v/>
      </c>
      <c r="AK91" s="10" t="str">
        <f t="shared" si="30"/>
        <v/>
      </c>
      <c r="AL91" s="10" t="str">
        <f t="shared" si="31"/>
        <v>RE_MASCULINA.put(13,32);</v>
      </c>
      <c r="AM91" s="10" t="str">
        <f t="shared" si="32"/>
        <v>MT_MASCULINA.put(0,32);</v>
      </c>
      <c r="AN91" s="10" t="str">
        <f t="shared" si="33"/>
        <v/>
      </c>
      <c r="AO91" s="10" t="str">
        <f t="shared" si="34"/>
        <v>GF_MASCULINA.put(19,32);</v>
      </c>
      <c r="AP91" s="10" t="str">
        <f t="shared" si="35"/>
        <v/>
      </c>
      <c r="AQ91" s="10" t="str">
        <f t="shared" si="36"/>
        <v/>
      </c>
      <c r="AR91" s="10" t="str">
        <f t="shared" si="37"/>
        <v/>
      </c>
      <c r="AS91" s="10" t="str">
        <f t="shared" si="38"/>
        <v/>
      </c>
      <c r="AT91" s="10" t="str">
        <f t="shared" si="39"/>
        <v/>
      </c>
      <c r="AU91" s="10" t="str">
        <f t="shared" si="40"/>
        <v/>
      </c>
      <c r="AV91" s="10" t="str">
        <f t="shared" si="41"/>
        <v/>
      </c>
      <c r="AW91" s="10" t="str">
        <f t="shared" si="42"/>
        <v/>
      </c>
      <c r="AX91" s="10" t="str">
        <f t="shared" si="43"/>
        <v/>
      </c>
    </row>
    <row r="92" spans="1:50" x14ac:dyDescent="0.2">
      <c r="A92" s="10">
        <v>31</v>
      </c>
      <c r="B92" s="105"/>
      <c r="C92" s="19"/>
      <c r="D92" s="19">
        <v>29</v>
      </c>
      <c r="E92" s="19"/>
      <c r="F92" s="19"/>
      <c r="G92" s="19"/>
      <c r="H92" s="19"/>
      <c r="I92" s="19">
        <v>7</v>
      </c>
      <c r="J92" s="19">
        <v>11</v>
      </c>
      <c r="K92" s="19"/>
      <c r="L92" s="19"/>
      <c r="M92" s="19">
        <v>29</v>
      </c>
      <c r="N92" s="19"/>
      <c r="O92" s="19"/>
      <c r="P92" s="19"/>
      <c r="Q92" s="19"/>
      <c r="R92" s="19"/>
      <c r="S92" s="19"/>
      <c r="T92" s="124"/>
      <c r="U92" s="19"/>
      <c r="V92" s="19"/>
      <c r="W92" s="106"/>
      <c r="X92" s="127">
        <v>31</v>
      </c>
      <c r="AC92" s="10" t="str">
        <f t="shared" si="22"/>
        <v/>
      </c>
      <c r="AD92" s="10" t="str">
        <f t="shared" si="23"/>
        <v/>
      </c>
      <c r="AE92" s="10" t="str">
        <f t="shared" si="24"/>
        <v>Es_MASCULINA.put(29,31);</v>
      </c>
      <c r="AF92" s="10" t="str">
        <f t="shared" si="25"/>
        <v/>
      </c>
      <c r="AG92" s="10" t="str">
        <f t="shared" si="26"/>
        <v/>
      </c>
      <c r="AH92" s="10" t="str">
        <f t="shared" si="27"/>
        <v/>
      </c>
      <c r="AI92" s="10" t="str">
        <f t="shared" si="28"/>
        <v/>
      </c>
      <c r="AJ92" s="10" t="str">
        <f t="shared" si="29"/>
        <v>O-H_MASCULINA.put(7,31);</v>
      </c>
      <c r="AK92" s="10" t="str">
        <f t="shared" si="30"/>
        <v>DO_MASCULINA.put(11,31);</v>
      </c>
      <c r="AL92" s="10" t="str">
        <f t="shared" si="31"/>
        <v/>
      </c>
      <c r="AM92" s="10" t="str">
        <f t="shared" si="32"/>
        <v/>
      </c>
      <c r="AN92" s="10" t="str">
        <f t="shared" si="33"/>
        <v>GM_MASCULINA.put(29,31);</v>
      </c>
      <c r="AO92" s="10" t="str">
        <f t="shared" si="34"/>
        <v/>
      </c>
      <c r="AP92" s="10" t="str">
        <f t="shared" si="35"/>
        <v/>
      </c>
      <c r="AQ92" s="10" t="str">
        <f t="shared" si="36"/>
        <v/>
      </c>
      <c r="AR92" s="10" t="str">
        <f t="shared" si="37"/>
        <v/>
      </c>
      <c r="AS92" s="10" t="str">
        <f t="shared" si="38"/>
        <v/>
      </c>
      <c r="AT92" s="10" t="str">
        <f t="shared" si="39"/>
        <v/>
      </c>
      <c r="AU92" s="10" t="str">
        <f t="shared" si="40"/>
        <v/>
      </c>
      <c r="AV92" s="10" t="str">
        <f t="shared" si="41"/>
        <v/>
      </c>
      <c r="AW92" s="10" t="str">
        <f t="shared" si="42"/>
        <v/>
      </c>
      <c r="AX92" s="10" t="str">
        <f t="shared" si="43"/>
        <v/>
      </c>
    </row>
    <row r="93" spans="1:50" ht="12.75" thickBot="1" x14ac:dyDescent="0.25">
      <c r="A93" s="10">
        <v>30</v>
      </c>
      <c r="B93" s="105"/>
      <c r="C93" s="19">
        <v>6</v>
      </c>
      <c r="D93" s="19">
        <v>28</v>
      </c>
      <c r="E93" s="19">
        <v>12</v>
      </c>
      <c r="F93" s="19"/>
      <c r="G93" s="19">
        <v>16</v>
      </c>
      <c r="H93" s="19"/>
      <c r="I93" s="19">
        <v>6</v>
      </c>
      <c r="J93" s="102">
        <v>10</v>
      </c>
      <c r="K93" s="19">
        <v>12</v>
      </c>
      <c r="L93" s="19"/>
      <c r="M93" s="19">
        <v>28</v>
      </c>
      <c r="N93" s="19">
        <v>18</v>
      </c>
      <c r="O93" s="19"/>
      <c r="P93" s="19"/>
      <c r="Q93" s="19"/>
      <c r="R93" s="19"/>
      <c r="S93" s="19"/>
      <c r="T93" s="124"/>
      <c r="U93" s="19"/>
      <c r="V93" s="102">
        <v>0</v>
      </c>
      <c r="W93" s="106"/>
      <c r="X93" s="127">
        <v>30</v>
      </c>
      <c r="AC93" s="10" t="str">
        <f>IF(B93="","",_xlfn.CONCAT(B$94,$B$103,B93,$C$103,$A93,$D$103))</f>
        <v/>
      </c>
      <c r="AD93" s="10" t="str">
        <f t="shared" si="23"/>
        <v>R_MASCULINA.put(6,30);</v>
      </c>
      <c r="AE93" s="10" t="str">
        <f t="shared" si="24"/>
        <v>Es_MASCULINA.put(28,30);</v>
      </c>
      <c r="AF93" s="10" t="str">
        <f t="shared" si="25"/>
        <v>Mac-R_MASCULINA.put(12,30);</v>
      </c>
      <c r="AG93" s="10" t="str">
        <f t="shared" si="26"/>
        <v/>
      </c>
      <c r="AH93" s="10" t="str">
        <f t="shared" si="27"/>
        <v>APS_MASCULINA.put(16,30);</v>
      </c>
      <c r="AI93" s="10" t="str">
        <f t="shared" si="28"/>
        <v/>
      </c>
      <c r="AJ93" s="10" t="str">
        <f t="shared" si="29"/>
        <v>O-H_MASCULINA.put(6,30);</v>
      </c>
      <c r="AK93" s="10" t="str">
        <f t="shared" si="30"/>
        <v>DO_MASCULINA.put(10,30);</v>
      </c>
      <c r="AL93" s="10" t="str">
        <f t="shared" si="31"/>
        <v>RE_MASCULINA.put(12,30);</v>
      </c>
      <c r="AM93" s="10" t="str">
        <f t="shared" si="32"/>
        <v/>
      </c>
      <c r="AN93" s="10" t="str">
        <f t="shared" si="33"/>
        <v>GM_MASCULINA.put(28,30);</v>
      </c>
      <c r="AO93" s="10" t="str">
        <f t="shared" si="34"/>
        <v>GF_MASCULINA.put(18,30);</v>
      </c>
      <c r="AP93" s="10" t="str">
        <f t="shared" si="35"/>
        <v/>
      </c>
      <c r="AQ93" s="10" t="str">
        <f t="shared" si="36"/>
        <v/>
      </c>
      <c r="AR93" s="10" t="str">
        <f t="shared" si="37"/>
        <v/>
      </c>
      <c r="AS93" s="10" t="str">
        <f t="shared" si="38"/>
        <v/>
      </c>
      <c r="AT93" s="10" t="str">
        <f t="shared" si="39"/>
        <v/>
      </c>
      <c r="AU93" s="10" t="str">
        <f t="shared" si="40"/>
        <v/>
      </c>
      <c r="AV93" s="10" t="str">
        <f t="shared" si="41"/>
        <v/>
      </c>
      <c r="AW93" s="10" t="str">
        <f t="shared" si="42"/>
        <v>VRIN_MASCULINA.put(0,30);</v>
      </c>
      <c r="AX93" s="10" t="str">
        <f t="shared" si="43"/>
        <v/>
      </c>
    </row>
    <row r="94" spans="1:50" s="100" customFormat="1" ht="15" customHeight="1" x14ac:dyDescent="0.2">
      <c r="A94" s="108" t="s">
        <v>141</v>
      </c>
      <c r="B94" s="109" t="s">
        <v>30</v>
      </c>
      <c r="C94" s="108" t="s">
        <v>38</v>
      </c>
      <c r="D94" s="108" t="s">
        <v>145</v>
      </c>
      <c r="E94" s="108" t="s">
        <v>146</v>
      </c>
      <c r="F94" s="108" t="s">
        <v>120</v>
      </c>
      <c r="G94" s="108" t="s">
        <v>119</v>
      </c>
      <c r="H94" s="108" t="s">
        <v>118</v>
      </c>
      <c r="I94" s="108" t="s">
        <v>63</v>
      </c>
      <c r="J94" s="108" t="s">
        <v>71</v>
      </c>
      <c r="K94" s="108" t="s">
        <v>77</v>
      </c>
      <c r="L94" s="108" t="s">
        <v>83</v>
      </c>
      <c r="M94" s="108" t="s">
        <v>88</v>
      </c>
      <c r="N94" s="108" t="s">
        <v>93</v>
      </c>
      <c r="O94" s="108" t="s">
        <v>98</v>
      </c>
      <c r="P94" s="108" t="s">
        <v>103</v>
      </c>
      <c r="Q94" s="108" t="s">
        <v>108</v>
      </c>
      <c r="R94" s="108" t="s">
        <v>113</v>
      </c>
      <c r="S94" s="108" t="s">
        <v>117</v>
      </c>
      <c r="T94" s="126" t="s">
        <v>147</v>
      </c>
      <c r="U94" s="108" t="s">
        <v>148</v>
      </c>
      <c r="V94" s="108" t="s">
        <v>11</v>
      </c>
      <c r="W94" s="110" t="s">
        <v>149</v>
      </c>
      <c r="X94" s="129" t="s">
        <v>141</v>
      </c>
    </row>
    <row r="103" spans="2:4" ht="12.75" x14ac:dyDescent="0.2">
      <c r="B103" t="s">
        <v>187</v>
      </c>
      <c r="C103" t="s">
        <v>185</v>
      </c>
      <c r="D103" t="s">
        <v>186</v>
      </c>
    </row>
  </sheetData>
  <mergeCells count="2">
    <mergeCell ref="T1:W1"/>
    <mergeCell ref="B1:S1"/>
  </mergeCells>
  <phoneticPr fontId="0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3"/>
  <sheetViews>
    <sheetView topLeftCell="A19" zoomScale="80" workbookViewId="0">
      <selection activeCell="W58" sqref="W58"/>
    </sheetView>
  </sheetViews>
  <sheetFormatPr baseColWidth="10" defaultColWidth="11.42578125" defaultRowHeight="12" x14ac:dyDescent="0.2"/>
  <cols>
    <col min="1" max="22" width="7.42578125" style="10" customWidth="1"/>
    <col min="23" max="23" width="10" style="101" customWidth="1"/>
    <col min="24" max="24" width="7.42578125" style="10" customWidth="1"/>
    <col min="25" max="25" width="7.7109375" style="10" customWidth="1"/>
    <col min="26" max="26" width="9.5703125" style="10" customWidth="1"/>
    <col min="27" max="27" width="7.7109375" style="10" customWidth="1"/>
    <col min="28" max="28" width="11.42578125" style="10"/>
    <col min="29" max="29" width="22.140625" style="10" bestFit="1" customWidth="1"/>
    <col min="30" max="31" width="23" style="10" bestFit="1" customWidth="1"/>
    <col min="32" max="32" width="27.42578125" style="10" bestFit="1" customWidth="1"/>
    <col min="33" max="33" width="25.140625" style="10" bestFit="1" customWidth="1"/>
    <col min="34" max="34" width="24.85546875" style="10" bestFit="1" customWidth="1"/>
    <col min="35" max="35" width="25" style="10" bestFit="1" customWidth="1"/>
    <col min="36" max="36" width="25.28515625" style="10" bestFit="1" customWidth="1"/>
    <col min="37" max="37" width="23.7109375" style="10" bestFit="1" customWidth="1"/>
    <col min="38" max="38" width="23.42578125" style="10" bestFit="1" customWidth="1"/>
    <col min="39" max="39" width="23.5703125" style="10" bestFit="1" customWidth="1"/>
    <col min="40" max="40" width="23.85546875" style="10" bestFit="1" customWidth="1"/>
    <col min="41" max="41" width="23.5703125" style="10" bestFit="1" customWidth="1"/>
    <col min="42" max="43" width="24.28515625" style="10" bestFit="1" customWidth="1"/>
    <col min="44" max="44" width="23" style="10" bestFit="1" customWidth="1"/>
    <col min="45" max="45" width="22.42578125" style="10" bestFit="1" customWidth="1"/>
    <col min="46" max="46" width="23.42578125" style="10" bestFit="1" customWidth="1"/>
    <col min="47" max="47" width="24.140625" style="10" bestFit="1" customWidth="1"/>
    <col min="48" max="48" width="24.85546875" style="10" bestFit="1" customWidth="1"/>
    <col min="49" max="49" width="25.85546875" style="10" bestFit="1" customWidth="1"/>
    <col min="50" max="50" width="30.140625" style="10" bestFit="1" customWidth="1"/>
    <col min="51" max="16384" width="11.42578125" style="10"/>
  </cols>
  <sheetData>
    <row r="1" spans="1:50" x14ac:dyDescent="0.2">
      <c r="A1" s="100" t="s">
        <v>142</v>
      </c>
      <c r="B1" s="198" t="s">
        <v>163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2"/>
      <c r="T1" s="198" t="s">
        <v>164</v>
      </c>
      <c r="U1" s="199"/>
      <c r="V1" s="199"/>
      <c r="W1" s="202"/>
      <c r="X1" s="139" t="s">
        <v>142</v>
      </c>
    </row>
    <row r="2" spans="1:50" s="100" customFormat="1" ht="12.75" thickBot="1" x14ac:dyDescent="0.25">
      <c r="A2" s="131" t="s">
        <v>141</v>
      </c>
      <c r="B2" s="133" t="s">
        <v>30</v>
      </c>
      <c r="C2" s="131" t="s">
        <v>38</v>
      </c>
      <c r="D2" s="131" t="s">
        <v>145</v>
      </c>
      <c r="E2" s="131" t="s">
        <v>146</v>
      </c>
      <c r="F2" s="131" t="s">
        <v>120</v>
      </c>
      <c r="G2" s="131" t="s">
        <v>119</v>
      </c>
      <c r="H2" s="131" t="s">
        <v>118</v>
      </c>
      <c r="I2" s="131" t="s">
        <v>63</v>
      </c>
      <c r="J2" s="131" t="s">
        <v>71</v>
      </c>
      <c r="K2" s="131" t="s">
        <v>77</v>
      </c>
      <c r="L2" s="131" t="s">
        <v>83</v>
      </c>
      <c r="M2" s="131" t="s">
        <v>88</v>
      </c>
      <c r="N2" s="131" t="s">
        <v>93</v>
      </c>
      <c r="O2" s="131" t="s">
        <v>98</v>
      </c>
      <c r="P2" s="131" t="s">
        <v>103</v>
      </c>
      <c r="Q2" s="131" t="s">
        <v>108</v>
      </c>
      <c r="R2" s="131" t="s">
        <v>113</v>
      </c>
      <c r="S2" s="134" t="s">
        <v>117</v>
      </c>
      <c r="T2" s="131" t="s">
        <v>147</v>
      </c>
      <c r="U2" s="131" t="s">
        <v>148</v>
      </c>
      <c r="V2" s="131" t="s">
        <v>11</v>
      </c>
      <c r="W2" s="132" t="s">
        <v>149</v>
      </c>
      <c r="X2" s="137" t="s">
        <v>141</v>
      </c>
    </row>
    <row r="3" spans="1:50" x14ac:dyDescent="0.2">
      <c r="A3" s="10">
        <v>120</v>
      </c>
      <c r="B3" s="124"/>
      <c r="C3" s="19"/>
      <c r="D3" s="19"/>
      <c r="E3" s="102">
        <v>45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35"/>
      <c r="T3" s="87">
        <v>20</v>
      </c>
      <c r="U3" s="142">
        <v>10</v>
      </c>
      <c r="V3" s="10">
        <v>23</v>
      </c>
      <c r="W3" s="143" t="s">
        <v>150</v>
      </c>
      <c r="X3" s="138">
        <v>120</v>
      </c>
      <c r="AC3" s="10" t="str">
        <f t="shared" ref="AC3:AC66" si="0">IF(B3="","",_xlfn.CONCAT(B$94,$B$103,B3,$C$103,$A3,$D$103))</f>
        <v/>
      </c>
      <c r="AD3" s="10" t="str">
        <f t="shared" ref="AD3:AD66" si="1">IF(C3="","",_xlfn.CONCAT(C$94,$B$103,C3,$C$103,$A3,$D$103))</f>
        <v/>
      </c>
      <c r="AE3" s="10" t="str">
        <f t="shared" ref="AE3:AE66" si="2">IF(D3="","",_xlfn.CONCAT(D$94,$B$103,D3,$C$103,$A3,$D$103))</f>
        <v/>
      </c>
      <c r="AF3" s="10" t="str">
        <f t="shared" ref="AF3:AF66" si="3">IF(E3="","",_xlfn.CONCAT(E$94,$B$103,E3,$C$103,$A3,$D$103))</f>
        <v>Mac-R_FEMENINA.put(45,120);</v>
      </c>
      <c r="AG3" s="10" t="str">
        <f t="shared" ref="AG3:AG66" si="4">IF(F3="","",_xlfn.CONCAT(F$94,$B$103,F3,$C$103,$A3,$D$103))</f>
        <v/>
      </c>
      <c r="AH3" s="10" t="str">
        <f t="shared" ref="AH3:AH66" si="5">IF(G3="","",_xlfn.CONCAT(G$94,$B$103,G3,$C$103,$A3,$D$103))</f>
        <v/>
      </c>
      <c r="AI3" s="10" t="str">
        <f t="shared" ref="AI3:AI66" si="6">IF(H3="","",_xlfn.CONCAT(H$94,$B$103,H3,$C$103,$A3,$D$103))</f>
        <v/>
      </c>
      <c r="AJ3" s="10" t="str">
        <f t="shared" ref="AJ3:AJ66" si="7">IF(I3="","",_xlfn.CONCAT(I$94,$B$103,I3,$C$103,$A3,$D$103))</f>
        <v/>
      </c>
      <c r="AK3" s="10" t="str">
        <f t="shared" ref="AK3:AK66" si="8">IF(J3="","",_xlfn.CONCAT(J$94,$B$103,J3,$C$103,$A3,$D$103))</f>
        <v/>
      </c>
      <c r="AL3" s="10" t="str">
        <f t="shared" ref="AL3:AL66" si="9">IF(K3="","",_xlfn.CONCAT(K$94,$B$103,K3,$C$103,$A3,$D$103))</f>
        <v/>
      </c>
      <c r="AM3" s="10" t="str">
        <f t="shared" ref="AM3:AM66" si="10">IF(L3="","",_xlfn.CONCAT(L$94,$B$103,L3,$C$103,$A3,$D$103))</f>
        <v/>
      </c>
      <c r="AN3" s="10" t="str">
        <f t="shared" ref="AN3:AN66" si="11">IF(M3="","",_xlfn.CONCAT(M$94,$B$103,M3,$C$103,$A3,$D$103))</f>
        <v/>
      </c>
      <c r="AO3" s="10" t="str">
        <f t="shared" ref="AO3:AO66" si="12">IF(N3="","",_xlfn.CONCAT(N$94,$B$103,N3,$C$103,$A3,$D$103))</f>
        <v/>
      </c>
      <c r="AP3" s="10" t="str">
        <f t="shared" ref="AP3:AP66" si="13">IF(O3="","",_xlfn.CONCAT(O$94,$B$103,O3,$C$103,$A3,$D$103))</f>
        <v/>
      </c>
      <c r="AQ3" s="10" t="str">
        <f t="shared" ref="AQ3:AQ66" si="14">IF(P3="","",_xlfn.CONCAT(P$94,$B$103,P3,$C$103,$A3,$D$103))</f>
        <v/>
      </c>
      <c r="AR3" s="10" t="str">
        <f t="shared" ref="AR3:AR66" si="15">IF(Q3="","",_xlfn.CONCAT(Q$94,$B$103,Q3,$C$103,$A3,$D$103))</f>
        <v/>
      </c>
      <c r="AS3" s="10" t="str">
        <f t="shared" ref="AS3:AS66" si="16">IF(R3="","",_xlfn.CONCAT(R$94,$B$103,R3,$C$103,$A3,$D$103))</f>
        <v/>
      </c>
      <c r="AT3" s="10" t="str">
        <f t="shared" ref="AT3:AT66" si="17">IF(S3="","",_xlfn.CONCAT(S$94,$B$103,S3,$C$103,$A3,$D$103))</f>
        <v/>
      </c>
      <c r="AU3" s="10" t="str">
        <f t="shared" ref="AU3:AU66" si="18">IF(T3="","",_xlfn.CONCAT(T$94,$B$103,T3,$C$103,$A3,$D$103))</f>
        <v>FB_FEMENINA.put(20,120);</v>
      </c>
      <c r="AV3" s="10" t="str">
        <f t="shared" ref="AV3:AV66" si="19">IF(U3="","",_xlfn.CONCAT(U$94,$B$103,U3,$C$103,$A3,$D$103))</f>
        <v>F(P)_FEMENINA.put(10,120);</v>
      </c>
      <c r="AW3" s="10" t="str">
        <f t="shared" ref="AW3:AX66" si="20">IF(V3="","",_xlfn.CONCAT(V$94,$B$103,V3,$C$103,$A3,$D$103))</f>
        <v>VRIN_FEMENINA.put(23,120);</v>
      </c>
      <c r="AX3" s="10" t="str">
        <f t="shared" si="20"/>
        <v>TRIN T/F_FEMENINA.put(19,120);</v>
      </c>
    </row>
    <row r="4" spans="1:50" x14ac:dyDescent="0.2">
      <c r="A4" s="10">
        <v>119</v>
      </c>
      <c r="B4" s="124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35"/>
      <c r="W4" s="143"/>
      <c r="X4" s="138">
        <v>119</v>
      </c>
      <c r="AC4" s="10" t="str">
        <f t="shared" si="0"/>
        <v/>
      </c>
      <c r="AD4" s="10" t="str">
        <f t="shared" si="1"/>
        <v/>
      </c>
      <c r="AE4" s="10" t="str">
        <f t="shared" si="2"/>
        <v/>
      </c>
      <c r="AF4" s="10" t="str">
        <f t="shared" si="3"/>
        <v/>
      </c>
      <c r="AG4" s="10" t="str">
        <f t="shared" si="4"/>
        <v/>
      </c>
      <c r="AH4" s="10" t="str">
        <f t="shared" si="5"/>
        <v/>
      </c>
      <c r="AI4" s="10" t="str">
        <f t="shared" si="6"/>
        <v/>
      </c>
      <c r="AJ4" s="10" t="str">
        <f t="shared" si="7"/>
        <v/>
      </c>
      <c r="AK4" s="10" t="str">
        <f t="shared" si="8"/>
        <v/>
      </c>
      <c r="AL4" s="10" t="str">
        <f t="shared" si="9"/>
        <v/>
      </c>
      <c r="AM4" s="10" t="str">
        <f t="shared" si="10"/>
        <v/>
      </c>
      <c r="AN4" s="10" t="str">
        <f t="shared" si="11"/>
        <v/>
      </c>
      <c r="AO4" s="10" t="str">
        <f t="shared" si="12"/>
        <v/>
      </c>
      <c r="AP4" s="10" t="str">
        <f t="shared" si="13"/>
        <v/>
      </c>
      <c r="AQ4" s="10" t="str">
        <f t="shared" si="14"/>
        <v/>
      </c>
      <c r="AR4" s="10" t="str">
        <f t="shared" si="15"/>
        <v/>
      </c>
      <c r="AS4" s="10" t="str">
        <f t="shared" si="16"/>
        <v/>
      </c>
      <c r="AT4" s="10" t="str">
        <f t="shared" si="17"/>
        <v/>
      </c>
      <c r="AU4" s="10" t="str">
        <f t="shared" si="18"/>
        <v/>
      </c>
      <c r="AV4" s="10" t="str">
        <f t="shared" si="19"/>
        <v/>
      </c>
      <c r="AW4" s="10" t="str">
        <f t="shared" si="20"/>
        <v/>
      </c>
      <c r="AX4" s="10" t="str">
        <f t="shared" si="20"/>
        <v/>
      </c>
    </row>
    <row r="5" spans="1:50" x14ac:dyDescent="0.2">
      <c r="A5" s="10">
        <v>118</v>
      </c>
      <c r="B5" s="124"/>
      <c r="C5" s="19"/>
      <c r="D5" s="19"/>
      <c r="E5" s="19">
        <v>44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35"/>
      <c r="V5" s="10">
        <v>22</v>
      </c>
      <c r="W5" s="143" t="s">
        <v>151</v>
      </c>
      <c r="X5" s="138">
        <v>118</v>
      </c>
      <c r="Z5" s="89" t="s">
        <v>30</v>
      </c>
      <c r="AA5" s="10">
        <f>+'puntajes brutos - T'!L8</f>
        <v>44</v>
      </c>
      <c r="AC5" s="10" t="str">
        <f t="shared" si="0"/>
        <v/>
      </c>
      <c r="AD5" s="10" t="str">
        <f t="shared" si="1"/>
        <v/>
      </c>
      <c r="AE5" s="10" t="str">
        <f t="shared" si="2"/>
        <v/>
      </c>
      <c r="AF5" s="10" t="str">
        <f t="shared" si="3"/>
        <v>Mac-R_FEMENINA.put(44,118);</v>
      </c>
      <c r="AG5" s="10" t="str">
        <f t="shared" si="4"/>
        <v/>
      </c>
      <c r="AH5" s="10" t="str">
        <f t="shared" si="5"/>
        <v/>
      </c>
      <c r="AI5" s="10" t="str">
        <f t="shared" si="6"/>
        <v/>
      </c>
      <c r="AJ5" s="10" t="str">
        <f t="shared" si="7"/>
        <v/>
      </c>
      <c r="AK5" s="10" t="str">
        <f t="shared" si="8"/>
        <v/>
      </c>
      <c r="AL5" s="10" t="str">
        <f t="shared" si="9"/>
        <v/>
      </c>
      <c r="AM5" s="10" t="str">
        <f t="shared" si="10"/>
        <v/>
      </c>
      <c r="AN5" s="10" t="str">
        <f t="shared" si="11"/>
        <v/>
      </c>
      <c r="AO5" s="10" t="str">
        <f t="shared" si="12"/>
        <v/>
      </c>
      <c r="AP5" s="10" t="str">
        <f t="shared" si="13"/>
        <v/>
      </c>
      <c r="AQ5" s="10" t="str">
        <f t="shared" si="14"/>
        <v/>
      </c>
      <c r="AR5" s="10" t="str">
        <f t="shared" si="15"/>
        <v/>
      </c>
      <c r="AS5" s="10" t="str">
        <f t="shared" si="16"/>
        <v/>
      </c>
      <c r="AT5" s="10" t="str">
        <f t="shared" si="17"/>
        <v/>
      </c>
      <c r="AU5" s="10" t="str">
        <f t="shared" si="18"/>
        <v/>
      </c>
      <c r="AV5" s="10" t="str">
        <f t="shared" si="19"/>
        <v/>
      </c>
      <c r="AW5" s="10" t="str">
        <f t="shared" si="20"/>
        <v>VRIN_FEMENINA.put(22,118);</v>
      </c>
      <c r="AX5" s="10" t="str">
        <f t="shared" si="20"/>
        <v>TRIN T/F_FEMENINA.put(18/0,118);</v>
      </c>
    </row>
    <row r="6" spans="1:50" x14ac:dyDescent="0.2">
      <c r="A6" s="10">
        <v>117</v>
      </c>
      <c r="B6" s="124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35"/>
      <c r="W6" s="143"/>
      <c r="X6" s="138">
        <v>117</v>
      </c>
      <c r="Z6" s="89" t="s">
        <v>38</v>
      </c>
      <c r="AA6" s="10">
        <f>+'puntajes brutos - T'!L9</f>
        <v>57</v>
      </c>
      <c r="AC6" s="10" t="str">
        <f t="shared" si="0"/>
        <v/>
      </c>
      <c r="AD6" s="10" t="str">
        <f t="shared" si="1"/>
        <v/>
      </c>
      <c r="AE6" s="10" t="str">
        <f t="shared" si="2"/>
        <v/>
      </c>
      <c r="AF6" s="10" t="str">
        <f t="shared" si="3"/>
        <v/>
      </c>
      <c r="AG6" s="10" t="str">
        <f t="shared" si="4"/>
        <v/>
      </c>
      <c r="AH6" s="10" t="str">
        <f t="shared" si="5"/>
        <v/>
      </c>
      <c r="AI6" s="10" t="str">
        <f t="shared" si="6"/>
        <v/>
      </c>
      <c r="AJ6" s="10" t="str">
        <f t="shared" si="7"/>
        <v/>
      </c>
      <c r="AK6" s="10" t="str">
        <f t="shared" si="8"/>
        <v/>
      </c>
      <c r="AL6" s="10" t="str">
        <f t="shared" si="9"/>
        <v/>
      </c>
      <c r="AM6" s="10" t="str">
        <f t="shared" si="10"/>
        <v/>
      </c>
      <c r="AN6" s="10" t="str">
        <f t="shared" si="11"/>
        <v/>
      </c>
      <c r="AO6" s="10" t="str">
        <f t="shared" si="12"/>
        <v/>
      </c>
      <c r="AP6" s="10" t="str">
        <f t="shared" si="13"/>
        <v/>
      </c>
      <c r="AQ6" s="10" t="str">
        <f t="shared" si="14"/>
        <v/>
      </c>
      <c r="AR6" s="10" t="str">
        <f t="shared" si="15"/>
        <v/>
      </c>
      <c r="AS6" s="10" t="str">
        <f t="shared" si="16"/>
        <v/>
      </c>
      <c r="AT6" s="10" t="str">
        <f t="shared" si="17"/>
        <v/>
      </c>
      <c r="AU6" s="10" t="str">
        <f t="shared" si="18"/>
        <v/>
      </c>
      <c r="AV6" s="10" t="str">
        <f t="shared" si="19"/>
        <v/>
      </c>
      <c r="AW6" s="10" t="str">
        <f t="shared" si="20"/>
        <v/>
      </c>
      <c r="AX6" s="10" t="str">
        <f t="shared" si="20"/>
        <v/>
      </c>
    </row>
    <row r="7" spans="1:50" x14ac:dyDescent="0.2">
      <c r="A7" s="10">
        <v>116</v>
      </c>
      <c r="B7" s="124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35"/>
      <c r="T7" s="10">
        <v>19</v>
      </c>
      <c r="W7" s="143"/>
      <c r="X7" s="138">
        <v>116</v>
      </c>
      <c r="Z7" s="89" t="s">
        <v>46</v>
      </c>
      <c r="AA7" s="10">
        <f>+'puntajes brutos - T'!L10</f>
        <v>47</v>
      </c>
      <c r="AC7" s="10" t="str">
        <f t="shared" si="0"/>
        <v/>
      </c>
      <c r="AD7" s="10" t="str">
        <f t="shared" si="1"/>
        <v/>
      </c>
      <c r="AE7" s="10" t="str">
        <f t="shared" si="2"/>
        <v/>
      </c>
      <c r="AF7" s="10" t="str">
        <f t="shared" si="3"/>
        <v/>
      </c>
      <c r="AG7" s="10" t="str">
        <f t="shared" si="4"/>
        <v/>
      </c>
      <c r="AH7" s="10" t="str">
        <f t="shared" si="5"/>
        <v/>
      </c>
      <c r="AI7" s="10" t="str">
        <f t="shared" si="6"/>
        <v/>
      </c>
      <c r="AJ7" s="10" t="str">
        <f t="shared" si="7"/>
        <v/>
      </c>
      <c r="AK7" s="10" t="str">
        <f t="shared" si="8"/>
        <v/>
      </c>
      <c r="AL7" s="10" t="str">
        <f t="shared" si="9"/>
        <v/>
      </c>
      <c r="AM7" s="10" t="str">
        <f t="shared" si="10"/>
        <v/>
      </c>
      <c r="AN7" s="10" t="str">
        <f t="shared" si="11"/>
        <v/>
      </c>
      <c r="AO7" s="10" t="str">
        <f t="shared" si="12"/>
        <v/>
      </c>
      <c r="AP7" s="10" t="str">
        <f t="shared" si="13"/>
        <v/>
      </c>
      <c r="AQ7" s="10" t="str">
        <f t="shared" si="14"/>
        <v/>
      </c>
      <c r="AR7" s="10" t="str">
        <f t="shared" si="15"/>
        <v/>
      </c>
      <c r="AS7" s="10" t="str">
        <f t="shared" si="16"/>
        <v/>
      </c>
      <c r="AT7" s="10" t="str">
        <f t="shared" si="17"/>
        <v/>
      </c>
      <c r="AU7" s="10" t="str">
        <f t="shared" si="18"/>
        <v>FB_FEMENINA.put(19,116);</v>
      </c>
      <c r="AV7" s="10" t="str">
        <f t="shared" si="19"/>
        <v/>
      </c>
      <c r="AW7" s="10" t="str">
        <f t="shared" si="20"/>
        <v/>
      </c>
      <c r="AX7" s="10" t="str">
        <f t="shared" si="20"/>
        <v/>
      </c>
    </row>
    <row r="8" spans="1:50" x14ac:dyDescent="0.2">
      <c r="A8" s="10">
        <v>115</v>
      </c>
      <c r="B8" s="124"/>
      <c r="C8" s="19"/>
      <c r="D8" s="19"/>
      <c r="E8" s="19">
        <v>43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35"/>
      <c r="W8" s="143"/>
      <c r="X8" s="138">
        <v>115</v>
      </c>
      <c r="Z8" s="89" t="s">
        <v>55</v>
      </c>
      <c r="AA8" s="10">
        <f>+'puntajes brutos - T'!L11</f>
        <v>61</v>
      </c>
      <c r="AC8" s="10" t="str">
        <f t="shared" si="0"/>
        <v/>
      </c>
      <c r="AD8" s="10" t="str">
        <f t="shared" si="1"/>
        <v/>
      </c>
      <c r="AE8" s="10" t="str">
        <f t="shared" si="2"/>
        <v/>
      </c>
      <c r="AF8" s="10" t="str">
        <f t="shared" si="3"/>
        <v>Mac-R_FEMENINA.put(43,115);</v>
      </c>
      <c r="AG8" s="10" t="str">
        <f t="shared" si="4"/>
        <v/>
      </c>
      <c r="AH8" s="10" t="str">
        <f t="shared" si="5"/>
        <v/>
      </c>
      <c r="AI8" s="10" t="str">
        <f t="shared" si="6"/>
        <v/>
      </c>
      <c r="AJ8" s="10" t="str">
        <f t="shared" si="7"/>
        <v/>
      </c>
      <c r="AK8" s="10" t="str">
        <f t="shared" si="8"/>
        <v/>
      </c>
      <c r="AL8" s="10" t="str">
        <f t="shared" si="9"/>
        <v/>
      </c>
      <c r="AM8" s="10" t="str">
        <f t="shared" si="10"/>
        <v/>
      </c>
      <c r="AN8" s="10" t="str">
        <f t="shared" si="11"/>
        <v/>
      </c>
      <c r="AO8" s="10" t="str">
        <f t="shared" si="12"/>
        <v/>
      </c>
      <c r="AP8" s="10" t="str">
        <f t="shared" si="13"/>
        <v/>
      </c>
      <c r="AQ8" s="10" t="str">
        <f t="shared" si="14"/>
        <v/>
      </c>
      <c r="AR8" s="10" t="str">
        <f t="shared" si="15"/>
        <v/>
      </c>
      <c r="AS8" s="10" t="str">
        <f t="shared" si="16"/>
        <v/>
      </c>
      <c r="AT8" s="10" t="str">
        <f t="shared" si="17"/>
        <v/>
      </c>
      <c r="AU8" s="10" t="str">
        <f t="shared" si="18"/>
        <v/>
      </c>
      <c r="AV8" s="10" t="str">
        <f t="shared" si="19"/>
        <v/>
      </c>
      <c r="AW8" s="10" t="str">
        <f t="shared" si="20"/>
        <v/>
      </c>
      <c r="AX8" s="10" t="str">
        <f t="shared" si="20"/>
        <v/>
      </c>
    </row>
    <row r="9" spans="1:50" x14ac:dyDescent="0.2">
      <c r="A9" s="10">
        <v>114</v>
      </c>
      <c r="B9" s="124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35"/>
      <c r="V9" s="10">
        <v>21</v>
      </c>
      <c r="W9" s="143"/>
      <c r="X9" s="138">
        <v>114</v>
      </c>
      <c r="Z9" s="89" t="s">
        <v>63</v>
      </c>
      <c r="AA9" s="10">
        <f>+'puntajes brutos - T'!L12</f>
        <v>66</v>
      </c>
      <c r="AC9" s="10" t="str">
        <f t="shared" si="0"/>
        <v/>
      </c>
      <c r="AD9" s="10" t="str">
        <f t="shared" si="1"/>
        <v/>
      </c>
      <c r="AE9" s="10" t="str">
        <f t="shared" si="2"/>
        <v/>
      </c>
      <c r="AF9" s="10" t="str">
        <f t="shared" si="3"/>
        <v/>
      </c>
      <c r="AG9" s="10" t="str">
        <f t="shared" si="4"/>
        <v/>
      </c>
      <c r="AH9" s="10" t="str">
        <f t="shared" si="5"/>
        <v/>
      </c>
      <c r="AI9" s="10" t="str">
        <f t="shared" si="6"/>
        <v/>
      </c>
      <c r="AJ9" s="10" t="str">
        <f t="shared" si="7"/>
        <v/>
      </c>
      <c r="AK9" s="10" t="str">
        <f t="shared" si="8"/>
        <v/>
      </c>
      <c r="AL9" s="10" t="str">
        <f t="shared" si="9"/>
        <v/>
      </c>
      <c r="AM9" s="10" t="str">
        <f t="shared" si="10"/>
        <v/>
      </c>
      <c r="AN9" s="10" t="str">
        <f t="shared" si="11"/>
        <v/>
      </c>
      <c r="AO9" s="10" t="str">
        <f t="shared" si="12"/>
        <v/>
      </c>
      <c r="AP9" s="10" t="str">
        <f t="shared" si="13"/>
        <v/>
      </c>
      <c r="AQ9" s="10" t="str">
        <f t="shared" si="14"/>
        <v/>
      </c>
      <c r="AR9" s="10" t="str">
        <f t="shared" si="15"/>
        <v/>
      </c>
      <c r="AS9" s="10" t="str">
        <f t="shared" si="16"/>
        <v/>
      </c>
      <c r="AT9" s="10" t="str">
        <f t="shared" si="17"/>
        <v/>
      </c>
      <c r="AU9" s="10" t="str">
        <f t="shared" si="18"/>
        <v/>
      </c>
      <c r="AV9" s="10" t="str">
        <f t="shared" si="19"/>
        <v/>
      </c>
      <c r="AW9" s="10" t="str">
        <f t="shared" si="20"/>
        <v>VRIN_FEMENINA.put(21,114);</v>
      </c>
      <c r="AX9" s="10" t="str">
        <f t="shared" si="20"/>
        <v/>
      </c>
    </row>
    <row r="10" spans="1:50" x14ac:dyDescent="0.2">
      <c r="A10" s="10">
        <v>113</v>
      </c>
      <c r="B10" s="124"/>
      <c r="C10" s="19"/>
      <c r="D10" s="19"/>
      <c r="E10" s="19">
        <v>42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35"/>
      <c r="U10" s="10">
        <v>9</v>
      </c>
      <c r="W10" s="143"/>
      <c r="X10" s="138">
        <v>113</v>
      </c>
      <c r="Z10" s="89" t="s">
        <v>71</v>
      </c>
      <c r="AA10" s="10">
        <f>+'puntajes brutos - T'!L13</f>
        <v>53</v>
      </c>
      <c r="AC10" s="10" t="str">
        <f t="shared" si="0"/>
        <v/>
      </c>
      <c r="AD10" s="10" t="str">
        <f t="shared" si="1"/>
        <v/>
      </c>
      <c r="AE10" s="10" t="str">
        <f t="shared" si="2"/>
        <v/>
      </c>
      <c r="AF10" s="10" t="str">
        <f t="shared" si="3"/>
        <v>Mac-R_FEMENINA.put(42,113);</v>
      </c>
      <c r="AG10" s="10" t="str">
        <f t="shared" si="4"/>
        <v/>
      </c>
      <c r="AH10" s="10" t="str">
        <f t="shared" si="5"/>
        <v/>
      </c>
      <c r="AI10" s="10" t="str">
        <f t="shared" si="6"/>
        <v/>
      </c>
      <c r="AJ10" s="10" t="str">
        <f t="shared" si="7"/>
        <v/>
      </c>
      <c r="AK10" s="10" t="str">
        <f t="shared" si="8"/>
        <v/>
      </c>
      <c r="AL10" s="10" t="str">
        <f t="shared" si="9"/>
        <v/>
      </c>
      <c r="AM10" s="10" t="str">
        <f t="shared" si="10"/>
        <v/>
      </c>
      <c r="AN10" s="10" t="str">
        <f t="shared" si="11"/>
        <v/>
      </c>
      <c r="AO10" s="10" t="str">
        <f t="shared" si="12"/>
        <v/>
      </c>
      <c r="AP10" s="10" t="str">
        <f t="shared" si="13"/>
        <v/>
      </c>
      <c r="AQ10" s="10" t="str">
        <f t="shared" si="14"/>
        <v/>
      </c>
      <c r="AR10" s="10" t="str">
        <f t="shared" si="15"/>
        <v/>
      </c>
      <c r="AS10" s="10" t="str">
        <f t="shared" si="16"/>
        <v/>
      </c>
      <c r="AT10" s="10" t="str">
        <f t="shared" si="17"/>
        <v/>
      </c>
      <c r="AU10" s="10" t="str">
        <f t="shared" si="18"/>
        <v/>
      </c>
      <c r="AV10" s="10" t="str">
        <f t="shared" si="19"/>
        <v>F(P)_FEMENINA.put(9,113);</v>
      </c>
      <c r="AW10" s="10" t="str">
        <f t="shared" si="20"/>
        <v/>
      </c>
      <c r="AX10" s="10" t="str">
        <f t="shared" si="20"/>
        <v/>
      </c>
    </row>
    <row r="11" spans="1:50" x14ac:dyDescent="0.2">
      <c r="A11" s="10">
        <v>112</v>
      </c>
      <c r="B11" s="124"/>
      <c r="C11" s="19"/>
      <c r="D11" s="19"/>
      <c r="E11" s="19"/>
      <c r="F11" s="19">
        <v>13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35"/>
      <c r="T11" s="10">
        <v>18</v>
      </c>
      <c r="W11" s="143"/>
      <c r="X11" s="138">
        <v>112</v>
      </c>
      <c r="Z11" s="89" t="s">
        <v>77</v>
      </c>
      <c r="AA11" s="10">
        <f>+'puntajes brutos - T'!L14</f>
        <v>47</v>
      </c>
      <c r="AC11" s="10" t="str">
        <f t="shared" si="0"/>
        <v/>
      </c>
      <c r="AD11" s="10" t="str">
        <f t="shared" si="1"/>
        <v/>
      </c>
      <c r="AE11" s="10" t="str">
        <f t="shared" si="2"/>
        <v/>
      </c>
      <c r="AF11" s="10" t="str">
        <f t="shared" si="3"/>
        <v/>
      </c>
      <c r="AG11" s="10" t="str">
        <f t="shared" si="4"/>
        <v>AAS_FEMENINA.put(13,112);</v>
      </c>
      <c r="AH11" s="10" t="str">
        <f t="shared" si="5"/>
        <v/>
      </c>
      <c r="AI11" s="10" t="str">
        <f t="shared" si="6"/>
        <v/>
      </c>
      <c r="AJ11" s="10" t="str">
        <f t="shared" si="7"/>
        <v/>
      </c>
      <c r="AK11" s="10" t="str">
        <f t="shared" si="8"/>
        <v/>
      </c>
      <c r="AL11" s="10" t="str">
        <f t="shared" si="9"/>
        <v/>
      </c>
      <c r="AM11" s="10" t="str">
        <f t="shared" si="10"/>
        <v/>
      </c>
      <c r="AN11" s="10" t="str">
        <f t="shared" si="11"/>
        <v/>
      </c>
      <c r="AO11" s="10" t="str">
        <f t="shared" si="12"/>
        <v/>
      </c>
      <c r="AP11" s="10" t="str">
        <f t="shared" si="13"/>
        <v/>
      </c>
      <c r="AQ11" s="10" t="str">
        <f t="shared" si="14"/>
        <v/>
      </c>
      <c r="AR11" s="10" t="str">
        <f t="shared" si="15"/>
        <v/>
      </c>
      <c r="AS11" s="10" t="str">
        <f t="shared" si="16"/>
        <v/>
      </c>
      <c r="AT11" s="10" t="str">
        <f t="shared" si="17"/>
        <v/>
      </c>
      <c r="AU11" s="10" t="str">
        <f t="shared" si="18"/>
        <v>FB_FEMENINA.put(18,112);</v>
      </c>
      <c r="AV11" s="10" t="str">
        <f t="shared" si="19"/>
        <v/>
      </c>
      <c r="AW11" s="10" t="str">
        <f t="shared" si="20"/>
        <v/>
      </c>
      <c r="AX11" s="10" t="str">
        <f t="shared" si="20"/>
        <v/>
      </c>
    </row>
    <row r="12" spans="1:50" x14ac:dyDescent="0.2">
      <c r="A12" s="10">
        <v>111</v>
      </c>
      <c r="B12" s="124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35"/>
      <c r="W12" s="143" t="s">
        <v>152</v>
      </c>
      <c r="X12" s="138">
        <v>111</v>
      </c>
      <c r="Z12" s="89" t="s">
        <v>83</v>
      </c>
      <c r="AA12" s="10">
        <f>+'puntajes brutos - T'!L15</f>
        <v>52</v>
      </c>
      <c r="AC12" s="10" t="str">
        <f t="shared" si="0"/>
        <v/>
      </c>
      <c r="AD12" s="10" t="str">
        <f t="shared" si="1"/>
        <v/>
      </c>
      <c r="AE12" s="10" t="str">
        <f t="shared" si="2"/>
        <v/>
      </c>
      <c r="AF12" s="10" t="str">
        <f t="shared" si="3"/>
        <v/>
      </c>
      <c r="AG12" s="10" t="str">
        <f t="shared" si="4"/>
        <v/>
      </c>
      <c r="AH12" s="10" t="str">
        <f t="shared" si="5"/>
        <v/>
      </c>
      <c r="AI12" s="10" t="str">
        <f t="shared" si="6"/>
        <v/>
      </c>
      <c r="AJ12" s="10" t="str">
        <f t="shared" si="7"/>
        <v/>
      </c>
      <c r="AK12" s="10" t="str">
        <f t="shared" si="8"/>
        <v/>
      </c>
      <c r="AL12" s="10" t="str">
        <f t="shared" si="9"/>
        <v/>
      </c>
      <c r="AM12" s="10" t="str">
        <f t="shared" si="10"/>
        <v/>
      </c>
      <c r="AN12" s="10" t="str">
        <f t="shared" si="11"/>
        <v/>
      </c>
      <c r="AO12" s="10" t="str">
        <f t="shared" si="12"/>
        <v/>
      </c>
      <c r="AP12" s="10" t="str">
        <f t="shared" si="13"/>
        <v/>
      </c>
      <c r="AQ12" s="10" t="str">
        <f t="shared" si="14"/>
        <v/>
      </c>
      <c r="AR12" s="10" t="str">
        <f t="shared" si="15"/>
        <v/>
      </c>
      <c r="AS12" s="10" t="str">
        <f t="shared" si="16"/>
        <v/>
      </c>
      <c r="AT12" s="10" t="str">
        <f t="shared" si="17"/>
        <v/>
      </c>
      <c r="AU12" s="10" t="str">
        <f t="shared" si="18"/>
        <v/>
      </c>
      <c r="AV12" s="10" t="str">
        <f t="shared" si="19"/>
        <v/>
      </c>
      <c r="AW12" s="10" t="str">
        <f t="shared" si="20"/>
        <v/>
      </c>
      <c r="AX12" s="10" t="str">
        <f t="shared" si="20"/>
        <v>TRIN T/F_FEMENINA.put(17/1,111);</v>
      </c>
    </row>
    <row r="13" spans="1:50" x14ac:dyDescent="0.2">
      <c r="A13" s="10">
        <v>110</v>
      </c>
      <c r="B13" s="124"/>
      <c r="C13" s="19"/>
      <c r="D13" s="19"/>
      <c r="E13" s="19">
        <v>41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35"/>
      <c r="V13" s="87">
        <v>20</v>
      </c>
      <c r="W13" s="143"/>
      <c r="X13" s="138">
        <v>110</v>
      </c>
      <c r="Z13" s="89" t="s">
        <v>88</v>
      </c>
      <c r="AA13" s="10">
        <f>+'puntajes brutos - T'!L16</f>
        <v>52</v>
      </c>
      <c r="AC13" s="10" t="str">
        <f t="shared" si="0"/>
        <v/>
      </c>
      <c r="AD13" s="10" t="str">
        <f t="shared" si="1"/>
        <v/>
      </c>
      <c r="AE13" s="10" t="str">
        <f t="shared" si="2"/>
        <v/>
      </c>
      <c r="AF13" s="10" t="str">
        <f t="shared" si="3"/>
        <v>Mac-R_FEMENINA.put(41,110);</v>
      </c>
      <c r="AG13" s="10" t="str">
        <f t="shared" si="4"/>
        <v/>
      </c>
      <c r="AH13" s="10" t="str">
        <f t="shared" si="5"/>
        <v/>
      </c>
      <c r="AI13" s="10" t="str">
        <f t="shared" si="6"/>
        <v/>
      </c>
      <c r="AJ13" s="10" t="str">
        <f t="shared" si="7"/>
        <v/>
      </c>
      <c r="AK13" s="10" t="str">
        <f t="shared" si="8"/>
        <v/>
      </c>
      <c r="AL13" s="10" t="str">
        <f t="shared" si="9"/>
        <v/>
      </c>
      <c r="AM13" s="10" t="str">
        <f t="shared" si="10"/>
        <v/>
      </c>
      <c r="AN13" s="10" t="str">
        <f t="shared" si="11"/>
        <v/>
      </c>
      <c r="AO13" s="10" t="str">
        <f t="shared" si="12"/>
        <v/>
      </c>
      <c r="AP13" s="10" t="str">
        <f t="shared" si="13"/>
        <v/>
      </c>
      <c r="AQ13" s="10" t="str">
        <f t="shared" si="14"/>
        <v/>
      </c>
      <c r="AR13" s="10" t="str">
        <f t="shared" si="15"/>
        <v/>
      </c>
      <c r="AS13" s="10" t="str">
        <f t="shared" si="16"/>
        <v/>
      </c>
      <c r="AT13" s="10" t="str">
        <f t="shared" si="17"/>
        <v/>
      </c>
      <c r="AU13" s="10" t="str">
        <f t="shared" si="18"/>
        <v/>
      </c>
      <c r="AV13" s="10" t="str">
        <f t="shared" si="19"/>
        <v/>
      </c>
      <c r="AW13" s="10" t="str">
        <f t="shared" si="20"/>
        <v>VRIN_FEMENINA.put(20,110);</v>
      </c>
      <c r="AX13" s="10" t="str">
        <f t="shared" si="20"/>
        <v/>
      </c>
    </row>
    <row r="14" spans="1:50" x14ac:dyDescent="0.2">
      <c r="A14" s="10">
        <v>109</v>
      </c>
      <c r="B14" s="12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35"/>
      <c r="W14" s="143"/>
      <c r="X14" s="138">
        <v>109</v>
      </c>
      <c r="Z14" s="89" t="s">
        <v>93</v>
      </c>
      <c r="AA14" s="10">
        <f>+'puntajes brutos - T'!L17</f>
        <v>43</v>
      </c>
      <c r="AC14" s="10" t="str">
        <f t="shared" si="0"/>
        <v/>
      </c>
      <c r="AD14" s="10" t="str">
        <f t="shared" si="1"/>
        <v/>
      </c>
      <c r="AE14" s="10" t="str">
        <f t="shared" si="2"/>
        <v/>
      </c>
      <c r="AF14" s="10" t="str">
        <f t="shared" si="3"/>
        <v/>
      </c>
      <c r="AG14" s="10" t="str">
        <f t="shared" si="4"/>
        <v/>
      </c>
      <c r="AH14" s="10" t="str">
        <f t="shared" si="5"/>
        <v/>
      </c>
      <c r="AI14" s="10" t="str">
        <f t="shared" si="6"/>
        <v/>
      </c>
      <c r="AJ14" s="10" t="str">
        <f t="shared" si="7"/>
        <v/>
      </c>
      <c r="AK14" s="10" t="str">
        <f t="shared" si="8"/>
        <v/>
      </c>
      <c r="AL14" s="10" t="str">
        <f t="shared" si="9"/>
        <v/>
      </c>
      <c r="AM14" s="10" t="str">
        <f t="shared" si="10"/>
        <v/>
      </c>
      <c r="AN14" s="10" t="str">
        <f t="shared" si="11"/>
        <v/>
      </c>
      <c r="AO14" s="10" t="str">
        <f t="shared" si="12"/>
        <v/>
      </c>
      <c r="AP14" s="10" t="str">
        <f t="shared" si="13"/>
        <v/>
      </c>
      <c r="AQ14" s="10" t="str">
        <f t="shared" si="14"/>
        <v/>
      </c>
      <c r="AR14" s="10" t="str">
        <f t="shared" si="15"/>
        <v/>
      </c>
      <c r="AS14" s="10" t="str">
        <f t="shared" si="16"/>
        <v/>
      </c>
      <c r="AT14" s="10" t="str">
        <f t="shared" si="17"/>
        <v/>
      </c>
      <c r="AU14" s="10" t="str">
        <f t="shared" si="18"/>
        <v/>
      </c>
      <c r="AV14" s="10" t="str">
        <f t="shared" si="19"/>
        <v/>
      </c>
      <c r="AW14" s="10" t="str">
        <f t="shared" si="20"/>
        <v/>
      </c>
      <c r="AX14" s="10" t="str">
        <f t="shared" si="20"/>
        <v/>
      </c>
    </row>
    <row r="15" spans="1:50" x14ac:dyDescent="0.2">
      <c r="A15" s="10">
        <v>108</v>
      </c>
      <c r="B15" s="124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35"/>
      <c r="T15" s="10">
        <v>17</v>
      </c>
      <c r="W15" s="143"/>
      <c r="X15" s="138">
        <v>108</v>
      </c>
      <c r="Z15" s="89" t="s">
        <v>98</v>
      </c>
      <c r="AA15" s="10">
        <f>+'puntajes brutos - T'!L18</f>
        <v>48</v>
      </c>
      <c r="AC15" s="10" t="str">
        <f t="shared" si="0"/>
        <v/>
      </c>
      <c r="AD15" s="10" t="str">
        <f t="shared" si="1"/>
        <v/>
      </c>
      <c r="AE15" s="10" t="str">
        <f t="shared" si="2"/>
        <v/>
      </c>
      <c r="AF15" s="10" t="str">
        <f t="shared" si="3"/>
        <v/>
      </c>
      <c r="AG15" s="10" t="str">
        <f t="shared" si="4"/>
        <v/>
      </c>
      <c r="AH15" s="10" t="str">
        <f t="shared" si="5"/>
        <v/>
      </c>
      <c r="AI15" s="10" t="str">
        <f t="shared" si="6"/>
        <v/>
      </c>
      <c r="AJ15" s="10" t="str">
        <f t="shared" si="7"/>
        <v/>
      </c>
      <c r="AK15" s="10" t="str">
        <f t="shared" si="8"/>
        <v/>
      </c>
      <c r="AL15" s="10" t="str">
        <f t="shared" si="9"/>
        <v/>
      </c>
      <c r="AM15" s="10" t="str">
        <f t="shared" si="10"/>
        <v/>
      </c>
      <c r="AN15" s="10" t="str">
        <f t="shared" si="11"/>
        <v/>
      </c>
      <c r="AO15" s="10" t="str">
        <f t="shared" si="12"/>
        <v/>
      </c>
      <c r="AP15" s="10" t="str">
        <f t="shared" si="13"/>
        <v/>
      </c>
      <c r="AQ15" s="10" t="str">
        <f t="shared" si="14"/>
        <v/>
      </c>
      <c r="AR15" s="10" t="str">
        <f t="shared" si="15"/>
        <v/>
      </c>
      <c r="AS15" s="10" t="str">
        <f t="shared" si="16"/>
        <v/>
      </c>
      <c r="AT15" s="10" t="str">
        <f t="shared" si="17"/>
        <v/>
      </c>
      <c r="AU15" s="10" t="str">
        <f t="shared" si="18"/>
        <v>FB_FEMENINA.put(17,108);</v>
      </c>
      <c r="AV15" s="10" t="str">
        <f t="shared" si="19"/>
        <v/>
      </c>
      <c r="AW15" s="10" t="str">
        <f t="shared" si="20"/>
        <v/>
      </c>
      <c r="AX15" s="10" t="str">
        <f t="shared" si="20"/>
        <v/>
      </c>
    </row>
    <row r="16" spans="1:50" x14ac:dyDescent="0.2">
      <c r="A16" s="10">
        <v>107</v>
      </c>
      <c r="B16" s="124"/>
      <c r="C16" s="19"/>
      <c r="D16" s="19"/>
      <c r="E16" s="102">
        <v>40</v>
      </c>
      <c r="F16" s="19">
        <v>12</v>
      </c>
      <c r="G16" s="19"/>
      <c r="H16" s="19"/>
      <c r="I16" s="19"/>
      <c r="J16" s="19"/>
      <c r="K16" s="19"/>
      <c r="L16" s="19"/>
      <c r="M16" s="19"/>
      <c r="N16" s="19"/>
      <c r="O16" s="19">
        <v>46</v>
      </c>
      <c r="P16" s="19"/>
      <c r="Q16" s="19"/>
      <c r="R16" s="19"/>
      <c r="S16" s="135"/>
      <c r="W16" s="143"/>
      <c r="X16" s="138">
        <v>107</v>
      </c>
      <c r="Z16" s="89" t="s">
        <v>103</v>
      </c>
      <c r="AA16" s="10">
        <f>+'puntajes brutos - T'!L19</f>
        <v>42</v>
      </c>
      <c r="AC16" s="10" t="str">
        <f t="shared" si="0"/>
        <v/>
      </c>
      <c r="AD16" s="10" t="str">
        <f t="shared" si="1"/>
        <v/>
      </c>
      <c r="AE16" s="10" t="str">
        <f t="shared" si="2"/>
        <v/>
      </c>
      <c r="AF16" s="10" t="str">
        <f t="shared" si="3"/>
        <v>Mac-R_FEMENINA.put(40,107);</v>
      </c>
      <c r="AG16" s="10" t="str">
        <f t="shared" si="4"/>
        <v>AAS_FEMENINA.put(12,107);</v>
      </c>
      <c r="AH16" s="10" t="str">
        <f t="shared" si="5"/>
        <v/>
      </c>
      <c r="AI16" s="10" t="str">
        <f t="shared" si="6"/>
        <v/>
      </c>
      <c r="AJ16" s="10" t="str">
        <f t="shared" si="7"/>
        <v/>
      </c>
      <c r="AK16" s="10" t="str">
        <f t="shared" si="8"/>
        <v/>
      </c>
      <c r="AL16" s="10" t="str">
        <f t="shared" si="9"/>
        <v/>
      </c>
      <c r="AM16" s="10" t="str">
        <f t="shared" si="10"/>
        <v/>
      </c>
      <c r="AN16" s="10" t="str">
        <f t="shared" si="11"/>
        <v/>
      </c>
      <c r="AO16" s="10" t="str">
        <f t="shared" si="12"/>
        <v/>
      </c>
      <c r="AP16" s="10" t="str">
        <f t="shared" si="13"/>
        <v>PK_FEMENINA.put(46,107);</v>
      </c>
      <c r="AQ16" s="10" t="str">
        <f t="shared" si="14"/>
        <v/>
      </c>
      <c r="AR16" s="10" t="str">
        <f t="shared" si="15"/>
        <v/>
      </c>
      <c r="AS16" s="10" t="str">
        <f t="shared" si="16"/>
        <v/>
      </c>
      <c r="AT16" s="10" t="str">
        <f t="shared" si="17"/>
        <v/>
      </c>
      <c r="AU16" s="10" t="str">
        <f t="shared" si="18"/>
        <v/>
      </c>
      <c r="AV16" s="10" t="str">
        <f t="shared" si="19"/>
        <v/>
      </c>
      <c r="AW16" s="10" t="str">
        <f t="shared" si="20"/>
        <v/>
      </c>
      <c r="AX16" s="10" t="str">
        <f t="shared" si="20"/>
        <v/>
      </c>
    </row>
    <row r="17" spans="1:50" x14ac:dyDescent="0.2">
      <c r="A17" s="10">
        <v>106</v>
      </c>
      <c r="B17" s="124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02">
        <v>45</v>
      </c>
      <c r="P17" s="19"/>
      <c r="Q17" s="19"/>
      <c r="R17" s="19"/>
      <c r="S17" s="135"/>
      <c r="V17" s="10">
        <v>19</v>
      </c>
      <c r="W17" s="143"/>
      <c r="X17" s="138">
        <v>106</v>
      </c>
      <c r="Z17" s="89" t="s">
        <v>108</v>
      </c>
      <c r="AA17" s="10">
        <f>+'puntajes brutos - T'!L20</f>
        <v>49</v>
      </c>
      <c r="AC17" s="10" t="str">
        <f t="shared" si="0"/>
        <v/>
      </c>
      <c r="AD17" s="10" t="str">
        <f t="shared" si="1"/>
        <v/>
      </c>
      <c r="AE17" s="10" t="str">
        <f t="shared" si="2"/>
        <v/>
      </c>
      <c r="AF17" s="10" t="str">
        <f t="shared" si="3"/>
        <v/>
      </c>
      <c r="AG17" s="10" t="str">
        <f t="shared" si="4"/>
        <v/>
      </c>
      <c r="AH17" s="10" t="str">
        <f t="shared" si="5"/>
        <v/>
      </c>
      <c r="AI17" s="10" t="str">
        <f t="shared" si="6"/>
        <v/>
      </c>
      <c r="AJ17" s="10" t="str">
        <f t="shared" si="7"/>
        <v/>
      </c>
      <c r="AK17" s="10" t="str">
        <f t="shared" si="8"/>
        <v/>
      </c>
      <c r="AL17" s="10" t="str">
        <f t="shared" si="9"/>
        <v/>
      </c>
      <c r="AM17" s="10" t="str">
        <f t="shared" si="10"/>
        <v/>
      </c>
      <c r="AN17" s="10" t="str">
        <f t="shared" si="11"/>
        <v/>
      </c>
      <c r="AO17" s="10" t="str">
        <f t="shared" si="12"/>
        <v/>
      </c>
      <c r="AP17" s="10" t="str">
        <f t="shared" si="13"/>
        <v>PK_FEMENINA.put(45,106);</v>
      </c>
      <c r="AQ17" s="10" t="str">
        <f t="shared" si="14"/>
        <v/>
      </c>
      <c r="AR17" s="10" t="str">
        <f t="shared" si="15"/>
        <v/>
      </c>
      <c r="AS17" s="10" t="str">
        <f t="shared" si="16"/>
        <v/>
      </c>
      <c r="AT17" s="10" t="str">
        <f t="shared" si="17"/>
        <v/>
      </c>
      <c r="AU17" s="10" t="str">
        <f t="shared" si="18"/>
        <v/>
      </c>
      <c r="AV17" s="10" t="str">
        <f t="shared" si="19"/>
        <v/>
      </c>
      <c r="AW17" s="10" t="str">
        <f t="shared" si="20"/>
        <v>VRIN_FEMENINA.put(19,106);</v>
      </c>
      <c r="AX17" s="10" t="str">
        <f t="shared" si="20"/>
        <v/>
      </c>
    </row>
    <row r="18" spans="1:50" x14ac:dyDescent="0.2">
      <c r="A18" s="10">
        <v>105</v>
      </c>
      <c r="B18" s="124"/>
      <c r="C18" s="19"/>
      <c r="D18" s="19"/>
      <c r="E18" s="19">
        <v>39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35"/>
      <c r="T18" s="10">
        <v>16</v>
      </c>
      <c r="U18" s="10">
        <v>8</v>
      </c>
      <c r="W18" s="143"/>
      <c r="X18" s="138">
        <v>105</v>
      </c>
      <c r="Z18" s="89" t="s">
        <v>113</v>
      </c>
      <c r="AA18" s="10">
        <f>+'puntajes brutos - T'!L21</f>
        <v>51</v>
      </c>
      <c r="AC18" s="10" t="str">
        <f t="shared" si="0"/>
        <v/>
      </c>
      <c r="AD18" s="10" t="str">
        <f t="shared" si="1"/>
        <v/>
      </c>
      <c r="AE18" s="10" t="str">
        <f t="shared" si="2"/>
        <v/>
      </c>
      <c r="AF18" s="10" t="str">
        <f t="shared" si="3"/>
        <v>Mac-R_FEMENINA.put(39,105);</v>
      </c>
      <c r="AG18" s="10" t="str">
        <f t="shared" si="4"/>
        <v/>
      </c>
      <c r="AH18" s="10" t="str">
        <f t="shared" si="5"/>
        <v/>
      </c>
      <c r="AI18" s="10" t="str">
        <f t="shared" si="6"/>
        <v/>
      </c>
      <c r="AJ18" s="10" t="str">
        <f t="shared" si="7"/>
        <v/>
      </c>
      <c r="AK18" s="10" t="str">
        <f t="shared" si="8"/>
        <v/>
      </c>
      <c r="AL18" s="10" t="str">
        <f t="shared" si="9"/>
        <v/>
      </c>
      <c r="AM18" s="10" t="str">
        <f t="shared" si="10"/>
        <v/>
      </c>
      <c r="AN18" s="10" t="str">
        <f t="shared" si="11"/>
        <v/>
      </c>
      <c r="AO18" s="10" t="str">
        <f t="shared" si="12"/>
        <v/>
      </c>
      <c r="AP18" s="10" t="str">
        <f t="shared" si="13"/>
        <v/>
      </c>
      <c r="AQ18" s="10" t="str">
        <f t="shared" si="14"/>
        <v/>
      </c>
      <c r="AR18" s="10" t="str">
        <f t="shared" si="15"/>
        <v/>
      </c>
      <c r="AS18" s="10" t="str">
        <f t="shared" si="16"/>
        <v/>
      </c>
      <c r="AT18" s="10" t="str">
        <f t="shared" si="17"/>
        <v/>
      </c>
      <c r="AU18" s="10" t="str">
        <f t="shared" si="18"/>
        <v>FB_FEMENINA.put(16,105);</v>
      </c>
      <c r="AV18" s="10" t="str">
        <f t="shared" si="19"/>
        <v>F(P)_FEMENINA.put(8,105);</v>
      </c>
      <c r="AW18" s="10" t="str">
        <f t="shared" si="20"/>
        <v/>
      </c>
      <c r="AX18" s="10" t="str">
        <f t="shared" si="20"/>
        <v/>
      </c>
    </row>
    <row r="19" spans="1:50" x14ac:dyDescent="0.2">
      <c r="A19" s="10">
        <v>104</v>
      </c>
      <c r="B19" s="124"/>
      <c r="C19" s="19">
        <v>37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>
        <v>4</v>
      </c>
      <c r="P19" s="102">
        <v>60</v>
      </c>
      <c r="Q19" s="19"/>
      <c r="R19" s="19"/>
      <c r="S19" s="135"/>
      <c r="W19" s="143"/>
      <c r="X19" s="138">
        <v>104</v>
      </c>
      <c r="Z19" s="89" t="s">
        <v>117</v>
      </c>
      <c r="AA19" s="10">
        <f>+'puntajes brutos - T'!L22</f>
        <v>52</v>
      </c>
      <c r="AC19" s="10" t="str">
        <f t="shared" si="0"/>
        <v/>
      </c>
      <c r="AD19" s="10" t="str">
        <f>IF(C19="","",_xlfn.CONCAT(C$94,$B$103,C19,$C$103,$A19,$D$103))</f>
        <v>R_FEMENINA.put(37,104);</v>
      </c>
      <c r="AE19" s="10" t="str">
        <f t="shared" si="2"/>
        <v/>
      </c>
      <c r="AF19" s="10" t="str">
        <f t="shared" si="3"/>
        <v/>
      </c>
      <c r="AG19" s="10" t="str">
        <f t="shared" si="4"/>
        <v/>
      </c>
      <c r="AH19" s="10" t="str">
        <f t="shared" si="5"/>
        <v/>
      </c>
      <c r="AI19" s="10" t="str">
        <f t="shared" si="6"/>
        <v/>
      </c>
      <c r="AJ19" s="10" t="str">
        <f t="shared" si="7"/>
        <v/>
      </c>
      <c r="AK19" s="10" t="str">
        <f t="shared" si="8"/>
        <v/>
      </c>
      <c r="AL19" s="10" t="str">
        <f t="shared" si="9"/>
        <v/>
      </c>
      <c r="AM19" s="10" t="str">
        <f t="shared" si="10"/>
        <v/>
      </c>
      <c r="AN19" s="10" t="str">
        <f t="shared" si="11"/>
        <v/>
      </c>
      <c r="AO19" s="10" t="str">
        <f t="shared" si="12"/>
        <v/>
      </c>
      <c r="AP19" s="10" t="str">
        <f t="shared" si="13"/>
        <v>PK_FEMENINA.put(4,104);</v>
      </c>
      <c r="AQ19" s="10" t="str">
        <f>IF(P19="","",_xlfn.CONCAT(P$94,$B$103,P19,$C$103,$A19,$D$103))</f>
        <v>PS_FEMENINA.put(60,104);</v>
      </c>
      <c r="AR19" s="10" t="str">
        <f t="shared" si="15"/>
        <v/>
      </c>
      <c r="AS19" s="10" t="str">
        <f t="shared" si="16"/>
        <v/>
      </c>
      <c r="AT19" s="10" t="str">
        <f t="shared" si="17"/>
        <v/>
      </c>
      <c r="AU19" s="10" t="str">
        <f t="shared" si="18"/>
        <v/>
      </c>
      <c r="AV19" s="10" t="str">
        <f t="shared" si="19"/>
        <v/>
      </c>
      <c r="AW19" s="10" t="str">
        <f t="shared" si="20"/>
        <v/>
      </c>
      <c r="AX19" s="10" t="str">
        <f t="shared" si="20"/>
        <v/>
      </c>
    </row>
    <row r="20" spans="1:50" x14ac:dyDescent="0.2">
      <c r="A20" s="10">
        <v>103</v>
      </c>
      <c r="B20" s="124"/>
      <c r="C20" s="19"/>
      <c r="D20" s="19"/>
      <c r="E20" s="19"/>
      <c r="F20" s="19"/>
      <c r="G20" s="19"/>
      <c r="H20" s="19"/>
      <c r="I20" s="19">
        <v>28</v>
      </c>
      <c r="J20" s="19"/>
      <c r="K20" s="19"/>
      <c r="L20" s="19"/>
      <c r="M20" s="19"/>
      <c r="N20" s="19"/>
      <c r="O20" s="19">
        <v>43</v>
      </c>
      <c r="P20" s="19">
        <v>59</v>
      </c>
      <c r="Q20" s="19"/>
      <c r="R20" s="19"/>
      <c r="S20" s="135"/>
      <c r="W20" s="143" t="s">
        <v>165</v>
      </c>
      <c r="X20" s="138">
        <v>103</v>
      </c>
      <c r="Z20" s="102" t="s">
        <v>118</v>
      </c>
      <c r="AA20" s="10">
        <f>+'puntajes brutos - T'!L23</f>
        <v>49</v>
      </c>
      <c r="AC20" s="10" t="str">
        <f t="shared" si="0"/>
        <v/>
      </c>
      <c r="AD20" s="10" t="str">
        <f t="shared" si="1"/>
        <v/>
      </c>
      <c r="AE20" s="10" t="str">
        <f t="shared" si="2"/>
        <v/>
      </c>
      <c r="AF20" s="10" t="str">
        <f t="shared" si="3"/>
        <v/>
      </c>
      <c r="AG20" s="10" t="str">
        <f t="shared" si="4"/>
        <v/>
      </c>
      <c r="AH20" s="10" t="str">
        <f t="shared" si="5"/>
        <v/>
      </c>
      <c r="AI20" s="10" t="str">
        <f t="shared" si="6"/>
        <v/>
      </c>
      <c r="AJ20" s="10" t="str">
        <f t="shared" si="7"/>
        <v>O-H_FEMENINA.put(28,103);</v>
      </c>
      <c r="AK20" s="10" t="str">
        <f t="shared" si="8"/>
        <v/>
      </c>
      <c r="AL20" s="10" t="str">
        <f t="shared" si="9"/>
        <v/>
      </c>
      <c r="AM20" s="10" t="str">
        <f t="shared" si="10"/>
        <v/>
      </c>
      <c r="AN20" s="10" t="str">
        <f t="shared" si="11"/>
        <v/>
      </c>
      <c r="AO20" s="10" t="str">
        <f t="shared" si="12"/>
        <v/>
      </c>
      <c r="AP20" s="10" t="str">
        <f t="shared" si="13"/>
        <v>PK_FEMENINA.put(43,103);</v>
      </c>
      <c r="AQ20" s="10" t="str">
        <f t="shared" si="14"/>
        <v>PS_FEMENINA.put(59,103);</v>
      </c>
      <c r="AR20" s="10" t="str">
        <f t="shared" si="15"/>
        <v/>
      </c>
      <c r="AS20" s="10" t="str">
        <f t="shared" si="16"/>
        <v/>
      </c>
      <c r="AT20" s="10" t="str">
        <f t="shared" si="17"/>
        <v/>
      </c>
      <c r="AU20" s="10" t="str">
        <f t="shared" si="18"/>
        <v/>
      </c>
      <c r="AV20" s="10" t="str">
        <f t="shared" si="19"/>
        <v/>
      </c>
      <c r="AW20" s="10" t="str">
        <f t="shared" si="20"/>
        <v/>
      </c>
      <c r="AX20" s="10" t="str">
        <f t="shared" si="20"/>
        <v>TRIN T/F_FEMENINA.put(16/2,103);</v>
      </c>
    </row>
    <row r="21" spans="1:50" x14ac:dyDescent="0.2">
      <c r="A21" s="10">
        <v>102</v>
      </c>
      <c r="B21" s="124"/>
      <c r="C21" s="19">
        <v>36</v>
      </c>
      <c r="D21" s="19"/>
      <c r="E21" s="19">
        <v>38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>
        <v>58</v>
      </c>
      <c r="Q21" s="19"/>
      <c r="R21" s="19"/>
      <c r="S21" s="135"/>
      <c r="V21" s="10">
        <v>18</v>
      </c>
      <c r="W21" s="143"/>
      <c r="X21" s="138">
        <v>102</v>
      </c>
      <c r="Z21" s="102" t="s">
        <v>119</v>
      </c>
      <c r="AA21" s="10">
        <f>+'puntajes brutos - T'!L24</f>
        <v>42</v>
      </c>
      <c r="AC21" s="10" t="str">
        <f t="shared" si="0"/>
        <v/>
      </c>
      <c r="AD21" s="10" t="str">
        <f t="shared" si="1"/>
        <v>R_FEMENINA.put(36,102);</v>
      </c>
      <c r="AE21" s="10" t="str">
        <f t="shared" si="2"/>
        <v/>
      </c>
      <c r="AF21" s="10" t="str">
        <f t="shared" si="3"/>
        <v>Mac-R_FEMENINA.put(38,102);</v>
      </c>
      <c r="AG21" s="10" t="str">
        <f t="shared" si="4"/>
        <v/>
      </c>
      <c r="AH21" s="10" t="str">
        <f t="shared" si="5"/>
        <v/>
      </c>
      <c r="AI21" s="10" t="str">
        <f t="shared" si="6"/>
        <v/>
      </c>
      <c r="AJ21" s="10" t="str">
        <f t="shared" si="7"/>
        <v/>
      </c>
      <c r="AK21" s="10" t="str">
        <f t="shared" si="8"/>
        <v/>
      </c>
      <c r="AL21" s="10" t="str">
        <f t="shared" si="9"/>
        <v/>
      </c>
      <c r="AM21" s="10" t="str">
        <f t="shared" si="10"/>
        <v/>
      </c>
      <c r="AN21" s="10" t="str">
        <f t="shared" si="11"/>
        <v/>
      </c>
      <c r="AO21" s="10" t="str">
        <f t="shared" si="12"/>
        <v/>
      </c>
      <c r="AP21" s="10" t="str">
        <f t="shared" si="13"/>
        <v/>
      </c>
      <c r="AQ21" s="10" t="str">
        <f t="shared" si="14"/>
        <v>PS_FEMENINA.put(58,102);</v>
      </c>
      <c r="AR21" s="10" t="str">
        <f t="shared" si="15"/>
        <v/>
      </c>
      <c r="AS21" s="10" t="str">
        <f t="shared" si="16"/>
        <v/>
      </c>
      <c r="AT21" s="10" t="str">
        <f t="shared" si="17"/>
        <v/>
      </c>
      <c r="AU21" s="10" t="str">
        <f t="shared" si="18"/>
        <v/>
      </c>
      <c r="AV21" s="10" t="str">
        <f t="shared" si="19"/>
        <v/>
      </c>
      <c r="AW21" s="10" t="str">
        <f t="shared" si="20"/>
        <v>VRIN_FEMENINA.put(18,102);</v>
      </c>
      <c r="AX21" s="10" t="str">
        <f t="shared" si="20"/>
        <v/>
      </c>
    </row>
    <row r="22" spans="1:50" x14ac:dyDescent="0.2">
      <c r="A22" s="10">
        <v>101</v>
      </c>
      <c r="B22" s="124"/>
      <c r="C22" s="19"/>
      <c r="D22" s="19"/>
      <c r="E22" s="19"/>
      <c r="F22" s="19">
        <v>11</v>
      </c>
      <c r="G22" s="19"/>
      <c r="H22" s="19">
        <v>14</v>
      </c>
      <c r="I22" s="19"/>
      <c r="J22" s="19"/>
      <c r="K22" s="19"/>
      <c r="L22" s="19"/>
      <c r="M22" s="19"/>
      <c r="N22" s="19"/>
      <c r="O22" s="19">
        <v>42</v>
      </c>
      <c r="P22" s="19"/>
      <c r="Q22" s="19"/>
      <c r="R22" s="19"/>
      <c r="S22" s="135"/>
      <c r="T22" s="87">
        <v>15</v>
      </c>
      <c r="U22" s="87"/>
      <c r="W22" s="143"/>
      <c r="X22" s="138">
        <v>101</v>
      </c>
      <c r="Z22" s="102" t="s">
        <v>120</v>
      </c>
      <c r="AA22" s="10">
        <f>+'puntajes brutos - T'!L25</f>
        <v>50</v>
      </c>
      <c r="AC22" s="10" t="str">
        <f t="shared" si="0"/>
        <v/>
      </c>
      <c r="AD22" s="10" t="str">
        <f t="shared" si="1"/>
        <v/>
      </c>
      <c r="AE22" s="10" t="str">
        <f t="shared" si="2"/>
        <v/>
      </c>
      <c r="AF22" s="10" t="str">
        <f t="shared" si="3"/>
        <v/>
      </c>
      <c r="AG22" s="10" t="str">
        <f t="shared" si="4"/>
        <v>AAS_FEMENINA.put(11,101);</v>
      </c>
      <c r="AH22" s="10" t="str">
        <f t="shared" si="5"/>
        <v/>
      </c>
      <c r="AI22" s="10" t="str">
        <f t="shared" si="6"/>
        <v>MDS_FEMENINA.put(14,101);</v>
      </c>
      <c r="AJ22" s="10" t="str">
        <f t="shared" si="7"/>
        <v/>
      </c>
      <c r="AK22" s="10" t="str">
        <f t="shared" si="8"/>
        <v/>
      </c>
      <c r="AL22" s="10" t="str">
        <f t="shared" si="9"/>
        <v/>
      </c>
      <c r="AM22" s="10" t="str">
        <f t="shared" si="10"/>
        <v/>
      </c>
      <c r="AN22" s="10" t="str">
        <f t="shared" si="11"/>
        <v/>
      </c>
      <c r="AO22" s="10" t="str">
        <f t="shared" si="12"/>
        <v/>
      </c>
      <c r="AP22" s="10" t="str">
        <f t="shared" si="13"/>
        <v>PK_FEMENINA.put(42,101);</v>
      </c>
      <c r="AQ22" s="10" t="str">
        <f t="shared" si="14"/>
        <v/>
      </c>
      <c r="AR22" s="10" t="str">
        <f t="shared" si="15"/>
        <v/>
      </c>
      <c r="AS22" s="10" t="str">
        <f t="shared" si="16"/>
        <v/>
      </c>
      <c r="AT22" s="10" t="str">
        <f t="shared" si="17"/>
        <v/>
      </c>
      <c r="AU22" s="10" t="str">
        <f t="shared" si="18"/>
        <v>FB_FEMENINA.put(15,101);</v>
      </c>
      <c r="AV22" s="10" t="str">
        <f t="shared" si="19"/>
        <v/>
      </c>
      <c r="AW22" s="10" t="str">
        <f t="shared" si="20"/>
        <v/>
      </c>
      <c r="AX22" s="10" t="str">
        <f t="shared" si="20"/>
        <v/>
      </c>
    </row>
    <row r="23" spans="1:50" x14ac:dyDescent="0.2">
      <c r="A23" s="10">
        <v>100</v>
      </c>
      <c r="B23" s="124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>
        <v>41</v>
      </c>
      <c r="P23" s="19">
        <v>57</v>
      </c>
      <c r="Q23" s="19"/>
      <c r="R23" s="19"/>
      <c r="S23" s="135"/>
      <c r="W23" s="143"/>
      <c r="X23" s="138">
        <v>100</v>
      </c>
      <c r="Z23" s="87"/>
      <c r="AC23" s="10" t="str">
        <f t="shared" si="0"/>
        <v/>
      </c>
      <c r="AD23" s="10" t="str">
        <f t="shared" si="1"/>
        <v/>
      </c>
      <c r="AE23" s="10" t="str">
        <f t="shared" si="2"/>
        <v/>
      </c>
      <c r="AF23" s="10" t="str">
        <f t="shared" si="3"/>
        <v/>
      </c>
      <c r="AG23" s="10" t="str">
        <f t="shared" si="4"/>
        <v/>
      </c>
      <c r="AH23" s="10" t="str">
        <f t="shared" si="5"/>
        <v/>
      </c>
      <c r="AI23" s="10" t="str">
        <f t="shared" si="6"/>
        <v/>
      </c>
      <c r="AJ23" s="10" t="str">
        <f t="shared" si="7"/>
        <v/>
      </c>
      <c r="AK23" s="10" t="str">
        <f t="shared" si="8"/>
        <v/>
      </c>
      <c r="AL23" s="10" t="str">
        <f t="shared" si="9"/>
        <v/>
      </c>
      <c r="AM23" s="10" t="str">
        <f t="shared" si="10"/>
        <v/>
      </c>
      <c r="AN23" s="10" t="str">
        <f t="shared" si="11"/>
        <v/>
      </c>
      <c r="AO23" s="10" t="str">
        <f t="shared" si="12"/>
        <v/>
      </c>
      <c r="AP23" s="10" t="str">
        <f t="shared" si="13"/>
        <v>PK_FEMENINA.put(41,100);</v>
      </c>
      <c r="AQ23" s="10" t="str">
        <f t="shared" si="14"/>
        <v>PS_FEMENINA.put(57,100);</v>
      </c>
      <c r="AR23" s="10" t="str">
        <f t="shared" si="15"/>
        <v/>
      </c>
      <c r="AS23" s="10" t="str">
        <f t="shared" si="16"/>
        <v/>
      </c>
      <c r="AT23" s="10" t="str">
        <f t="shared" si="17"/>
        <v/>
      </c>
      <c r="AU23" s="10" t="str">
        <f t="shared" si="18"/>
        <v/>
      </c>
      <c r="AV23" s="10" t="str">
        <f t="shared" si="19"/>
        <v/>
      </c>
      <c r="AW23" s="10" t="str">
        <f t="shared" si="20"/>
        <v/>
      </c>
      <c r="AX23" s="10" t="str">
        <f t="shared" si="20"/>
        <v/>
      </c>
    </row>
    <row r="24" spans="1:50" x14ac:dyDescent="0.2">
      <c r="A24" s="10">
        <v>99</v>
      </c>
      <c r="B24" s="124"/>
      <c r="C24" s="102">
        <v>35</v>
      </c>
      <c r="D24" s="19"/>
      <c r="E24" s="19">
        <v>37</v>
      </c>
      <c r="F24" s="19"/>
      <c r="G24" s="19"/>
      <c r="H24" s="19"/>
      <c r="I24" s="19">
        <v>27</v>
      </c>
      <c r="J24" s="19"/>
      <c r="K24" s="19"/>
      <c r="L24" s="19"/>
      <c r="M24" s="19"/>
      <c r="N24" s="19"/>
      <c r="O24" s="19"/>
      <c r="P24" s="19">
        <v>56</v>
      </c>
      <c r="Q24" s="19"/>
      <c r="R24" s="19"/>
      <c r="S24" s="135"/>
      <c r="W24" s="143"/>
      <c r="X24" s="138">
        <v>99</v>
      </c>
      <c r="AC24" s="10" t="str">
        <f t="shared" si="0"/>
        <v/>
      </c>
      <c r="AD24" s="10" t="str">
        <f t="shared" si="1"/>
        <v>R_FEMENINA.put(35,99);</v>
      </c>
      <c r="AE24" s="10" t="str">
        <f t="shared" si="2"/>
        <v/>
      </c>
      <c r="AF24" s="10" t="str">
        <f t="shared" si="3"/>
        <v>Mac-R_FEMENINA.put(37,99);</v>
      </c>
      <c r="AG24" s="10" t="str">
        <f t="shared" si="4"/>
        <v/>
      </c>
      <c r="AH24" s="10" t="str">
        <f t="shared" si="5"/>
        <v/>
      </c>
      <c r="AI24" s="10" t="str">
        <f t="shared" si="6"/>
        <v/>
      </c>
      <c r="AJ24" s="10" t="str">
        <f t="shared" si="7"/>
        <v>O-H_FEMENINA.put(27,99);</v>
      </c>
      <c r="AK24" s="10" t="str">
        <f t="shared" si="8"/>
        <v/>
      </c>
      <c r="AL24" s="10" t="str">
        <f t="shared" si="9"/>
        <v/>
      </c>
      <c r="AM24" s="10" t="str">
        <f t="shared" si="10"/>
        <v/>
      </c>
      <c r="AN24" s="10" t="str">
        <f t="shared" si="11"/>
        <v/>
      </c>
      <c r="AO24" s="10" t="str">
        <f t="shared" si="12"/>
        <v/>
      </c>
      <c r="AP24" s="10" t="str">
        <f t="shared" si="13"/>
        <v/>
      </c>
      <c r="AQ24" s="10" t="str">
        <f t="shared" si="14"/>
        <v>PS_FEMENINA.put(56,99);</v>
      </c>
      <c r="AR24" s="10" t="str">
        <f t="shared" si="15"/>
        <v/>
      </c>
      <c r="AS24" s="10" t="str">
        <f t="shared" si="16"/>
        <v/>
      </c>
      <c r="AT24" s="10" t="str">
        <f t="shared" si="17"/>
        <v/>
      </c>
      <c r="AU24" s="10" t="str">
        <f t="shared" si="18"/>
        <v/>
      </c>
      <c r="AV24" s="10" t="str">
        <f t="shared" si="19"/>
        <v/>
      </c>
      <c r="AW24" s="10" t="str">
        <f t="shared" si="20"/>
        <v/>
      </c>
      <c r="AX24" s="10" t="str">
        <f t="shared" si="20"/>
        <v/>
      </c>
    </row>
    <row r="25" spans="1:50" x14ac:dyDescent="0.2">
      <c r="A25" s="10">
        <v>98</v>
      </c>
      <c r="B25" s="124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02">
        <v>40</v>
      </c>
      <c r="P25" s="102">
        <v>55</v>
      </c>
      <c r="Q25" s="19"/>
      <c r="R25" s="19"/>
      <c r="S25" s="135"/>
      <c r="V25" s="10">
        <v>17</v>
      </c>
      <c r="W25" s="143"/>
      <c r="X25" s="138">
        <v>98</v>
      </c>
      <c r="AC25" s="10" t="str">
        <f t="shared" si="0"/>
        <v/>
      </c>
      <c r="AD25" s="10" t="str">
        <f t="shared" si="1"/>
        <v/>
      </c>
      <c r="AE25" s="10" t="str">
        <f t="shared" si="2"/>
        <v/>
      </c>
      <c r="AF25" s="10" t="str">
        <f t="shared" si="3"/>
        <v/>
      </c>
      <c r="AG25" s="10" t="str">
        <f t="shared" si="4"/>
        <v/>
      </c>
      <c r="AH25" s="10" t="str">
        <f t="shared" si="5"/>
        <v/>
      </c>
      <c r="AI25" s="10" t="str">
        <f t="shared" si="6"/>
        <v/>
      </c>
      <c r="AJ25" s="10" t="str">
        <f t="shared" si="7"/>
        <v/>
      </c>
      <c r="AK25" s="10" t="str">
        <f t="shared" si="8"/>
        <v/>
      </c>
      <c r="AL25" s="10" t="str">
        <f t="shared" si="9"/>
        <v/>
      </c>
      <c r="AM25" s="10" t="str">
        <f t="shared" si="10"/>
        <v/>
      </c>
      <c r="AN25" s="10" t="str">
        <f t="shared" si="11"/>
        <v/>
      </c>
      <c r="AO25" s="10" t="str">
        <f t="shared" si="12"/>
        <v/>
      </c>
      <c r="AP25" s="10" t="str">
        <f t="shared" si="13"/>
        <v>PK_FEMENINA.put(40,98);</v>
      </c>
      <c r="AQ25" s="10" t="str">
        <f t="shared" si="14"/>
        <v>PS_FEMENINA.put(55,98);</v>
      </c>
      <c r="AR25" s="10" t="str">
        <f t="shared" si="15"/>
        <v/>
      </c>
      <c r="AS25" s="10" t="str">
        <f t="shared" si="16"/>
        <v/>
      </c>
      <c r="AT25" s="10" t="str">
        <f t="shared" si="17"/>
        <v/>
      </c>
      <c r="AU25" s="10" t="str">
        <f t="shared" si="18"/>
        <v/>
      </c>
      <c r="AV25" s="10" t="str">
        <f t="shared" si="19"/>
        <v/>
      </c>
      <c r="AW25" s="10" t="str">
        <f t="shared" si="20"/>
        <v>VRIN_FEMENINA.put(17,98);</v>
      </c>
      <c r="AX25" s="10" t="str">
        <f t="shared" si="20"/>
        <v/>
      </c>
    </row>
    <row r="26" spans="1:50" x14ac:dyDescent="0.2">
      <c r="A26" s="10">
        <v>97</v>
      </c>
      <c r="B26" s="124"/>
      <c r="C26" s="19"/>
      <c r="D26" s="19"/>
      <c r="E26" s="19"/>
      <c r="F26" s="19"/>
      <c r="G26" s="19"/>
      <c r="H26" s="19">
        <v>13</v>
      </c>
      <c r="I26" s="19"/>
      <c r="J26" s="19"/>
      <c r="K26" s="19"/>
      <c r="L26" s="19"/>
      <c r="M26" s="19"/>
      <c r="N26" s="19"/>
      <c r="O26" s="19"/>
      <c r="P26" s="19">
        <v>54</v>
      </c>
      <c r="Q26" s="19"/>
      <c r="R26" s="19"/>
      <c r="S26" s="135"/>
      <c r="T26" s="10">
        <v>14</v>
      </c>
      <c r="U26" s="10">
        <v>7</v>
      </c>
      <c r="W26" s="143"/>
      <c r="X26" s="138">
        <v>97</v>
      </c>
      <c r="Z26" s="148" t="s">
        <v>154</v>
      </c>
      <c r="AC26" s="10" t="str">
        <f t="shared" si="0"/>
        <v/>
      </c>
      <c r="AD26" s="10" t="str">
        <f t="shared" si="1"/>
        <v/>
      </c>
      <c r="AE26" s="10" t="str">
        <f t="shared" si="2"/>
        <v/>
      </c>
      <c r="AF26" s="10" t="str">
        <f t="shared" si="3"/>
        <v/>
      </c>
      <c r="AG26" s="10" t="str">
        <f t="shared" si="4"/>
        <v/>
      </c>
      <c r="AH26" s="10" t="str">
        <f t="shared" si="5"/>
        <v/>
      </c>
      <c r="AI26" s="10" t="str">
        <f t="shared" si="6"/>
        <v>MDS_FEMENINA.put(13,97);</v>
      </c>
      <c r="AJ26" s="10" t="str">
        <f t="shared" si="7"/>
        <v/>
      </c>
      <c r="AK26" s="10" t="str">
        <f t="shared" si="8"/>
        <v/>
      </c>
      <c r="AL26" s="10" t="str">
        <f t="shared" si="9"/>
        <v/>
      </c>
      <c r="AM26" s="10" t="str">
        <f t="shared" si="10"/>
        <v/>
      </c>
      <c r="AN26" s="10" t="str">
        <f t="shared" si="11"/>
        <v/>
      </c>
      <c r="AO26" s="10" t="str">
        <f t="shared" si="12"/>
        <v/>
      </c>
      <c r="AP26" s="10" t="str">
        <f t="shared" si="13"/>
        <v/>
      </c>
      <c r="AQ26" s="10" t="str">
        <f t="shared" si="14"/>
        <v>PS_FEMENINA.put(54,97);</v>
      </c>
      <c r="AR26" s="10" t="str">
        <f t="shared" si="15"/>
        <v/>
      </c>
      <c r="AS26" s="10" t="str">
        <f t="shared" si="16"/>
        <v/>
      </c>
      <c r="AT26" s="10" t="str">
        <f t="shared" si="17"/>
        <v/>
      </c>
      <c r="AU26" s="10" t="str">
        <f t="shared" si="18"/>
        <v>FB_FEMENINA.put(14,97);</v>
      </c>
      <c r="AV26" s="10" t="str">
        <f t="shared" si="19"/>
        <v>F(P)_FEMENINA.put(7,97);</v>
      </c>
      <c r="AW26" s="10" t="str">
        <f t="shared" si="20"/>
        <v/>
      </c>
      <c r="AX26" s="10" t="str">
        <f t="shared" si="20"/>
        <v/>
      </c>
    </row>
    <row r="27" spans="1:50" ht="12.75" x14ac:dyDescent="0.2">
      <c r="A27" s="10">
        <v>96</v>
      </c>
      <c r="B27" s="124"/>
      <c r="C27" s="19">
        <v>34</v>
      </c>
      <c r="D27" s="19"/>
      <c r="E27" s="19">
        <v>36</v>
      </c>
      <c r="F27" s="19"/>
      <c r="G27" s="19"/>
      <c r="H27" s="19"/>
      <c r="I27" s="19">
        <v>26</v>
      </c>
      <c r="J27" s="19"/>
      <c r="K27" s="19"/>
      <c r="L27" s="19"/>
      <c r="M27" s="19"/>
      <c r="N27" s="19"/>
      <c r="O27" s="19">
        <v>39</v>
      </c>
      <c r="P27" s="19">
        <v>53</v>
      </c>
      <c r="Q27" s="19"/>
      <c r="R27" s="19"/>
      <c r="S27" s="135"/>
      <c r="W27" s="143"/>
      <c r="X27" s="138">
        <v>96</v>
      </c>
      <c r="Z27" s="149" t="s">
        <v>31</v>
      </c>
      <c r="AA27" s="10">
        <f>+'puntajes brutos - T'!P8</f>
        <v>50</v>
      </c>
      <c r="AC27" s="10" t="str">
        <f t="shared" si="0"/>
        <v/>
      </c>
      <c r="AD27" s="10" t="str">
        <f t="shared" si="1"/>
        <v>R_FEMENINA.put(34,96);</v>
      </c>
      <c r="AE27" s="10" t="str">
        <f t="shared" si="2"/>
        <v/>
      </c>
      <c r="AF27" s="10" t="str">
        <f t="shared" si="3"/>
        <v>Mac-R_FEMENINA.put(36,96);</v>
      </c>
      <c r="AG27" s="10" t="str">
        <f t="shared" si="4"/>
        <v/>
      </c>
      <c r="AH27" s="10" t="str">
        <f t="shared" si="5"/>
        <v/>
      </c>
      <c r="AI27" s="10" t="str">
        <f t="shared" si="6"/>
        <v/>
      </c>
      <c r="AJ27" s="10" t="str">
        <f t="shared" si="7"/>
        <v>O-H_FEMENINA.put(26,96);</v>
      </c>
      <c r="AK27" s="10" t="str">
        <f t="shared" si="8"/>
        <v/>
      </c>
      <c r="AL27" s="10" t="str">
        <f t="shared" si="9"/>
        <v/>
      </c>
      <c r="AM27" s="10" t="str">
        <f t="shared" si="10"/>
        <v/>
      </c>
      <c r="AN27" s="10" t="str">
        <f t="shared" si="11"/>
        <v/>
      </c>
      <c r="AO27" s="10" t="str">
        <f t="shared" si="12"/>
        <v/>
      </c>
      <c r="AP27" s="10" t="str">
        <f t="shared" si="13"/>
        <v>PK_FEMENINA.put(39,96);</v>
      </c>
      <c r="AQ27" s="10" t="str">
        <f t="shared" si="14"/>
        <v>PS_FEMENINA.put(53,96);</v>
      </c>
      <c r="AR27" s="10" t="str">
        <f t="shared" si="15"/>
        <v/>
      </c>
      <c r="AS27" s="10" t="str">
        <f t="shared" si="16"/>
        <v/>
      </c>
      <c r="AT27" s="10" t="str">
        <f t="shared" si="17"/>
        <v/>
      </c>
      <c r="AU27" s="10" t="str">
        <f t="shared" si="18"/>
        <v/>
      </c>
      <c r="AV27" s="10" t="str">
        <f t="shared" si="19"/>
        <v/>
      </c>
      <c r="AW27" s="10" t="str">
        <f t="shared" si="20"/>
        <v/>
      </c>
      <c r="AX27" s="10" t="str">
        <f t="shared" si="20"/>
        <v/>
      </c>
    </row>
    <row r="28" spans="1:50" ht="12.75" x14ac:dyDescent="0.2">
      <c r="A28" s="10">
        <v>95</v>
      </c>
      <c r="B28" s="124"/>
      <c r="C28" s="19"/>
      <c r="D28" s="19"/>
      <c r="E28" s="19"/>
      <c r="F28" s="102">
        <v>10</v>
      </c>
      <c r="G28" s="19"/>
      <c r="H28" s="19"/>
      <c r="I28" s="19"/>
      <c r="J28" s="19"/>
      <c r="K28" s="19"/>
      <c r="L28" s="19"/>
      <c r="M28" s="19"/>
      <c r="N28" s="19"/>
      <c r="O28" s="19">
        <v>38</v>
      </c>
      <c r="P28" s="19">
        <v>52</v>
      </c>
      <c r="Q28" s="19"/>
      <c r="R28" s="19"/>
      <c r="S28" s="135"/>
      <c r="W28" s="143" t="s">
        <v>156</v>
      </c>
      <c r="X28" s="138">
        <v>95</v>
      </c>
      <c r="Z28" s="149" t="s">
        <v>39</v>
      </c>
      <c r="AA28" s="10">
        <f>+'puntajes brutos - T'!P9</f>
        <v>65</v>
      </c>
      <c r="AC28" s="10" t="str">
        <f t="shared" si="0"/>
        <v/>
      </c>
      <c r="AD28" s="10" t="str">
        <f t="shared" si="1"/>
        <v/>
      </c>
      <c r="AE28" s="10" t="str">
        <f t="shared" si="2"/>
        <v/>
      </c>
      <c r="AF28" s="10" t="str">
        <f t="shared" si="3"/>
        <v/>
      </c>
      <c r="AG28" s="10" t="str">
        <f t="shared" si="4"/>
        <v>AAS_FEMENINA.put(10,95);</v>
      </c>
      <c r="AH28" s="10" t="str">
        <f t="shared" si="5"/>
        <v/>
      </c>
      <c r="AI28" s="10" t="str">
        <f t="shared" si="6"/>
        <v/>
      </c>
      <c r="AJ28" s="10" t="str">
        <f t="shared" si="7"/>
        <v/>
      </c>
      <c r="AK28" s="10" t="str">
        <f t="shared" si="8"/>
        <v/>
      </c>
      <c r="AL28" s="10" t="str">
        <f t="shared" si="9"/>
        <v/>
      </c>
      <c r="AM28" s="10" t="str">
        <f t="shared" si="10"/>
        <v/>
      </c>
      <c r="AN28" s="10" t="str">
        <f t="shared" si="11"/>
        <v/>
      </c>
      <c r="AO28" s="10" t="str">
        <f t="shared" si="12"/>
        <v/>
      </c>
      <c r="AP28" s="10" t="str">
        <f t="shared" si="13"/>
        <v>PK_FEMENINA.put(38,95);</v>
      </c>
      <c r="AQ28" s="10" t="str">
        <f t="shared" si="14"/>
        <v>PS_FEMENINA.put(52,95);</v>
      </c>
      <c r="AR28" s="10" t="str">
        <f t="shared" si="15"/>
        <v/>
      </c>
      <c r="AS28" s="10" t="str">
        <f t="shared" si="16"/>
        <v/>
      </c>
      <c r="AT28" s="10" t="str">
        <f t="shared" si="17"/>
        <v/>
      </c>
      <c r="AU28" s="10" t="str">
        <f t="shared" si="18"/>
        <v/>
      </c>
      <c r="AV28" s="10" t="str">
        <f t="shared" si="19"/>
        <v/>
      </c>
      <c r="AW28" s="10" t="str">
        <f t="shared" si="20"/>
        <v/>
      </c>
      <c r="AX28" s="10" t="str">
        <f t="shared" si="20"/>
        <v>TRIN T/F_FEMENINA.put(15/3,95);</v>
      </c>
    </row>
    <row r="29" spans="1:50" ht="12.75" x14ac:dyDescent="0.2">
      <c r="A29" s="10">
        <v>94</v>
      </c>
      <c r="B29" s="124"/>
      <c r="C29" s="19">
        <v>33</v>
      </c>
      <c r="D29" s="19"/>
      <c r="E29" s="102">
        <v>35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>
        <v>51</v>
      </c>
      <c r="Q29" s="19"/>
      <c r="R29" s="19"/>
      <c r="S29" s="135"/>
      <c r="V29" s="10">
        <v>16</v>
      </c>
      <c r="W29" s="143"/>
      <c r="X29" s="138">
        <v>94</v>
      </c>
      <c r="Z29" s="150" t="s">
        <v>47</v>
      </c>
      <c r="AA29" s="10">
        <f>+'puntajes brutos - T'!N10</f>
        <v>10</v>
      </c>
      <c r="AC29" s="10" t="str">
        <f t="shared" si="0"/>
        <v/>
      </c>
      <c r="AD29" s="10" t="str">
        <f t="shared" si="1"/>
        <v>R_FEMENINA.put(33,94);</v>
      </c>
      <c r="AE29" s="10" t="str">
        <f t="shared" si="2"/>
        <v/>
      </c>
      <c r="AF29" s="10" t="str">
        <f t="shared" si="3"/>
        <v>Mac-R_FEMENINA.put(35,94);</v>
      </c>
      <c r="AG29" s="10" t="str">
        <f t="shared" si="4"/>
        <v/>
      </c>
      <c r="AH29" s="10" t="str">
        <f t="shared" si="5"/>
        <v/>
      </c>
      <c r="AI29" s="10" t="str">
        <f t="shared" si="6"/>
        <v/>
      </c>
      <c r="AJ29" s="10" t="str">
        <f t="shared" si="7"/>
        <v/>
      </c>
      <c r="AK29" s="10" t="str">
        <f t="shared" si="8"/>
        <v/>
      </c>
      <c r="AL29" s="10" t="str">
        <f t="shared" si="9"/>
        <v/>
      </c>
      <c r="AM29" s="10" t="str">
        <f t="shared" si="10"/>
        <v/>
      </c>
      <c r="AN29" s="10" t="str">
        <f t="shared" si="11"/>
        <v/>
      </c>
      <c r="AO29" s="10" t="str">
        <f t="shared" si="12"/>
        <v/>
      </c>
      <c r="AP29" s="10" t="str">
        <f t="shared" si="13"/>
        <v/>
      </c>
      <c r="AQ29" s="10" t="str">
        <f t="shared" si="14"/>
        <v>PS_FEMENINA.put(51,94);</v>
      </c>
      <c r="AR29" s="10" t="str">
        <f t="shared" si="15"/>
        <v/>
      </c>
      <c r="AS29" s="10" t="str">
        <f t="shared" si="16"/>
        <v/>
      </c>
      <c r="AT29" s="10" t="str">
        <f t="shared" si="17"/>
        <v/>
      </c>
      <c r="AU29" s="10" t="str">
        <f t="shared" si="18"/>
        <v/>
      </c>
      <c r="AV29" s="10" t="str">
        <f t="shared" si="19"/>
        <v/>
      </c>
      <c r="AW29" s="10" t="str">
        <f t="shared" si="20"/>
        <v>VRIN_FEMENINA.put(16,94);</v>
      </c>
      <c r="AX29" s="10" t="str">
        <f t="shared" si="20"/>
        <v/>
      </c>
    </row>
    <row r="30" spans="1:50" ht="12.75" x14ac:dyDescent="0.2">
      <c r="A30" s="10">
        <v>93</v>
      </c>
      <c r="B30" s="124"/>
      <c r="C30" s="19"/>
      <c r="D30" s="19"/>
      <c r="E30" s="19"/>
      <c r="F30" s="19"/>
      <c r="G30" s="19">
        <v>39</v>
      </c>
      <c r="H30" s="19"/>
      <c r="I30" s="19"/>
      <c r="J30" s="19"/>
      <c r="K30" s="19"/>
      <c r="L30" s="19"/>
      <c r="M30" s="19"/>
      <c r="N30" s="19"/>
      <c r="O30" s="19">
        <v>37</v>
      </c>
      <c r="P30" s="102">
        <v>50</v>
      </c>
      <c r="Q30" s="19"/>
      <c r="R30" s="19"/>
      <c r="S30" s="135"/>
      <c r="T30" s="10">
        <v>13</v>
      </c>
      <c r="W30" s="143"/>
      <c r="X30" s="138">
        <v>93</v>
      </c>
      <c r="Z30" s="150" t="s">
        <v>56</v>
      </c>
      <c r="AA30" s="10">
        <f>+'puntajes brutos - T'!N11</f>
        <v>6</v>
      </c>
      <c r="AC30" s="10" t="str">
        <f t="shared" si="0"/>
        <v/>
      </c>
      <c r="AD30" s="10" t="str">
        <f t="shared" si="1"/>
        <v/>
      </c>
      <c r="AE30" s="10" t="str">
        <f t="shared" si="2"/>
        <v/>
      </c>
      <c r="AF30" s="10" t="str">
        <f t="shared" si="3"/>
        <v/>
      </c>
      <c r="AG30" s="10" t="str">
        <f t="shared" si="4"/>
        <v/>
      </c>
      <c r="AH30" s="10" t="str">
        <f t="shared" si="5"/>
        <v>APS_FEMENINA.put(39,93);</v>
      </c>
      <c r="AI30" s="10" t="str">
        <f t="shared" si="6"/>
        <v/>
      </c>
      <c r="AJ30" s="10" t="str">
        <f t="shared" si="7"/>
        <v/>
      </c>
      <c r="AK30" s="10" t="str">
        <f t="shared" si="8"/>
        <v/>
      </c>
      <c r="AL30" s="10" t="str">
        <f t="shared" si="9"/>
        <v/>
      </c>
      <c r="AM30" s="10" t="str">
        <f t="shared" si="10"/>
        <v/>
      </c>
      <c r="AN30" s="10" t="str">
        <f t="shared" si="11"/>
        <v/>
      </c>
      <c r="AO30" s="10" t="str">
        <f t="shared" si="12"/>
        <v/>
      </c>
      <c r="AP30" s="10" t="str">
        <f t="shared" si="13"/>
        <v>PK_FEMENINA.put(37,93);</v>
      </c>
      <c r="AQ30" s="10" t="str">
        <f t="shared" si="14"/>
        <v>PS_FEMENINA.put(50,93);</v>
      </c>
      <c r="AR30" s="10" t="str">
        <f t="shared" si="15"/>
        <v/>
      </c>
      <c r="AS30" s="10" t="str">
        <f t="shared" si="16"/>
        <v/>
      </c>
      <c r="AT30" s="10" t="str">
        <f t="shared" si="17"/>
        <v/>
      </c>
      <c r="AU30" s="10" t="str">
        <f t="shared" si="18"/>
        <v>FB_FEMENINA.put(13,93);</v>
      </c>
      <c r="AV30" s="10" t="str">
        <f t="shared" si="19"/>
        <v/>
      </c>
      <c r="AW30" s="10" t="str">
        <f t="shared" si="20"/>
        <v/>
      </c>
      <c r="AX30" s="10" t="str">
        <f t="shared" si="20"/>
        <v/>
      </c>
    </row>
    <row r="31" spans="1:50" ht="12.75" x14ac:dyDescent="0.2">
      <c r="A31" s="10">
        <v>92</v>
      </c>
      <c r="B31" s="124"/>
      <c r="C31" s="19"/>
      <c r="D31" s="19"/>
      <c r="E31" s="19"/>
      <c r="F31" s="19"/>
      <c r="G31" s="19"/>
      <c r="H31" s="19">
        <v>12</v>
      </c>
      <c r="I31" s="102">
        <v>25</v>
      </c>
      <c r="J31" s="19"/>
      <c r="K31" s="19"/>
      <c r="L31" s="19"/>
      <c r="M31" s="19"/>
      <c r="N31" s="19"/>
      <c r="O31" s="19">
        <v>36</v>
      </c>
      <c r="P31" s="19">
        <v>49</v>
      </c>
      <c r="Q31" s="19"/>
      <c r="R31" s="19"/>
      <c r="S31" s="135"/>
      <c r="W31" s="143"/>
      <c r="X31" s="138">
        <v>92</v>
      </c>
      <c r="Z31" s="150" t="s">
        <v>64</v>
      </c>
      <c r="AA31" s="10">
        <f>+'puntajes brutos - T'!N12</f>
        <v>30</v>
      </c>
      <c r="AC31" s="10" t="str">
        <f t="shared" si="0"/>
        <v/>
      </c>
      <c r="AD31" s="10" t="str">
        <f t="shared" si="1"/>
        <v/>
      </c>
      <c r="AE31" s="10" t="str">
        <f t="shared" si="2"/>
        <v/>
      </c>
      <c r="AF31" s="10" t="str">
        <f t="shared" si="3"/>
        <v/>
      </c>
      <c r="AG31" s="10" t="str">
        <f t="shared" si="4"/>
        <v/>
      </c>
      <c r="AH31" s="10" t="str">
        <f t="shared" si="5"/>
        <v/>
      </c>
      <c r="AI31" s="10" t="str">
        <f t="shared" si="6"/>
        <v>MDS_FEMENINA.put(12,92);</v>
      </c>
      <c r="AJ31" s="10" t="str">
        <f t="shared" si="7"/>
        <v>O-H_FEMENINA.put(25,92);</v>
      </c>
      <c r="AK31" s="10" t="str">
        <f t="shared" si="8"/>
        <v/>
      </c>
      <c r="AL31" s="10" t="str">
        <f t="shared" si="9"/>
        <v/>
      </c>
      <c r="AM31" s="10" t="str">
        <f t="shared" si="10"/>
        <v/>
      </c>
      <c r="AN31" s="10" t="str">
        <f t="shared" si="11"/>
        <v/>
      </c>
      <c r="AO31" s="10" t="str">
        <f t="shared" si="12"/>
        <v/>
      </c>
      <c r="AP31" s="10" t="str">
        <f t="shared" si="13"/>
        <v>PK_FEMENINA.put(36,92);</v>
      </c>
      <c r="AQ31" s="10" t="str">
        <f t="shared" si="14"/>
        <v>PS_FEMENINA.put(49,92);</v>
      </c>
      <c r="AR31" s="10" t="str">
        <f t="shared" si="15"/>
        <v/>
      </c>
      <c r="AS31" s="10" t="str">
        <f t="shared" si="16"/>
        <v/>
      </c>
      <c r="AT31" s="10" t="str">
        <f t="shared" si="17"/>
        <v/>
      </c>
      <c r="AU31" s="10" t="str">
        <f t="shared" si="18"/>
        <v/>
      </c>
      <c r="AV31" s="10" t="str">
        <f t="shared" si="19"/>
        <v/>
      </c>
      <c r="AW31" s="10" t="str">
        <f t="shared" si="20"/>
        <v/>
      </c>
      <c r="AX31" s="10" t="str">
        <f t="shared" si="20"/>
        <v/>
      </c>
    </row>
    <row r="32" spans="1:50" ht="12.75" x14ac:dyDescent="0.2">
      <c r="A32" s="10">
        <v>91</v>
      </c>
      <c r="B32" s="124"/>
      <c r="C32" s="19">
        <v>32</v>
      </c>
      <c r="D32" s="19"/>
      <c r="E32" s="19">
        <v>34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35"/>
      <c r="W32" s="143"/>
      <c r="X32" s="138">
        <v>91</v>
      </c>
      <c r="Z32" s="150" t="s">
        <v>72</v>
      </c>
      <c r="AA32" s="10">
        <f>+'puntajes brutos - T'!N13</f>
        <v>18</v>
      </c>
      <c r="AC32" s="10" t="str">
        <f t="shared" si="0"/>
        <v/>
      </c>
      <c r="AD32" s="10" t="str">
        <f t="shared" si="1"/>
        <v>R_FEMENINA.put(32,91);</v>
      </c>
      <c r="AE32" s="10" t="str">
        <f t="shared" si="2"/>
        <v/>
      </c>
      <c r="AF32" s="10" t="str">
        <f t="shared" si="3"/>
        <v>Mac-R_FEMENINA.put(34,91);</v>
      </c>
      <c r="AG32" s="10" t="str">
        <f t="shared" si="4"/>
        <v/>
      </c>
      <c r="AH32" s="10" t="str">
        <f t="shared" si="5"/>
        <v/>
      </c>
      <c r="AI32" s="10" t="str">
        <f t="shared" si="6"/>
        <v/>
      </c>
      <c r="AJ32" s="10" t="str">
        <f t="shared" si="7"/>
        <v/>
      </c>
      <c r="AK32" s="10" t="str">
        <f t="shared" si="8"/>
        <v/>
      </c>
      <c r="AL32" s="10" t="str">
        <f t="shared" si="9"/>
        <v/>
      </c>
      <c r="AM32" s="10" t="str">
        <f t="shared" si="10"/>
        <v/>
      </c>
      <c r="AN32" s="10" t="str">
        <f t="shared" si="11"/>
        <v/>
      </c>
      <c r="AO32" s="10" t="str">
        <f t="shared" si="12"/>
        <v/>
      </c>
      <c r="AP32" s="10" t="str">
        <f t="shared" si="13"/>
        <v/>
      </c>
      <c r="AQ32" s="10" t="str">
        <f t="shared" si="14"/>
        <v/>
      </c>
      <c r="AR32" s="10" t="str">
        <f t="shared" si="15"/>
        <v/>
      </c>
      <c r="AS32" s="10" t="str">
        <f t="shared" si="16"/>
        <v/>
      </c>
      <c r="AT32" s="10" t="str">
        <f t="shared" si="17"/>
        <v/>
      </c>
      <c r="AU32" s="10" t="str">
        <f t="shared" si="18"/>
        <v/>
      </c>
      <c r="AV32" s="10" t="str">
        <f t="shared" si="19"/>
        <v/>
      </c>
      <c r="AW32" s="10" t="str">
        <f t="shared" si="20"/>
        <v/>
      </c>
      <c r="AX32" s="10" t="str">
        <f t="shared" si="20"/>
        <v/>
      </c>
    </row>
    <row r="33" spans="1:50" ht="12.75" x14ac:dyDescent="0.2">
      <c r="A33" s="10">
        <v>90</v>
      </c>
      <c r="B33" s="124"/>
      <c r="C33" s="19"/>
      <c r="D33" s="19"/>
      <c r="E33" s="19"/>
      <c r="F33" s="19">
        <v>9</v>
      </c>
      <c r="G33" s="19">
        <v>38</v>
      </c>
      <c r="H33" s="19"/>
      <c r="I33" s="19"/>
      <c r="J33" s="19"/>
      <c r="K33" s="19"/>
      <c r="L33" s="102">
        <v>40</v>
      </c>
      <c r="M33" s="19"/>
      <c r="N33" s="19"/>
      <c r="O33" s="102">
        <v>35</v>
      </c>
      <c r="P33" s="19">
        <v>48</v>
      </c>
      <c r="Q33" s="19"/>
      <c r="R33" s="19"/>
      <c r="S33" s="135"/>
      <c r="V33" s="87">
        <v>15</v>
      </c>
      <c r="W33" s="143"/>
      <c r="X33" s="138">
        <v>90</v>
      </c>
      <c r="Z33" s="150" t="s">
        <v>78</v>
      </c>
      <c r="AA33" s="10">
        <f>+'puntajes brutos - T'!N14</f>
        <v>32</v>
      </c>
      <c r="AC33" s="10" t="str">
        <f t="shared" si="0"/>
        <v/>
      </c>
      <c r="AD33" s="10" t="str">
        <f t="shared" si="1"/>
        <v/>
      </c>
      <c r="AE33" s="10" t="str">
        <f t="shared" si="2"/>
        <v/>
      </c>
      <c r="AF33" s="10" t="str">
        <f t="shared" si="3"/>
        <v/>
      </c>
      <c r="AG33" s="10" t="str">
        <f t="shared" si="4"/>
        <v>AAS_FEMENINA.put(9,90);</v>
      </c>
      <c r="AH33" s="10" t="str">
        <f t="shared" si="5"/>
        <v>APS_FEMENINA.put(38,90);</v>
      </c>
      <c r="AI33" s="10" t="str">
        <f t="shared" si="6"/>
        <v/>
      </c>
      <c r="AJ33" s="10" t="str">
        <f t="shared" si="7"/>
        <v/>
      </c>
      <c r="AK33" s="10" t="str">
        <f t="shared" si="8"/>
        <v/>
      </c>
      <c r="AL33" s="10" t="str">
        <f t="shared" si="9"/>
        <v/>
      </c>
      <c r="AM33" s="10" t="str">
        <f t="shared" si="10"/>
        <v>MT_FEMENINA.put(40,90);</v>
      </c>
      <c r="AN33" s="10" t="str">
        <f t="shared" si="11"/>
        <v/>
      </c>
      <c r="AO33" s="10" t="str">
        <f t="shared" si="12"/>
        <v/>
      </c>
      <c r="AP33" s="10" t="str">
        <f t="shared" si="13"/>
        <v>PK_FEMENINA.put(35,90);</v>
      </c>
      <c r="AQ33" s="10" t="str">
        <f t="shared" si="14"/>
        <v>PS_FEMENINA.put(48,90);</v>
      </c>
      <c r="AR33" s="10" t="str">
        <f t="shared" si="15"/>
        <v/>
      </c>
      <c r="AS33" s="10" t="str">
        <f t="shared" si="16"/>
        <v/>
      </c>
      <c r="AT33" s="10" t="str">
        <f t="shared" si="17"/>
        <v/>
      </c>
      <c r="AU33" s="10" t="str">
        <f t="shared" si="18"/>
        <v/>
      </c>
      <c r="AV33" s="10" t="str">
        <f t="shared" si="19"/>
        <v/>
      </c>
      <c r="AW33" s="10" t="str">
        <f t="shared" si="20"/>
        <v>VRIN_FEMENINA.put(15,90);</v>
      </c>
      <c r="AX33" s="10" t="str">
        <f t="shared" si="20"/>
        <v/>
      </c>
    </row>
    <row r="34" spans="1:50" ht="12.75" x14ac:dyDescent="0.2">
      <c r="A34" s="10">
        <v>89</v>
      </c>
      <c r="B34" s="124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>
        <v>34</v>
      </c>
      <c r="P34" s="19">
        <v>47</v>
      </c>
      <c r="Q34" s="19"/>
      <c r="R34" s="19"/>
      <c r="S34" s="135"/>
      <c r="T34" s="10">
        <v>12</v>
      </c>
      <c r="U34" s="10">
        <v>6</v>
      </c>
      <c r="W34" s="143"/>
      <c r="X34" s="138">
        <v>89</v>
      </c>
      <c r="Z34" s="149" t="s">
        <v>11</v>
      </c>
      <c r="AA34" s="10">
        <f>+'puntajes brutos - T'!P15</f>
        <v>58</v>
      </c>
      <c r="AC34" s="10" t="str">
        <f t="shared" si="0"/>
        <v/>
      </c>
      <c r="AD34" s="10" t="str">
        <f t="shared" si="1"/>
        <v/>
      </c>
      <c r="AE34" s="10" t="str">
        <f t="shared" si="2"/>
        <v/>
      </c>
      <c r="AF34" s="10" t="str">
        <f t="shared" si="3"/>
        <v/>
      </c>
      <c r="AG34" s="10" t="str">
        <f t="shared" si="4"/>
        <v/>
      </c>
      <c r="AH34" s="10" t="str">
        <f t="shared" si="5"/>
        <v/>
      </c>
      <c r="AI34" s="10" t="str">
        <f t="shared" si="6"/>
        <v/>
      </c>
      <c r="AJ34" s="10" t="str">
        <f t="shared" si="7"/>
        <v/>
      </c>
      <c r="AK34" s="10" t="str">
        <f t="shared" si="8"/>
        <v/>
      </c>
      <c r="AL34" s="10" t="str">
        <f t="shared" si="9"/>
        <v/>
      </c>
      <c r="AM34" s="10" t="str">
        <f t="shared" si="10"/>
        <v/>
      </c>
      <c r="AN34" s="10" t="str">
        <f t="shared" si="11"/>
        <v/>
      </c>
      <c r="AO34" s="10" t="str">
        <f t="shared" si="12"/>
        <v/>
      </c>
      <c r="AP34" s="10" t="str">
        <f t="shared" si="13"/>
        <v>PK_FEMENINA.put(34,89);</v>
      </c>
      <c r="AQ34" s="10" t="str">
        <f t="shared" si="14"/>
        <v>PS_FEMENINA.put(47,89);</v>
      </c>
      <c r="AR34" s="10" t="str">
        <f t="shared" si="15"/>
        <v/>
      </c>
      <c r="AS34" s="10" t="str">
        <f t="shared" si="16"/>
        <v/>
      </c>
      <c r="AT34" s="10" t="str">
        <f t="shared" si="17"/>
        <v/>
      </c>
      <c r="AU34" s="10" t="str">
        <f t="shared" si="18"/>
        <v>FB_FEMENINA.put(12,89);</v>
      </c>
      <c r="AV34" s="10" t="str">
        <f t="shared" si="19"/>
        <v>F(P)_FEMENINA.put(6,89);</v>
      </c>
      <c r="AW34" s="10" t="str">
        <f t="shared" si="20"/>
        <v/>
      </c>
      <c r="AX34" s="10" t="str">
        <f t="shared" si="20"/>
        <v/>
      </c>
    </row>
    <row r="35" spans="1:50" ht="12.75" x14ac:dyDescent="0.2">
      <c r="A35" s="10">
        <v>88</v>
      </c>
      <c r="B35" s="124"/>
      <c r="C35" s="19">
        <v>31</v>
      </c>
      <c r="D35" s="19"/>
      <c r="E35" s="19">
        <v>33</v>
      </c>
      <c r="F35" s="19"/>
      <c r="G35" s="19"/>
      <c r="H35" s="19">
        <v>11</v>
      </c>
      <c r="I35" s="19">
        <v>24</v>
      </c>
      <c r="J35" s="19"/>
      <c r="K35" s="19"/>
      <c r="L35" s="19">
        <v>39</v>
      </c>
      <c r="M35" s="19"/>
      <c r="N35" s="19"/>
      <c r="O35" s="19"/>
      <c r="P35" s="19">
        <v>46</v>
      </c>
      <c r="Q35" s="19"/>
      <c r="R35" s="19"/>
      <c r="S35" s="135"/>
      <c r="W35" s="143" t="s">
        <v>158</v>
      </c>
      <c r="X35" s="138">
        <v>88</v>
      </c>
      <c r="Z35" s="150" t="s">
        <v>12</v>
      </c>
      <c r="AA35" s="10">
        <f>+'puntajes brutos - T'!N16</f>
        <v>7</v>
      </c>
      <c r="AC35" s="10" t="str">
        <f t="shared" si="0"/>
        <v/>
      </c>
      <c r="AD35" s="10" t="str">
        <f t="shared" si="1"/>
        <v>R_FEMENINA.put(31,88);</v>
      </c>
      <c r="AE35" s="10" t="str">
        <f t="shared" si="2"/>
        <v/>
      </c>
      <c r="AF35" s="10" t="str">
        <f t="shared" si="3"/>
        <v>Mac-R_FEMENINA.put(33,88);</v>
      </c>
      <c r="AG35" s="10" t="str">
        <f t="shared" si="4"/>
        <v/>
      </c>
      <c r="AH35" s="10" t="str">
        <f t="shared" si="5"/>
        <v/>
      </c>
      <c r="AI35" s="10" t="str">
        <f t="shared" si="6"/>
        <v>MDS_FEMENINA.put(11,88);</v>
      </c>
      <c r="AJ35" s="10" t="str">
        <f t="shared" si="7"/>
        <v>O-H_FEMENINA.put(24,88);</v>
      </c>
      <c r="AK35" s="10" t="str">
        <f t="shared" si="8"/>
        <v/>
      </c>
      <c r="AL35" s="10" t="str">
        <f t="shared" si="9"/>
        <v/>
      </c>
      <c r="AM35" s="10" t="str">
        <f t="shared" si="10"/>
        <v>MT_FEMENINA.put(39,88);</v>
      </c>
      <c r="AN35" s="10" t="str">
        <f t="shared" si="11"/>
        <v/>
      </c>
      <c r="AO35" s="10" t="str">
        <f t="shared" si="12"/>
        <v/>
      </c>
      <c r="AP35" s="10" t="str">
        <f t="shared" si="13"/>
        <v/>
      </c>
      <c r="AQ35" s="10" t="str">
        <f t="shared" si="14"/>
        <v>PS_FEMENINA.put(46,88);</v>
      </c>
      <c r="AR35" s="10" t="str">
        <f t="shared" si="15"/>
        <v/>
      </c>
      <c r="AS35" s="10" t="str">
        <f t="shared" si="16"/>
        <v/>
      </c>
      <c r="AT35" s="10" t="str">
        <f t="shared" si="17"/>
        <v/>
      </c>
      <c r="AU35" s="10" t="str">
        <f t="shared" si="18"/>
        <v/>
      </c>
      <c r="AV35" s="10" t="str">
        <f t="shared" si="19"/>
        <v/>
      </c>
      <c r="AW35" s="10" t="str">
        <f t="shared" si="20"/>
        <v/>
      </c>
      <c r="AX35" s="10" t="str">
        <f t="shared" si="20"/>
        <v>TRIN T/F_FEMENINA.put(14/4,88);</v>
      </c>
    </row>
    <row r="36" spans="1:50" x14ac:dyDescent="0.2">
      <c r="A36" s="10">
        <v>87</v>
      </c>
      <c r="B36" s="124"/>
      <c r="C36" s="19"/>
      <c r="D36" s="19"/>
      <c r="E36" s="19"/>
      <c r="F36" s="19"/>
      <c r="G36" s="19">
        <v>37</v>
      </c>
      <c r="H36" s="19"/>
      <c r="I36" s="19"/>
      <c r="J36" s="19"/>
      <c r="K36" s="19"/>
      <c r="L36" s="19">
        <v>38</v>
      </c>
      <c r="M36" s="19"/>
      <c r="N36" s="19"/>
      <c r="O36" s="19">
        <v>33</v>
      </c>
      <c r="P36" s="102">
        <v>45</v>
      </c>
      <c r="Q36" s="19"/>
      <c r="R36" s="19"/>
      <c r="S36" s="135"/>
      <c r="W36" s="143"/>
      <c r="X36" s="138">
        <v>87</v>
      </c>
      <c r="AC36" s="10" t="str">
        <f t="shared" si="0"/>
        <v/>
      </c>
      <c r="AD36" s="10" t="str">
        <f t="shared" si="1"/>
        <v/>
      </c>
      <c r="AE36" s="10" t="str">
        <f t="shared" si="2"/>
        <v/>
      </c>
      <c r="AF36" s="10" t="str">
        <f t="shared" si="3"/>
        <v/>
      </c>
      <c r="AG36" s="10" t="str">
        <f t="shared" si="4"/>
        <v/>
      </c>
      <c r="AH36" s="10" t="str">
        <f t="shared" si="5"/>
        <v>APS_FEMENINA.put(37,87);</v>
      </c>
      <c r="AI36" s="10" t="str">
        <f t="shared" si="6"/>
        <v/>
      </c>
      <c r="AJ36" s="10" t="str">
        <f t="shared" si="7"/>
        <v/>
      </c>
      <c r="AK36" s="10" t="str">
        <f t="shared" si="8"/>
        <v/>
      </c>
      <c r="AL36" s="10" t="str">
        <f t="shared" si="9"/>
        <v/>
      </c>
      <c r="AM36" s="10" t="str">
        <f t="shared" si="10"/>
        <v>MT_FEMENINA.put(38,87);</v>
      </c>
      <c r="AN36" s="10" t="str">
        <f t="shared" si="11"/>
        <v/>
      </c>
      <c r="AO36" s="10" t="str">
        <f t="shared" si="12"/>
        <v/>
      </c>
      <c r="AP36" s="10" t="str">
        <f t="shared" si="13"/>
        <v>PK_FEMENINA.put(33,87);</v>
      </c>
      <c r="AQ36" s="10" t="str">
        <f t="shared" si="14"/>
        <v>PS_FEMENINA.put(45,87);</v>
      </c>
      <c r="AR36" s="10" t="str">
        <f t="shared" si="15"/>
        <v/>
      </c>
      <c r="AS36" s="10" t="str">
        <f t="shared" si="16"/>
        <v/>
      </c>
      <c r="AT36" s="10" t="str">
        <f t="shared" si="17"/>
        <v/>
      </c>
      <c r="AU36" s="10" t="str">
        <f t="shared" si="18"/>
        <v/>
      </c>
      <c r="AV36" s="10" t="str">
        <f t="shared" si="19"/>
        <v/>
      </c>
      <c r="AW36" s="10" t="str">
        <f t="shared" si="20"/>
        <v/>
      </c>
      <c r="AX36" s="10" t="str">
        <f t="shared" si="20"/>
        <v/>
      </c>
    </row>
    <row r="37" spans="1:50" x14ac:dyDescent="0.2">
      <c r="A37" s="10">
        <v>86</v>
      </c>
      <c r="B37" s="124"/>
      <c r="C37" s="102">
        <v>30</v>
      </c>
      <c r="D37" s="19">
        <v>52</v>
      </c>
      <c r="E37" s="19">
        <v>32</v>
      </c>
      <c r="F37" s="19"/>
      <c r="G37" s="19"/>
      <c r="H37" s="19"/>
      <c r="I37" s="19"/>
      <c r="J37" s="19"/>
      <c r="K37" s="19"/>
      <c r="L37" s="19"/>
      <c r="M37" s="19"/>
      <c r="N37" s="19"/>
      <c r="O37" s="19">
        <v>32</v>
      </c>
      <c r="P37" s="19">
        <v>44</v>
      </c>
      <c r="Q37" s="19"/>
      <c r="R37" s="19"/>
      <c r="S37" s="135"/>
      <c r="V37" s="10">
        <v>14</v>
      </c>
      <c r="W37" s="143"/>
      <c r="X37" s="138">
        <v>86</v>
      </c>
      <c r="Z37" s="10" t="s">
        <v>166</v>
      </c>
      <c r="AA37" s="152"/>
      <c r="AC37" s="10" t="str">
        <f t="shared" si="0"/>
        <v/>
      </c>
      <c r="AD37" s="10" t="str">
        <f t="shared" si="1"/>
        <v>R_FEMENINA.put(30,86);</v>
      </c>
      <c r="AE37" s="10" t="str">
        <f t="shared" si="2"/>
        <v>Es_FEMENINA.put(52,86);</v>
      </c>
      <c r="AF37" s="10" t="str">
        <f t="shared" si="3"/>
        <v>Mac-R_FEMENINA.put(32,86);</v>
      </c>
      <c r="AG37" s="10" t="str">
        <f t="shared" si="4"/>
        <v/>
      </c>
      <c r="AH37" s="10" t="str">
        <f t="shared" si="5"/>
        <v/>
      </c>
      <c r="AI37" s="10" t="str">
        <f t="shared" si="6"/>
        <v/>
      </c>
      <c r="AJ37" s="10" t="str">
        <f t="shared" si="7"/>
        <v/>
      </c>
      <c r="AK37" s="10" t="str">
        <f t="shared" si="8"/>
        <v/>
      </c>
      <c r="AL37" s="10" t="str">
        <f t="shared" si="9"/>
        <v/>
      </c>
      <c r="AM37" s="10" t="str">
        <f t="shared" si="10"/>
        <v/>
      </c>
      <c r="AN37" s="10" t="str">
        <f t="shared" si="11"/>
        <v/>
      </c>
      <c r="AO37" s="10" t="str">
        <f t="shared" si="12"/>
        <v/>
      </c>
      <c r="AP37" s="10" t="str">
        <f t="shared" si="13"/>
        <v>PK_FEMENINA.put(32,86);</v>
      </c>
      <c r="AQ37" s="10" t="str">
        <f t="shared" si="14"/>
        <v>PS_FEMENINA.put(44,86);</v>
      </c>
      <c r="AR37" s="10" t="str">
        <f t="shared" si="15"/>
        <v/>
      </c>
      <c r="AS37" s="10" t="str">
        <f t="shared" si="16"/>
        <v/>
      </c>
      <c r="AT37" s="10" t="str">
        <f t="shared" si="17"/>
        <v/>
      </c>
      <c r="AU37" s="10" t="str">
        <f t="shared" si="18"/>
        <v/>
      </c>
      <c r="AV37" s="10" t="str">
        <f t="shared" si="19"/>
        <v/>
      </c>
      <c r="AW37" s="10" t="str">
        <f t="shared" si="20"/>
        <v>VRIN_FEMENINA.put(14,86);</v>
      </c>
      <c r="AX37" s="10" t="str">
        <f t="shared" si="20"/>
        <v/>
      </c>
    </row>
    <row r="38" spans="1:50" x14ac:dyDescent="0.2">
      <c r="A38" s="10">
        <v>85</v>
      </c>
      <c r="B38" s="124">
        <v>39</v>
      </c>
      <c r="C38" s="19"/>
      <c r="D38" s="19"/>
      <c r="E38" s="19"/>
      <c r="F38" s="19"/>
      <c r="G38" s="19">
        <v>36</v>
      </c>
      <c r="H38" s="19"/>
      <c r="I38" s="19">
        <v>23</v>
      </c>
      <c r="J38" s="19"/>
      <c r="K38" s="19"/>
      <c r="L38" s="19">
        <v>37</v>
      </c>
      <c r="M38" s="19"/>
      <c r="N38" s="19"/>
      <c r="O38" s="19"/>
      <c r="P38" s="19">
        <v>43</v>
      </c>
      <c r="Q38" s="19"/>
      <c r="R38" s="19"/>
      <c r="S38" s="135"/>
      <c r="T38" s="10">
        <v>11</v>
      </c>
      <c r="W38" s="143"/>
      <c r="X38" s="138">
        <v>85</v>
      </c>
      <c r="AC38" s="10" t="str">
        <f t="shared" si="0"/>
        <v>A_FEMENINA.put(39,85);</v>
      </c>
      <c r="AD38" s="10" t="str">
        <f t="shared" si="1"/>
        <v/>
      </c>
      <c r="AE38" s="10" t="str">
        <f t="shared" si="2"/>
        <v/>
      </c>
      <c r="AF38" s="10" t="str">
        <f t="shared" si="3"/>
        <v/>
      </c>
      <c r="AG38" s="10" t="str">
        <f t="shared" si="4"/>
        <v/>
      </c>
      <c r="AH38" s="10" t="str">
        <f t="shared" si="5"/>
        <v>APS_FEMENINA.put(36,85);</v>
      </c>
      <c r="AI38" s="10" t="str">
        <f t="shared" si="6"/>
        <v/>
      </c>
      <c r="AJ38" s="10" t="str">
        <f t="shared" si="7"/>
        <v>O-H_FEMENINA.put(23,85);</v>
      </c>
      <c r="AK38" s="10" t="str">
        <f t="shared" si="8"/>
        <v/>
      </c>
      <c r="AL38" s="10" t="str">
        <f t="shared" si="9"/>
        <v/>
      </c>
      <c r="AM38" s="10" t="str">
        <f t="shared" si="10"/>
        <v>MT_FEMENINA.put(37,85);</v>
      </c>
      <c r="AN38" s="10" t="str">
        <f t="shared" si="11"/>
        <v/>
      </c>
      <c r="AO38" s="10" t="str">
        <f t="shared" si="12"/>
        <v/>
      </c>
      <c r="AP38" s="10" t="str">
        <f t="shared" si="13"/>
        <v/>
      </c>
      <c r="AQ38" s="10" t="str">
        <f t="shared" si="14"/>
        <v>PS_FEMENINA.put(43,85);</v>
      </c>
      <c r="AR38" s="10" t="str">
        <f t="shared" si="15"/>
        <v/>
      </c>
      <c r="AS38" s="10" t="str">
        <f t="shared" si="16"/>
        <v/>
      </c>
      <c r="AT38" s="10" t="str">
        <f t="shared" si="17"/>
        <v/>
      </c>
      <c r="AU38" s="10" t="str">
        <f t="shared" si="18"/>
        <v>FB_FEMENINA.put(11,85);</v>
      </c>
      <c r="AV38" s="10" t="str">
        <f t="shared" si="19"/>
        <v/>
      </c>
      <c r="AW38" s="10" t="str">
        <f t="shared" si="20"/>
        <v/>
      </c>
      <c r="AX38" s="10" t="str">
        <f t="shared" si="20"/>
        <v/>
      </c>
    </row>
    <row r="39" spans="1:50" x14ac:dyDescent="0.2">
      <c r="A39" s="10">
        <v>84</v>
      </c>
      <c r="B39" s="124"/>
      <c r="C39" s="19"/>
      <c r="D39" s="19">
        <v>51</v>
      </c>
      <c r="E39" s="19"/>
      <c r="F39" s="19">
        <v>8</v>
      </c>
      <c r="G39" s="19"/>
      <c r="H39" s="19"/>
      <c r="I39" s="19"/>
      <c r="J39" s="19"/>
      <c r="K39" s="19"/>
      <c r="L39" s="19">
        <v>36</v>
      </c>
      <c r="M39" s="19"/>
      <c r="N39" s="19"/>
      <c r="O39" s="19">
        <v>31</v>
      </c>
      <c r="P39" s="19">
        <v>42</v>
      </c>
      <c r="Q39" s="19"/>
      <c r="R39" s="19"/>
      <c r="S39" s="135"/>
      <c r="W39" s="143"/>
      <c r="X39" s="138">
        <v>84</v>
      </c>
      <c r="AC39" s="10" t="str">
        <f t="shared" si="0"/>
        <v/>
      </c>
      <c r="AD39" s="10" t="str">
        <f t="shared" si="1"/>
        <v/>
      </c>
      <c r="AE39" s="10" t="str">
        <f t="shared" si="2"/>
        <v>Es_FEMENINA.put(51,84);</v>
      </c>
      <c r="AF39" s="10" t="str">
        <f t="shared" si="3"/>
        <v/>
      </c>
      <c r="AG39" s="10" t="str">
        <f t="shared" si="4"/>
        <v>AAS_FEMENINA.put(8,84);</v>
      </c>
      <c r="AH39" s="10" t="str">
        <f t="shared" si="5"/>
        <v/>
      </c>
      <c r="AI39" s="10" t="str">
        <f t="shared" si="6"/>
        <v/>
      </c>
      <c r="AJ39" s="10" t="str">
        <f t="shared" si="7"/>
        <v/>
      </c>
      <c r="AK39" s="10" t="str">
        <f t="shared" si="8"/>
        <v/>
      </c>
      <c r="AL39" s="10" t="str">
        <f t="shared" si="9"/>
        <v/>
      </c>
      <c r="AM39" s="10" t="str">
        <f t="shared" si="10"/>
        <v>MT_FEMENINA.put(36,84);</v>
      </c>
      <c r="AN39" s="10" t="str">
        <f t="shared" si="11"/>
        <v/>
      </c>
      <c r="AO39" s="10" t="str">
        <f t="shared" si="12"/>
        <v/>
      </c>
      <c r="AP39" s="10" t="str">
        <f t="shared" si="13"/>
        <v>PK_FEMENINA.put(31,84);</v>
      </c>
      <c r="AQ39" s="10" t="str">
        <f t="shared" si="14"/>
        <v>PS_FEMENINA.put(42,84);</v>
      </c>
      <c r="AR39" s="10" t="str">
        <f t="shared" si="15"/>
        <v/>
      </c>
      <c r="AS39" s="10" t="str">
        <f t="shared" si="16"/>
        <v/>
      </c>
      <c r="AT39" s="10" t="str">
        <f t="shared" si="17"/>
        <v/>
      </c>
      <c r="AU39" s="10" t="str">
        <f t="shared" si="18"/>
        <v/>
      </c>
      <c r="AV39" s="10" t="str">
        <f t="shared" si="19"/>
        <v/>
      </c>
      <c r="AW39" s="10" t="str">
        <f t="shared" si="20"/>
        <v/>
      </c>
      <c r="AX39" s="10" t="str">
        <f t="shared" si="20"/>
        <v/>
      </c>
    </row>
    <row r="40" spans="1:50" x14ac:dyDescent="0.2">
      <c r="A40" s="10">
        <v>83</v>
      </c>
      <c r="B40" s="124">
        <v>38</v>
      </c>
      <c r="C40" s="19">
        <v>29</v>
      </c>
      <c r="D40" s="19"/>
      <c r="E40" s="19">
        <v>31</v>
      </c>
      <c r="F40" s="19"/>
      <c r="G40" s="19"/>
      <c r="H40" s="102">
        <v>10</v>
      </c>
      <c r="I40" s="19"/>
      <c r="J40" s="19"/>
      <c r="K40" s="19"/>
      <c r="L40" s="19"/>
      <c r="M40" s="19"/>
      <c r="N40" s="19"/>
      <c r="O40" s="102">
        <v>30</v>
      </c>
      <c r="P40" s="19">
        <v>41</v>
      </c>
      <c r="Q40" s="19"/>
      <c r="R40" s="19"/>
      <c r="S40" s="135">
        <v>17</v>
      </c>
      <c r="W40" s="143"/>
      <c r="X40" s="138">
        <v>83</v>
      </c>
      <c r="AC40" s="10" t="str">
        <f t="shared" si="0"/>
        <v>A_FEMENINA.put(38,83);</v>
      </c>
      <c r="AD40" s="10" t="str">
        <f t="shared" si="1"/>
        <v>R_FEMENINA.put(29,83);</v>
      </c>
      <c r="AE40" s="10" t="str">
        <f t="shared" si="2"/>
        <v/>
      </c>
      <c r="AF40" s="10" t="str">
        <f t="shared" si="3"/>
        <v>Mac-R_FEMENINA.put(31,83);</v>
      </c>
      <c r="AG40" s="10" t="str">
        <f t="shared" si="4"/>
        <v/>
      </c>
      <c r="AH40" s="10" t="str">
        <f t="shared" si="5"/>
        <v/>
      </c>
      <c r="AI40" s="10" t="str">
        <f t="shared" si="6"/>
        <v>MDS_FEMENINA.put(10,83);</v>
      </c>
      <c r="AJ40" s="10" t="str">
        <f t="shared" si="7"/>
        <v/>
      </c>
      <c r="AK40" s="10" t="str">
        <f t="shared" si="8"/>
        <v/>
      </c>
      <c r="AL40" s="10" t="str">
        <f t="shared" si="9"/>
        <v/>
      </c>
      <c r="AM40" s="10" t="str">
        <f t="shared" si="10"/>
        <v/>
      </c>
      <c r="AN40" s="10" t="str">
        <f t="shared" si="11"/>
        <v/>
      </c>
      <c r="AO40" s="10" t="str">
        <f t="shared" si="12"/>
        <v/>
      </c>
      <c r="AP40" s="10" t="str">
        <f t="shared" si="13"/>
        <v>PK_FEMENINA.put(30,83);</v>
      </c>
      <c r="AQ40" s="10" t="str">
        <f t="shared" si="14"/>
        <v>PS_FEMENINA.put(41,83);</v>
      </c>
      <c r="AR40" s="10" t="str">
        <f t="shared" si="15"/>
        <v/>
      </c>
      <c r="AS40" s="10" t="str">
        <f t="shared" si="16"/>
        <v/>
      </c>
      <c r="AT40" s="10" t="str">
        <f t="shared" si="17"/>
        <v>SI3_FEMENINA.put(17,83);</v>
      </c>
      <c r="AU40" s="10" t="str">
        <f t="shared" si="18"/>
        <v/>
      </c>
      <c r="AV40" s="10" t="str">
        <f t="shared" si="19"/>
        <v/>
      </c>
      <c r="AW40" s="10" t="str">
        <f t="shared" si="20"/>
        <v/>
      </c>
      <c r="AX40" s="10" t="str">
        <f t="shared" si="20"/>
        <v/>
      </c>
    </row>
    <row r="41" spans="1:50" x14ac:dyDescent="0.2">
      <c r="A41" s="10">
        <v>82</v>
      </c>
      <c r="B41" s="124">
        <v>37</v>
      </c>
      <c r="C41" s="19"/>
      <c r="D41" s="102">
        <v>50</v>
      </c>
      <c r="E41" s="19"/>
      <c r="F41" s="19"/>
      <c r="G41" s="102">
        <v>35</v>
      </c>
      <c r="H41" s="19"/>
      <c r="I41" s="19"/>
      <c r="J41" s="19"/>
      <c r="K41" s="19"/>
      <c r="L41" s="102">
        <v>35</v>
      </c>
      <c r="M41" s="19"/>
      <c r="N41" s="19"/>
      <c r="O41" s="19"/>
      <c r="P41" s="19"/>
      <c r="Q41" s="19"/>
      <c r="R41" s="19"/>
      <c r="S41" s="135"/>
      <c r="V41" s="10">
        <v>13</v>
      </c>
      <c r="W41" s="143"/>
      <c r="X41" s="138">
        <v>82</v>
      </c>
      <c r="AC41" s="10" t="str">
        <f t="shared" si="0"/>
        <v>A_FEMENINA.put(37,82);</v>
      </c>
      <c r="AD41" s="10" t="str">
        <f t="shared" si="1"/>
        <v/>
      </c>
      <c r="AE41" s="10" t="str">
        <f t="shared" si="2"/>
        <v>Es_FEMENINA.put(50,82);</v>
      </c>
      <c r="AF41" s="10" t="str">
        <f t="shared" si="3"/>
        <v/>
      </c>
      <c r="AG41" s="10" t="str">
        <f t="shared" si="4"/>
        <v/>
      </c>
      <c r="AH41" s="10" t="str">
        <f t="shared" si="5"/>
        <v>APS_FEMENINA.put(35,82);</v>
      </c>
      <c r="AI41" s="10" t="str">
        <f t="shared" si="6"/>
        <v/>
      </c>
      <c r="AJ41" s="10" t="str">
        <f t="shared" si="7"/>
        <v/>
      </c>
      <c r="AK41" s="10" t="str">
        <f t="shared" si="8"/>
        <v/>
      </c>
      <c r="AL41" s="10" t="str">
        <f t="shared" si="9"/>
        <v/>
      </c>
      <c r="AM41" s="10" t="str">
        <f t="shared" si="10"/>
        <v>MT_FEMENINA.put(35,82);</v>
      </c>
      <c r="AN41" s="10" t="str">
        <f t="shared" si="11"/>
        <v/>
      </c>
      <c r="AO41" s="10" t="str">
        <f t="shared" si="12"/>
        <v/>
      </c>
      <c r="AP41" s="10" t="str">
        <f t="shared" si="13"/>
        <v/>
      </c>
      <c r="AQ41" s="10" t="str">
        <f t="shared" si="14"/>
        <v/>
      </c>
      <c r="AR41" s="10" t="str">
        <f t="shared" si="15"/>
        <v/>
      </c>
      <c r="AS41" s="10" t="str">
        <f t="shared" si="16"/>
        <v/>
      </c>
      <c r="AT41" s="10" t="str">
        <f t="shared" si="17"/>
        <v/>
      </c>
      <c r="AU41" s="10" t="str">
        <f t="shared" si="18"/>
        <v/>
      </c>
      <c r="AV41" s="10" t="str">
        <f t="shared" si="19"/>
        <v/>
      </c>
      <c r="AW41" s="10" t="str">
        <f t="shared" si="20"/>
        <v>VRIN_FEMENINA.put(13,82);</v>
      </c>
      <c r="AX41" s="10" t="str">
        <f t="shared" si="20"/>
        <v/>
      </c>
    </row>
    <row r="42" spans="1:50" x14ac:dyDescent="0.2">
      <c r="A42" s="10">
        <v>81</v>
      </c>
      <c r="B42" s="124">
        <v>36</v>
      </c>
      <c r="C42" s="19">
        <v>28</v>
      </c>
      <c r="D42" s="19"/>
      <c r="E42" s="19"/>
      <c r="F42" s="19"/>
      <c r="G42" s="19"/>
      <c r="H42" s="19"/>
      <c r="I42" s="19">
        <v>22</v>
      </c>
      <c r="J42" s="19"/>
      <c r="K42" s="19"/>
      <c r="L42" s="19">
        <v>34</v>
      </c>
      <c r="M42" s="19"/>
      <c r="N42" s="19"/>
      <c r="O42" s="19">
        <v>29</v>
      </c>
      <c r="P42" s="102">
        <v>40</v>
      </c>
      <c r="Q42" s="19"/>
      <c r="R42" s="19"/>
      <c r="S42" s="135"/>
      <c r="T42" s="87">
        <v>10</v>
      </c>
      <c r="U42" s="87">
        <v>5</v>
      </c>
      <c r="W42" s="143"/>
      <c r="X42" s="138">
        <v>81</v>
      </c>
      <c r="AC42" s="10" t="str">
        <f t="shared" si="0"/>
        <v>A_FEMENINA.put(36,81);</v>
      </c>
      <c r="AD42" s="10" t="str">
        <f t="shared" si="1"/>
        <v>R_FEMENINA.put(28,81);</v>
      </c>
      <c r="AE42" s="10" t="str">
        <f t="shared" si="2"/>
        <v/>
      </c>
      <c r="AF42" s="10" t="str">
        <f t="shared" si="3"/>
        <v/>
      </c>
      <c r="AG42" s="10" t="str">
        <f t="shared" si="4"/>
        <v/>
      </c>
      <c r="AH42" s="10" t="str">
        <f t="shared" si="5"/>
        <v/>
      </c>
      <c r="AI42" s="10" t="str">
        <f t="shared" si="6"/>
        <v/>
      </c>
      <c r="AJ42" s="10" t="str">
        <f t="shared" si="7"/>
        <v>O-H_FEMENINA.put(22,81);</v>
      </c>
      <c r="AK42" s="10" t="str">
        <f t="shared" si="8"/>
        <v/>
      </c>
      <c r="AL42" s="10" t="str">
        <f t="shared" si="9"/>
        <v/>
      </c>
      <c r="AM42" s="10" t="str">
        <f t="shared" si="10"/>
        <v>MT_FEMENINA.put(34,81);</v>
      </c>
      <c r="AN42" s="10" t="str">
        <f t="shared" si="11"/>
        <v/>
      </c>
      <c r="AO42" s="10" t="str">
        <f t="shared" si="12"/>
        <v/>
      </c>
      <c r="AP42" s="10" t="str">
        <f t="shared" si="13"/>
        <v>PK_FEMENINA.put(29,81);</v>
      </c>
      <c r="AQ42" s="10" t="str">
        <f t="shared" si="14"/>
        <v>PS_FEMENINA.put(40,81);</v>
      </c>
      <c r="AR42" s="10" t="str">
        <f t="shared" si="15"/>
        <v/>
      </c>
      <c r="AS42" s="10" t="str">
        <f t="shared" si="16"/>
        <v/>
      </c>
      <c r="AT42" s="10" t="str">
        <f t="shared" si="17"/>
        <v/>
      </c>
      <c r="AU42" s="10" t="str">
        <f t="shared" si="18"/>
        <v>FB_FEMENINA.put(10,81);</v>
      </c>
      <c r="AV42" s="10" t="str">
        <f t="shared" si="19"/>
        <v>F(P)_FEMENINA.put(5,81);</v>
      </c>
      <c r="AW42" s="10" t="str">
        <f t="shared" si="20"/>
        <v/>
      </c>
      <c r="AX42" s="10" t="str">
        <f t="shared" si="20"/>
        <v/>
      </c>
    </row>
    <row r="43" spans="1:50" x14ac:dyDescent="0.2">
      <c r="A43" s="10">
        <v>80</v>
      </c>
      <c r="B43" s="125">
        <v>35</v>
      </c>
      <c r="C43" s="19"/>
      <c r="D43" s="19">
        <v>49</v>
      </c>
      <c r="E43" s="102">
        <v>30</v>
      </c>
      <c r="F43" s="19"/>
      <c r="G43" s="19"/>
      <c r="H43" s="19"/>
      <c r="I43" s="19"/>
      <c r="J43" s="102">
        <v>25</v>
      </c>
      <c r="K43" s="19"/>
      <c r="L43" s="19">
        <v>33</v>
      </c>
      <c r="M43" s="19">
        <v>47</v>
      </c>
      <c r="N43" s="19"/>
      <c r="O43" s="19">
        <v>28</v>
      </c>
      <c r="P43" s="19">
        <v>39</v>
      </c>
      <c r="Q43" s="19"/>
      <c r="R43" s="19"/>
      <c r="S43" s="135">
        <v>16</v>
      </c>
      <c r="W43" s="143" t="s">
        <v>159</v>
      </c>
      <c r="X43" s="138">
        <v>80</v>
      </c>
      <c r="AC43" s="10" t="str">
        <f t="shared" si="0"/>
        <v>A_FEMENINA.put(35,80);</v>
      </c>
      <c r="AD43" s="10" t="str">
        <f t="shared" si="1"/>
        <v/>
      </c>
      <c r="AE43" s="10" t="str">
        <f t="shared" si="2"/>
        <v>Es_FEMENINA.put(49,80);</v>
      </c>
      <c r="AF43" s="10" t="str">
        <f t="shared" si="3"/>
        <v>Mac-R_FEMENINA.put(30,80);</v>
      </c>
      <c r="AG43" s="10" t="str">
        <f t="shared" si="4"/>
        <v/>
      </c>
      <c r="AH43" s="10" t="str">
        <f t="shared" si="5"/>
        <v/>
      </c>
      <c r="AI43" s="10" t="str">
        <f t="shared" si="6"/>
        <v/>
      </c>
      <c r="AJ43" s="10" t="str">
        <f t="shared" si="7"/>
        <v/>
      </c>
      <c r="AK43" s="10" t="str">
        <f t="shared" si="8"/>
        <v>DO_FEMENINA.put(25,80);</v>
      </c>
      <c r="AL43" s="10" t="str">
        <f t="shared" si="9"/>
        <v/>
      </c>
      <c r="AM43" s="10" t="str">
        <f t="shared" si="10"/>
        <v>MT_FEMENINA.put(33,80);</v>
      </c>
      <c r="AN43" s="10" t="str">
        <f t="shared" si="11"/>
        <v>GM_FEMENINA.put(47,80);</v>
      </c>
      <c r="AO43" s="10" t="str">
        <f t="shared" si="12"/>
        <v/>
      </c>
      <c r="AP43" s="10" t="str">
        <f t="shared" si="13"/>
        <v>PK_FEMENINA.put(28,80);</v>
      </c>
      <c r="AQ43" s="10" t="str">
        <f t="shared" si="14"/>
        <v>PS_FEMENINA.put(39,80);</v>
      </c>
      <c r="AR43" s="10" t="str">
        <f t="shared" si="15"/>
        <v/>
      </c>
      <c r="AS43" s="10" t="str">
        <f t="shared" si="16"/>
        <v/>
      </c>
      <c r="AT43" s="10" t="str">
        <f t="shared" si="17"/>
        <v>SI3_FEMENINA.put(16,80);</v>
      </c>
      <c r="AU43" s="10" t="str">
        <f t="shared" si="18"/>
        <v/>
      </c>
      <c r="AV43" s="10" t="str">
        <f t="shared" si="19"/>
        <v/>
      </c>
      <c r="AW43" s="10" t="str">
        <f t="shared" si="20"/>
        <v/>
      </c>
      <c r="AX43" s="10" t="str">
        <f t="shared" si="20"/>
        <v>TRIN T/F_FEMENINA.put(13/5,80);</v>
      </c>
    </row>
    <row r="44" spans="1:50" x14ac:dyDescent="0.2">
      <c r="A44" s="10">
        <v>79</v>
      </c>
      <c r="B44" s="124"/>
      <c r="C44" s="19"/>
      <c r="D44" s="19"/>
      <c r="E44" s="19"/>
      <c r="F44" s="19"/>
      <c r="G44" s="19">
        <v>34</v>
      </c>
      <c r="H44" s="19">
        <v>9</v>
      </c>
      <c r="I44" s="19"/>
      <c r="J44" s="19"/>
      <c r="K44" s="19"/>
      <c r="L44" s="19"/>
      <c r="M44" s="19"/>
      <c r="N44" s="19"/>
      <c r="O44" s="19"/>
      <c r="P44" s="19">
        <v>38</v>
      </c>
      <c r="Q44" s="19"/>
      <c r="R44" s="19"/>
      <c r="S44" s="135"/>
      <c r="W44" s="143"/>
      <c r="X44" s="138">
        <v>79</v>
      </c>
      <c r="AC44" s="10" t="str">
        <f t="shared" si="0"/>
        <v/>
      </c>
      <c r="AD44" s="10" t="str">
        <f t="shared" si="1"/>
        <v/>
      </c>
      <c r="AE44" s="10" t="str">
        <f t="shared" si="2"/>
        <v/>
      </c>
      <c r="AF44" s="10" t="str">
        <f t="shared" si="3"/>
        <v/>
      </c>
      <c r="AG44" s="10" t="str">
        <f t="shared" si="4"/>
        <v/>
      </c>
      <c r="AH44" s="10" t="str">
        <f t="shared" si="5"/>
        <v>APS_FEMENINA.put(34,79);</v>
      </c>
      <c r="AI44" s="10" t="str">
        <f t="shared" si="6"/>
        <v>MDS_FEMENINA.put(9,79);</v>
      </c>
      <c r="AJ44" s="10" t="str">
        <f t="shared" si="7"/>
        <v/>
      </c>
      <c r="AK44" s="10" t="str">
        <f t="shared" si="8"/>
        <v/>
      </c>
      <c r="AL44" s="10" t="str">
        <f t="shared" si="9"/>
        <v/>
      </c>
      <c r="AM44" s="10" t="str">
        <f t="shared" si="10"/>
        <v/>
      </c>
      <c r="AN44" s="10" t="str">
        <f t="shared" si="11"/>
        <v/>
      </c>
      <c r="AO44" s="10" t="str">
        <f t="shared" si="12"/>
        <v/>
      </c>
      <c r="AP44" s="10" t="str">
        <f t="shared" si="13"/>
        <v/>
      </c>
      <c r="AQ44" s="10" t="str">
        <f t="shared" si="14"/>
        <v>PS_FEMENINA.put(38,79);</v>
      </c>
      <c r="AR44" s="10" t="str">
        <f t="shared" si="15"/>
        <v/>
      </c>
      <c r="AS44" s="10" t="str">
        <f t="shared" si="16"/>
        <v/>
      </c>
      <c r="AT44" s="10" t="str">
        <f t="shared" si="17"/>
        <v/>
      </c>
      <c r="AU44" s="10" t="str">
        <f t="shared" si="18"/>
        <v/>
      </c>
      <c r="AV44" s="10" t="str">
        <f t="shared" si="19"/>
        <v/>
      </c>
      <c r="AW44" s="10" t="str">
        <f t="shared" si="20"/>
        <v/>
      </c>
      <c r="AX44" s="10" t="str">
        <f t="shared" si="20"/>
        <v/>
      </c>
    </row>
    <row r="45" spans="1:50" x14ac:dyDescent="0.2">
      <c r="A45" s="10">
        <v>78</v>
      </c>
      <c r="B45" s="124">
        <v>34</v>
      </c>
      <c r="C45" s="19">
        <v>27</v>
      </c>
      <c r="D45" s="19">
        <v>48</v>
      </c>
      <c r="E45" s="19">
        <v>29</v>
      </c>
      <c r="F45" s="19">
        <v>7</v>
      </c>
      <c r="G45" s="19"/>
      <c r="H45" s="19"/>
      <c r="I45" s="19"/>
      <c r="J45" s="19"/>
      <c r="K45" s="19"/>
      <c r="L45" s="19">
        <v>32</v>
      </c>
      <c r="M45" s="19">
        <v>46</v>
      </c>
      <c r="N45" s="19"/>
      <c r="O45" s="19">
        <v>27</v>
      </c>
      <c r="P45" s="19">
        <v>37</v>
      </c>
      <c r="Q45" s="19"/>
      <c r="R45" s="19"/>
      <c r="S45" s="135"/>
      <c r="V45" s="10">
        <v>12</v>
      </c>
      <c r="W45" s="143"/>
      <c r="X45" s="138">
        <v>78</v>
      </c>
      <c r="AC45" s="10" t="str">
        <f t="shared" si="0"/>
        <v>A_FEMENINA.put(34,78);</v>
      </c>
      <c r="AD45" s="10" t="str">
        <f t="shared" si="1"/>
        <v>R_FEMENINA.put(27,78);</v>
      </c>
      <c r="AE45" s="10" t="str">
        <f t="shared" si="2"/>
        <v>Es_FEMENINA.put(48,78);</v>
      </c>
      <c r="AF45" s="10" t="str">
        <f t="shared" si="3"/>
        <v>Mac-R_FEMENINA.put(29,78);</v>
      </c>
      <c r="AG45" s="10" t="str">
        <f t="shared" si="4"/>
        <v>AAS_FEMENINA.put(7,78);</v>
      </c>
      <c r="AH45" s="10" t="str">
        <f t="shared" si="5"/>
        <v/>
      </c>
      <c r="AI45" s="10" t="str">
        <f t="shared" si="6"/>
        <v/>
      </c>
      <c r="AJ45" s="10" t="str">
        <f t="shared" si="7"/>
        <v/>
      </c>
      <c r="AK45" s="10" t="str">
        <f t="shared" si="8"/>
        <v/>
      </c>
      <c r="AL45" s="10" t="str">
        <f t="shared" si="9"/>
        <v/>
      </c>
      <c r="AM45" s="10" t="str">
        <f t="shared" si="10"/>
        <v>MT_FEMENINA.put(32,78);</v>
      </c>
      <c r="AN45" s="10" t="str">
        <f t="shared" si="11"/>
        <v>GM_FEMENINA.put(46,78);</v>
      </c>
      <c r="AO45" s="10" t="str">
        <f t="shared" si="12"/>
        <v/>
      </c>
      <c r="AP45" s="10" t="str">
        <f t="shared" si="13"/>
        <v>PK_FEMENINA.put(27,78);</v>
      </c>
      <c r="AQ45" s="10" t="str">
        <f t="shared" si="14"/>
        <v>PS_FEMENINA.put(37,78);</v>
      </c>
      <c r="AR45" s="10" t="str">
        <f t="shared" si="15"/>
        <v/>
      </c>
      <c r="AS45" s="10" t="str">
        <f t="shared" si="16"/>
        <v/>
      </c>
      <c r="AT45" s="10" t="str">
        <f t="shared" si="17"/>
        <v/>
      </c>
      <c r="AU45" s="10" t="str">
        <f t="shared" si="18"/>
        <v/>
      </c>
      <c r="AV45" s="10" t="str">
        <f t="shared" si="19"/>
        <v/>
      </c>
      <c r="AW45" s="10" t="str">
        <f t="shared" si="20"/>
        <v>VRIN_FEMENINA.put(12,78);</v>
      </c>
      <c r="AX45" s="10" t="str">
        <f t="shared" si="20"/>
        <v/>
      </c>
    </row>
    <row r="46" spans="1:50" x14ac:dyDescent="0.2">
      <c r="A46" s="10">
        <v>77</v>
      </c>
      <c r="B46" s="124">
        <v>33</v>
      </c>
      <c r="C46" s="19"/>
      <c r="D46" s="19"/>
      <c r="E46" s="19"/>
      <c r="F46" s="19"/>
      <c r="G46" s="19">
        <v>33</v>
      </c>
      <c r="H46" s="19"/>
      <c r="I46" s="19">
        <v>21</v>
      </c>
      <c r="J46" s="19">
        <v>24</v>
      </c>
      <c r="K46" s="102">
        <v>30</v>
      </c>
      <c r="L46" s="19">
        <v>31</v>
      </c>
      <c r="M46" s="19"/>
      <c r="N46" s="19"/>
      <c r="O46" s="19">
        <v>26</v>
      </c>
      <c r="P46" s="19">
        <v>36</v>
      </c>
      <c r="Q46" s="19"/>
      <c r="R46" s="19"/>
      <c r="S46" s="136">
        <v>15</v>
      </c>
      <c r="T46" s="10">
        <v>9</v>
      </c>
      <c r="W46" s="143"/>
      <c r="X46" s="138">
        <v>77</v>
      </c>
      <c r="AC46" s="10" t="str">
        <f t="shared" si="0"/>
        <v>A_FEMENINA.put(33,77);</v>
      </c>
      <c r="AD46" s="10" t="str">
        <f t="shared" si="1"/>
        <v/>
      </c>
      <c r="AE46" s="10" t="str">
        <f t="shared" si="2"/>
        <v/>
      </c>
      <c r="AF46" s="10" t="str">
        <f t="shared" si="3"/>
        <v/>
      </c>
      <c r="AG46" s="10" t="str">
        <f t="shared" si="4"/>
        <v/>
      </c>
      <c r="AH46" s="10" t="str">
        <f t="shared" si="5"/>
        <v>APS_FEMENINA.put(33,77);</v>
      </c>
      <c r="AI46" s="10" t="str">
        <f t="shared" si="6"/>
        <v/>
      </c>
      <c r="AJ46" s="10" t="str">
        <f t="shared" si="7"/>
        <v>O-H_FEMENINA.put(21,77);</v>
      </c>
      <c r="AK46" s="10" t="str">
        <f t="shared" si="8"/>
        <v>DO_FEMENINA.put(24,77);</v>
      </c>
      <c r="AL46" s="10" t="str">
        <f t="shared" si="9"/>
        <v>RE_FEMENINA.put(30,77);</v>
      </c>
      <c r="AM46" s="10" t="str">
        <f t="shared" si="10"/>
        <v>MT_FEMENINA.put(31,77);</v>
      </c>
      <c r="AN46" s="10" t="str">
        <f t="shared" si="11"/>
        <v/>
      </c>
      <c r="AO46" s="10" t="str">
        <f t="shared" si="12"/>
        <v/>
      </c>
      <c r="AP46" s="10" t="str">
        <f t="shared" si="13"/>
        <v>PK_FEMENINA.put(26,77);</v>
      </c>
      <c r="AQ46" s="10" t="str">
        <f t="shared" si="14"/>
        <v>PS_FEMENINA.put(36,77);</v>
      </c>
      <c r="AR46" s="10" t="str">
        <f t="shared" si="15"/>
        <v/>
      </c>
      <c r="AS46" s="10" t="str">
        <f t="shared" si="16"/>
        <v/>
      </c>
      <c r="AT46" s="10" t="str">
        <f t="shared" si="17"/>
        <v>SI3_FEMENINA.put(15,77);</v>
      </c>
      <c r="AU46" s="10" t="str">
        <f t="shared" si="18"/>
        <v>FB_FEMENINA.put(9,77);</v>
      </c>
      <c r="AV46" s="10" t="str">
        <f t="shared" si="19"/>
        <v/>
      </c>
      <c r="AW46" s="10" t="str">
        <f t="shared" si="20"/>
        <v/>
      </c>
      <c r="AX46" s="10" t="str">
        <f t="shared" si="20"/>
        <v/>
      </c>
    </row>
    <row r="47" spans="1:50" x14ac:dyDescent="0.2">
      <c r="A47" s="10">
        <v>76</v>
      </c>
      <c r="B47" s="124">
        <v>32</v>
      </c>
      <c r="C47" s="19"/>
      <c r="D47" s="19">
        <v>47</v>
      </c>
      <c r="E47" s="19"/>
      <c r="F47" s="19"/>
      <c r="G47" s="19"/>
      <c r="H47" s="19"/>
      <c r="I47" s="19"/>
      <c r="J47" s="19"/>
      <c r="K47" s="19"/>
      <c r="L47" s="19"/>
      <c r="M47" s="102">
        <v>45</v>
      </c>
      <c r="N47" s="19"/>
      <c r="O47" s="19"/>
      <c r="P47" s="102">
        <v>35</v>
      </c>
      <c r="Q47" s="19"/>
      <c r="R47" s="19"/>
      <c r="S47" s="135"/>
      <c r="W47" s="143"/>
      <c r="X47" s="138">
        <v>76</v>
      </c>
      <c r="AC47" s="10" t="str">
        <f t="shared" si="0"/>
        <v>A_FEMENINA.put(32,76);</v>
      </c>
      <c r="AD47" s="10" t="str">
        <f t="shared" si="1"/>
        <v/>
      </c>
      <c r="AE47" s="10" t="str">
        <f t="shared" si="2"/>
        <v>Es_FEMENINA.put(47,76);</v>
      </c>
      <c r="AF47" s="10" t="str">
        <f t="shared" si="3"/>
        <v/>
      </c>
      <c r="AG47" s="10" t="str">
        <f t="shared" si="4"/>
        <v/>
      </c>
      <c r="AH47" s="10" t="str">
        <f t="shared" si="5"/>
        <v/>
      </c>
      <c r="AI47" s="10" t="str">
        <f t="shared" si="6"/>
        <v/>
      </c>
      <c r="AJ47" s="10" t="str">
        <f t="shared" si="7"/>
        <v/>
      </c>
      <c r="AK47" s="10" t="str">
        <f t="shared" si="8"/>
        <v/>
      </c>
      <c r="AL47" s="10" t="str">
        <f t="shared" si="9"/>
        <v/>
      </c>
      <c r="AM47" s="10" t="str">
        <f t="shared" si="10"/>
        <v/>
      </c>
      <c r="AN47" s="10" t="str">
        <f t="shared" si="11"/>
        <v>GM_FEMENINA.put(45,76);</v>
      </c>
      <c r="AO47" s="10" t="str">
        <f t="shared" si="12"/>
        <v/>
      </c>
      <c r="AP47" s="10" t="str">
        <f t="shared" si="13"/>
        <v/>
      </c>
      <c r="AQ47" s="10" t="str">
        <f t="shared" si="14"/>
        <v>PS_FEMENINA.put(35,76);</v>
      </c>
      <c r="AR47" s="10" t="str">
        <f t="shared" si="15"/>
        <v/>
      </c>
      <c r="AS47" s="10" t="str">
        <f t="shared" si="16"/>
        <v/>
      </c>
      <c r="AT47" s="10" t="str">
        <f t="shared" si="17"/>
        <v/>
      </c>
      <c r="AU47" s="10" t="str">
        <f t="shared" si="18"/>
        <v/>
      </c>
      <c r="AV47" s="10" t="str">
        <f t="shared" si="19"/>
        <v/>
      </c>
      <c r="AW47" s="10" t="str">
        <f t="shared" si="20"/>
        <v/>
      </c>
      <c r="AX47" s="10" t="str">
        <f t="shared" si="20"/>
        <v/>
      </c>
    </row>
    <row r="48" spans="1:50" x14ac:dyDescent="0.2">
      <c r="A48" s="10">
        <v>75</v>
      </c>
      <c r="B48" s="124">
        <v>31</v>
      </c>
      <c r="C48" s="19">
        <v>26</v>
      </c>
      <c r="D48" s="19"/>
      <c r="E48" s="19">
        <v>28</v>
      </c>
      <c r="F48" s="19"/>
      <c r="G48" s="19"/>
      <c r="H48" s="19"/>
      <c r="I48" s="19"/>
      <c r="J48" s="19"/>
      <c r="K48" s="19"/>
      <c r="L48" s="102">
        <v>30</v>
      </c>
      <c r="M48" s="19">
        <v>44</v>
      </c>
      <c r="N48" s="19"/>
      <c r="O48" s="102">
        <v>25</v>
      </c>
      <c r="P48" s="19">
        <v>34</v>
      </c>
      <c r="Q48" s="19"/>
      <c r="R48" s="19"/>
      <c r="S48" s="135"/>
      <c r="W48" s="143"/>
      <c r="X48" s="138">
        <v>75</v>
      </c>
      <c r="AC48" s="10" t="str">
        <f t="shared" si="0"/>
        <v>A_FEMENINA.put(31,75);</v>
      </c>
      <c r="AD48" s="10" t="str">
        <f t="shared" si="1"/>
        <v>R_FEMENINA.put(26,75);</v>
      </c>
      <c r="AE48" s="10" t="str">
        <f t="shared" si="2"/>
        <v/>
      </c>
      <c r="AF48" s="10" t="str">
        <f t="shared" si="3"/>
        <v>Mac-R_FEMENINA.put(28,75);</v>
      </c>
      <c r="AG48" s="10" t="str">
        <f t="shared" si="4"/>
        <v/>
      </c>
      <c r="AH48" s="10" t="str">
        <f t="shared" si="5"/>
        <v/>
      </c>
      <c r="AI48" s="10" t="str">
        <f t="shared" si="6"/>
        <v/>
      </c>
      <c r="AJ48" s="10" t="str">
        <f t="shared" si="7"/>
        <v/>
      </c>
      <c r="AK48" s="10" t="str">
        <f t="shared" si="8"/>
        <v/>
      </c>
      <c r="AL48" s="10" t="str">
        <f t="shared" si="9"/>
        <v/>
      </c>
      <c r="AM48" s="10" t="str">
        <f t="shared" si="10"/>
        <v>MT_FEMENINA.put(30,75);</v>
      </c>
      <c r="AN48" s="10" t="str">
        <f t="shared" si="11"/>
        <v>GM_FEMENINA.put(44,75);</v>
      </c>
      <c r="AO48" s="10" t="str">
        <f t="shared" si="12"/>
        <v/>
      </c>
      <c r="AP48" s="10" t="str">
        <f t="shared" si="13"/>
        <v>PK_FEMENINA.put(25,75);</v>
      </c>
      <c r="AQ48" s="10" t="str">
        <f t="shared" si="14"/>
        <v>PS_FEMENINA.put(34,75);</v>
      </c>
      <c r="AR48" s="10" t="str">
        <f t="shared" si="15"/>
        <v/>
      </c>
      <c r="AS48" s="10" t="str">
        <f t="shared" si="16"/>
        <v/>
      </c>
      <c r="AT48" s="10" t="str">
        <f t="shared" si="17"/>
        <v/>
      </c>
      <c r="AU48" s="10" t="str">
        <f t="shared" si="18"/>
        <v/>
      </c>
      <c r="AV48" s="10" t="str">
        <f t="shared" si="19"/>
        <v/>
      </c>
      <c r="AW48" s="10" t="str">
        <f t="shared" si="20"/>
        <v/>
      </c>
      <c r="AX48" s="10" t="str">
        <f t="shared" si="20"/>
        <v/>
      </c>
    </row>
    <row r="49" spans="1:50" x14ac:dyDescent="0.2">
      <c r="A49" s="10">
        <v>74</v>
      </c>
      <c r="B49" s="124"/>
      <c r="C49" s="19"/>
      <c r="D49" s="19">
        <v>46</v>
      </c>
      <c r="E49" s="19"/>
      <c r="F49" s="19"/>
      <c r="G49" s="19">
        <v>32</v>
      </c>
      <c r="H49" s="19">
        <v>8</v>
      </c>
      <c r="I49" s="102">
        <v>20</v>
      </c>
      <c r="J49" s="19"/>
      <c r="K49" s="19">
        <v>29</v>
      </c>
      <c r="L49" s="19">
        <v>29</v>
      </c>
      <c r="M49" s="19"/>
      <c r="N49" s="19">
        <v>46</v>
      </c>
      <c r="O49" s="19">
        <v>24</v>
      </c>
      <c r="P49" s="19">
        <v>33</v>
      </c>
      <c r="Q49" s="19"/>
      <c r="R49" s="19">
        <v>8</v>
      </c>
      <c r="S49" s="135">
        <v>14</v>
      </c>
      <c r="T49" s="10">
        <v>8</v>
      </c>
      <c r="V49" s="10">
        <v>11</v>
      </c>
      <c r="W49" s="143"/>
      <c r="X49" s="138">
        <v>74</v>
      </c>
      <c r="AC49" s="10" t="str">
        <f t="shared" si="0"/>
        <v/>
      </c>
      <c r="AD49" s="10" t="str">
        <f t="shared" si="1"/>
        <v/>
      </c>
      <c r="AE49" s="10" t="str">
        <f t="shared" si="2"/>
        <v>Es_FEMENINA.put(46,74);</v>
      </c>
      <c r="AF49" s="10" t="str">
        <f t="shared" si="3"/>
        <v/>
      </c>
      <c r="AG49" s="10" t="str">
        <f t="shared" si="4"/>
        <v/>
      </c>
      <c r="AH49" s="10" t="str">
        <f t="shared" si="5"/>
        <v>APS_FEMENINA.put(32,74);</v>
      </c>
      <c r="AI49" s="10" t="str">
        <f t="shared" si="6"/>
        <v>MDS_FEMENINA.put(8,74);</v>
      </c>
      <c r="AJ49" s="10" t="str">
        <f t="shared" si="7"/>
        <v>O-H_FEMENINA.put(20,74);</v>
      </c>
      <c r="AK49" s="10" t="str">
        <f t="shared" si="8"/>
        <v/>
      </c>
      <c r="AL49" s="10" t="str">
        <f t="shared" si="9"/>
        <v>RE_FEMENINA.put(29,74);</v>
      </c>
      <c r="AM49" s="10" t="str">
        <f t="shared" si="10"/>
        <v>MT_FEMENINA.put(29,74);</v>
      </c>
      <c r="AN49" s="10" t="str">
        <f t="shared" si="11"/>
        <v/>
      </c>
      <c r="AO49" s="10" t="str">
        <f t="shared" si="12"/>
        <v>GF_FEMENINA.put(46,74);</v>
      </c>
      <c r="AP49" s="10" t="str">
        <f t="shared" si="13"/>
        <v>PK_FEMENINA.put(24,74);</v>
      </c>
      <c r="AQ49" s="10" t="str">
        <f t="shared" si="14"/>
        <v>PS_FEMENINA.put(33,74);</v>
      </c>
      <c r="AR49" s="10" t="str">
        <f t="shared" si="15"/>
        <v/>
      </c>
      <c r="AS49" s="10" t="str">
        <f t="shared" si="16"/>
        <v>SI2_FEMENINA.put(8,74);</v>
      </c>
      <c r="AT49" s="10" t="str">
        <f t="shared" si="17"/>
        <v>SI3_FEMENINA.put(14,74);</v>
      </c>
      <c r="AU49" s="10" t="str">
        <f t="shared" si="18"/>
        <v>FB_FEMENINA.put(8,74);</v>
      </c>
      <c r="AV49" s="10" t="str">
        <f t="shared" si="19"/>
        <v/>
      </c>
      <c r="AW49" s="10" t="str">
        <f t="shared" si="20"/>
        <v>VRIN_FEMENINA.put(11,74);</v>
      </c>
      <c r="AX49" s="10" t="str">
        <f t="shared" si="20"/>
        <v/>
      </c>
    </row>
    <row r="50" spans="1:50" x14ac:dyDescent="0.2">
      <c r="A50" s="10">
        <v>73</v>
      </c>
      <c r="B50" s="125">
        <v>30</v>
      </c>
      <c r="C50" s="102">
        <v>25</v>
      </c>
      <c r="D50" s="19"/>
      <c r="E50" s="19"/>
      <c r="F50" s="19">
        <v>6</v>
      </c>
      <c r="G50" s="19"/>
      <c r="H50" s="19"/>
      <c r="I50" s="19"/>
      <c r="J50" s="19">
        <v>23</v>
      </c>
      <c r="K50" s="19"/>
      <c r="L50" s="19"/>
      <c r="M50" s="19">
        <v>43</v>
      </c>
      <c r="N50" s="19"/>
      <c r="O50" s="19"/>
      <c r="P50" s="19">
        <v>32</v>
      </c>
      <c r="Q50" s="19">
        <v>14</v>
      </c>
      <c r="R50" s="19"/>
      <c r="S50" s="135"/>
      <c r="U50" s="10">
        <v>4</v>
      </c>
      <c r="W50" s="143" t="s">
        <v>160</v>
      </c>
      <c r="X50" s="138">
        <v>73</v>
      </c>
      <c r="AC50" s="10" t="str">
        <f t="shared" si="0"/>
        <v>A_FEMENINA.put(30,73);</v>
      </c>
      <c r="AD50" s="10" t="str">
        <f t="shared" si="1"/>
        <v>R_FEMENINA.put(25,73);</v>
      </c>
      <c r="AE50" s="10" t="str">
        <f t="shared" si="2"/>
        <v/>
      </c>
      <c r="AF50" s="10" t="str">
        <f t="shared" si="3"/>
        <v/>
      </c>
      <c r="AG50" s="10" t="str">
        <f t="shared" si="4"/>
        <v>AAS_FEMENINA.put(6,73);</v>
      </c>
      <c r="AH50" s="10" t="str">
        <f t="shared" si="5"/>
        <v/>
      </c>
      <c r="AI50" s="10" t="str">
        <f t="shared" si="6"/>
        <v/>
      </c>
      <c r="AJ50" s="10" t="str">
        <f t="shared" si="7"/>
        <v/>
      </c>
      <c r="AK50" s="10" t="str">
        <f t="shared" si="8"/>
        <v>DO_FEMENINA.put(23,73);</v>
      </c>
      <c r="AL50" s="10" t="str">
        <f t="shared" si="9"/>
        <v/>
      </c>
      <c r="AM50" s="10" t="str">
        <f t="shared" si="10"/>
        <v/>
      </c>
      <c r="AN50" s="10" t="str">
        <f t="shared" si="11"/>
        <v>GM_FEMENINA.put(43,73);</v>
      </c>
      <c r="AO50" s="10" t="str">
        <f t="shared" si="12"/>
        <v/>
      </c>
      <c r="AP50" s="10" t="str">
        <f t="shared" si="13"/>
        <v/>
      </c>
      <c r="AQ50" s="10" t="str">
        <f t="shared" si="14"/>
        <v>PS_FEMENINA.put(32,73);</v>
      </c>
      <c r="AR50" s="10" t="str">
        <f t="shared" si="15"/>
        <v>SI1_FEMENINA.put(14,73);</v>
      </c>
      <c r="AS50" s="10" t="str">
        <f t="shared" si="16"/>
        <v/>
      </c>
      <c r="AT50" s="10" t="str">
        <f t="shared" si="17"/>
        <v/>
      </c>
      <c r="AU50" s="10" t="str">
        <f t="shared" si="18"/>
        <v/>
      </c>
      <c r="AV50" s="10" t="str">
        <f t="shared" si="19"/>
        <v>F(P)_FEMENINA.put(4,73);</v>
      </c>
      <c r="AW50" s="10" t="str">
        <f t="shared" si="20"/>
        <v/>
      </c>
      <c r="AX50" s="10" t="str">
        <f t="shared" si="20"/>
        <v>TRIN T/F_FEMENINA.put(12/6,73);</v>
      </c>
    </row>
    <row r="51" spans="1:50" x14ac:dyDescent="0.2">
      <c r="A51" s="10">
        <v>72</v>
      </c>
      <c r="B51" s="124">
        <v>29</v>
      </c>
      <c r="C51" s="19"/>
      <c r="D51" s="102">
        <v>45</v>
      </c>
      <c r="E51" s="19">
        <v>27</v>
      </c>
      <c r="F51" s="19"/>
      <c r="G51" s="19"/>
      <c r="H51" s="19"/>
      <c r="I51" s="19"/>
      <c r="J51" s="19"/>
      <c r="K51" s="19"/>
      <c r="L51" s="19">
        <v>28</v>
      </c>
      <c r="M51" s="19"/>
      <c r="N51" s="19"/>
      <c r="O51" s="19">
        <v>23</v>
      </c>
      <c r="P51" s="19"/>
      <c r="Q51" s="19"/>
      <c r="R51" s="19"/>
      <c r="S51" s="135">
        <v>13</v>
      </c>
      <c r="W51" s="143"/>
      <c r="X51" s="138">
        <v>72</v>
      </c>
      <c r="AC51" s="10" t="str">
        <f t="shared" si="0"/>
        <v>A_FEMENINA.put(29,72);</v>
      </c>
      <c r="AD51" s="10" t="str">
        <f t="shared" si="1"/>
        <v/>
      </c>
      <c r="AE51" s="10" t="str">
        <f t="shared" si="2"/>
        <v>Es_FEMENINA.put(45,72);</v>
      </c>
      <c r="AF51" s="10" t="str">
        <f t="shared" si="3"/>
        <v>Mac-R_FEMENINA.put(27,72);</v>
      </c>
      <c r="AG51" s="10" t="str">
        <f t="shared" si="4"/>
        <v/>
      </c>
      <c r="AH51" s="10" t="str">
        <f t="shared" si="5"/>
        <v/>
      </c>
      <c r="AI51" s="10" t="str">
        <f t="shared" si="6"/>
        <v/>
      </c>
      <c r="AJ51" s="10" t="str">
        <f t="shared" si="7"/>
        <v/>
      </c>
      <c r="AK51" s="10" t="str">
        <f t="shared" si="8"/>
        <v/>
      </c>
      <c r="AL51" s="10" t="str">
        <f t="shared" si="9"/>
        <v/>
      </c>
      <c r="AM51" s="10" t="str">
        <f t="shared" si="10"/>
        <v>MT_FEMENINA.put(28,72);</v>
      </c>
      <c r="AN51" s="10" t="str">
        <f t="shared" si="11"/>
        <v/>
      </c>
      <c r="AO51" s="10" t="str">
        <f t="shared" si="12"/>
        <v/>
      </c>
      <c r="AP51" s="10" t="str">
        <f t="shared" si="13"/>
        <v>PK_FEMENINA.put(23,72);</v>
      </c>
      <c r="AQ51" s="10" t="str">
        <f t="shared" si="14"/>
        <v/>
      </c>
      <c r="AR51" s="10" t="str">
        <f t="shared" si="15"/>
        <v/>
      </c>
      <c r="AS51" s="10" t="str">
        <f t="shared" si="16"/>
        <v/>
      </c>
      <c r="AT51" s="10" t="str">
        <f t="shared" si="17"/>
        <v>SI3_FEMENINA.put(13,72);</v>
      </c>
      <c r="AU51" s="10" t="str">
        <f t="shared" si="18"/>
        <v/>
      </c>
      <c r="AV51" s="10" t="str">
        <f t="shared" si="19"/>
        <v/>
      </c>
      <c r="AW51" s="10" t="str">
        <f t="shared" si="20"/>
        <v/>
      </c>
      <c r="AX51" s="10" t="str">
        <f t="shared" si="20"/>
        <v/>
      </c>
    </row>
    <row r="52" spans="1:50" x14ac:dyDescent="0.2">
      <c r="A52" s="10">
        <v>71</v>
      </c>
      <c r="B52" s="124">
        <v>28</v>
      </c>
      <c r="C52" s="19"/>
      <c r="D52" s="19"/>
      <c r="E52" s="19"/>
      <c r="F52" s="19"/>
      <c r="G52" s="19">
        <v>31</v>
      </c>
      <c r="H52" s="19"/>
      <c r="I52" s="19"/>
      <c r="J52" s="19"/>
      <c r="K52" s="19">
        <v>28</v>
      </c>
      <c r="L52" s="19">
        <v>27</v>
      </c>
      <c r="M52" s="19">
        <v>42</v>
      </c>
      <c r="N52" s="102">
        <v>45</v>
      </c>
      <c r="O52" s="19">
        <v>22</v>
      </c>
      <c r="P52" s="19">
        <v>31</v>
      </c>
      <c r="Q52" s="19">
        <v>13</v>
      </c>
      <c r="R52" s="19"/>
      <c r="S52" s="135"/>
      <c r="W52" s="143"/>
      <c r="X52" s="138">
        <v>71</v>
      </c>
      <c r="AC52" s="10" t="str">
        <f t="shared" si="0"/>
        <v>A_FEMENINA.put(28,71);</v>
      </c>
      <c r="AD52" s="10" t="str">
        <f t="shared" si="1"/>
        <v/>
      </c>
      <c r="AE52" s="10" t="str">
        <f t="shared" si="2"/>
        <v/>
      </c>
      <c r="AF52" s="10" t="str">
        <f t="shared" si="3"/>
        <v/>
      </c>
      <c r="AG52" s="10" t="str">
        <f t="shared" si="4"/>
        <v/>
      </c>
      <c r="AH52" s="10" t="str">
        <f t="shared" si="5"/>
        <v>APS_FEMENINA.put(31,71);</v>
      </c>
      <c r="AI52" s="10" t="str">
        <f t="shared" si="6"/>
        <v/>
      </c>
      <c r="AJ52" s="10" t="str">
        <f t="shared" si="7"/>
        <v/>
      </c>
      <c r="AK52" s="10" t="str">
        <f t="shared" si="8"/>
        <v/>
      </c>
      <c r="AL52" s="10" t="str">
        <f t="shared" si="9"/>
        <v>RE_FEMENINA.put(28,71);</v>
      </c>
      <c r="AM52" s="10" t="str">
        <f t="shared" si="10"/>
        <v>MT_FEMENINA.put(27,71);</v>
      </c>
      <c r="AN52" s="10" t="str">
        <f t="shared" si="11"/>
        <v>GM_FEMENINA.put(42,71);</v>
      </c>
      <c r="AO52" s="10" t="str">
        <f t="shared" si="12"/>
        <v>GF_FEMENINA.put(45,71);</v>
      </c>
      <c r="AP52" s="10" t="str">
        <f t="shared" si="13"/>
        <v>PK_FEMENINA.put(22,71);</v>
      </c>
      <c r="AQ52" s="10" t="str">
        <f t="shared" si="14"/>
        <v>PS_FEMENINA.put(31,71);</v>
      </c>
      <c r="AR52" s="10" t="str">
        <f t="shared" si="15"/>
        <v>SI1_FEMENINA.put(13,71);</v>
      </c>
      <c r="AS52" s="10" t="str">
        <f t="shared" si="16"/>
        <v/>
      </c>
      <c r="AT52" s="10" t="str">
        <f t="shared" si="17"/>
        <v/>
      </c>
      <c r="AU52" s="10" t="str">
        <f t="shared" si="18"/>
        <v/>
      </c>
      <c r="AV52" s="10" t="str">
        <f t="shared" si="19"/>
        <v/>
      </c>
      <c r="AW52" s="10" t="str">
        <f t="shared" si="20"/>
        <v/>
      </c>
      <c r="AX52" s="10" t="str">
        <f t="shared" si="20"/>
        <v/>
      </c>
    </row>
    <row r="53" spans="1:50" x14ac:dyDescent="0.2">
      <c r="A53" s="10">
        <v>70</v>
      </c>
      <c r="B53" s="124"/>
      <c r="C53" s="19">
        <v>24</v>
      </c>
      <c r="D53" s="19">
        <v>44</v>
      </c>
      <c r="E53" s="19"/>
      <c r="F53" s="19"/>
      <c r="G53" s="19"/>
      <c r="H53" s="19">
        <v>7</v>
      </c>
      <c r="I53" s="19">
        <v>19</v>
      </c>
      <c r="J53" s="19">
        <v>22</v>
      </c>
      <c r="K53" s="19"/>
      <c r="L53" s="19">
        <v>26</v>
      </c>
      <c r="M53" s="19">
        <v>41</v>
      </c>
      <c r="N53" s="19"/>
      <c r="O53" s="19"/>
      <c r="P53" s="102">
        <v>30</v>
      </c>
      <c r="Q53" s="19"/>
      <c r="R53" s="19"/>
      <c r="S53" s="135"/>
      <c r="T53" s="10">
        <v>7</v>
      </c>
      <c r="V53" s="87">
        <v>10</v>
      </c>
      <c r="W53" s="143"/>
      <c r="X53" s="138">
        <v>70</v>
      </c>
      <c r="AC53" s="10" t="str">
        <f t="shared" si="0"/>
        <v/>
      </c>
      <c r="AD53" s="10" t="str">
        <f t="shared" si="1"/>
        <v>R_FEMENINA.put(24,70);</v>
      </c>
      <c r="AE53" s="10" t="str">
        <f t="shared" si="2"/>
        <v>Es_FEMENINA.put(44,70);</v>
      </c>
      <c r="AF53" s="10" t="str">
        <f t="shared" si="3"/>
        <v/>
      </c>
      <c r="AG53" s="10" t="str">
        <f t="shared" si="4"/>
        <v/>
      </c>
      <c r="AH53" s="10" t="str">
        <f t="shared" si="5"/>
        <v/>
      </c>
      <c r="AI53" s="10" t="str">
        <f t="shared" si="6"/>
        <v>MDS_FEMENINA.put(7,70);</v>
      </c>
      <c r="AJ53" s="10" t="str">
        <f t="shared" si="7"/>
        <v>O-H_FEMENINA.put(19,70);</v>
      </c>
      <c r="AK53" s="10" t="str">
        <f t="shared" si="8"/>
        <v>DO_FEMENINA.put(22,70);</v>
      </c>
      <c r="AL53" s="10" t="str">
        <f t="shared" si="9"/>
        <v/>
      </c>
      <c r="AM53" s="10" t="str">
        <f t="shared" si="10"/>
        <v>MT_FEMENINA.put(26,70);</v>
      </c>
      <c r="AN53" s="10" t="str">
        <f t="shared" si="11"/>
        <v>GM_FEMENINA.put(41,70);</v>
      </c>
      <c r="AO53" s="10" t="str">
        <f t="shared" si="12"/>
        <v/>
      </c>
      <c r="AP53" s="10" t="str">
        <f t="shared" si="13"/>
        <v/>
      </c>
      <c r="AQ53" s="10" t="str">
        <f t="shared" si="14"/>
        <v>PS_FEMENINA.put(30,70);</v>
      </c>
      <c r="AR53" s="10" t="str">
        <f t="shared" si="15"/>
        <v/>
      </c>
      <c r="AS53" s="10" t="str">
        <f t="shared" si="16"/>
        <v/>
      </c>
      <c r="AT53" s="10" t="str">
        <f t="shared" si="17"/>
        <v/>
      </c>
      <c r="AU53" s="10" t="str">
        <f t="shared" si="18"/>
        <v>FB_FEMENINA.put(7,70);</v>
      </c>
      <c r="AV53" s="10" t="str">
        <f t="shared" si="19"/>
        <v/>
      </c>
      <c r="AW53" s="10" t="str">
        <f t="shared" si="20"/>
        <v>VRIN_FEMENINA.put(10,70);</v>
      </c>
      <c r="AX53" s="10" t="str">
        <f t="shared" si="20"/>
        <v/>
      </c>
    </row>
    <row r="54" spans="1:50" x14ac:dyDescent="0.2">
      <c r="A54" s="10">
        <v>69</v>
      </c>
      <c r="B54" s="124">
        <v>27</v>
      </c>
      <c r="C54" s="19"/>
      <c r="D54" s="19"/>
      <c r="E54" s="19">
        <v>26</v>
      </c>
      <c r="F54" s="19"/>
      <c r="G54" s="102">
        <v>30</v>
      </c>
      <c r="H54" s="19"/>
      <c r="I54" s="19"/>
      <c r="J54" s="19"/>
      <c r="K54" s="19"/>
      <c r="L54" s="19"/>
      <c r="M54" s="19"/>
      <c r="N54" s="19"/>
      <c r="O54" s="19">
        <v>21</v>
      </c>
      <c r="P54" s="19">
        <v>29</v>
      </c>
      <c r="Q54" s="19"/>
      <c r="R54" s="19">
        <v>7</v>
      </c>
      <c r="S54" s="135">
        <v>12</v>
      </c>
      <c r="W54" s="143"/>
      <c r="X54" s="138">
        <v>69</v>
      </c>
      <c r="AC54" s="10" t="str">
        <f t="shared" si="0"/>
        <v>A_FEMENINA.put(27,69);</v>
      </c>
      <c r="AD54" s="10" t="str">
        <f t="shared" si="1"/>
        <v/>
      </c>
      <c r="AE54" s="10" t="str">
        <f t="shared" si="2"/>
        <v/>
      </c>
      <c r="AF54" s="10" t="str">
        <f t="shared" si="3"/>
        <v>Mac-R_FEMENINA.put(26,69);</v>
      </c>
      <c r="AG54" s="10" t="str">
        <f t="shared" si="4"/>
        <v/>
      </c>
      <c r="AH54" s="10" t="str">
        <f t="shared" si="5"/>
        <v>APS_FEMENINA.put(30,69);</v>
      </c>
      <c r="AI54" s="10" t="str">
        <f t="shared" si="6"/>
        <v/>
      </c>
      <c r="AJ54" s="10" t="str">
        <f t="shared" si="7"/>
        <v/>
      </c>
      <c r="AK54" s="10" t="str">
        <f t="shared" si="8"/>
        <v/>
      </c>
      <c r="AL54" s="10" t="str">
        <f t="shared" si="9"/>
        <v/>
      </c>
      <c r="AM54" s="10" t="str">
        <f t="shared" si="10"/>
        <v/>
      </c>
      <c r="AN54" s="10" t="str">
        <f t="shared" si="11"/>
        <v/>
      </c>
      <c r="AO54" s="10" t="str">
        <f t="shared" si="12"/>
        <v/>
      </c>
      <c r="AP54" s="10" t="str">
        <f t="shared" si="13"/>
        <v>PK_FEMENINA.put(21,69);</v>
      </c>
      <c r="AQ54" s="10" t="str">
        <f t="shared" si="14"/>
        <v>PS_FEMENINA.put(29,69);</v>
      </c>
      <c r="AR54" s="10" t="str">
        <f t="shared" si="15"/>
        <v/>
      </c>
      <c r="AS54" s="10" t="str">
        <f t="shared" si="16"/>
        <v>SI2_FEMENINA.put(7,69);</v>
      </c>
      <c r="AT54" s="10" t="str">
        <f t="shared" si="17"/>
        <v>SI3_FEMENINA.put(12,69);</v>
      </c>
      <c r="AU54" s="10" t="str">
        <f t="shared" si="18"/>
        <v/>
      </c>
      <c r="AV54" s="10" t="str">
        <f t="shared" si="19"/>
        <v/>
      </c>
      <c r="AW54" s="10" t="str">
        <f t="shared" si="20"/>
        <v/>
      </c>
      <c r="AX54" s="10" t="str">
        <f t="shared" si="20"/>
        <v/>
      </c>
    </row>
    <row r="55" spans="1:50" x14ac:dyDescent="0.2">
      <c r="A55" s="10">
        <v>68</v>
      </c>
      <c r="B55" s="124">
        <v>26</v>
      </c>
      <c r="C55" s="19"/>
      <c r="D55" s="19">
        <v>43</v>
      </c>
      <c r="E55" s="19"/>
      <c r="F55" s="19"/>
      <c r="G55" s="19"/>
      <c r="H55" s="19"/>
      <c r="I55" s="19"/>
      <c r="J55" s="19"/>
      <c r="K55" s="19">
        <v>27</v>
      </c>
      <c r="L55" s="102">
        <v>25</v>
      </c>
      <c r="M55" s="102">
        <v>40</v>
      </c>
      <c r="N55" s="19">
        <v>44</v>
      </c>
      <c r="O55" s="102">
        <v>20</v>
      </c>
      <c r="P55" s="19">
        <v>28</v>
      </c>
      <c r="Q55" s="19">
        <v>12</v>
      </c>
      <c r="R55" s="19"/>
      <c r="S55" s="135"/>
      <c r="W55" s="143"/>
      <c r="X55" s="138">
        <v>68</v>
      </c>
      <c r="AC55" s="10" t="str">
        <f t="shared" si="0"/>
        <v>A_FEMENINA.put(26,68);</v>
      </c>
      <c r="AD55" s="10" t="str">
        <f t="shared" si="1"/>
        <v/>
      </c>
      <c r="AE55" s="10" t="str">
        <f t="shared" si="2"/>
        <v>Es_FEMENINA.put(43,68);</v>
      </c>
      <c r="AF55" s="10" t="str">
        <f t="shared" si="3"/>
        <v/>
      </c>
      <c r="AG55" s="10" t="str">
        <f t="shared" si="4"/>
        <v/>
      </c>
      <c r="AH55" s="10" t="str">
        <f t="shared" si="5"/>
        <v/>
      </c>
      <c r="AI55" s="10" t="str">
        <f t="shared" si="6"/>
        <v/>
      </c>
      <c r="AJ55" s="10" t="str">
        <f t="shared" si="7"/>
        <v/>
      </c>
      <c r="AK55" s="10" t="str">
        <f t="shared" si="8"/>
        <v/>
      </c>
      <c r="AL55" s="10" t="str">
        <f t="shared" si="9"/>
        <v>RE_FEMENINA.put(27,68);</v>
      </c>
      <c r="AM55" s="10" t="str">
        <f t="shared" si="10"/>
        <v>MT_FEMENINA.put(25,68);</v>
      </c>
      <c r="AN55" s="10" t="str">
        <f t="shared" si="11"/>
        <v>GM_FEMENINA.put(40,68);</v>
      </c>
      <c r="AO55" s="10" t="str">
        <f t="shared" si="12"/>
        <v>GF_FEMENINA.put(44,68);</v>
      </c>
      <c r="AP55" s="10" t="str">
        <f t="shared" si="13"/>
        <v>PK_FEMENINA.put(20,68);</v>
      </c>
      <c r="AQ55" s="10" t="str">
        <f t="shared" si="14"/>
        <v>PS_FEMENINA.put(28,68);</v>
      </c>
      <c r="AR55" s="10" t="str">
        <f t="shared" si="15"/>
        <v>SI1_FEMENINA.put(12,68);</v>
      </c>
      <c r="AS55" s="10" t="str">
        <f t="shared" si="16"/>
        <v/>
      </c>
      <c r="AT55" s="10" t="str">
        <f t="shared" si="17"/>
        <v/>
      </c>
      <c r="AU55" s="10" t="str">
        <f t="shared" si="18"/>
        <v/>
      </c>
      <c r="AV55" s="10" t="str">
        <f t="shared" si="19"/>
        <v/>
      </c>
      <c r="AW55" s="10" t="str">
        <f t="shared" si="20"/>
        <v/>
      </c>
      <c r="AX55" s="10" t="str">
        <f t="shared" si="20"/>
        <v/>
      </c>
    </row>
    <row r="56" spans="1:50" x14ac:dyDescent="0.2">
      <c r="A56" s="10">
        <v>67</v>
      </c>
      <c r="B56" s="125">
        <v>25</v>
      </c>
      <c r="C56" s="19">
        <v>23</v>
      </c>
      <c r="D56" s="19"/>
      <c r="E56" s="102">
        <v>25</v>
      </c>
      <c r="F56" s="102">
        <v>5</v>
      </c>
      <c r="G56" s="19"/>
      <c r="H56" s="19"/>
      <c r="I56" s="19"/>
      <c r="J56" s="19"/>
      <c r="K56" s="19"/>
      <c r="L56" s="19">
        <v>24</v>
      </c>
      <c r="M56" s="19">
        <v>39</v>
      </c>
      <c r="N56" s="19"/>
      <c r="O56" s="19"/>
      <c r="P56" s="19">
        <v>27</v>
      </c>
      <c r="Q56" s="19"/>
      <c r="R56" s="19"/>
      <c r="S56" s="135"/>
      <c r="W56" s="143"/>
      <c r="X56" s="138">
        <v>67</v>
      </c>
      <c r="AC56" s="10" t="str">
        <f t="shared" si="0"/>
        <v>A_FEMENINA.put(25,67);</v>
      </c>
      <c r="AD56" s="10" t="str">
        <f t="shared" si="1"/>
        <v>R_FEMENINA.put(23,67);</v>
      </c>
      <c r="AE56" s="10" t="str">
        <f t="shared" si="2"/>
        <v/>
      </c>
      <c r="AF56" s="10" t="str">
        <f t="shared" si="3"/>
        <v>Mac-R_FEMENINA.put(25,67);</v>
      </c>
      <c r="AG56" s="10" t="str">
        <f t="shared" si="4"/>
        <v>AAS_FEMENINA.put(5,67);</v>
      </c>
      <c r="AH56" s="10" t="str">
        <f t="shared" si="5"/>
        <v/>
      </c>
      <c r="AI56" s="10" t="str">
        <f t="shared" si="6"/>
        <v/>
      </c>
      <c r="AJ56" s="10" t="str">
        <f t="shared" si="7"/>
        <v/>
      </c>
      <c r="AK56" s="10" t="str">
        <f t="shared" si="8"/>
        <v/>
      </c>
      <c r="AL56" s="10" t="str">
        <f t="shared" si="9"/>
        <v/>
      </c>
      <c r="AM56" s="10" t="str">
        <f t="shared" si="10"/>
        <v>MT_FEMENINA.put(24,67);</v>
      </c>
      <c r="AN56" s="10" t="str">
        <f t="shared" si="11"/>
        <v>GM_FEMENINA.put(39,67);</v>
      </c>
      <c r="AO56" s="10" t="str">
        <f t="shared" si="12"/>
        <v/>
      </c>
      <c r="AP56" s="10" t="str">
        <f t="shared" si="13"/>
        <v/>
      </c>
      <c r="AQ56" s="10" t="str">
        <f t="shared" si="14"/>
        <v>PS_FEMENINA.put(27,67);</v>
      </c>
      <c r="AR56" s="10" t="str">
        <f t="shared" si="15"/>
        <v/>
      </c>
      <c r="AS56" s="10" t="str">
        <f t="shared" si="16"/>
        <v/>
      </c>
      <c r="AT56" s="10" t="str">
        <f t="shared" si="17"/>
        <v/>
      </c>
      <c r="AU56" s="10" t="str">
        <f t="shared" si="18"/>
        <v/>
      </c>
      <c r="AV56" s="10" t="str">
        <f t="shared" si="19"/>
        <v/>
      </c>
      <c r="AW56" s="10" t="str">
        <f t="shared" si="20"/>
        <v/>
      </c>
      <c r="AX56" s="10" t="str">
        <f t="shared" si="20"/>
        <v/>
      </c>
    </row>
    <row r="57" spans="1:50" x14ac:dyDescent="0.2">
      <c r="A57" s="10">
        <v>66</v>
      </c>
      <c r="B57" s="124">
        <v>24</v>
      </c>
      <c r="C57" s="19"/>
      <c r="D57" s="19">
        <v>42</v>
      </c>
      <c r="E57" s="19"/>
      <c r="F57" s="19"/>
      <c r="G57" s="19">
        <v>29</v>
      </c>
      <c r="H57" s="19"/>
      <c r="I57" s="19">
        <v>18</v>
      </c>
      <c r="J57" s="19">
        <v>21</v>
      </c>
      <c r="K57" s="19"/>
      <c r="L57" s="19"/>
      <c r="M57" s="19"/>
      <c r="N57" s="19">
        <v>43</v>
      </c>
      <c r="O57" s="19">
        <v>19</v>
      </c>
      <c r="P57" s="19">
        <v>26</v>
      </c>
      <c r="Q57" s="19"/>
      <c r="R57" s="19"/>
      <c r="S57" s="135">
        <v>11</v>
      </c>
      <c r="T57" s="10">
        <v>6</v>
      </c>
      <c r="V57" s="10">
        <v>9</v>
      </c>
      <c r="W57" s="143"/>
      <c r="X57" s="138">
        <v>66</v>
      </c>
      <c r="AC57" s="10" t="str">
        <f t="shared" si="0"/>
        <v>A_FEMENINA.put(24,66);</v>
      </c>
      <c r="AD57" s="10" t="str">
        <f t="shared" si="1"/>
        <v/>
      </c>
      <c r="AE57" s="10" t="str">
        <f t="shared" si="2"/>
        <v>Es_FEMENINA.put(42,66);</v>
      </c>
      <c r="AF57" s="10" t="str">
        <f t="shared" si="3"/>
        <v/>
      </c>
      <c r="AG57" s="10" t="str">
        <f t="shared" si="4"/>
        <v/>
      </c>
      <c r="AH57" s="10" t="str">
        <f t="shared" si="5"/>
        <v>APS_FEMENINA.put(29,66);</v>
      </c>
      <c r="AI57" s="10" t="str">
        <f t="shared" si="6"/>
        <v/>
      </c>
      <c r="AJ57" s="10" t="str">
        <f t="shared" si="7"/>
        <v>O-H_FEMENINA.put(18,66);</v>
      </c>
      <c r="AK57" s="10" t="str">
        <f t="shared" si="8"/>
        <v>DO_FEMENINA.put(21,66);</v>
      </c>
      <c r="AL57" s="10" t="str">
        <f t="shared" si="9"/>
        <v/>
      </c>
      <c r="AM57" s="10" t="str">
        <f t="shared" si="10"/>
        <v/>
      </c>
      <c r="AN57" s="10" t="str">
        <f t="shared" si="11"/>
        <v/>
      </c>
      <c r="AO57" s="10" t="str">
        <f t="shared" si="12"/>
        <v>GF_FEMENINA.put(43,66);</v>
      </c>
      <c r="AP57" s="10" t="str">
        <f t="shared" si="13"/>
        <v>PK_FEMENINA.put(19,66);</v>
      </c>
      <c r="AQ57" s="10" t="str">
        <f t="shared" si="14"/>
        <v>PS_FEMENINA.put(26,66);</v>
      </c>
      <c r="AR57" s="10" t="str">
        <f t="shared" si="15"/>
        <v/>
      </c>
      <c r="AS57" s="10" t="str">
        <f t="shared" si="16"/>
        <v/>
      </c>
      <c r="AT57" s="10" t="str">
        <f t="shared" si="17"/>
        <v>SI3_FEMENINA.put(11,66);</v>
      </c>
      <c r="AU57" s="10" t="str">
        <f t="shared" si="18"/>
        <v>FB_FEMENINA.put(6,66);</v>
      </c>
      <c r="AV57" s="10" t="str">
        <f t="shared" si="19"/>
        <v/>
      </c>
      <c r="AW57" s="10" t="str">
        <f t="shared" si="20"/>
        <v>VRIN_FEMENINA.put(9,66);</v>
      </c>
      <c r="AX57" s="10" t="str">
        <f t="shared" si="20"/>
        <v/>
      </c>
    </row>
    <row r="58" spans="1:50" x14ac:dyDescent="0.2">
      <c r="A58" s="10">
        <v>65</v>
      </c>
      <c r="B58" s="124"/>
      <c r="C58" s="19">
        <v>22</v>
      </c>
      <c r="D58" s="19"/>
      <c r="E58" s="19"/>
      <c r="F58" s="19"/>
      <c r="G58" s="19"/>
      <c r="H58" s="19">
        <v>6</v>
      </c>
      <c r="I58" s="19"/>
      <c r="J58" s="19"/>
      <c r="K58" s="19">
        <v>26</v>
      </c>
      <c r="L58" s="19">
        <v>23</v>
      </c>
      <c r="M58" s="19">
        <v>38</v>
      </c>
      <c r="N58" s="19"/>
      <c r="O58" s="19"/>
      <c r="P58" s="19"/>
      <c r="Q58" s="19">
        <v>11</v>
      </c>
      <c r="R58" s="19">
        <v>6</v>
      </c>
      <c r="S58" s="135"/>
      <c r="U58" s="10">
        <v>3</v>
      </c>
      <c r="W58" s="143" t="s">
        <v>161</v>
      </c>
      <c r="X58" s="138">
        <v>65</v>
      </c>
      <c r="AC58" s="10" t="str">
        <f t="shared" si="0"/>
        <v/>
      </c>
      <c r="AD58" s="10" t="str">
        <f t="shared" si="1"/>
        <v>R_FEMENINA.put(22,65);</v>
      </c>
      <c r="AE58" s="10" t="str">
        <f t="shared" si="2"/>
        <v/>
      </c>
      <c r="AF58" s="10" t="str">
        <f t="shared" si="3"/>
        <v/>
      </c>
      <c r="AG58" s="10" t="str">
        <f t="shared" si="4"/>
        <v/>
      </c>
      <c r="AH58" s="10" t="str">
        <f t="shared" si="5"/>
        <v/>
      </c>
      <c r="AI58" s="10" t="str">
        <f t="shared" si="6"/>
        <v>MDS_FEMENINA.put(6,65);</v>
      </c>
      <c r="AJ58" s="10" t="str">
        <f t="shared" si="7"/>
        <v/>
      </c>
      <c r="AK58" s="10" t="str">
        <f t="shared" si="8"/>
        <v/>
      </c>
      <c r="AL58" s="10" t="str">
        <f t="shared" si="9"/>
        <v>RE_FEMENINA.put(26,65);</v>
      </c>
      <c r="AM58" s="10" t="str">
        <f t="shared" si="10"/>
        <v>MT_FEMENINA.put(23,65);</v>
      </c>
      <c r="AN58" s="10" t="str">
        <f t="shared" si="11"/>
        <v>GM_FEMENINA.put(38,65);</v>
      </c>
      <c r="AO58" s="10" t="str">
        <f t="shared" si="12"/>
        <v/>
      </c>
      <c r="AP58" s="10" t="str">
        <f t="shared" si="13"/>
        <v/>
      </c>
      <c r="AQ58" s="10" t="str">
        <f t="shared" si="14"/>
        <v/>
      </c>
      <c r="AR58" s="10" t="str">
        <f t="shared" si="15"/>
        <v>SI1_FEMENINA.put(11,65);</v>
      </c>
      <c r="AS58" s="10" t="str">
        <f t="shared" si="16"/>
        <v>SI2_FEMENINA.put(6,65);</v>
      </c>
      <c r="AT58" s="10" t="str">
        <f t="shared" si="17"/>
        <v/>
      </c>
      <c r="AU58" s="10" t="str">
        <f t="shared" si="18"/>
        <v/>
      </c>
      <c r="AV58" s="10" t="str">
        <f t="shared" si="19"/>
        <v>F(P)_FEMENINA.put(3,65);</v>
      </c>
      <c r="AW58" s="10" t="str">
        <f t="shared" si="20"/>
        <v/>
      </c>
      <c r="AX58" s="10" t="str">
        <f t="shared" si="20"/>
        <v>TRIN T/F_FEMENINA.put(11/7,65);</v>
      </c>
    </row>
    <row r="59" spans="1:50" x14ac:dyDescent="0.2">
      <c r="A59" s="10">
        <v>64</v>
      </c>
      <c r="B59" s="124">
        <v>23</v>
      </c>
      <c r="C59" s="19"/>
      <c r="D59" s="19">
        <v>41</v>
      </c>
      <c r="E59" s="19">
        <v>24</v>
      </c>
      <c r="F59" s="19"/>
      <c r="G59" s="19"/>
      <c r="H59" s="19"/>
      <c r="I59" s="19"/>
      <c r="J59" s="19"/>
      <c r="K59" s="19"/>
      <c r="L59" s="19">
        <v>22</v>
      </c>
      <c r="M59" s="19"/>
      <c r="N59" s="19"/>
      <c r="O59" s="19">
        <v>18</v>
      </c>
      <c r="P59" s="102">
        <v>25</v>
      </c>
      <c r="Q59" s="19"/>
      <c r="R59" s="19"/>
      <c r="S59" s="135"/>
      <c r="W59" s="146"/>
      <c r="X59" s="138">
        <v>64</v>
      </c>
      <c r="AC59" s="10" t="str">
        <f t="shared" si="0"/>
        <v>A_FEMENINA.put(23,64);</v>
      </c>
      <c r="AD59" s="10" t="str">
        <f t="shared" si="1"/>
        <v/>
      </c>
      <c r="AE59" s="10" t="str">
        <f t="shared" si="2"/>
        <v>Es_FEMENINA.put(41,64);</v>
      </c>
      <c r="AF59" s="10" t="str">
        <f t="shared" si="3"/>
        <v>Mac-R_FEMENINA.put(24,64);</v>
      </c>
      <c r="AG59" s="10" t="str">
        <f t="shared" si="4"/>
        <v/>
      </c>
      <c r="AH59" s="10" t="str">
        <f t="shared" si="5"/>
        <v/>
      </c>
      <c r="AI59" s="10" t="str">
        <f t="shared" si="6"/>
        <v/>
      </c>
      <c r="AJ59" s="10" t="str">
        <f t="shared" si="7"/>
        <v/>
      </c>
      <c r="AK59" s="10" t="str">
        <f t="shared" si="8"/>
        <v/>
      </c>
      <c r="AL59" s="10" t="str">
        <f t="shared" si="9"/>
        <v/>
      </c>
      <c r="AM59" s="10" t="str">
        <f t="shared" si="10"/>
        <v>MT_FEMENINA.put(22,64);</v>
      </c>
      <c r="AN59" s="10" t="str">
        <f t="shared" si="11"/>
        <v/>
      </c>
      <c r="AO59" s="10" t="str">
        <f t="shared" si="12"/>
        <v/>
      </c>
      <c r="AP59" s="10" t="str">
        <f t="shared" si="13"/>
        <v>PK_FEMENINA.put(18,64);</v>
      </c>
      <c r="AQ59" s="10" t="str">
        <f t="shared" si="14"/>
        <v>PS_FEMENINA.put(25,64);</v>
      </c>
      <c r="AR59" s="10" t="str">
        <f t="shared" si="15"/>
        <v/>
      </c>
      <c r="AS59" s="10" t="str">
        <f t="shared" si="16"/>
        <v/>
      </c>
      <c r="AT59" s="10" t="str">
        <f t="shared" si="17"/>
        <v/>
      </c>
      <c r="AU59" s="10" t="str">
        <f t="shared" si="18"/>
        <v/>
      </c>
      <c r="AV59" s="10" t="str">
        <f t="shared" si="19"/>
        <v/>
      </c>
      <c r="AW59" s="10" t="str">
        <f t="shared" si="20"/>
        <v/>
      </c>
      <c r="AX59" s="10" t="str">
        <f t="shared" si="20"/>
        <v/>
      </c>
    </row>
    <row r="60" spans="1:50" x14ac:dyDescent="0.2">
      <c r="A60" s="10">
        <v>63</v>
      </c>
      <c r="B60" s="124">
        <v>22</v>
      </c>
      <c r="C60" s="19"/>
      <c r="D60" s="19"/>
      <c r="E60" s="19"/>
      <c r="F60" s="19"/>
      <c r="G60" s="19">
        <v>28</v>
      </c>
      <c r="H60" s="19"/>
      <c r="I60" s="19">
        <v>17</v>
      </c>
      <c r="J60" s="102">
        <v>20</v>
      </c>
      <c r="K60" s="19"/>
      <c r="L60" s="19"/>
      <c r="M60" s="19">
        <v>37</v>
      </c>
      <c r="N60" s="19">
        <v>42</v>
      </c>
      <c r="O60" s="19">
        <v>17</v>
      </c>
      <c r="P60" s="19">
        <v>24</v>
      </c>
      <c r="Q60" s="102">
        <v>10</v>
      </c>
      <c r="R60" s="19"/>
      <c r="S60" s="136">
        <v>10</v>
      </c>
      <c r="W60" s="146"/>
      <c r="X60" s="138">
        <v>63</v>
      </c>
      <c r="AC60" s="10" t="str">
        <f t="shared" si="0"/>
        <v>A_FEMENINA.put(22,63);</v>
      </c>
      <c r="AD60" s="10" t="str">
        <f t="shared" si="1"/>
        <v/>
      </c>
      <c r="AE60" s="10" t="str">
        <f t="shared" si="2"/>
        <v/>
      </c>
      <c r="AF60" s="10" t="str">
        <f t="shared" si="3"/>
        <v/>
      </c>
      <c r="AG60" s="10" t="str">
        <f t="shared" si="4"/>
        <v/>
      </c>
      <c r="AH60" s="10" t="str">
        <f t="shared" si="5"/>
        <v>APS_FEMENINA.put(28,63);</v>
      </c>
      <c r="AI60" s="10" t="str">
        <f t="shared" si="6"/>
        <v/>
      </c>
      <c r="AJ60" s="10" t="str">
        <f t="shared" si="7"/>
        <v>O-H_FEMENINA.put(17,63);</v>
      </c>
      <c r="AK60" s="10" t="str">
        <f t="shared" si="8"/>
        <v>DO_FEMENINA.put(20,63);</v>
      </c>
      <c r="AL60" s="10" t="str">
        <f t="shared" si="9"/>
        <v/>
      </c>
      <c r="AM60" s="10" t="str">
        <f t="shared" si="10"/>
        <v/>
      </c>
      <c r="AN60" s="10" t="str">
        <f t="shared" si="11"/>
        <v>GM_FEMENINA.put(37,63);</v>
      </c>
      <c r="AO60" s="10" t="str">
        <f t="shared" si="12"/>
        <v>GF_FEMENINA.put(42,63);</v>
      </c>
      <c r="AP60" s="10" t="str">
        <f t="shared" si="13"/>
        <v>PK_FEMENINA.put(17,63);</v>
      </c>
      <c r="AQ60" s="10" t="str">
        <f t="shared" si="14"/>
        <v>PS_FEMENINA.put(24,63);</v>
      </c>
      <c r="AR60" s="10" t="str">
        <f t="shared" si="15"/>
        <v>SI1_FEMENINA.put(10,63);</v>
      </c>
      <c r="AS60" s="10" t="str">
        <f t="shared" si="16"/>
        <v/>
      </c>
      <c r="AT60" s="10" t="str">
        <f t="shared" si="17"/>
        <v>SI3_FEMENINA.put(10,63);</v>
      </c>
      <c r="AU60" s="10" t="str">
        <f t="shared" si="18"/>
        <v/>
      </c>
      <c r="AV60" s="10" t="str">
        <f t="shared" si="19"/>
        <v/>
      </c>
      <c r="AW60" s="10" t="str">
        <f t="shared" si="20"/>
        <v/>
      </c>
      <c r="AX60" s="10" t="str">
        <f t="shared" si="20"/>
        <v/>
      </c>
    </row>
    <row r="61" spans="1:50" x14ac:dyDescent="0.2">
      <c r="A61" s="10">
        <v>62</v>
      </c>
      <c r="B61" s="124">
        <v>21</v>
      </c>
      <c r="C61" s="19">
        <v>21</v>
      </c>
      <c r="D61" s="19"/>
      <c r="E61" s="19"/>
      <c r="F61" s="19"/>
      <c r="G61" s="19"/>
      <c r="H61" s="19"/>
      <c r="I61" s="19"/>
      <c r="J61" s="19"/>
      <c r="K61" s="102">
        <v>25</v>
      </c>
      <c r="L61" s="19">
        <v>21</v>
      </c>
      <c r="M61" s="19">
        <v>36</v>
      </c>
      <c r="N61" s="19"/>
      <c r="O61" s="19"/>
      <c r="P61" s="19">
        <v>23</v>
      </c>
      <c r="Q61" s="19"/>
      <c r="R61" s="19"/>
      <c r="S61" s="135"/>
      <c r="T61" s="87">
        <v>5</v>
      </c>
      <c r="U61" s="87"/>
      <c r="V61" s="10">
        <v>8</v>
      </c>
      <c r="W61" s="146"/>
      <c r="X61" s="138">
        <v>62</v>
      </c>
      <c r="AC61" s="10" t="str">
        <f t="shared" si="0"/>
        <v>A_FEMENINA.put(21,62);</v>
      </c>
      <c r="AD61" s="10" t="str">
        <f t="shared" si="1"/>
        <v>R_FEMENINA.put(21,62);</v>
      </c>
      <c r="AE61" s="10" t="str">
        <f t="shared" si="2"/>
        <v/>
      </c>
      <c r="AF61" s="10" t="str">
        <f t="shared" si="3"/>
        <v/>
      </c>
      <c r="AG61" s="10" t="str">
        <f t="shared" si="4"/>
        <v/>
      </c>
      <c r="AH61" s="10" t="str">
        <f t="shared" si="5"/>
        <v/>
      </c>
      <c r="AI61" s="10" t="str">
        <f t="shared" si="6"/>
        <v/>
      </c>
      <c r="AJ61" s="10" t="str">
        <f t="shared" si="7"/>
        <v/>
      </c>
      <c r="AK61" s="10" t="str">
        <f t="shared" si="8"/>
        <v/>
      </c>
      <c r="AL61" s="10" t="str">
        <f t="shared" si="9"/>
        <v>RE_FEMENINA.put(25,62);</v>
      </c>
      <c r="AM61" s="10" t="str">
        <f t="shared" si="10"/>
        <v>MT_FEMENINA.put(21,62);</v>
      </c>
      <c r="AN61" s="10" t="str">
        <f t="shared" si="11"/>
        <v>GM_FEMENINA.put(36,62);</v>
      </c>
      <c r="AO61" s="10" t="str">
        <f t="shared" si="12"/>
        <v/>
      </c>
      <c r="AP61" s="10" t="str">
        <f t="shared" si="13"/>
        <v/>
      </c>
      <c r="AQ61" s="10" t="str">
        <f t="shared" si="14"/>
        <v>PS_FEMENINA.put(23,62);</v>
      </c>
      <c r="AR61" s="10" t="str">
        <f t="shared" si="15"/>
        <v/>
      </c>
      <c r="AS61" s="10" t="str">
        <f t="shared" si="16"/>
        <v/>
      </c>
      <c r="AT61" s="10" t="str">
        <f t="shared" si="17"/>
        <v/>
      </c>
      <c r="AU61" s="10" t="str">
        <f t="shared" si="18"/>
        <v>FB_FEMENINA.put(5,62);</v>
      </c>
      <c r="AV61" s="10" t="str">
        <f t="shared" si="19"/>
        <v/>
      </c>
      <c r="AW61" s="10" t="str">
        <f t="shared" si="20"/>
        <v>VRIN_FEMENINA.put(8,62);</v>
      </c>
      <c r="AX61" s="10" t="str">
        <f t="shared" si="20"/>
        <v/>
      </c>
    </row>
    <row r="62" spans="1:50" x14ac:dyDescent="0.2">
      <c r="A62" s="10">
        <v>61</v>
      </c>
      <c r="B62" s="125">
        <v>20</v>
      </c>
      <c r="C62" s="19"/>
      <c r="D62" s="102">
        <v>40</v>
      </c>
      <c r="E62" s="19">
        <v>23</v>
      </c>
      <c r="F62" s="19">
        <v>4</v>
      </c>
      <c r="G62" s="19"/>
      <c r="H62" s="102">
        <v>5</v>
      </c>
      <c r="I62" s="19"/>
      <c r="J62" s="19"/>
      <c r="K62" s="19"/>
      <c r="L62" s="102">
        <v>20</v>
      </c>
      <c r="M62" s="19"/>
      <c r="N62" s="19">
        <v>41</v>
      </c>
      <c r="O62" s="19">
        <v>16</v>
      </c>
      <c r="P62" s="19">
        <v>22</v>
      </c>
      <c r="Q62" s="19"/>
      <c r="R62" s="19"/>
      <c r="S62" s="135"/>
      <c r="W62" s="146"/>
      <c r="X62" s="138">
        <v>61</v>
      </c>
      <c r="AC62" s="10" t="str">
        <f t="shared" si="0"/>
        <v>A_FEMENINA.put(20,61);</v>
      </c>
      <c r="AD62" s="10" t="str">
        <f t="shared" si="1"/>
        <v/>
      </c>
      <c r="AE62" s="10" t="str">
        <f t="shared" si="2"/>
        <v>Es_FEMENINA.put(40,61);</v>
      </c>
      <c r="AF62" s="10" t="str">
        <f t="shared" si="3"/>
        <v>Mac-R_FEMENINA.put(23,61);</v>
      </c>
      <c r="AG62" s="10" t="str">
        <f t="shared" si="4"/>
        <v>AAS_FEMENINA.put(4,61);</v>
      </c>
      <c r="AH62" s="10" t="str">
        <f t="shared" si="5"/>
        <v/>
      </c>
      <c r="AI62" s="10" t="str">
        <f t="shared" si="6"/>
        <v>MDS_FEMENINA.put(5,61);</v>
      </c>
      <c r="AJ62" s="10" t="str">
        <f t="shared" si="7"/>
        <v/>
      </c>
      <c r="AK62" s="10" t="str">
        <f t="shared" si="8"/>
        <v/>
      </c>
      <c r="AL62" s="10" t="str">
        <f t="shared" si="9"/>
        <v/>
      </c>
      <c r="AM62" s="10" t="str">
        <f t="shared" si="10"/>
        <v>MT_FEMENINA.put(20,61);</v>
      </c>
      <c r="AN62" s="10" t="str">
        <f t="shared" si="11"/>
        <v/>
      </c>
      <c r="AO62" s="10" t="str">
        <f t="shared" si="12"/>
        <v>GF_FEMENINA.put(41,61);</v>
      </c>
      <c r="AP62" s="10" t="str">
        <f t="shared" si="13"/>
        <v>PK_FEMENINA.put(16,61);</v>
      </c>
      <c r="AQ62" s="10" t="str">
        <f t="shared" si="14"/>
        <v>PS_FEMENINA.put(22,61);</v>
      </c>
      <c r="AR62" s="10" t="str">
        <f t="shared" si="15"/>
        <v/>
      </c>
      <c r="AS62" s="10" t="str">
        <f t="shared" si="16"/>
        <v/>
      </c>
      <c r="AT62" s="10" t="str">
        <f t="shared" si="17"/>
        <v/>
      </c>
      <c r="AU62" s="10" t="str">
        <f t="shared" si="18"/>
        <v/>
      </c>
      <c r="AV62" s="10" t="str">
        <f t="shared" si="19"/>
        <v/>
      </c>
      <c r="AW62" s="10" t="str">
        <f t="shared" si="20"/>
        <v/>
      </c>
      <c r="AX62" s="10" t="str">
        <f t="shared" si="20"/>
        <v/>
      </c>
    </row>
    <row r="63" spans="1:50" x14ac:dyDescent="0.2">
      <c r="A63" s="10">
        <v>60</v>
      </c>
      <c r="B63" s="124"/>
      <c r="C63" s="102">
        <v>20</v>
      </c>
      <c r="D63" s="19"/>
      <c r="E63" s="19"/>
      <c r="F63" s="19"/>
      <c r="G63" s="19">
        <v>27</v>
      </c>
      <c r="H63" s="19"/>
      <c r="I63" s="19"/>
      <c r="J63" s="19"/>
      <c r="K63" s="19"/>
      <c r="L63" s="19">
        <v>19</v>
      </c>
      <c r="M63" s="102">
        <v>35</v>
      </c>
      <c r="N63" s="19"/>
      <c r="O63" s="102">
        <v>15</v>
      </c>
      <c r="P63" s="19">
        <v>21</v>
      </c>
      <c r="Q63" s="19">
        <v>9</v>
      </c>
      <c r="R63" s="102">
        <v>5</v>
      </c>
      <c r="S63" s="135">
        <v>9</v>
      </c>
      <c r="W63" s="146"/>
      <c r="X63" s="138">
        <v>60</v>
      </c>
      <c r="AC63" s="10" t="str">
        <f t="shared" si="0"/>
        <v/>
      </c>
      <c r="AD63" s="10" t="str">
        <f t="shared" si="1"/>
        <v>R_FEMENINA.put(20,60);</v>
      </c>
      <c r="AE63" s="10" t="str">
        <f t="shared" si="2"/>
        <v/>
      </c>
      <c r="AF63" s="10" t="str">
        <f t="shared" si="3"/>
        <v/>
      </c>
      <c r="AG63" s="10" t="str">
        <f t="shared" si="4"/>
        <v/>
      </c>
      <c r="AH63" s="10" t="str">
        <f t="shared" si="5"/>
        <v>APS_FEMENINA.put(27,60);</v>
      </c>
      <c r="AI63" s="10" t="str">
        <f t="shared" si="6"/>
        <v/>
      </c>
      <c r="AJ63" s="10" t="str">
        <f t="shared" si="7"/>
        <v/>
      </c>
      <c r="AK63" s="10" t="str">
        <f t="shared" si="8"/>
        <v/>
      </c>
      <c r="AL63" s="10" t="str">
        <f t="shared" si="9"/>
        <v/>
      </c>
      <c r="AM63" s="10" t="str">
        <f t="shared" si="10"/>
        <v>MT_FEMENINA.put(19,60);</v>
      </c>
      <c r="AN63" s="10" t="str">
        <f t="shared" si="11"/>
        <v>GM_FEMENINA.put(35,60);</v>
      </c>
      <c r="AO63" s="10" t="str">
        <f t="shared" si="12"/>
        <v/>
      </c>
      <c r="AP63" s="10" t="str">
        <f t="shared" si="13"/>
        <v>PK_FEMENINA.put(15,60);</v>
      </c>
      <c r="AQ63" s="10" t="str">
        <f t="shared" si="14"/>
        <v>PS_FEMENINA.put(21,60);</v>
      </c>
      <c r="AR63" s="10" t="str">
        <f t="shared" si="15"/>
        <v>SI1_FEMENINA.put(9,60);</v>
      </c>
      <c r="AS63" s="10" t="str">
        <f t="shared" si="16"/>
        <v>SI2_FEMENINA.put(5,60);</v>
      </c>
      <c r="AT63" s="10" t="str">
        <f t="shared" si="17"/>
        <v>SI3_FEMENINA.put(9,60);</v>
      </c>
      <c r="AU63" s="10" t="str">
        <f t="shared" si="18"/>
        <v/>
      </c>
      <c r="AV63" s="10" t="str">
        <f t="shared" si="19"/>
        <v/>
      </c>
      <c r="AW63" s="10" t="str">
        <f t="shared" si="20"/>
        <v/>
      </c>
      <c r="AX63" s="10" t="str">
        <f t="shared" si="20"/>
        <v/>
      </c>
    </row>
    <row r="64" spans="1:50" x14ac:dyDescent="0.2">
      <c r="A64" s="10">
        <v>59</v>
      </c>
      <c r="B64" s="124">
        <v>19</v>
      </c>
      <c r="C64" s="19"/>
      <c r="D64" s="19">
        <v>39</v>
      </c>
      <c r="E64" s="19">
        <v>22</v>
      </c>
      <c r="F64" s="19"/>
      <c r="G64" s="19"/>
      <c r="H64" s="19"/>
      <c r="I64" s="19">
        <v>16</v>
      </c>
      <c r="J64" s="19">
        <v>19</v>
      </c>
      <c r="K64" s="19">
        <v>24</v>
      </c>
      <c r="L64" s="19"/>
      <c r="M64" s="19"/>
      <c r="N64" s="19"/>
      <c r="O64" s="19"/>
      <c r="P64" s="102">
        <v>20</v>
      </c>
      <c r="Q64" s="19"/>
      <c r="R64" s="19"/>
      <c r="S64" s="135"/>
      <c r="W64" s="146"/>
      <c r="X64" s="138">
        <v>59</v>
      </c>
      <c r="AC64" s="10" t="str">
        <f t="shared" si="0"/>
        <v>A_FEMENINA.put(19,59);</v>
      </c>
      <c r="AD64" s="10" t="str">
        <f t="shared" si="1"/>
        <v/>
      </c>
      <c r="AE64" s="10" t="str">
        <f t="shared" si="2"/>
        <v>Es_FEMENINA.put(39,59);</v>
      </c>
      <c r="AF64" s="10" t="str">
        <f t="shared" si="3"/>
        <v>Mac-R_FEMENINA.put(22,59);</v>
      </c>
      <c r="AG64" s="10" t="str">
        <f t="shared" si="4"/>
        <v/>
      </c>
      <c r="AH64" s="10" t="str">
        <f t="shared" si="5"/>
        <v/>
      </c>
      <c r="AI64" s="10" t="str">
        <f t="shared" si="6"/>
        <v/>
      </c>
      <c r="AJ64" s="10" t="str">
        <f t="shared" si="7"/>
        <v>O-H_FEMENINA.put(16,59);</v>
      </c>
      <c r="AK64" s="10" t="str">
        <f t="shared" si="8"/>
        <v>DO_FEMENINA.put(19,59);</v>
      </c>
      <c r="AL64" s="10" t="str">
        <f t="shared" si="9"/>
        <v>RE_FEMENINA.put(24,59);</v>
      </c>
      <c r="AM64" s="10" t="str">
        <f t="shared" si="10"/>
        <v/>
      </c>
      <c r="AN64" s="10" t="str">
        <f t="shared" si="11"/>
        <v/>
      </c>
      <c r="AO64" s="10" t="str">
        <f t="shared" si="12"/>
        <v/>
      </c>
      <c r="AP64" s="10" t="str">
        <f t="shared" si="13"/>
        <v/>
      </c>
      <c r="AQ64" s="10" t="str">
        <f t="shared" si="14"/>
        <v>PS_FEMENINA.put(20,59);</v>
      </c>
      <c r="AR64" s="10" t="str">
        <f t="shared" si="15"/>
        <v/>
      </c>
      <c r="AS64" s="10" t="str">
        <f t="shared" si="16"/>
        <v/>
      </c>
      <c r="AT64" s="10" t="str">
        <f t="shared" si="17"/>
        <v/>
      </c>
      <c r="AU64" s="10" t="str">
        <f t="shared" si="18"/>
        <v/>
      </c>
      <c r="AV64" s="10" t="str">
        <f t="shared" si="19"/>
        <v/>
      </c>
      <c r="AW64" s="10" t="str">
        <f t="shared" si="20"/>
        <v/>
      </c>
      <c r="AX64" s="10" t="str">
        <f t="shared" si="20"/>
        <v/>
      </c>
    </row>
    <row r="65" spans="1:50" x14ac:dyDescent="0.2">
      <c r="A65" s="10">
        <v>58</v>
      </c>
      <c r="B65" s="124">
        <v>18</v>
      </c>
      <c r="C65" s="19"/>
      <c r="D65" s="19"/>
      <c r="E65" s="19"/>
      <c r="F65" s="19"/>
      <c r="G65" s="19">
        <v>26</v>
      </c>
      <c r="H65" s="19"/>
      <c r="I65" s="19"/>
      <c r="J65" s="19"/>
      <c r="K65" s="19"/>
      <c r="L65" s="19">
        <v>18</v>
      </c>
      <c r="M65" s="19">
        <v>34</v>
      </c>
      <c r="N65" s="102">
        <v>40</v>
      </c>
      <c r="O65" s="19">
        <v>14</v>
      </c>
      <c r="P65" s="19">
        <v>19</v>
      </c>
      <c r="Q65" s="19"/>
      <c r="R65" s="19"/>
      <c r="S65" s="135">
        <v>8</v>
      </c>
      <c r="T65" s="10">
        <v>4</v>
      </c>
      <c r="V65" s="10">
        <v>7</v>
      </c>
      <c r="W65" s="146">
        <v>10</v>
      </c>
      <c r="X65" s="138">
        <v>58</v>
      </c>
      <c r="AC65" s="10" t="str">
        <f t="shared" si="0"/>
        <v>A_FEMENINA.put(18,58);</v>
      </c>
      <c r="AD65" s="10" t="str">
        <f t="shared" si="1"/>
        <v/>
      </c>
      <c r="AE65" s="10" t="str">
        <f t="shared" si="2"/>
        <v/>
      </c>
      <c r="AF65" s="10" t="str">
        <f t="shared" si="3"/>
        <v/>
      </c>
      <c r="AG65" s="10" t="str">
        <f t="shared" si="4"/>
        <v/>
      </c>
      <c r="AH65" s="10" t="str">
        <f t="shared" si="5"/>
        <v>APS_FEMENINA.put(26,58);</v>
      </c>
      <c r="AI65" s="10" t="str">
        <f t="shared" si="6"/>
        <v/>
      </c>
      <c r="AJ65" s="10" t="str">
        <f t="shared" si="7"/>
        <v/>
      </c>
      <c r="AK65" s="10" t="str">
        <f t="shared" si="8"/>
        <v/>
      </c>
      <c r="AL65" s="10" t="str">
        <f t="shared" si="9"/>
        <v/>
      </c>
      <c r="AM65" s="10" t="str">
        <f t="shared" si="10"/>
        <v>MT_FEMENINA.put(18,58);</v>
      </c>
      <c r="AN65" s="10" t="str">
        <f t="shared" si="11"/>
        <v>GM_FEMENINA.put(34,58);</v>
      </c>
      <c r="AO65" s="10" t="str">
        <f t="shared" si="12"/>
        <v>GF_FEMENINA.put(40,58);</v>
      </c>
      <c r="AP65" s="10" t="str">
        <f t="shared" si="13"/>
        <v>PK_FEMENINA.put(14,58);</v>
      </c>
      <c r="AQ65" s="10" t="str">
        <f t="shared" si="14"/>
        <v>PS_FEMENINA.put(19,58);</v>
      </c>
      <c r="AR65" s="10" t="str">
        <f t="shared" si="15"/>
        <v/>
      </c>
      <c r="AS65" s="10" t="str">
        <f t="shared" si="16"/>
        <v/>
      </c>
      <c r="AT65" s="10" t="str">
        <f t="shared" si="17"/>
        <v>SI3_FEMENINA.put(8,58);</v>
      </c>
      <c r="AU65" s="10" t="str">
        <f t="shared" si="18"/>
        <v>FB_FEMENINA.put(4,58);</v>
      </c>
      <c r="AV65" s="10" t="str">
        <f t="shared" si="19"/>
        <v/>
      </c>
      <c r="AW65" s="10" t="str">
        <f t="shared" si="20"/>
        <v>VRIN_FEMENINA.put(7,58);</v>
      </c>
      <c r="AX65" s="10" t="str">
        <f t="shared" si="20"/>
        <v>TRIN T/F_FEMENINA.put(10,58);</v>
      </c>
    </row>
    <row r="66" spans="1:50" x14ac:dyDescent="0.2">
      <c r="A66" s="10">
        <v>57</v>
      </c>
      <c r="B66" s="124">
        <v>17</v>
      </c>
      <c r="C66" s="19">
        <v>19</v>
      </c>
      <c r="D66" s="19">
        <v>38</v>
      </c>
      <c r="E66" s="19"/>
      <c r="F66" s="19"/>
      <c r="G66" s="19"/>
      <c r="H66" s="19">
        <v>4</v>
      </c>
      <c r="I66" s="19"/>
      <c r="J66" s="19"/>
      <c r="K66" s="19"/>
      <c r="L66" s="19">
        <v>17</v>
      </c>
      <c r="M66" s="19">
        <v>33</v>
      </c>
      <c r="N66" s="19"/>
      <c r="O66" s="19">
        <v>13</v>
      </c>
      <c r="P66" s="19">
        <v>18</v>
      </c>
      <c r="Q66" s="19">
        <v>8</v>
      </c>
      <c r="R66" s="19"/>
      <c r="S66" s="135"/>
      <c r="U66" s="10">
        <v>2</v>
      </c>
      <c r="W66" s="146"/>
      <c r="X66" s="138">
        <v>57</v>
      </c>
      <c r="AC66" s="10" t="str">
        <f t="shared" si="0"/>
        <v>A_FEMENINA.put(17,57);</v>
      </c>
      <c r="AD66" s="10" t="str">
        <f t="shared" si="1"/>
        <v>R_FEMENINA.put(19,57);</v>
      </c>
      <c r="AE66" s="10" t="str">
        <f t="shared" si="2"/>
        <v>Es_FEMENINA.put(38,57);</v>
      </c>
      <c r="AF66" s="10" t="str">
        <f t="shared" si="3"/>
        <v/>
      </c>
      <c r="AG66" s="10" t="str">
        <f t="shared" si="4"/>
        <v/>
      </c>
      <c r="AH66" s="10" t="str">
        <f t="shared" si="5"/>
        <v/>
      </c>
      <c r="AI66" s="10" t="str">
        <f t="shared" si="6"/>
        <v>MDS_FEMENINA.put(4,57);</v>
      </c>
      <c r="AJ66" s="10" t="str">
        <f t="shared" si="7"/>
        <v/>
      </c>
      <c r="AK66" s="10" t="str">
        <f t="shared" si="8"/>
        <v/>
      </c>
      <c r="AL66" s="10" t="str">
        <f t="shared" si="9"/>
        <v/>
      </c>
      <c r="AM66" s="10" t="str">
        <f t="shared" si="10"/>
        <v>MT_FEMENINA.put(17,57);</v>
      </c>
      <c r="AN66" s="10" t="str">
        <f t="shared" si="11"/>
        <v>GM_FEMENINA.put(33,57);</v>
      </c>
      <c r="AO66" s="10" t="str">
        <f t="shared" si="12"/>
        <v/>
      </c>
      <c r="AP66" s="10" t="str">
        <f t="shared" si="13"/>
        <v>PK_FEMENINA.put(13,57);</v>
      </c>
      <c r="AQ66" s="10" t="str">
        <f t="shared" si="14"/>
        <v>PS_FEMENINA.put(18,57);</v>
      </c>
      <c r="AR66" s="10" t="str">
        <f t="shared" si="15"/>
        <v>SI1_FEMENINA.put(8,57);</v>
      </c>
      <c r="AS66" s="10" t="str">
        <f t="shared" si="16"/>
        <v/>
      </c>
      <c r="AT66" s="10" t="str">
        <f t="shared" si="17"/>
        <v/>
      </c>
      <c r="AU66" s="10" t="str">
        <f t="shared" si="18"/>
        <v/>
      </c>
      <c r="AV66" s="10" t="str">
        <f t="shared" si="19"/>
        <v>F(P)_FEMENINA.put(2,57);</v>
      </c>
      <c r="AW66" s="10" t="str">
        <f t="shared" si="20"/>
        <v/>
      </c>
      <c r="AX66" s="10" t="str">
        <f t="shared" si="20"/>
        <v/>
      </c>
    </row>
    <row r="67" spans="1:50" x14ac:dyDescent="0.2">
      <c r="A67" s="10">
        <v>56</v>
      </c>
      <c r="B67" s="124">
        <v>16</v>
      </c>
      <c r="C67" s="19"/>
      <c r="D67" s="19"/>
      <c r="E67" s="19">
        <v>21</v>
      </c>
      <c r="F67" s="19">
        <v>3</v>
      </c>
      <c r="G67" s="19"/>
      <c r="H67" s="19"/>
      <c r="I67" s="19"/>
      <c r="J67" s="19">
        <v>18</v>
      </c>
      <c r="K67" s="19">
        <v>23</v>
      </c>
      <c r="L67" s="19"/>
      <c r="M67" s="19"/>
      <c r="N67" s="19">
        <v>39</v>
      </c>
      <c r="O67" s="19"/>
      <c r="P67" s="19">
        <v>17</v>
      </c>
      <c r="Q67" s="19"/>
      <c r="R67" s="19">
        <v>4</v>
      </c>
      <c r="S67" s="135"/>
      <c r="W67" s="143"/>
      <c r="X67" s="138">
        <v>56</v>
      </c>
      <c r="AC67" s="10" t="str">
        <f t="shared" ref="AC67:AC92" si="21">IF(B67="","",_xlfn.CONCAT(B$94,$B$103,B67,$C$103,$A67,$D$103))</f>
        <v>A_FEMENINA.put(16,56);</v>
      </c>
      <c r="AD67" s="10" t="str">
        <f t="shared" ref="AD67:AD93" si="22">IF(C67="","",_xlfn.CONCAT(C$94,$B$103,C67,$C$103,$A67,$D$103))</f>
        <v/>
      </c>
      <c r="AE67" s="10" t="str">
        <f t="shared" ref="AE67:AE93" si="23">IF(D67="","",_xlfn.CONCAT(D$94,$B$103,D67,$C$103,$A67,$D$103))</f>
        <v/>
      </c>
      <c r="AF67" s="10" t="str">
        <f t="shared" ref="AF67:AF93" si="24">IF(E67="","",_xlfn.CONCAT(E$94,$B$103,E67,$C$103,$A67,$D$103))</f>
        <v>Mac-R_FEMENINA.put(21,56);</v>
      </c>
      <c r="AG67" s="10" t="str">
        <f t="shared" ref="AG67:AG93" si="25">IF(F67="","",_xlfn.CONCAT(F$94,$B$103,F67,$C$103,$A67,$D$103))</f>
        <v>AAS_FEMENINA.put(3,56);</v>
      </c>
      <c r="AH67" s="10" t="str">
        <f t="shared" ref="AH67:AH93" si="26">IF(G67="","",_xlfn.CONCAT(G$94,$B$103,G67,$C$103,$A67,$D$103))</f>
        <v/>
      </c>
      <c r="AI67" s="10" t="str">
        <f t="shared" ref="AI67:AI93" si="27">IF(H67="","",_xlfn.CONCAT(H$94,$B$103,H67,$C$103,$A67,$D$103))</f>
        <v/>
      </c>
      <c r="AJ67" s="10" t="str">
        <f t="shared" ref="AJ67:AJ93" si="28">IF(I67="","",_xlfn.CONCAT(I$94,$B$103,I67,$C$103,$A67,$D$103))</f>
        <v/>
      </c>
      <c r="AK67" s="10" t="str">
        <f t="shared" ref="AK67:AK93" si="29">IF(J67="","",_xlfn.CONCAT(J$94,$B$103,J67,$C$103,$A67,$D$103))</f>
        <v>DO_FEMENINA.put(18,56);</v>
      </c>
      <c r="AL67" s="10" t="str">
        <f t="shared" ref="AL67:AL93" si="30">IF(K67="","",_xlfn.CONCAT(K$94,$B$103,K67,$C$103,$A67,$D$103))</f>
        <v>RE_FEMENINA.put(23,56);</v>
      </c>
      <c r="AM67" s="10" t="str">
        <f t="shared" ref="AM67:AM93" si="31">IF(L67="","",_xlfn.CONCAT(L$94,$B$103,L67,$C$103,$A67,$D$103))</f>
        <v/>
      </c>
      <c r="AN67" s="10" t="str">
        <f t="shared" ref="AN67:AN93" si="32">IF(M67="","",_xlfn.CONCAT(M$94,$B$103,M67,$C$103,$A67,$D$103))</f>
        <v/>
      </c>
      <c r="AO67" s="10" t="str">
        <f t="shared" ref="AO67:AO93" si="33">IF(N67="","",_xlfn.CONCAT(N$94,$B$103,N67,$C$103,$A67,$D$103))</f>
        <v>GF_FEMENINA.put(39,56);</v>
      </c>
      <c r="AP67" s="10" t="str">
        <f t="shared" ref="AP67:AP93" si="34">IF(O67="","",_xlfn.CONCAT(O$94,$B$103,O67,$C$103,$A67,$D$103))</f>
        <v/>
      </c>
      <c r="AQ67" s="10" t="str">
        <f t="shared" ref="AQ67:AQ93" si="35">IF(P67="","",_xlfn.CONCAT(P$94,$B$103,P67,$C$103,$A67,$D$103))</f>
        <v>PS_FEMENINA.put(17,56);</v>
      </c>
      <c r="AR67" s="10" t="str">
        <f t="shared" ref="AR67:AR93" si="36">IF(Q67="","",_xlfn.CONCAT(Q$94,$B$103,Q67,$C$103,$A67,$D$103))</f>
        <v/>
      </c>
      <c r="AS67" s="10" t="str">
        <f t="shared" ref="AS67:AS93" si="37">IF(R67="","",_xlfn.CONCAT(R$94,$B$103,R67,$C$103,$A67,$D$103))</f>
        <v>SI2_FEMENINA.put(4,56);</v>
      </c>
      <c r="AT67" s="10" t="str">
        <f t="shared" ref="AT67:AT93" si="38">IF(S67="","",_xlfn.CONCAT(S$94,$B$103,S67,$C$103,$A67,$D$103))</f>
        <v/>
      </c>
      <c r="AU67" s="10" t="str">
        <f t="shared" ref="AU67:AU93" si="39">IF(T67="","",_xlfn.CONCAT(T$94,$B$103,T67,$C$103,$A67,$D$103))</f>
        <v/>
      </c>
      <c r="AV67" s="10" t="str">
        <f t="shared" ref="AV67:AV93" si="40">IF(U67="","",_xlfn.CONCAT(U$94,$B$103,U67,$C$103,$A67,$D$103))</f>
        <v/>
      </c>
      <c r="AW67" s="10" t="str">
        <f t="shared" ref="AW67:AX93" si="41">IF(V67="","",_xlfn.CONCAT(V$94,$B$103,V67,$C$103,$A67,$D$103))</f>
        <v/>
      </c>
      <c r="AX67" s="10" t="str">
        <f t="shared" si="41"/>
        <v/>
      </c>
    </row>
    <row r="68" spans="1:50" x14ac:dyDescent="0.2">
      <c r="A68" s="10">
        <v>55</v>
      </c>
      <c r="B68" s="124"/>
      <c r="C68" s="19"/>
      <c r="D68" s="19">
        <v>37</v>
      </c>
      <c r="E68" s="19"/>
      <c r="F68" s="19"/>
      <c r="G68" s="102">
        <v>25</v>
      </c>
      <c r="H68" s="19"/>
      <c r="I68" s="102">
        <v>15</v>
      </c>
      <c r="J68" s="19"/>
      <c r="K68" s="19"/>
      <c r="L68" s="19">
        <v>16</v>
      </c>
      <c r="M68" s="19">
        <v>32</v>
      </c>
      <c r="N68" s="19"/>
      <c r="O68" s="19">
        <v>12</v>
      </c>
      <c r="P68" s="19">
        <v>16</v>
      </c>
      <c r="Q68" s="19">
        <v>7</v>
      </c>
      <c r="R68" s="19"/>
      <c r="S68" s="135">
        <v>7</v>
      </c>
      <c r="W68" s="143"/>
      <c r="X68" s="138">
        <v>55</v>
      </c>
      <c r="AC68" s="10" t="str">
        <f t="shared" si="21"/>
        <v/>
      </c>
      <c r="AD68" s="10" t="str">
        <f t="shared" si="22"/>
        <v/>
      </c>
      <c r="AE68" s="10" t="str">
        <f t="shared" si="23"/>
        <v>Es_FEMENINA.put(37,55);</v>
      </c>
      <c r="AF68" s="10" t="str">
        <f t="shared" si="24"/>
        <v/>
      </c>
      <c r="AG68" s="10" t="str">
        <f t="shared" si="25"/>
        <v/>
      </c>
      <c r="AH68" s="10" t="str">
        <f t="shared" si="26"/>
        <v>APS_FEMENINA.put(25,55);</v>
      </c>
      <c r="AI68" s="10" t="str">
        <f t="shared" si="27"/>
        <v/>
      </c>
      <c r="AJ68" s="10" t="str">
        <f t="shared" si="28"/>
        <v>O-H_FEMENINA.put(15,55);</v>
      </c>
      <c r="AK68" s="10" t="str">
        <f t="shared" si="29"/>
        <v/>
      </c>
      <c r="AL68" s="10" t="str">
        <f t="shared" si="30"/>
        <v/>
      </c>
      <c r="AM68" s="10" t="str">
        <f t="shared" si="31"/>
        <v>MT_FEMENINA.put(16,55);</v>
      </c>
      <c r="AN68" s="10" t="str">
        <f t="shared" si="32"/>
        <v>GM_FEMENINA.put(32,55);</v>
      </c>
      <c r="AO68" s="10" t="str">
        <f t="shared" si="33"/>
        <v/>
      </c>
      <c r="AP68" s="10" t="str">
        <f t="shared" si="34"/>
        <v>PK_FEMENINA.put(12,55);</v>
      </c>
      <c r="AQ68" s="10" t="str">
        <f t="shared" si="35"/>
        <v>PS_FEMENINA.put(16,55);</v>
      </c>
      <c r="AR68" s="10" t="str">
        <f t="shared" si="36"/>
        <v>SI1_FEMENINA.put(7,55);</v>
      </c>
      <c r="AS68" s="10" t="str">
        <f t="shared" si="37"/>
        <v/>
      </c>
      <c r="AT68" s="10" t="str">
        <f t="shared" si="38"/>
        <v>SI3_FEMENINA.put(7,55);</v>
      </c>
      <c r="AU68" s="10" t="str">
        <f t="shared" si="39"/>
        <v/>
      </c>
      <c r="AV68" s="10" t="str">
        <f t="shared" si="40"/>
        <v/>
      </c>
      <c r="AW68" s="10" t="str">
        <f t="shared" si="41"/>
        <v/>
      </c>
      <c r="AX68" s="10" t="str">
        <f t="shared" si="41"/>
        <v/>
      </c>
    </row>
    <row r="69" spans="1:50" x14ac:dyDescent="0.2">
      <c r="A69" s="10">
        <v>54</v>
      </c>
      <c r="B69" s="125">
        <v>15</v>
      </c>
      <c r="C69" s="19">
        <v>18</v>
      </c>
      <c r="D69" s="19"/>
      <c r="E69" s="19"/>
      <c r="F69" s="19"/>
      <c r="G69" s="19"/>
      <c r="H69" s="19"/>
      <c r="I69" s="19"/>
      <c r="J69" s="19"/>
      <c r="K69" s="19"/>
      <c r="L69" s="102">
        <v>15</v>
      </c>
      <c r="M69" s="19">
        <v>31</v>
      </c>
      <c r="N69" s="19"/>
      <c r="O69" s="19">
        <v>11</v>
      </c>
      <c r="P69" s="102">
        <v>15</v>
      </c>
      <c r="Q69" s="19"/>
      <c r="R69" s="19"/>
      <c r="S69" s="135"/>
      <c r="T69" s="10">
        <v>3</v>
      </c>
      <c r="V69" s="10">
        <v>6</v>
      </c>
      <c r="W69" s="143"/>
      <c r="X69" s="138">
        <v>54</v>
      </c>
      <c r="AC69" s="10" t="str">
        <f t="shared" si="21"/>
        <v>A_FEMENINA.put(15,54);</v>
      </c>
      <c r="AD69" s="10" t="str">
        <f t="shared" si="22"/>
        <v>R_FEMENINA.put(18,54);</v>
      </c>
      <c r="AE69" s="10" t="str">
        <f t="shared" si="23"/>
        <v/>
      </c>
      <c r="AF69" s="10" t="str">
        <f t="shared" si="24"/>
        <v/>
      </c>
      <c r="AG69" s="10" t="str">
        <f t="shared" si="25"/>
        <v/>
      </c>
      <c r="AH69" s="10" t="str">
        <f t="shared" si="26"/>
        <v/>
      </c>
      <c r="AI69" s="10" t="str">
        <f t="shared" si="27"/>
        <v/>
      </c>
      <c r="AJ69" s="10" t="str">
        <f t="shared" si="28"/>
        <v/>
      </c>
      <c r="AK69" s="10" t="str">
        <f t="shared" si="29"/>
        <v/>
      </c>
      <c r="AL69" s="10" t="str">
        <f t="shared" si="30"/>
        <v/>
      </c>
      <c r="AM69" s="10" t="str">
        <f t="shared" si="31"/>
        <v>MT_FEMENINA.put(15,54);</v>
      </c>
      <c r="AN69" s="10" t="str">
        <f t="shared" si="32"/>
        <v>GM_FEMENINA.put(31,54);</v>
      </c>
      <c r="AO69" s="10" t="str">
        <f t="shared" si="33"/>
        <v/>
      </c>
      <c r="AP69" s="10" t="str">
        <f t="shared" si="34"/>
        <v>PK_FEMENINA.put(11,54);</v>
      </c>
      <c r="AQ69" s="10" t="str">
        <f t="shared" si="35"/>
        <v>PS_FEMENINA.put(15,54);</v>
      </c>
      <c r="AR69" s="10" t="str">
        <f t="shared" si="36"/>
        <v/>
      </c>
      <c r="AS69" s="10" t="str">
        <f t="shared" si="37"/>
        <v/>
      </c>
      <c r="AT69" s="10" t="str">
        <f t="shared" si="38"/>
        <v/>
      </c>
      <c r="AU69" s="10" t="str">
        <f t="shared" si="39"/>
        <v>FB_FEMENINA.put(3,54);</v>
      </c>
      <c r="AV69" s="10" t="str">
        <f t="shared" si="40"/>
        <v/>
      </c>
      <c r="AW69" s="10" t="str">
        <f t="shared" si="41"/>
        <v>VRIN_FEMENINA.put(6,54);</v>
      </c>
      <c r="AX69" s="10" t="str">
        <f t="shared" si="41"/>
        <v/>
      </c>
    </row>
    <row r="70" spans="1:50" x14ac:dyDescent="0.2">
      <c r="A70" s="10">
        <v>53</v>
      </c>
      <c r="B70" s="124">
        <v>14</v>
      </c>
      <c r="C70" s="19"/>
      <c r="D70" s="19">
        <v>36</v>
      </c>
      <c r="E70" s="102">
        <v>20</v>
      </c>
      <c r="F70" s="19"/>
      <c r="G70" s="19"/>
      <c r="H70" s="19">
        <v>3</v>
      </c>
      <c r="I70" s="19"/>
      <c r="J70" s="19">
        <v>17</v>
      </c>
      <c r="K70" s="19">
        <v>22</v>
      </c>
      <c r="L70" s="19"/>
      <c r="M70" s="19"/>
      <c r="N70" s="19">
        <v>38</v>
      </c>
      <c r="O70" s="19"/>
      <c r="P70" s="19"/>
      <c r="Q70" s="19"/>
      <c r="R70" s="19"/>
      <c r="S70" s="135"/>
      <c r="W70" s="143"/>
      <c r="X70" s="138">
        <v>53</v>
      </c>
      <c r="AC70" s="10" t="str">
        <f t="shared" si="21"/>
        <v>A_FEMENINA.put(14,53);</v>
      </c>
      <c r="AD70" s="10" t="str">
        <f t="shared" si="22"/>
        <v/>
      </c>
      <c r="AE70" s="10" t="str">
        <f t="shared" si="23"/>
        <v>Es_FEMENINA.put(36,53);</v>
      </c>
      <c r="AF70" s="10" t="str">
        <f t="shared" si="24"/>
        <v>Mac-R_FEMENINA.put(20,53);</v>
      </c>
      <c r="AG70" s="10" t="str">
        <f t="shared" si="25"/>
        <v/>
      </c>
      <c r="AH70" s="10" t="str">
        <f t="shared" si="26"/>
        <v/>
      </c>
      <c r="AI70" s="10" t="str">
        <f t="shared" si="27"/>
        <v>MDS_FEMENINA.put(3,53);</v>
      </c>
      <c r="AJ70" s="10" t="str">
        <f t="shared" si="28"/>
        <v/>
      </c>
      <c r="AK70" s="10" t="str">
        <f t="shared" si="29"/>
        <v>DO_FEMENINA.put(17,53);</v>
      </c>
      <c r="AL70" s="10" t="str">
        <f t="shared" si="30"/>
        <v>RE_FEMENINA.put(22,53);</v>
      </c>
      <c r="AM70" s="10" t="str">
        <f t="shared" si="31"/>
        <v/>
      </c>
      <c r="AN70" s="10" t="str">
        <f t="shared" si="32"/>
        <v/>
      </c>
      <c r="AO70" s="10" t="str">
        <f t="shared" si="33"/>
        <v>GF_FEMENINA.put(38,53);</v>
      </c>
      <c r="AP70" s="10" t="str">
        <f t="shared" si="34"/>
        <v/>
      </c>
      <c r="AQ70" s="10" t="str">
        <f t="shared" si="35"/>
        <v/>
      </c>
      <c r="AR70" s="10" t="str">
        <f t="shared" si="36"/>
        <v/>
      </c>
      <c r="AS70" s="10" t="str">
        <f t="shared" si="37"/>
        <v/>
      </c>
      <c r="AT70" s="10" t="str">
        <f t="shared" si="38"/>
        <v/>
      </c>
      <c r="AU70" s="10" t="str">
        <f t="shared" si="39"/>
        <v/>
      </c>
      <c r="AV70" s="10" t="str">
        <f t="shared" si="40"/>
        <v/>
      </c>
      <c r="AW70" s="10" t="str">
        <f t="shared" si="41"/>
        <v/>
      </c>
      <c r="AX70" s="10" t="str">
        <f t="shared" si="41"/>
        <v/>
      </c>
    </row>
    <row r="71" spans="1:50" x14ac:dyDescent="0.2">
      <c r="A71" s="10">
        <v>52</v>
      </c>
      <c r="B71" s="124">
        <v>13</v>
      </c>
      <c r="C71" s="19">
        <v>17</v>
      </c>
      <c r="D71" s="19"/>
      <c r="E71" s="19"/>
      <c r="F71" s="19"/>
      <c r="G71" s="19">
        <v>24</v>
      </c>
      <c r="H71" s="19"/>
      <c r="I71" s="19">
        <v>14</v>
      </c>
      <c r="J71" s="19"/>
      <c r="K71" s="19"/>
      <c r="L71" s="19">
        <v>14</v>
      </c>
      <c r="M71" s="102">
        <v>30</v>
      </c>
      <c r="N71" s="19"/>
      <c r="O71" s="102">
        <v>10</v>
      </c>
      <c r="P71" s="19">
        <v>14</v>
      </c>
      <c r="Q71" s="19">
        <v>6</v>
      </c>
      <c r="R71" s="19"/>
      <c r="S71" s="135">
        <v>6</v>
      </c>
      <c r="W71" s="143"/>
      <c r="X71" s="138">
        <v>52</v>
      </c>
      <c r="AC71" s="10" t="str">
        <f t="shared" si="21"/>
        <v>A_FEMENINA.put(13,52);</v>
      </c>
      <c r="AD71" s="10" t="str">
        <f t="shared" si="22"/>
        <v>R_FEMENINA.put(17,52);</v>
      </c>
      <c r="AE71" s="10" t="str">
        <f t="shared" si="23"/>
        <v/>
      </c>
      <c r="AF71" s="10" t="str">
        <f t="shared" si="24"/>
        <v/>
      </c>
      <c r="AG71" s="10" t="str">
        <f t="shared" si="25"/>
        <v/>
      </c>
      <c r="AH71" s="10" t="str">
        <f t="shared" si="26"/>
        <v>APS_FEMENINA.put(24,52);</v>
      </c>
      <c r="AI71" s="10" t="str">
        <f t="shared" si="27"/>
        <v/>
      </c>
      <c r="AJ71" s="10" t="str">
        <f t="shared" si="28"/>
        <v>O-H_FEMENINA.put(14,52);</v>
      </c>
      <c r="AK71" s="10" t="str">
        <f t="shared" si="29"/>
        <v/>
      </c>
      <c r="AL71" s="10" t="str">
        <f t="shared" si="30"/>
        <v/>
      </c>
      <c r="AM71" s="10" t="str">
        <f t="shared" si="31"/>
        <v>MT_FEMENINA.put(14,52);</v>
      </c>
      <c r="AN71" s="10" t="str">
        <f t="shared" si="32"/>
        <v>GM_FEMENINA.put(30,52);</v>
      </c>
      <c r="AO71" s="10" t="str">
        <f t="shared" si="33"/>
        <v/>
      </c>
      <c r="AP71" s="10" t="str">
        <f t="shared" si="34"/>
        <v>PK_FEMENINA.put(10,52);</v>
      </c>
      <c r="AQ71" s="10" t="str">
        <f t="shared" si="35"/>
        <v>PS_FEMENINA.put(14,52);</v>
      </c>
      <c r="AR71" s="10" t="str">
        <f t="shared" si="36"/>
        <v>SI1_FEMENINA.put(6,52);</v>
      </c>
      <c r="AS71" s="10" t="str">
        <f t="shared" si="37"/>
        <v/>
      </c>
      <c r="AT71" s="10" t="str">
        <f t="shared" si="38"/>
        <v>SI3_FEMENINA.put(6,52);</v>
      </c>
      <c r="AU71" s="10" t="str">
        <f t="shared" si="39"/>
        <v/>
      </c>
      <c r="AV71" s="10" t="str">
        <f t="shared" si="40"/>
        <v/>
      </c>
      <c r="AW71" s="10" t="str">
        <f t="shared" si="41"/>
        <v/>
      </c>
      <c r="AX71" s="10" t="str">
        <f t="shared" si="41"/>
        <v/>
      </c>
    </row>
    <row r="72" spans="1:50" x14ac:dyDescent="0.2">
      <c r="A72" s="10">
        <v>51</v>
      </c>
      <c r="B72" s="124"/>
      <c r="C72" s="19"/>
      <c r="D72" s="102">
        <v>35</v>
      </c>
      <c r="E72" s="19"/>
      <c r="F72" s="19"/>
      <c r="G72" s="19"/>
      <c r="H72" s="19"/>
      <c r="I72" s="19"/>
      <c r="J72" s="19"/>
      <c r="K72" s="19"/>
      <c r="L72" s="19">
        <v>13</v>
      </c>
      <c r="M72" s="19"/>
      <c r="N72" s="19"/>
      <c r="O72" s="19">
        <v>9</v>
      </c>
      <c r="P72" s="19">
        <v>13</v>
      </c>
      <c r="Q72" s="19"/>
      <c r="R72" s="19">
        <v>3</v>
      </c>
      <c r="S72" s="135"/>
      <c r="W72" s="143"/>
      <c r="X72" s="138">
        <v>51</v>
      </c>
      <c r="AC72" s="10" t="str">
        <f t="shared" si="21"/>
        <v/>
      </c>
      <c r="AD72" s="10" t="str">
        <f t="shared" si="22"/>
        <v/>
      </c>
      <c r="AE72" s="10" t="str">
        <f t="shared" si="23"/>
        <v>Es_FEMENINA.put(35,51);</v>
      </c>
      <c r="AF72" s="10" t="str">
        <f t="shared" si="24"/>
        <v/>
      </c>
      <c r="AG72" s="10" t="str">
        <f t="shared" si="25"/>
        <v/>
      </c>
      <c r="AH72" s="10" t="str">
        <f t="shared" si="26"/>
        <v/>
      </c>
      <c r="AI72" s="10" t="str">
        <f t="shared" si="27"/>
        <v/>
      </c>
      <c r="AJ72" s="10" t="str">
        <f t="shared" si="28"/>
        <v/>
      </c>
      <c r="AK72" s="10" t="str">
        <f t="shared" si="29"/>
        <v/>
      </c>
      <c r="AL72" s="10" t="str">
        <f t="shared" si="30"/>
        <v/>
      </c>
      <c r="AM72" s="10" t="str">
        <f t="shared" si="31"/>
        <v>MT_FEMENINA.put(13,51);</v>
      </c>
      <c r="AN72" s="10" t="str">
        <f t="shared" si="32"/>
        <v/>
      </c>
      <c r="AO72" s="10" t="str">
        <f t="shared" si="33"/>
        <v/>
      </c>
      <c r="AP72" s="10" t="str">
        <f t="shared" si="34"/>
        <v>PK_FEMENINA.put(9,51);</v>
      </c>
      <c r="AQ72" s="10" t="str">
        <f t="shared" si="35"/>
        <v>PS_FEMENINA.put(13,51);</v>
      </c>
      <c r="AR72" s="10" t="str">
        <f t="shared" si="36"/>
        <v/>
      </c>
      <c r="AS72" s="10" t="str">
        <f t="shared" si="37"/>
        <v>SI2_FEMENINA.put(3,51);</v>
      </c>
      <c r="AT72" s="10" t="str">
        <f t="shared" si="38"/>
        <v/>
      </c>
      <c r="AU72" s="10" t="str">
        <f t="shared" si="39"/>
        <v/>
      </c>
      <c r="AV72" s="10" t="str">
        <f t="shared" si="40"/>
        <v/>
      </c>
      <c r="AW72" s="10" t="str">
        <f t="shared" si="41"/>
        <v/>
      </c>
      <c r="AX72" s="10" t="str">
        <f t="shared" si="41"/>
        <v/>
      </c>
    </row>
    <row r="73" spans="1:50" x14ac:dyDescent="0.2">
      <c r="A73" s="10">
        <v>50</v>
      </c>
      <c r="B73" s="124">
        <v>12</v>
      </c>
      <c r="C73" s="19"/>
      <c r="D73" s="19"/>
      <c r="E73" s="19">
        <v>19</v>
      </c>
      <c r="F73" s="19">
        <v>2</v>
      </c>
      <c r="G73" s="19">
        <v>23</v>
      </c>
      <c r="H73" s="19"/>
      <c r="I73" s="19"/>
      <c r="J73" s="19"/>
      <c r="K73" s="19">
        <v>21</v>
      </c>
      <c r="L73" s="19">
        <v>12</v>
      </c>
      <c r="M73" s="19">
        <v>29</v>
      </c>
      <c r="N73" s="19">
        <v>37</v>
      </c>
      <c r="O73" s="19"/>
      <c r="P73" s="19">
        <v>12</v>
      </c>
      <c r="Q73" s="19"/>
      <c r="R73" s="19"/>
      <c r="S73" s="135"/>
      <c r="T73" s="10">
        <v>2</v>
      </c>
      <c r="V73" s="87">
        <v>5</v>
      </c>
      <c r="W73" s="143" t="s">
        <v>162</v>
      </c>
      <c r="X73" s="138">
        <v>50</v>
      </c>
      <c r="AC73" s="10" t="str">
        <f t="shared" si="21"/>
        <v>A_FEMENINA.put(12,50);</v>
      </c>
      <c r="AD73" s="10" t="str">
        <f t="shared" si="22"/>
        <v/>
      </c>
      <c r="AE73" s="10" t="str">
        <f t="shared" si="23"/>
        <v/>
      </c>
      <c r="AF73" s="10" t="str">
        <f t="shared" si="24"/>
        <v>Mac-R_FEMENINA.put(19,50);</v>
      </c>
      <c r="AG73" s="10" t="str">
        <f t="shared" si="25"/>
        <v>AAS_FEMENINA.put(2,50);</v>
      </c>
      <c r="AH73" s="10" t="str">
        <f t="shared" si="26"/>
        <v>APS_FEMENINA.put(23,50);</v>
      </c>
      <c r="AI73" s="10" t="str">
        <f t="shared" si="27"/>
        <v/>
      </c>
      <c r="AJ73" s="10" t="str">
        <f t="shared" si="28"/>
        <v/>
      </c>
      <c r="AK73" s="10" t="str">
        <f t="shared" si="29"/>
        <v/>
      </c>
      <c r="AL73" s="10" t="str">
        <f t="shared" si="30"/>
        <v>RE_FEMENINA.put(21,50);</v>
      </c>
      <c r="AM73" s="10" t="str">
        <f t="shared" si="31"/>
        <v>MT_FEMENINA.put(12,50);</v>
      </c>
      <c r="AN73" s="10" t="str">
        <f t="shared" si="32"/>
        <v>GM_FEMENINA.put(29,50);</v>
      </c>
      <c r="AO73" s="10" t="str">
        <f t="shared" si="33"/>
        <v>GF_FEMENINA.put(37,50);</v>
      </c>
      <c r="AP73" s="10" t="str">
        <f t="shared" si="34"/>
        <v/>
      </c>
      <c r="AQ73" s="10" t="str">
        <f t="shared" si="35"/>
        <v>PS_FEMENINA.put(12,50);</v>
      </c>
      <c r="AR73" s="10" t="str">
        <f t="shared" si="36"/>
        <v/>
      </c>
      <c r="AS73" s="10" t="str">
        <f t="shared" si="37"/>
        <v/>
      </c>
      <c r="AT73" s="10" t="str">
        <f t="shared" si="38"/>
        <v/>
      </c>
      <c r="AU73" s="10" t="str">
        <f t="shared" si="39"/>
        <v>FB_FEMENINA.put(2,50);</v>
      </c>
      <c r="AV73" s="10" t="str">
        <f t="shared" si="40"/>
        <v/>
      </c>
      <c r="AW73" s="10" t="str">
        <f t="shared" si="41"/>
        <v>VRIN_FEMENINA.put(5,50);</v>
      </c>
      <c r="AX73" s="10" t="str">
        <f t="shared" si="41"/>
        <v>TRIN T/F_FEMENINA.put(9,50);</v>
      </c>
    </row>
    <row r="74" spans="1:50" x14ac:dyDescent="0.2">
      <c r="A74" s="10">
        <v>49</v>
      </c>
      <c r="B74" s="124">
        <v>11</v>
      </c>
      <c r="C74" s="19">
        <v>16</v>
      </c>
      <c r="D74" s="19">
        <v>34</v>
      </c>
      <c r="E74" s="19"/>
      <c r="F74" s="19"/>
      <c r="G74" s="19"/>
      <c r="H74" s="19">
        <v>2</v>
      </c>
      <c r="I74" s="19"/>
      <c r="J74" s="19">
        <v>16</v>
      </c>
      <c r="K74" s="19"/>
      <c r="L74" s="19"/>
      <c r="M74" s="19">
        <v>28</v>
      </c>
      <c r="N74" s="19"/>
      <c r="O74" s="19">
        <v>8</v>
      </c>
      <c r="P74" s="19">
        <v>11</v>
      </c>
      <c r="Q74" s="102">
        <v>5</v>
      </c>
      <c r="R74" s="19"/>
      <c r="S74" s="136">
        <v>5</v>
      </c>
      <c r="U74" s="10">
        <v>1</v>
      </c>
      <c r="W74" s="143"/>
      <c r="X74" s="138">
        <v>49</v>
      </c>
      <c r="AC74" s="10" t="str">
        <f t="shared" si="21"/>
        <v>A_FEMENINA.put(11,49);</v>
      </c>
      <c r="AD74" s="10" t="str">
        <f t="shared" si="22"/>
        <v>R_FEMENINA.put(16,49);</v>
      </c>
      <c r="AE74" s="10" t="str">
        <f t="shared" si="23"/>
        <v>Es_FEMENINA.put(34,49);</v>
      </c>
      <c r="AF74" s="10" t="str">
        <f t="shared" si="24"/>
        <v/>
      </c>
      <c r="AG74" s="10" t="str">
        <f t="shared" si="25"/>
        <v/>
      </c>
      <c r="AH74" s="10" t="str">
        <f t="shared" si="26"/>
        <v/>
      </c>
      <c r="AI74" s="10" t="str">
        <f t="shared" si="27"/>
        <v>MDS_FEMENINA.put(2,49);</v>
      </c>
      <c r="AJ74" s="10" t="str">
        <f t="shared" si="28"/>
        <v/>
      </c>
      <c r="AK74" s="10" t="str">
        <f t="shared" si="29"/>
        <v>DO_FEMENINA.put(16,49);</v>
      </c>
      <c r="AL74" s="10" t="str">
        <f t="shared" si="30"/>
        <v/>
      </c>
      <c r="AM74" s="10" t="str">
        <f t="shared" si="31"/>
        <v/>
      </c>
      <c r="AN74" s="10" t="str">
        <f t="shared" si="32"/>
        <v>GM_FEMENINA.put(28,49);</v>
      </c>
      <c r="AO74" s="10" t="str">
        <f t="shared" si="33"/>
        <v/>
      </c>
      <c r="AP74" s="10" t="str">
        <f t="shared" si="34"/>
        <v>PK_FEMENINA.put(8,49);</v>
      </c>
      <c r="AQ74" s="10" t="str">
        <f t="shared" si="35"/>
        <v>PS_FEMENINA.put(11,49);</v>
      </c>
      <c r="AR74" s="10" t="str">
        <f t="shared" si="36"/>
        <v>SI1_FEMENINA.put(5,49);</v>
      </c>
      <c r="AS74" s="10" t="str">
        <f t="shared" si="37"/>
        <v/>
      </c>
      <c r="AT74" s="10" t="str">
        <f t="shared" si="38"/>
        <v>SI3_FEMENINA.put(5,49);</v>
      </c>
      <c r="AU74" s="10" t="str">
        <f t="shared" si="39"/>
        <v/>
      </c>
      <c r="AV74" s="10" t="str">
        <f t="shared" si="40"/>
        <v>F(P)_FEMENINA.put(1,49);</v>
      </c>
      <c r="AW74" s="10" t="str">
        <f t="shared" si="41"/>
        <v/>
      </c>
      <c r="AX74" s="10" t="str">
        <f t="shared" si="41"/>
        <v/>
      </c>
    </row>
    <row r="75" spans="1:50" x14ac:dyDescent="0.2">
      <c r="A75" s="10">
        <v>48</v>
      </c>
      <c r="B75" s="125">
        <v>10</v>
      </c>
      <c r="C75" s="19"/>
      <c r="D75" s="19"/>
      <c r="E75" s="19">
        <v>18</v>
      </c>
      <c r="F75" s="19"/>
      <c r="G75" s="19"/>
      <c r="H75" s="19"/>
      <c r="I75" s="19">
        <v>13</v>
      </c>
      <c r="J75" s="19"/>
      <c r="K75" s="19"/>
      <c r="L75" s="19">
        <v>11</v>
      </c>
      <c r="M75" s="19"/>
      <c r="N75" s="19">
        <v>36</v>
      </c>
      <c r="O75" s="19">
        <v>7</v>
      </c>
      <c r="P75" s="102">
        <v>10</v>
      </c>
      <c r="Q75" s="19"/>
      <c r="R75" s="19"/>
      <c r="S75" s="135"/>
      <c r="W75" s="143"/>
      <c r="X75" s="138">
        <v>48</v>
      </c>
      <c r="AC75" s="10" t="str">
        <f t="shared" si="21"/>
        <v>A_FEMENINA.put(10,48);</v>
      </c>
      <c r="AD75" s="10" t="str">
        <f t="shared" si="22"/>
        <v/>
      </c>
      <c r="AE75" s="10" t="str">
        <f t="shared" si="23"/>
        <v/>
      </c>
      <c r="AF75" s="10" t="str">
        <f t="shared" si="24"/>
        <v>Mac-R_FEMENINA.put(18,48);</v>
      </c>
      <c r="AG75" s="10" t="str">
        <f t="shared" si="25"/>
        <v/>
      </c>
      <c r="AH75" s="10" t="str">
        <f t="shared" si="26"/>
        <v/>
      </c>
      <c r="AI75" s="10" t="str">
        <f t="shared" si="27"/>
        <v/>
      </c>
      <c r="AJ75" s="10" t="str">
        <f t="shared" si="28"/>
        <v>O-H_FEMENINA.put(13,48);</v>
      </c>
      <c r="AK75" s="10" t="str">
        <f t="shared" si="29"/>
        <v/>
      </c>
      <c r="AL75" s="10" t="str">
        <f t="shared" si="30"/>
        <v/>
      </c>
      <c r="AM75" s="10" t="str">
        <f t="shared" si="31"/>
        <v>MT_FEMENINA.put(11,48);</v>
      </c>
      <c r="AN75" s="10" t="str">
        <f t="shared" si="32"/>
        <v/>
      </c>
      <c r="AO75" s="10" t="str">
        <f t="shared" si="33"/>
        <v>GF_FEMENINA.put(36,48);</v>
      </c>
      <c r="AP75" s="10" t="str">
        <f t="shared" si="34"/>
        <v>PK_FEMENINA.put(7,48);</v>
      </c>
      <c r="AQ75" s="10" t="str">
        <f t="shared" si="35"/>
        <v>PS_FEMENINA.put(10,48);</v>
      </c>
      <c r="AR75" s="10" t="str">
        <f t="shared" si="36"/>
        <v/>
      </c>
      <c r="AS75" s="10" t="str">
        <f t="shared" si="37"/>
        <v/>
      </c>
      <c r="AT75" s="10" t="str">
        <f t="shared" si="38"/>
        <v/>
      </c>
      <c r="AU75" s="10" t="str">
        <f t="shared" si="39"/>
        <v/>
      </c>
      <c r="AV75" s="10" t="str">
        <f t="shared" si="40"/>
        <v/>
      </c>
      <c r="AW75" s="10" t="str">
        <f t="shared" si="41"/>
        <v/>
      </c>
      <c r="AX75" s="10" t="str">
        <f t="shared" si="41"/>
        <v/>
      </c>
    </row>
    <row r="76" spans="1:50" x14ac:dyDescent="0.2">
      <c r="A76" s="10">
        <v>47</v>
      </c>
      <c r="B76" s="124">
        <v>9</v>
      </c>
      <c r="C76" s="19"/>
      <c r="D76" s="19">
        <v>33</v>
      </c>
      <c r="E76" s="19"/>
      <c r="F76" s="19"/>
      <c r="G76" s="19">
        <v>22</v>
      </c>
      <c r="H76" s="19"/>
      <c r="I76" s="19"/>
      <c r="J76" s="19"/>
      <c r="K76" s="102">
        <v>20</v>
      </c>
      <c r="L76" s="102">
        <v>10</v>
      </c>
      <c r="M76" s="19">
        <v>27</v>
      </c>
      <c r="N76" s="19"/>
      <c r="O76" s="19"/>
      <c r="P76" s="19">
        <v>9</v>
      </c>
      <c r="Q76" s="19"/>
      <c r="R76" s="19">
        <v>2</v>
      </c>
      <c r="S76" s="135">
        <v>4</v>
      </c>
      <c r="W76" s="143"/>
      <c r="X76" s="138">
        <v>47</v>
      </c>
      <c r="AC76" s="10" t="str">
        <f t="shared" si="21"/>
        <v>A_FEMENINA.put(9,47);</v>
      </c>
      <c r="AD76" s="10" t="str">
        <f t="shared" si="22"/>
        <v/>
      </c>
      <c r="AE76" s="10" t="str">
        <f t="shared" si="23"/>
        <v>Es_FEMENINA.put(33,47);</v>
      </c>
      <c r="AF76" s="10" t="str">
        <f t="shared" si="24"/>
        <v/>
      </c>
      <c r="AG76" s="10" t="str">
        <f t="shared" si="25"/>
        <v/>
      </c>
      <c r="AH76" s="10" t="str">
        <f t="shared" si="26"/>
        <v>APS_FEMENINA.put(22,47);</v>
      </c>
      <c r="AI76" s="10" t="str">
        <f t="shared" si="27"/>
        <v/>
      </c>
      <c r="AJ76" s="10" t="str">
        <f t="shared" si="28"/>
        <v/>
      </c>
      <c r="AK76" s="10" t="str">
        <f t="shared" si="29"/>
        <v/>
      </c>
      <c r="AL76" s="10" t="str">
        <f t="shared" si="30"/>
        <v>RE_FEMENINA.put(20,47);</v>
      </c>
      <c r="AM76" s="10" t="str">
        <f t="shared" si="31"/>
        <v>MT_FEMENINA.put(10,47);</v>
      </c>
      <c r="AN76" s="10" t="str">
        <f t="shared" si="32"/>
        <v>GM_FEMENINA.put(27,47);</v>
      </c>
      <c r="AO76" s="10" t="str">
        <f t="shared" si="33"/>
        <v/>
      </c>
      <c r="AP76" s="10" t="str">
        <f t="shared" si="34"/>
        <v/>
      </c>
      <c r="AQ76" s="10" t="str">
        <f t="shared" si="35"/>
        <v>PS_FEMENINA.put(9,47);</v>
      </c>
      <c r="AR76" s="10" t="str">
        <f t="shared" si="36"/>
        <v/>
      </c>
      <c r="AS76" s="10" t="str">
        <f t="shared" si="37"/>
        <v>SI2_FEMENINA.put(2,47);</v>
      </c>
      <c r="AT76" s="10" t="str">
        <f t="shared" si="38"/>
        <v>SI3_FEMENINA.put(4,47);</v>
      </c>
      <c r="AU76" s="10" t="str">
        <f t="shared" si="39"/>
        <v/>
      </c>
      <c r="AV76" s="10" t="str">
        <f t="shared" si="40"/>
        <v/>
      </c>
      <c r="AW76" s="10" t="str">
        <f t="shared" si="41"/>
        <v/>
      </c>
      <c r="AX76" s="10" t="str">
        <f t="shared" si="41"/>
        <v/>
      </c>
    </row>
    <row r="77" spans="1:50" x14ac:dyDescent="0.2">
      <c r="A77" s="10">
        <v>46</v>
      </c>
      <c r="B77" s="124"/>
      <c r="C77" s="102">
        <v>15</v>
      </c>
      <c r="D77" s="19"/>
      <c r="E77" s="19"/>
      <c r="F77" s="19"/>
      <c r="G77" s="19"/>
      <c r="H77" s="19"/>
      <c r="I77" s="19"/>
      <c r="J77" s="102">
        <v>15</v>
      </c>
      <c r="K77" s="19"/>
      <c r="L77" s="19"/>
      <c r="M77" s="19"/>
      <c r="N77" s="19"/>
      <c r="O77" s="19">
        <v>6</v>
      </c>
      <c r="P77" s="19">
        <v>8</v>
      </c>
      <c r="Q77" s="19">
        <v>4</v>
      </c>
      <c r="R77" s="19"/>
      <c r="S77" s="135"/>
      <c r="T77" s="10">
        <v>1</v>
      </c>
      <c r="V77" s="10">
        <v>4</v>
      </c>
      <c r="W77" s="143"/>
      <c r="X77" s="138">
        <v>46</v>
      </c>
      <c r="AC77" s="10" t="str">
        <f t="shared" si="21"/>
        <v/>
      </c>
      <c r="AD77" s="10" t="str">
        <f t="shared" si="22"/>
        <v>R_FEMENINA.put(15,46);</v>
      </c>
      <c r="AE77" s="10" t="str">
        <f t="shared" si="23"/>
        <v/>
      </c>
      <c r="AF77" s="10" t="str">
        <f t="shared" si="24"/>
        <v/>
      </c>
      <c r="AG77" s="10" t="str">
        <f t="shared" si="25"/>
        <v/>
      </c>
      <c r="AH77" s="10" t="str">
        <f t="shared" si="26"/>
        <v/>
      </c>
      <c r="AI77" s="10" t="str">
        <f t="shared" si="27"/>
        <v/>
      </c>
      <c r="AJ77" s="10" t="str">
        <f t="shared" si="28"/>
        <v/>
      </c>
      <c r="AK77" s="10" t="str">
        <f t="shared" si="29"/>
        <v>DO_FEMENINA.put(15,46);</v>
      </c>
      <c r="AL77" s="10" t="str">
        <f t="shared" si="30"/>
        <v/>
      </c>
      <c r="AM77" s="10" t="str">
        <f t="shared" si="31"/>
        <v/>
      </c>
      <c r="AN77" s="10" t="str">
        <f t="shared" si="32"/>
        <v/>
      </c>
      <c r="AO77" s="10" t="str">
        <f t="shared" si="33"/>
        <v/>
      </c>
      <c r="AP77" s="10" t="str">
        <f t="shared" si="34"/>
        <v>PK_FEMENINA.put(6,46);</v>
      </c>
      <c r="AQ77" s="10" t="str">
        <f t="shared" si="35"/>
        <v>PS_FEMENINA.put(8,46);</v>
      </c>
      <c r="AR77" s="10" t="str">
        <f t="shared" si="36"/>
        <v>SI1_FEMENINA.put(4,46);</v>
      </c>
      <c r="AS77" s="10" t="str">
        <f t="shared" si="37"/>
        <v/>
      </c>
      <c r="AT77" s="10" t="str">
        <f t="shared" si="38"/>
        <v/>
      </c>
      <c r="AU77" s="10" t="str">
        <f t="shared" si="39"/>
        <v>FB_FEMENINA.put(1,46);</v>
      </c>
      <c r="AV77" s="10" t="str">
        <f t="shared" si="40"/>
        <v/>
      </c>
      <c r="AW77" s="10" t="str">
        <f t="shared" si="41"/>
        <v>VRIN_FEMENINA.put(4,46);</v>
      </c>
      <c r="AX77" s="10" t="str">
        <f t="shared" si="41"/>
        <v/>
      </c>
    </row>
    <row r="78" spans="1:50" x14ac:dyDescent="0.2">
      <c r="A78" s="10">
        <v>45</v>
      </c>
      <c r="B78" s="124">
        <v>8</v>
      </c>
      <c r="C78" s="19"/>
      <c r="D78" s="19">
        <v>32</v>
      </c>
      <c r="E78" s="19">
        <v>17</v>
      </c>
      <c r="F78" s="19"/>
      <c r="G78" s="19"/>
      <c r="H78" s="19"/>
      <c r="I78" s="19"/>
      <c r="J78" s="19"/>
      <c r="K78" s="19"/>
      <c r="L78" s="19">
        <v>9</v>
      </c>
      <c r="M78" s="19">
        <v>26</v>
      </c>
      <c r="N78" s="102">
        <v>35</v>
      </c>
      <c r="O78" s="102">
        <v>5</v>
      </c>
      <c r="P78" s="19">
        <v>7</v>
      </c>
      <c r="Q78" s="19"/>
      <c r="R78" s="19"/>
      <c r="S78" s="135"/>
      <c r="W78" s="143"/>
      <c r="X78" s="138">
        <v>45</v>
      </c>
      <c r="AC78" s="10" t="str">
        <f t="shared" si="21"/>
        <v>A_FEMENINA.put(8,45);</v>
      </c>
      <c r="AD78" s="10" t="str">
        <f t="shared" si="22"/>
        <v/>
      </c>
      <c r="AE78" s="10" t="str">
        <f t="shared" si="23"/>
        <v>Es_FEMENINA.put(32,45);</v>
      </c>
      <c r="AF78" s="10" t="str">
        <f t="shared" si="24"/>
        <v>Mac-R_FEMENINA.put(17,45);</v>
      </c>
      <c r="AG78" s="10" t="str">
        <f t="shared" si="25"/>
        <v/>
      </c>
      <c r="AH78" s="10" t="str">
        <f t="shared" si="26"/>
        <v/>
      </c>
      <c r="AI78" s="10" t="str">
        <f t="shared" si="27"/>
        <v/>
      </c>
      <c r="AJ78" s="10" t="str">
        <f t="shared" si="28"/>
        <v/>
      </c>
      <c r="AK78" s="10" t="str">
        <f t="shared" si="29"/>
        <v/>
      </c>
      <c r="AL78" s="10" t="str">
        <f t="shared" si="30"/>
        <v/>
      </c>
      <c r="AM78" s="10" t="str">
        <f t="shared" si="31"/>
        <v>MT_FEMENINA.put(9,45);</v>
      </c>
      <c r="AN78" s="10" t="str">
        <f t="shared" si="32"/>
        <v>GM_FEMENINA.put(26,45);</v>
      </c>
      <c r="AO78" s="10" t="str">
        <f t="shared" si="33"/>
        <v>GF_FEMENINA.put(35,45);</v>
      </c>
      <c r="AP78" s="10" t="str">
        <f t="shared" si="34"/>
        <v>PK_FEMENINA.put(5,45);</v>
      </c>
      <c r="AQ78" s="10" t="str">
        <f t="shared" si="35"/>
        <v>PS_FEMENINA.put(7,45);</v>
      </c>
      <c r="AR78" s="10" t="str">
        <f t="shared" si="36"/>
        <v/>
      </c>
      <c r="AS78" s="10" t="str">
        <f t="shared" si="37"/>
        <v/>
      </c>
      <c r="AT78" s="10" t="str">
        <f t="shared" si="38"/>
        <v/>
      </c>
      <c r="AU78" s="10" t="str">
        <f t="shared" si="39"/>
        <v/>
      </c>
      <c r="AV78" s="10" t="str">
        <f t="shared" si="40"/>
        <v/>
      </c>
      <c r="AW78" s="10" t="str">
        <f t="shared" si="41"/>
        <v/>
      </c>
      <c r="AX78" s="10" t="str">
        <f t="shared" si="41"/>
        <v/>
      </c>
    </row>
    <row r="79" spans="1:50" x14ac:dyDescent="0.2">
      <c r="A79" s="10">
        <v>44</v>
      </c>
      <c r="B79" s="124">
        <v>7</v>
      </c>
      <c r="C79" s="19">
        <v>14</v>
      </c>
      <c r="D79" s="19"/>
      <c r="E79" s="19"/>
      <c r="F79" s="19">
        <v>1</v>
      </c>
      <c r="G79" s="19">
        <v>21</v>
      </c>
      <c r="H79" s="19">
        <v>1</v>
      </c>
      <c r="I79" s="19">
        <v>12</v>
      </c>
      <c r="J79" s="19"/>
      <c r="K79" s="19">
        <v>19</v>
      </c>
      <c r="L79" s="19">
        <v>8</v>
      </c>
      <c r="M79" s="102">
        <v>25</v>
      </c>
      <c r="N79" s="19"/>
      <c r="O79" s="19"/>
      <c r="P79" s="19"/>
      <c r="Q79" s="19">
        <v>3</v>
      </c>
      <c r="R79" s="19"/>
      <c r="S79" s="135">
        <v>3</v>
      </c>
      <c r="W79" s="143"/>
      <c r="X79" s="138">
        <v>44</v>
      </c>
      <c r="AC79" s="10" t="str">
        <f t="shared" si="21"/>
        <v>A_FEMENINA.put(7,44);</v>
      </c>
      <c r="AD79" s="10" t="str">
        <f t="shared" si="22"/>
        <v>R_FEMENINA.put(14,44);</v>
      </c>
      <c r="AE79" s="10" t="str">
        <f t="shared" si="23"/>
        <v/>
      </c>
      <c r="AF79" s="10" t="str">
        <f t="shared" si="24"/>
        <v/>
      </c>
      <c r="AG79" s="10" t="str">
        <f t="shared" si="25"/>
        <v>AAS_FEMENINA.put(1,44);</v>
      </c>
      <c r="AH79" s="10" t="str">
        <f t="shared" si="26"/>
        <v>APS_FEMENINA.put(21,44);</v>
      </c>
      <c r="AI79" s="10" t="str">
        <f t="shared" si="27"/>
        <v>MDS_FEMENINA.put(1,44);</v>
      </c>
      <c r="AJ79" s="10" t="str">
        <f t="shared" si="28"/>
        <v>O-H_FEMENINA.put(12,44);</v>
      </c>
      <c r="AK79" s="10" t="str">
        <f t="shared" si="29"/>
        <v/>
      </c>
      <c r="AL79" s="10" t="str">
        <f t="shared" si="30"/>
        <v>RE_FEMENINA.put(19,44);</v>
      </c>
      <c r="AM79" s="10" t="str">
        <f t="shared" si="31"/>
        <v>MT_FEMENINA.put(8,44);</v>
      </c>
      <c r="AN79" s="10" t="str">
        <f t="shared" si="32"/>
        <v>GM_FEMENINA.put(25,44);</v>
      </c>
      <c r="AO79" s="10" t="str">
        <f t="shared" si="33"/>
        <v/>
      </c>
      <c r="AP79" s="10" t="str">
        <f t="shared" si="34"/>
        <v/>
      </c>
      <c r="AQ79" s="10" t="str">
        <f t="shared" si="35"/>
        <v/>
      </c>
      <c r="AR79" s="10" t="str">
        <f t="shared" si="36"/>
        <v>SI1_FEMENINA.put(3,44);</v>
      </c>
      <c r="AS79" s="10" t="str">
        <f t="shared" si="37"/>
        <v/>
      </c>
      <c r="AT79" s="10" t="str">
        <f t="shared" si="38"/>
        <v>SI3_FEMENINA.put(3,44);</v>
      </c>
      <c r="AU79" s="10" t="str">
        <f t="shared" si="39"/>
        <v/>
      </c>
      <c r="AV79" s="10" t="str">
        <f t="shared" si="40"/>
        <v/>
      </c>
      <c r="AW79" s="10" t="str">
        <f t="shared" si="41"/>
        <v/>
      </c>
      <c r="AX79" s="10" t="str">
        <f t="shared" si="41"/>
        <v/>
      </c>
    </row>
    <row r="80" spans="1:50" x14ac:dyDescent="0.2">
      <c r="A80" s="10">
        <v>43</v>
      </c>
      <c r="B80" s="124">
        <v>6</v>
      </c>
      <c r="C80" s="19"/>
      <c r="D80" s="19">
        <v>31</v>
      </c>
      <c r="E80" s="19"/>
      <c r="F80" s="19"/>
      <c r="G80" s="19"/>
      <c r="H80" s="19"/>
      <c r="I80" s="19"/>
      <c r="J80" s="19"/>
      <c r="K80" s="19"/>
      <c r="L80" s="19"/>
      <c r="M80" s="19"/>
      <c r="N80" s="19">
        <v>34</v>
      </c>
      <c r="O80" s="19">
        <v>4</v>
      </c>
      <c r="P80" s="19">
        <v>6</v>
      </c>
      <c r="Q80" s="19"/>
      <c r="R80" s="19"/>
      <c r="S80" s="135"/>
      <c r="W80" s="143"/>
      <c r="X80" s="138">
        <v>43</v>
      </c>
      <c r="AC80" s="10" t="str">
        <f t="shared" si="21"/>
        <v>A_FEMENINA.put(6,43);</v>
      </c>
      <c r="AD80" s="10" t="str">
        <f t="shared" si="22"/>
        <v/>
      </c>
      <c r="AE80" s="10" t="str">
        <f t="shared" si="23"/>
        <v>Es_FEMENINA.put(31,43);</v>
      </c>
      <c r="AF80" s="10" t="str">
        <f t="shared" si="24"/>
        <v/>
      </c>
      <c r="AG80" s="10" t="str">
        <f t="shared" si="25"/>
        <v/>
      </c>
      <c r="AH80" s="10" t="str">
        <f t="shared" si="26"/>
        <v/>
      </c>
      <c r="AI80" s="10" t="str">
        <f t="shared" si="27"/>
        <v/>
      </c>
      <c r="AJ80" s="10" t="str">
        <f t="shared" si="28"/>
        <v/>
      </c>
      <c r="AK80" s="10" t="str">
        <f t="shared" si="29"/>
        <v/>
      </c>
      <c r="AL80" s="10" t="str">
        <f t="shared" si="30"/>
        <v/>
      </c>
      <c r="AM80" s="10" t="str">
        <f t="shared" si="31"/>
        <v/>
      </c>
      <c r="AN80" s="10" t="str">
        <f t="shared" si="32"/>
        <v/>
      </c>
      <c r="AO80" s="10" t="str">
        <f t="shared" si="33"/>
        <v>GF_FEMENINA.put(34,43);</v>
      </c>
      <c r="AP80" s="10" t="str">
        <f t="shared" si="34"/>
        <v>PK_FEMENINA.put(4,43);</v>
      </c>
      <c r="AQ80" s="10" t="str">
        <f t="shared" si="35"/>
        <v>PS_FEMENINA.put(6,43);</v>
      </c>
      <c r="AR80" s="10" t="str">
        <f t="shared" si="36"/>
        <v/>
      </c>
      <c r="AS80" s="10" t="str">
        <f t="shared" si="37"/>
        <v/>
      </c>
      <c r="AT80" s="10" t="str">
        <f t="shared" si="38"/>
        <v/>
      </c>
      <c r="AU80" s="10" t="str">
        <f t="shared" si="39"/>
        <v/>
      </c>
      <c r="AV80" s="10" t="str">
        <f t="shared" si="40"/>
        <v/>
      </c>
      <c r="AW80" s="10" t="str">
        <f t="shared" si="41"/>
        <v/>
      </c>
      <c r="AX80" s="10" t="str">
        <f t="shared" si="41"/>
        <v/>
      </c>
    </row>
    <row r="81" spans="1:50" x14ac:dyDescent="0.2">
      <c r="A81" s="10">
        <v>42</v>
      </c>
      <c r="B81" s="125">
        <v>5</v>
      </c>
      <c r="C81" s="19"/>
      <c r="D81" s="19"/>
      <c r="E81" s="19">
        <v>16</v>
      </c>
      <c r="F81" s="19"/>
      <c r="G81" s="102">
        <v>20</v>
      </c>
      <c r="H81" s="19"/>
      <c r="I81" s="19"/>
      <c r="J81" s="19">
        <v>14</v>
      </c>
      <c r="K81" s="19"/>
      <c r="L81" s="19">
        <v>7</v>
      </c>
      <c r="M81" s="19">
        <v>24</v>
      </c>
      <c r="N81" s="19"/>
      <c r="O81" s="19">
        <v>3</v>
      </c>
      <c r="P81" s="102">
        <v>5</v>
      </c>
      <c r="Q81" s="19"/>
      <c r="R81" s="19">
        <v>1</v>
      </c>
      <c r="S81" s="135"/>
      <c r="T81" s="87">
        <v>0</v>
      </c>
      <c r="U81" s="87"/>
      <c r="V81" s="10">
        <v>3</v>
      </c>
      <c r="W81" s="143"/>
      <c r="X81" s="138">
        <v>42</v>
      </c>
      <c r="AC81" s="10" t="str">
        <f t="shared" si="21"/>
        <v>A_FEMENINA.put(5,42);</v>
      </c>
      <c r="AD81" s="10" t="str">
        <f t="shared" si="22"/>
        <v/>
      </c>
      <c r="AE81" s="10" t="str">
        <f t="shared" si="23"/>
        <v/>
      </c>
      <c r="AF81" s="10" t="str">
        <f t="shared" si="24"/>
        <v>Mac-R_FEMENINA.put(16,42);</v>
      </c>
      <c r="AG81" s="10" t="str">
        <f t="shared" si="25"/>
        <v/>
      </c>
      <c r="AH81" s="10" t="str">
        <f t="shared" si="26"/>
        <v>APS_FEMENINA.put(20,42);</v>
      </c>
      <c r="AI81" s="10" t="str">
        <f t="shared" si="27"/>
        <v/>
      </c>
      <c r="AJ81" s="10" t="str">
        <f t="shared" si="28"/>
        <v/>
      </c>
      <c r="AK81" s="10" t="str">
        <f t="shared" si="29"/>
        <v>DO_FEMENINA.put(14,42);</v>
      </c>
      <c r="AL81" s="10" t="str">
        <f t="shared" si="30"/>
        <v/>
      </c>
      <c r="AM81" s="10" t="str">
        <f t="shared" si="31"/>
        <v>MT_FEMENINA.put(7,42);</v>
      </c>
      <c r="AN81" s="10" t="str">
        <f t="shared" si="32"/>
        <v>GM_FEMENINA.put(24,42);</v>
      </c>
      <c r="AO81" s="10" t="str">
        <f t="shared" si="33"/>
        <v/>
      </c>
      <c r="AP81" s="10" t="str">
        <f t="shared" si="34"/>
        <v>PK_FEMENINA.put(3,42);</v>
      </c>
      <c r="AQ81" s="10" t="str">
        <f t="shared" si="35"/>
        <v>PS_FEMENINA.put(5,42);</v>
      </c>
      <c r="AR81" s="10" t="str">
        <f t="shared" si="36"/>
        <v/>
      </c>
      <c r="AS81" s="10" t="str">
        <f t="shared" si="37"/>
        <v>SI2_FEMENINA.put(1,42);</v>
      </c>
      <c r="AT81" s="10" t="str">
        <f t="shared" si="38"/>
        <v/>
      </c>
      <c r="AU81" s="10" t="str">
        <f t="shared" si="39"/>
        <v>FB_FEMENINA.put(0,42);</v>
      </c>
      <c r="AV81" s="10" t="str">
        <f t="shared" si="40"/>
        <v/>
      </c>
      <c r="AW81" s="10" t="str">
        <f t="shared" si="41"/>
        <v>VRIN_FEMENINA.put(3,42);</v>
      </c>
      <c r="AX81" s="10" t="str">
        <f t="shared" si="41"/>
        <v/>
      </c>
    </row>
    <row r="82" spans="1:50" x14ac:dyDescent="0.2">
      <c r="A82" s="10">
        <v>41</v>
      </c>
      <c r="B82" s="124"/>
      <c r="C82" s="19">
        <v>13</v>
      </c>
      <c r="D82" s="102">
        <v>30</v>
      </c>
      <c r="E82" s="19"/>
      <c r="F82" s="19"/>
      <c r="G82" s="19"/>
      <c r="H82" s="19"/>
      <c r="I82" s="19">
        <v>11</v>
      </c>
      <c r="J82" s="19"/>
      <c r="K82" s="19">
        <v>18</v>
      </c>
      <c r="L82" s="19">
        <v>6</v>
      </c>
      <c r="M82" s="19">
        <v>23</v>
      </c>
      <c r="N82" s="19"/>
      <c r="O82" s="19"/>
      <c r="P82" s="19">
        <v>4</v>
      </c>
      <c r="Q82" s="19">
        <v>2</v>
      </c>
      <c r="R82" s="19"/>
      <c r="S82" s="135">
        <v>2</v>
      </c>
      <c r="U82" s="87">
        <v>0</v>
      </c>
      <c r="W82" s="143"/>
      <c r="X82" s="138">
        <v>41</v>
      </c>
      <c r="AC82" s="10" t="str">
        <f t="shared" si="21"/>
        <v/>
      </c>
      <c r="AD82" s="10" t="str">
        <f t="shared" si="22"/>
        <v>R_FEMENINA.put(13,41);</v>
      </c>
      <c r="AE82" s="10" t="str">
        <f t="shared" si="23"/>
        <v>Es_FEMENINA.put(30,41);</v>
      </c>
      <c r="AF82" s="10" t="str">
        <f t="shared" si="24"/>
        <v/>
      </c>
      <c r="AG82" s="10" t="str">
        <f t="shared" si="25"/>
        <v/>
      </c>
      <c r="AH82" s="10" t="str">
        <f t="shared" si="26"/>
        <v/>
      </c>
      <c r="AI82" s="10" t="str">
        <f t="shared" si="27"/>
        <v/>
      </c>
      <c r="AJ82" s="10" t="str">
        <f t="shared" si="28"/>
        <v>O-H_FEMENINA.put(11,41);</v>
      </c>
      <c r="AK82" s="10" t="str">
        <f t="shared" si="29"/>
        <v/>
      </c>
      <c r="AL82" s="10" t="str">
        <f t="shared" si="30"/>
        <v>RE_FEMENINA.put(18,41);</v>
      </c>
      <c r="AM82" s="10" t="str">
        <f t="shared" si="31"/>
        <v>MT_FEMENINA.put(6,41);</v>
      </c>
      <c r="AN82" s="10" t="str">
        <f t="shared" si="32"/>
        <v>GM_FEMENINA.put(23,41);</v>
      </c>
      <c r="AO82" s="10" t="str">
        <f t="shared" si="33"/>
        <v/>
      </c>
      <c r="AP82" s="10" t="str">
        <f t="shared" si="34"/>
        <v/>
      </c>
      <c r="AQ82" s="10" t="str">
        <f t="shared" si="35"/>
        <v>PS_FEMENINA.put(4,41);</v>
      </c>
      <c r="AR82" s="10" t="str">
        <f t="shared" si="36"/>
        <v>SI1_FEMENINA.put(2,41);</v>
      </c>
      <c r="AS82" s="10" t="str">
        <f t="shared" si="37"/>
        <v/>
      </c>
      <c r="AT82" s="10" t="str">
        <f t="shared" si="38"/>
        <v>SI3_FEMENINA.put(2,41);</v>
      </c>
      <c r="AU82" s="10" t="str">
        <f t="shared" si="39"/>
        <v/>
      </c>
      <c r="AV82" s="10" t="str">
        <f t="shared" si="40"/>
        <v>F(P)_FEMENINA.put(0,41);</v>
      </c>
      <c r="AW82" s="10" t="str">
        <f t="shared" si="41"/>
        <v/>
      </c>
      <c r="AX82" s="10" t="str">
        <f t="shared" si="41"/>
        <v/>
      </c>
    </row>
    <row r="83" spans="1:50" x14ac:dyDescent="0.2">
      <c r="A83" s="10">
        <v>40</v>
      </c>
      <c r="B83" s="124">
        <v>4</v>
      </c>
      <c r="C83" s="19"/>
      <c r="D83" s="19"/>
      <c r="E83" s="102">
        <v>15</v>
      </c>
      <c r="F83" s="19"/>
      <c r="G83" s="19"/>
      <c r="H83" s="19"/>
      <c r="I83" s="19"/>
      <c r="J83" s="19"/>
      <c r="K83" s="19"/>
      <c r="L83" s="102">
        <v>5</v>
      </c>
      <c r="M83" s="19"/>
      <c r="N83" s="19">
        <v>33</v>
      </c>
      <c r="O83" s="19">
        <v>2</v>
      </c>
      <c r="P83" s="19">
        <v>3</v>
      </c>
      <c r="Q83" s="19"/>
      <c r="R83" s="19"/>
      <c r="S83" s="135"/>
      <c r="W83" s="143"/>
      <c r="X83" s="138">
        <v>40</v>
      </c>
      <c r="AC83" s="10" t="str">
        <f t="shared" si="21"/>
        <v>A_FEMENINA.put(4,40);</v>
      </c>
      <c r="AD83" s="10" t="str">
        <f t="shared" si="22"/>
        <v/>
      </c>
      <c r="AE83" s="10" t="str">
        <f t="shared" si="23"/>
        <v/>
      </c>
      <c r="AF83" s="10" t="str">
        <f t="shared" si="24"/>
        <v>Mac-R_FEMENINA.put(15,40);</v>
      </c>
      <c r="AG83" s="10" t="str">
        <f t="shared" si="25"/>
        <v/>
      </c>
      <c r="AH83" s="10" t="str">
        <f t="shared" si="26"/>
        <v/>
      </c>
      <c r="AI83" s="10" t="str">
        <f t="shared" si="27"/>
        <v/>
      </c>
      <c r="AJ83" s="10" t="str">
        <f t="shared" si="28"/>
        <v/>
      </c>
      <c r="AK83" s="10" t="str">
        <f t="shared" si="29"/>
        <v/>
      </c>
      <c r="AL83" s="10" t="str">
        <f t="shared" si="30"/>
        <v/>
      </c>
      <c r="AM83" s="10" t="str">
        <f t="shared" si="31"/>
        <v>MT_FEMENINA.put(5,40);</v>
      </c>
      <c r="AN83" s="10" t="str">
        <f t="shared" si="32"/>
        <v/>
      </c>
      <c r="AO83" s="10" t="str">
        <f t="shared" si="33"/>
        <v>GF_FEMENINA.put(33,40);</v>
      </c>
      <c r="AP83" s="10" t="str">
        <f t="shared" si="34"/>
        <v>PK_FEMENINA.put(2,40);</v>
      </c>
      <c r="AQ83" s="10" t="str">
        <f t="shared" si="35"/>
        <v>PS_FEMENINA.put(3,40);</v>
      </c>
      <c r="AR83" s="10" t="str">
        <f t="shared" si="36"/>
        <v/>
      </c>
      <c r="AS83" s="10" t="str">
        <f t="shared" si="37"/>
        <v/>
      </c>
      <c r="AT83" s="10" t="str">
        <f t="shared" si="38"/>
        <v/>
      </c>
      <c r="AU83" s="10" t="str">
        <f t="shared" si="39"/>
        <v/>
      </c>
      <c r="AV83" s="10" t="str">
        <f t="shared" si="40"/>
        <v/>
      </c>
      <c r="AW83" s="10" t="str">
        <f t="shared" si="41"/>
        <v/>
      </c>
      <c r="AX83" s="10" t="str">
        <f t="shared" si="41"/>
        <v/>
      </c>
    </row>
    <row r="84" spans="1:50" x14ac:dyDescent="0.2">
      <c r="A84" s="10">
        <v>39</v>
      </c>
      <c r="B84" s="124">
        <v>3</v>
      </c>
      <c r="C84" s="19">
        <v>12</v>
      </c>
      <c r="D84" s="19">
        <v>29</v>
      </c>
      <c r="E84" s="19"/>
      <c r="F84" s="102">
        <v>0</v>
      </c>
      <c r="G84" s="19">
        <v>19</v>
      </c>
      <c r="H84" s="19"/>
      <c r="I84" s="19"/>
      <c r="J84" s="19">
        <v>13</v>
      </c>
      <c r="K84" s="19"/>
      <c r="L84" s="19"/>
      <c r="M84" s="19">
        <v>22</v>
      </c>
      <c r="N84" s="19"/>
      <c r="O84" s="19">
        <v>1</v>
      </c>
      <c r="P84" s="19">
        <v>2</v>
      </c>
      <c r="Q84" s="19"/>
      <c r="R84" s="19"/>
      <c r="S84" s="135"/>
      <c r="W84" s="143"/>
      <c r="X84" s="138">
        <v>39</v>
      </c>
      <c r="AC84" s="10" t="str">
        <f t="shared" si="21"/>
        <v>A_FEMENINA.put(3,39);</v>
      </c>
      <c r="AD84" s="10" t="str">
        <f t="shared" si="22"/>
        <v>R_FEMENINA.put(12,39);</v>
      </c>
      <c r="AE84" s="10" t="str">
        <f t="shared" si="23"/>
        <v>Es_FEMENINA.put(29,39);</v>
      </c>
      <c r="AF84" s="10" t="str">
        <f t="shared" si="24"/>
        <v/>
      </c>
      <c r="AG84" s="10" t="str">
        <f t="shared" si="25"/>
        <v>AAS_FEMENINA.put(0,39);</v>
      </c>
      <c r="AH84" s="10" t="str">
        <f t="shared" si="26"/>
        <v>APS_FEMENINA.put(19,39);</v>
      </c>
      <c r="AI84" s="10" t="str">
        <f t="shared" si="27"/>
        <v/>
      </c>
      <c r="AJ84" s="10" t="str">
        <f t="shared" si="28"/>
        <v/>
      </c>
      <c r="AK84" s="10" t="str">
        <f t="shared" si="29"/>
        <v>DO_FEMENINA.put(13,39);</v>
      </c>
      <c r="AL84" s="10" t="str">
        <f t="shared" si="30"/>
        <v/>
      </c>
      <c r="AM84" s="10" t="str">
        <f t="shared" si="31"/>
        <v/>
      </c>
      <c r="AN84" s="10" t="str">
        <f t="shared" si="32"/>
        <v>GM_FEMENINA.put(22,39);</v>
      </c>
      <c r="AO84" s="10" t="str">
        <f t="shared" si="33"/>
        <v/>
      </c>
      <c r="AP84" s="10" t="str">
        <f t="shared" si="34"/>
        <v>PK_FEMENINA.put(1,39);</v>
      </c>
      <c r="AQ84" s="10" t="str">
        <f t="shared" si="35"/>
        <v>PS_FEMENINA.put(2,39);</v>
      </c>
      <c r="AR84" s="10" t="str">
        <f t="shared" si="36"/>
        <v/>
      </c>
      <c r="AS84" s="10" t="str">
        <f t="shared" si="37"/>
        <v/>
      </c>
      <c r="AT84" s="10" t="str">
        <f t="shared" si="38"/>
        <v/>
      </c>
      <c r="AU84" s="10" t="str">
        <f t="shared" si="39"/>
        <v/>
      </c>
      <c r="AV84" s="10" t="str">
        <f t="shared" si="40"/>
        <v/>
      </c>
      <c r="AW84" s="10" t="str">
        <f t="shared" si="41"/>
        <v/>
      </c>
      <c r="AX84" s="10" t="str">
        <f t="shared" si="41"/>
        <v/>
      </c>
    </row>
    <row r="85" spans="1:50" x14ac:dyDescent="0.2">
      <c r="A85" s="10">
        <v>38</v>
      </c>
      <c r="B85" s="124">
        <v>2</v>
      </c>
      <c r="C85" s="19"/>
      <c r="D85" s="19"/>
      <c r="E85" s="19"/>
      <c r="F85" s="19"/>
      <c r="G85" s="19"/>
      <c r="H85" s="19"/>
      <c r="I85" s="19"/>
      <c r="J85" s="19"/>
      <c r="K85" s="19">
        <v>17</v>
      </c>
      <c r="L85" s="19">
        <v>4</v>
      </c>
      <c r="M85" s="19"/>
      <c r="N85" s="19"/>
      <c r="O85" s="19"/>
      <c r="P85" s="19">
        <v>1</v>
      </c>
      <c r="Q85" s="19">
        <v>1</v>
      </c>
      <c r="R85" s="19"/>
      <c r="S85" s="135">
        <v>1</v>
      </c>
      <c r="V85" s="10">
        <v>2</v>
      </c>
      <c r="W85" s="143"/>
      <c r="X85" s="138">
        <v>38</v>
      </c>
      <c r="AC85" s="10" t="str">
        <f t="shared" si="21"/>
        <v>A_FEMENINA.put(2,38);</v>
      </c>
      <c r="AD85" s="10" t="str">
        <f t="shared" si="22"/>
        <v/>
      </c>
      <c r="AE85" s="10" t="str">
        <f t="shared" si="23"/>
        <v/>
      </c>
      <c r="AF85" s="10" t="str">
        <f t="shared" si="24"/>
        <v/>
      </c>
      <c r="AG85" s="10" t="str">
        <f t="shared" si="25"/>
        <v/>
      </c>
      <c r="AH85" s="10" t="str">
        <f t="shared" si="26"/>
        <v/>
      </c>
      <c r="AI85" s="10" t="str">
        <f t="shared" si="27"/>
        <v/>
      </c>
      <c r="AJ85" s="10" t="str">
        <f t="shared" si="28"/>
        <v/>
      </c>
      <c r="AK85" s="10" t="str">
        <f t="shared" si="29"/>
        <v/>
      </c>
      <c r="AL85" s="10" t="str">
        <f t="shared" si="30"/>
        <v>RE_FEMENINA.put(17,38);</v>
      </c>
      <c r="AM85" s="10" t="str">
        <f t="shared" si="31"/>
        <v>MT_FEMENINA.put(4,38);</v>
      </c>
      <c r="AN85" s="10" t="str">
        <f t="shared" si="32"/>
        <v/>
      </c>
      <c r="AO85" s="10" t="str">
        <f t="shared" si="33"/>
        <v/>
      </c>
      <c r="AP85" s="10" t="str">
        <f t="shared" si="34"/>
        <v/>
      </c>
      <c r="AQ85" s="10" t="str">
        <f t="shared" si="35"/>
        <v>PS_FEMENINA.put(1,38);</v>
      </c>
      <c r="AR85" s="10" t="str">
        <f t="shared" si="36"/>
        <v>SI1_FEMENINA.put(1,38);</v>
      </c>
      <c r="AS85" s="10" t="str">
        <f t="shared" si="37"/>
        <v/>
      </c>
      <c r="AT85" s="10" t="str">
        <f t="shared" si="38"/>
        <v>SI3_FEMENINA.put(1,38);</v>
      </c>
      <c r="AU85" s="10" t="str">
        <f t="shared" si="39"/>
        <v/>
      </c>
      <c r="AV85" s="10" t="str">
        <f t="shared" si="40"/>
        <v/>
      </c>
      <c r="AW85" s="10" t="str">
        <f t="shared" si="41"/>
        <v>VRIN_FEMENINA.put(2,38);</v>
      </c>
      <c r="AX85" s="10" t="str">
        <f t="shared" si="41"/>
        <v/>
      </c>
    </row>
    <row r="86" spans="1:50" x14ac:dyDescent="0.2">
      <c r="A86" s="10">
        <v>37</v>
      </c>
      <c r="B86" s="124">
        <v>1</v>
      </c>
      <c r="C86" s="19"/>
      <c r="D86" s="19">
        <v>28</v>
      </c>
      <c r="E86" s="19">
        <v>14</v>
      </c>
      <c r="F86" s="19"/>
      <c r="G86" s="19"/>
      <c r="H86" s="102">
        <v>0</v>
      </c>
      <c r="I86" s="102">
        <v>10</v>
      </c>
      <c r="J86" s="19"/>
      <c r="K86" s="19"/>
      <c r="L86" s="19">
        <v>3</v>
      </c>
      <c r="M86" s="19">
        <v>21</v>
      </c>
      <c r="N86" s="19">
        <v>32</v>
      </c>
      <c r="O86" s="102">
        <v>0</v>
      </c>
      <c r="P86" s="102">
        <v>0</v>
      </c>
      <c r="Q86" s="19"/>
      <c r="R86" s="19"/>
      <c r="S86" s="135"/>
      <c r="W86" s="143"/>
      <c r="X86" s="138">
        <v>37</v>
      </c>
      <c r="AC86" s="10" t="str">
        <f t="shared" si="21"/>
        <v>A_FEMENINA.put(1,37);</v>
      </c>
      <c r="AD86" s="10" t="str">
        <f t="shared" si="22"/>
        <v/>
      </c>
      <c r="AE86" s="10" t="str">
        <f t="shared" si="23"/>
        <v>Es_FEMENINA.put(28,37);</v>
      </c>
      <c r="AF86" s="10" t="str">
        <f t="shared" si="24"/>
        <v>Mac-R_FEMENINA.put(14,37);</v>
      </c>
      <c r="AG86" s="10" t="str">
        <f t="shared" si="25"/>
        <v/>
      </c>
      <c r="AH86" s="10" t="str">
        <f t="shared" si="26"/>
        <v/>
      </c>
      <c r="AI86" s="10" t="str">
        <f t="shared" si="27"/>
        <v>MDS_FEMENINA.put(0,37);</v>
      </c>
      <c r="AJ86" s="10" t="str">
        <f t="shared" si="28"/>
        <v>O-H_FEMENINA.put(10,37);</v>
      </c>
      <c r="AK86" s="10" t="str">
        <f t="shared" si="29"/>
        <v/>
      </c>
      <c r="AL86" s="10" t="str">
        <f t="shared" si="30"/>
        <v/>
      </c>
      <c r="AM86" s="10" t="str">
        <f t="shared" si="31"/>
        <v>MT_FEMENINA.put(3,37);</v>
      </c>
      <c r="AN86" s="10" t="str">
        <f t="shared" si="32"/>
        <v>GM_FEMENINA.put(21,37);</v>
      </c>
      <c r="AO86" s="10" t="str">
        <f t="shared" si="33"/>
        <v>GF_FEMENINA.put(32,37);</v>
      </c>
      <c r="AP86" s="10" t="str">
        <f t="shared" si="34"/>
        <v>PK_FEMENINA.put(0,37);</v>
      </c>
      <c r="AQ86" s="10" t="str">
        <f t="shared" si="35"/>
        <v>PS_FEMENINA.put(0,37);</v>
      </c>
      <c r="AR86" s="10" t="str">
        <f t="shared" si="36"/>
        <v/>
      </c>
      <c r="AS86" s="10" t="str">
        <f t="shared" si="37"/>
        <v/>
      </c>
      <c r="AT86" s="10" t="str">
        <f t="shared" si="38"/>
        <v/>
      </c>
      <c r="AU86" s="10" t="str">
        <f t="shared" si="39"/>
        <v/>
      </c>
      <c r="AV86" s="10" t="str">
        <f t="shared" si="40"/>
        <v/>
      </c>
      <c r="AW86" s="10" t="str">
        <f t="shared" si="41"/>
        <v/>
      </c>
      <c r="AX86" s="10" t="str">
        <f t="shared" si="41"/>
        <v/>
      </c>
    </row>
    <row r="87" spans="1:50" x14ac:dyDescent="0.2">
      <c r="A87" s="10">
        <v>36</v>
      </c>
      <c r="B87" s="124"/>
      <c r="C87" s="19">
        <v>11</v>
      </c>
      <c r="D87" s="19"/>
      <c r="E87" s="19"/>
      <c r="F87" s="19"/>
      <c r="G87" s="19">
        <v>18</v>
      </c>
      <c r="H87" s="19"/>
      <c r="I87" s="19"/>
      <c r="J87" s="19"/>
      <c r="K87" s="19"/>
      <c r="L87" s="19"/>
      <c r="M87" s="102">
        <v>20</v>
      </c>
      <c r="N87" s="19"/>
      <c r="O87" s="19"/>
      <c r="P87" s="19"/>
      <c r="Q87" s="19"/>
      <c r="R87" s="19"/>
      <c r="S87" s="135"/>
      <c r="W87" s="143"/>
      <c r="X87" s="138">
        <v>36</v>
      </c>
      <c r="AC87" s="10" t="str">
        <f t="shared" si="21"/>
        <v/>
      </c>
      <c r="AD87" s="10" t="str">
        <f t="shared" si="22"/>
        <v>R_FEMENINA.put(11,36);</v>
      </c>
      <c r="AE87" s="10" t="str">
        <f t="shared" si="23"/>
        <v/>
      </c>
      <c r="AF87" s="10" t="str">
        <f t="shared" si="24"/>
        <v/>
      </c>
      <c r="AG87" s="10" t="str">
        <f t="shared" si="25"/>
        <v/>
      </c>
      <c r="AH87" s="10" t="str">
        <f t="shared" si="26"/>
        <v>APS_FEMENINA.put(18,36);</v>
      </c>
      <c r="AI87" s="10" t="str">
        <f t="shared" si="27"/>
        <v/>
      </c>
      <c r="AJ87" s="10" t="str">
        <f t="shared" si="28"/>
        <v/>
      </c>
      <c r="AK87" s="10" t="str">
        <f t="shared" si="29"/>
        <v/>
      </c>
      <c r="AL87" s="10" t="str">
        <f t="shared" si="30"/>
        <v/>
      </c>
      <c r="AM87" s="10" t="str">
        <f t="shared" si="31"/>
        <v/>
      </c>
      <c r="AN87" s="10" t="str">
        <f t="shared" si="32"/>
        <v>GM_FEMENINA.put(20,36);</v>
      </c>
      <c r="AO87" s="10" t="str">
        <f t="shared" si="33"/>
        <v/>
      </c>
      <c r="AP87" s="10" t="str">
        <f t="shared" si="34"/>
        <v/>
      </c>
      <c r="AQ87" s="10" t="str">
        <f t="shared" si="35"/>
        <v/>
      </c>
      <c r="AR87" s="10" t="str">
        <f t="shared" si="36"/>
        <v/>
      </c>
      <c r="AS87" s="10" t="str">
        <f t="shared" si="37"/>
        <v/>
      </c>
      <c r="AT87" s="10" t="str">
        <f t="shared" si="38"/>
        <v/>
      </c>
      <c r="AU87" s="10" t="str">
        <f t="shared" si="39"/>
        <v/>
      </c>
      <c r="AV87" s="10" t="str">
        <f t="shared" si="40"/>
        <v/>
      </c>
      <c r="AW87" s="10" t="str">
        <f t="shared" si="41"/>
        <v/>
      </c>
      <c r="AX87" s="10" t="str">
        <f t="shared" si="41"/>
        <v/>
      </c>
    </row>
    <row r="88" spans="1:50" x14ac:dyDescent="0.2">
      <c r="A88" s="10">
        <v>35</v>
      </c>
      <c r="B88" s="125">
        <v>0</v>
      </c>
      <c r="C88" s="19"/>
      <c r="D88" s="19">
        <v>27</v>
      </c>
      <c r="E88" s="19"/>
      <c r="F88" s="19"/>
      <c r="G88" s="19"/>
      <c r="H88" s="19"/>
      <c r="I88" s="19"/>
      <c r="J88" s="19">
        <v>12</v>
      </c>
      <c r="K88" s="19">
        <v>16</v>
      </c>
      <c r="L88" s="19">
        <v>2</v>
      </c>
      <c r="M88" s="19"/>
      <c r="N88" s="19">
        <v>31</v>
      </c>
      <c r="O88" s="19"/>
      <c r="P88" s="19"/>
      <c r="Q88" s="19"/>
      <c r="R88" s="19"/>
      <c r="S88" s="135"/>
      <c r="W88" s="143"/>
      <c r="X88" s="138">
        <v>35</v>
      </c>
      <c r="AC88" s="10" t="str">
        <f t="shared" si="21"/>
        <v>A_FEMENINA.put(0,35);</v>
      </c>
      <c r="AD88" s="10" t="str">
        <f t="shared" si="22"/>
        <v/>
      </c>
      <c r="AE88" s="10" t="str">
        <f t="shared" si="23"/>
        <v>Es_FEMENINA.put(27,35);</v>
      </c>
      <c r="AF88" s="10" t="str">
        <f t="shared" si="24"/>
        <v/>
      </c>
      <c r="AG88" s="10" t="str">
        <f t="shared" si="25"/>
        <v/>
      </c>
      <c r="AH88" s="10" t="str">
        <f t="shared" si="26"/>
        <v/>
      </c>
      <c r="AI88" s="10" t="str">
        <f t="shared" si="27"/>
        <v/>
      </c>
      <c r="AJ88" s="10" t="str">
        <f t="shared" si="28"/>
        <v/>
      </c>
      <c r="AK88" s="10" t="str">
        <f t="shared" si="29"/>
        <v>DO_FEMENINA.put(12,35);</v>
      </c>
      <c r="AL88" s="10" t="str">
        <f t="shared" si="30"/>
        <v>RE_FEMENINA.put(16,35);</v>
      </c>
      <c r="AM88" s="10" t="str">
        <f t="shared" si="31"/>
        <v>MT_FEMENINA.put(2,35);</v>
      </c>
      <c r="AN88" s="10" t="str">
        <f t="shared" si="32"/>
        <v/>
      </c>
      <c r="AO88" s="10" t="str">
        <f t="shared" si="33"/>
        <v>GF_FEMENINA.put(31,35);</v>
      </c>
      <c r="AP88" s="10" t="str">
        <f t="shared" si="34"/>
        <v/>
      </c>
      <c r="AQ88" s="10" t="str">
        <f t="shared" si="35"/>
        <v/>
      </c>
      <c r="AR88" s="10" t="str">
        <f t="shared" si="36"/>
        <v/>
      </c>
      <c r="AS88" s="10" t="str">
        <f t="shared" si="37"/>
        <v/>
      </c>
      <c r="AT88" s="10" t="str">
        <f t="shared" si="38"/>
        <v/>
      </c>
      <c r="AU88" s="10" t="str">
        <f t="shared" si="39"/>
        <v/>
      </c>
      <c r="AV88" s="10" t="str">
        <f t="shared" si="40"/>
        <v/>
      </c>
      <c r="AW88" s="10" t="str">
        <f t="shared" si="41"/>
        <v/>
      </c>
      <c r="AX88" s="10" t="str">
        <f t="shared" si="41"/>
        <v/>
      </c>
    </row>
    <row r="89" spans="1:50" x14ac:dyDescent="0.2">
      <c r="A89" s="10">
        <v>34</v>
      </c>
      <c r="B89" s="124"/>
      <c r="C89" s="19"/>
      <c r="D89" s="19"/>
      <c r="E89" s="19">
        <v>13</v>
      </c>
      <c r="F89" s="19"/>
      <c r="G89" s="19"/>
      <c r="H89" s="19"/>
      <c r="I89" s="19"/>
      <c r="J89" s="19"/>
      <c r="K89" s="19"/>
      <c r="L89" s="19">
        <v>1</v>
      </c>
      <c r="M89" s="19">
        <v>19</v>
      </c>
      <c r="N89" s="19"/>
      <c r="O89" s="19"/>
      <c r="P89" s="19"/>
      <c r="Q89" s="19"/>
      <c r="R89" s="19"/>
      <c r="S89" s="135"/>
      <c r="V89" s="10">
        <v>1</v>
      </c>
      <c r="W89" s="143"/>
      <c r="X89" s="138">
        <v>34</v>
      </c>
      <c r="AC89" s="10" t="str">
        <f t="shared" si="21"/>
        <v/>
      </c>
      <c r="AD89" s="10" t="str">
        <f t="shared" si="22"/>
        <v/>
      </c>
      <c r="AE89" s="10" t="str">
        <f t="shared" si="23"/>
        <v/>
      </c>
      <c r="AF89" s="10" t="str">
        <f t="shared" si="24"/>
        <v>Mac-R_FEMENINA.put(13,34);</v>
      </c>
      <c r="AG89" s="10" t="str">
        <f t="shared" si="25"/>
        <v/>
      </c>
      <c r="AH89" s="10" t="str">
        <f t="shared" si="26"/>
        <v/>
      </c>
      <c r="AI89" s="10" t="str">
        <f t="shared" si="27"/>
        <v/>
      </c>
      <c r="AJ89" s="10" t="str">
        <f t="shared" si="28"/>
        <v/>
      </c>
      <c r="AK89" s="10" t="str">
        <f t="shared" si="29"/>
        <v/>
      </c>
      <c r="AL89" s="10" t="str">
        <f t="shared" si="30"/>
        <v/>
      </c>
      <c r="AM89" s="10" t="str">
        <f t="shared" si="31"/>
        <v>MT_FEMENINA.put(1,34);</v>
      </c>
      <c r="AN89" s="10" t="str">
        <f t="shared" si="32"/>
        <v>GM_FEMENINA.put(19,34);</v>
      </c>
      <c r="AO89" s="10" t="str">
        <f t="shared" si="33"/>
        <v/>
      </c>
      <c r="AP89" s="10" t="str">
        <f t="shared" si="34"/>
        <v/>
      </c>
      <c r="AQ89" s="10" t="str">
        <f t="shared" si="35"/>
        <v/>
      </c>
      <c r="AR89" s="10" t="str">
        <f t="shared" si="36"/>
        <v/>
      </c>
      <c r="AS89" s="10" t="str">
        <f t="shared" si="37"/>
        <v/>
      </c>
      <c r="AT89" s="10" t="str">
        <f t="shared" si="38"/>
        <v/>
      </c>
      <c r="AU89" s="10" t="str">
        <f t="shared" si="39"/>
        <v/>
      </c>
      <c r="AV89" s="10" t="str">
        <f t="shared" si="40"/>
        <v/>
      </c>
      <c r="AW89" s="10" t="str">
        <f t="shared" si="41"/>
        <v>VRIN_FEMENINA.put(1,34);</v>
      </c>
      <c r="AX89" s="10" t="str">
        <f t="shared" si="41"/>
        <v/>
      </c>
    </row>
    <row r="90" spans="1:50" x14ac:dyDescent="0.2">
      <c r="A90" s="10">
        <v>33</v>
      </c>
      <c r="B90" s="124"/>
      <c r="C90" s="102">
        <v>10</v>
      </c>
      <c r="D90" s="19">
        <v>26</v>
      </c>
      <c r="E90" s="19"/>
      <c r="F90" s="19"/>
      <c r="G90" s="19">
        <v>17</v>
      </c>
      <c r="H90" s="19"/>
      <c r="I90" s="19">
        <v>9</v>
      </c>
      <c r="J90" s="19"/>
      <c r="K90" s="19"/>
      <c r="L90" s="19"/>
      <c r="M90" s="19"/>
      <c r="N90" s="19"/>
      <c r="O90" s="19"/>
      <c r="P90" s="19"/>
      <c r="Q90" s="19"/>
      <c r="R90" s="19"/>
      <c r="S90" s="135"/>
      <c r="W90" s="143"/>
      <c r="X90" s="138">
        <v>33</v>
      </c>
      <c r="AC90" s="10" t="str">
        <f t="shared" si="21"/>
        <v/>
      </c>
      <c r="AD90" s="10" t="str">
        <f t="shared" si="22"/>
        <v>R_FEMENINA.put(10,33);</v>
      </c>
      <c r="AE90" s="10" t="str">
        <f t="shared" si="23"/>
        <v>Es_FEMENINA.put(26,33);</v>
      </c>
      <c r="AF90" s="10" t="str">
        <f t="shared" si="24"/>
        <v/>
      </c>
      <c r="AG90" s="10" t="str">
        <f t="shared" si="25"/>
        <v/>
      </c>
      <c r="AH90" s="10" t="str">
        <f t="shared" si="26"/>
        <v>APS_FEMENINA.put(17,33);</v>
      </c>
      <c r="AI90" s="10" t="str">
        <f t="shared" si="27"/>
        <v/>
      </c>
      <c r="AJ90" s="10" t="str">
        <f t="shared" si="28"/>
        <v>O-H_FEMENINA.put(9,33);</v>
      </c>
      <c r="AK90" s="10" t="str">
        <f t="shared" si="29"/>
        <v/>
      </c>
      <c r="AL90" s="10" t="str">
        <f t="shared" si="30"/>
        <v/>
      </c>
      <c r="AM90" s="10" t="str">
        <f t="shared" si="31"/>
        <v/>
      </c>
      <c r="AN90" s="10" t="str">
        <f t="shared" si="32"/>
        <v/>
      </c>
      <c r="AO90" s="10" t="str">
        <f t="shared" si="33"/>
        <v/>
      </c>
      <c r="AP90" s="10" t="str">
        <f t="shared" si="34"/>
        <v/>
      </c>
      <c r="AQ90" s="10" t="str">
        <f t="shared" si="35"/>
        <v/>
      </c>
      <c r="AR90" s="10" t="str">
        <f t="shared" si="36"/>
        <v/>
      </c>
      <c r="AS90" s="10" t="str">
        <f t="shared" si="37"/>
        <v/>
      </c>
      <c r="AT90" s="10" t="str">
        <f t="shared" si="38"/>
        <v/>
      </c>
      <c r="AU90" s="10" t="str">
        <f t="shared" si="39"/>
        <v/>
      </c>
      <c r="AV90" s="10" t="str">
        <f t="shared" si="40"/>
        <v/>
      </c>
      <c r="AW90" s="10" t="str">
        <f t="shared" si="41"/>
        <v/>
      </c>
      <c r="AX90" s="10" t="str">
        <f t="shared" si="41"/>
        <v/>
      </c>
    </row>
    <row r="91" spans="1:50" x14ac:dyDescent="0.2">
      <c r="A91" s="10">
        <v>32</v>
      </c>
      <c r="B91" s="124"/>
      <c r="C91" s="19"/>
      <c r="D91" s="19"/>
      <c r="E91" s="19"/>
      <c r="F91" s="19"/>
      <c r="G91" s="19"/>
      <c r="H91" s="19"/>
      <c r="I91" s="19"/>
      <c r="J91" s="19">
        <v>11</v>
      </c>
      <c r="K91" s="102">
        <v>15</v>
      </c>
      <c r="L91" s="102">
        <v>0</v>
      </c>
      <c r="M91" s="19">
        <v>18</v>
      </c>
      <c r="N91" s="102">
        <v>30</v>
      </c>
      <c r="O91" s="19"/>
      <c r="P91" s="19"/>
      <c r="Q91" s="19"/>
      <c r="R91" s="19"/>
      <c r="S91" s="135"/>
      <c r="W91" s="143"/>
      <c r="X91" s="138">
        <v>32</v>
      </c>
      <c r="AC91" s="10" t="str">
        <f t="shared" si="21"/>
        <v/>
      </c>
      <c r="AD91" s="10" t="str">
        <f t="shared" si="22"/>
        <v/>
      </c>
      <c r="AE91" s="10" t="str">
        <f t="shared" si="23"/>
        <v/>
      </c>
      <c r="AF91" s="10" t="str">
        <f t="shared" si="24"/>
        <v/>
      </c>
      <c r="AG91" s="10" t="str">
        <f t="shared" si="25"/>
        <v/>
      </c>
      <c r="AH91" s="10" t="str">
        <f t="shared" si="26"/>
        <v/>
      </c>
      <c r="AI91" s="10" t="str">
        <f t="shared" si="27"/>
        <v/>
      </c>
      <c r="AJ91" s="10" t="str">
        <f t="shared" si="28"/>
        <v/>
      </c>
      <c r="AK91" s="10" t="str">
        <f t="shared" si="29"/>
        <v>DO_FEMENINA.put(11,32);</v>
      </c>
      <c r="AL91" s="10" t="str">
        <f t="shared" si="30"/>
        <v>RE_FEMENINA.put(15,32);</v>
      </c>
      <c r="AM91" s="10" t="str">
        <f t="shared" si="31"/>
        <v>MT_FEMENINA.put(0,32);</v>
      </c>
      <c r="AN91" s="10" t="str">
        <f t="shared" si="32"/>
        <v>GM_FEMENINA.put(18,32);</v>
      </c>
      <c r="AO91" s="10" t="str">
        <f t="shared" si="33"/>
        <v>GF_FEMENINA.put(30,32);</v>
      </c>
      <c r="AP91" s="10" t="str">
        <f t="shared" si="34"/>
        <v/>
      </c>
      <c r="AQ91" s="10" t="str">
        <f t="shared" si="35"/>
        <v/>
      </c>
      <c r="AR91" s="10" t="str">
        <f t="shared" si="36"/>
        <v/>
      </c>
      <c r="AS91" s="10" t="str">
        <f t="shared" si="37"/>
        <v/>
      </c>
      <c r="AT91" s="10" t="str">
        <f t="shared" si="38"/>
        <v/>
      </c>
      <c r="AU91" s="10" t="str">
        <f t="shared" si="39"/>
        <v/>
      </c>
      <c r="AV91" s="10" t="str">
        <f t="shared" si="40"/>
        <v/>
      </c>
      <c r="AW91" s="10" t="str">
        <f t="shared" si="41"/>
        <v/>
      </c>
      <c r="AX91" s="10" t="str">
        <f t="shared" si="41"/>
        <v/>
      </c>
    </row>
    <row r="92" spans="1:50" x14ac:dyDescent="0.2">
      <c r="A92" s="10">
        <v>31</v>
      </c>
      <c r="B92" s="124"/>
      <c r="C92" s="19">
        <v>9</v>
      </c>
      <c r="D92" s="102">
        <v>25</v>
      </c>
      <c r="E92" s="19">
        <v>12</v>
      </c>
      <c r="F92" s="19"/>
      <c r="G92" s="19">
        <v>16</v>
      </c>
      <c r="H92" s="19"/>
      <c r="I92" s="19"/>
      <c r="J92" s="19"/>
      <c r="K92" s="19"/>
      <c r="L92" s="19"/>
      <c r="M92" s="19">
        <v>17</v>
      </c>
      <c r="N92" s="19"/>
      <c r="O92" s="19"/>
      <c r="P92" s="19"/>
      <c r="Q92" s="19"/>
      <c r="R92" s="19"/>
      <c r="S92" s="135"/>
      <c r="W92" s="143"/>
      <c r="X92" s="138">
        <v>31</v>
      </c>
      <c r="AC92" s="10" t="str">
        <f t="shared" si="21"/>
        <v/>
      </c>
      <c r="AD92" s="10" t="str">
        <f t="shared" si="22"/>
        <v>R_FEMENINA.put(9,31);</v>
      </c>
      <c r="AE92" s="10" t="str">
        <f t="shared" si="23"/>
        <v>Es_FEMENINA.put(25,31);</v>
      </c>
      <c r="AF92" s="10" t="str">
        <f t="shared" si="24"/>
        <v>Mac-R_FEMENINA.put(12,31);</v>
      </c>
      <c r="AG92" s="10" t="str">
        <f t="shared" si="25"/>
        <v/>
      </c>
      <c r="AH92" s="10" t="str">
        <f t="shared" si="26"/>
        <v>APS_FEMENINA.put(16,31);</v>
      </c>
      <c r="AI92" s="10" t="str">
        <f t="shared" si="27"/>
        <v/>
      </c>
      <c r="AJ92" s="10" t="str">
        <f t="shared" si="28"/>
        <v/>
      </c>
      <c r="AK92" s="10" t="str">
        <f t="shared" si="29"/>
        <v/>
      </c>
      <c r="AL92" s="10" t="str">
        <f t="shared" si="30"/>
        <v/>
      </c>
      <c r="AM92" s="10" t="str">
        <f t="shared" si="31"/>
        <v/>
      </c>
      <c r="AN92" s="10" t="str">
        <f t="shared" si="32"/>
        <v>GM_FEMENINA.put(17,31);</v>
      </c>
      <c r="AO92" s="10" t="str">
        <f t="shared" si="33"/>
        <v/>
      </c>
      <c r="AP92" s="10" t="str">
        <f t="shared" si="34"/>
        <v/>
      </c>
      <c r="AQ92" s="10" t="str">
        <f t="shared" si="35"/>
        <v/>
      </c>
      <c r="AR92" s="10" t="str">
        <f t="shared" si="36"/>
        <v/>
      </c>
      <c r="AS92" s="10" t="str">
        <f t="shared" si="37"/>
        <v/>
      </c>
      <c r="AT92" s="10" t="str">
        <f t="shared" si="38"/>
        <v/>
      </c>
      <c r="AU92" s="10" t="str">
        <f t="shared" si="39"/>
        <v/>
      </c>
      <c r="AV92" s="10" t="str">
        <f t="shared" si="40"/>
        <v/>
      </c>
      <c r="AW92" s="10" t="str">
        <f t="shared" si="41"/>
        <v/>
      </c>
      <c r="AX92" s="10" t="str">
        <f t="shared" si="41"/>
        <v/>
      </c>
    </row>
    <row r="93" spans="1:50" ht="12.75" thickBot="1" x14ac:dyDescent="0.25">
      <c r="A93" s="10">
        <v>30</v>
      </c>
      <c r="B93" s="124"/>
      <c r="C93" s="19">
        <v>8</v>
      </c>
      <c r="D93" s="19">
        <v>24</v>
      </c>
      <c r="E93" s="19">
        <v>11</v>
      </c>
      <c r="F93" s="19"/>
      <c r="G93" s="102">
        <v>15</v>
      </c>
      <c r="H93" s="19"/>
      <c r="I93" s="19">
        <v>8</v>
      </c>
      <c r="J93" s="102">
        <v>10</v>
      </c>
      <c r="K93" s="19">
        <v>14</v>
      </c>
      <c r="L93" s="19"/>
      <c r="M93" s="19"/>
      <c r="N93" s="19">
        <v>29</v>
      </c>
      <c r="O93" s="19"/>
      <c r="P93" s="19"/>
      <c r="Q93" s="19"/>
      <c r="R93" s="19"/>
      <c r="S93" s="135"/>
      <c r="V93" s="87">
        <v>0</v>
      </c>
      <c r="W93" s="143"/>
      <c r="X93" s="138">
        <v>30</v>
      </c>
      <c r="AC93" s="10" t="str">
        <f>IF(B93="","",_xlfn.CONCAT(B$94,$B$103,B93,$C$103,$A93,$D$103))</f>
        <v/>
      </c>
      <c r="AD93" s="10" t="str">
        <f t="shared" si="22"/>
        <v>R_FEMENINA.put(8,30);</v>
      </c>
      <c r="AE93" s="10" t="str">
        <f t="shared" si="23"/>
        <v>Es_FEMENINA.put(24,30);</v>
      </c>
      <c r="AF93" s="10" t="str">
        <f t="shared" si="24"/>
        <v>Mac-R_FEMENINA.put(11,30);</v>
      </c>
      <c r="AG93" s="10" t="str">
        <f t="shared" si="25"/>
        <v/>
      </c>
      <c r="AH93" s="10" t="str">
        <f>IF(G93="","",_xlfn.CONCAT(G$94,$B$103,G93,$C$103,$A93,$D$103))</f>
        <v>APS_FEMENINA.put(15,30);</v>
      </c>
      <c r="AI93" s="10" t="str">
        <f t="shared" si="27"/>
        <v/>
      </c>
      <c r="AJ93" s="10" t="str">
        <f t="shared" si="28"/>
        <v>O-H_FEMENINA.put(8,30);</v>
      </c>
      <c r="AK93" s="10" t="str">
        <f t="shared" si="29"/>
        <v>DO_FEMENINA.put(10,30);</v>
      </c>
      <c r="AL93" s="10" t="str">
        <f t="shared" si="30"/>
        <v>RE_FEMENINA.put(14,30);</v>
      </c>
      <c r="AM93" s="10" t="str">
        <f t="shared" si="31"/>
        <v/>
      </c>
      <c r="AN93" s="10" t="str">
        <f t="shared" si="32"/>
        <v/>
      </c>
      <c r="AO93" s="10" t="str">
        <f t="shared" si="33"/>
        <v>GF_FEMENINA.put(29,30);</v>
      </c>
      <c r="AP93" s="10" t="str">
        <f t="shared" si="34"/>
        <v/>
      </c>
      <c r="AQ93" s="10" t="str">
        <f t="shared" si="35"/>
        <v/>
      </c>
      <c r="AR93" s="10" t="str">
        <f t="shared" si="36"/>
        <v/>
      </c>
      <c r="AS93" s="10" t="str">
        <f t="shared" si="37"/>
        <v/>
      </c>
      <c r="AT93" s="10" t="str">
        <f t="shared" si="38"/>
        <v/>
      </c>
      <c r="AU93" s="10" t="str">
        <f t="shared" si="39"/>
        <v/>
      </c>
      <c r="AV93" s="10" t="str">
        <f t="shared" si="40"/>
        <v/>
      </c>
      <c r="AW93" s="10" t="str">
        <f t="shared" si="41"/>
        <v>VRIN_FEMENINA.put(0,30);</v>
      </c>
      <c r="AX93" s="10" t="str">
        <f>IF(W93="","",_xlfn.CONCAT(W$94,$B$103,W93,$C$103,$A93,$D$103))</f>
        <v/>
      </c>
    </row>
    <row r="94" spans="1:50" s="100" customFormat="1" ht="15.75" customHeight="1" x14ac:dyDescent="0.2">
      <c r="A94" s="108" t="s">
        <v>141</v>
      </c>
      <c r="B94" s="126" t="s">
        <v>30</v>
      </c>
      <c r="C94" s="108" t="s">
        <v>38</v>
      </c>
      <c r="D94" s="108" t="s">
        <v>145</v>
      </c>
      <c r="E94" s="108" t="s">
        <v>146</v>
      </c>
      <c r="F94" s="108" t="s">
        <v>120</v>
      </c>
      <c r="G94" s="108" t="s">
        <v>119</v>
      </c>
      <c r="H94" s="108" t="s">
        <v>118</v>
      </c>
      <c r="I94" s="108" t="s">
        <v>63</v>
      </c>
      <c r="J94" s="108" t="s">
        <v>71</v>
      </c>
      <c r="K94" s="108" t="s">
        <v>77</v>
      </c>
      <c r="L94" s="108" t="s">
        <v>83</v>
      </c>
      <c r="M94" s="108" t="s">
        <v>88</v>
      </c>
      <c r="N94" s="108" t="s">
        <v>93</v>
      </c>
      <c r="O94" s="108" t="s">
        <v>98</v>
      </c>
      <c r="P94" s="108" t="s">
        <v>103</v>
      </c>
      <c r="Q94" s="108" t="s">
        <v>108</v>
      </c>
      <c r="R94" s="108" t="s">
        <v>113</v>
      </c>
      <c r="S94" s="140" t="s">
        <v>117</v>
      </c>
      <c r="T94" s="108" t="s">
        <v>147</v>
      </c>
      <c r="U94" s="108" t="s">
        <v>148</v>
      </c>
      <c r="V94" s="108" t="s">
        <v>11</v>
      </c>
      <c r="W94" s="144" t="s">
        <v>149</v>
      </c>
      <c r="X94" s="141" t="s">
        <v>141</v>
      </c>
    </row>
    <row r="103" spans="2:4" ht="12.75" x14ac:dyDescent="0.2">
      <c r="B103" t="s">
        <v>188</v>
      </c>
      <c r="C103" t="s">
        <v>185</v>
      </c>
      <c r="D103" t="s">
        <v>186</v>
      </c>
    </row>
  </sheetData>
  <mergeCells count="2">
    <mergeCell ref="T1:W1"/>
    <mergeCell ref="B1:S1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23" baseType="lpstr">
      <vt:lpstr>datos</vt:lpstr>
      <vt:lpstr>protoc</vt:lpstr>
      <vt:lpstr>puntajes brutos - T</vt:lpstr>
      <vt:lpstr>MMPI-Esc.Básicas Masc.</vt:lpstr>
      <vt:lpstr>MMPI-Esc.Básicas Fem.</vt:lpstr>
      <vt:lpstr>MMPI Esc.Contenido Masc</vt:lpstr>
      <vt:lpstr>MMPI Esc.Contenido Femen.</vt:lpstr>
      <vt:lpstr>MMPI Supl.y Validez Masc.</vt:lpstr>
      <vt:lpstr>MMPI Supl.y Validez Femen.</vt:lpstr>
      <vt:lpstr>H-Lingoes bar. Masc.</vt:lpstr>
      <vt:lpstr>H-Lingoes Bar. Femen</vt:lpstr>
      <vt:lpstr>Bar. W-Harmon</vt:lpstr>
      <vt:lpstr>Gráfico1 MMPI2 Bás. Masc.</vt:lpstr>
      <vt:lpstr>Gráfico2 MMPI 2 Bás.Fem.</vt:lpstr>
      <vt:lpstr>Gráfico3 MMPI2 Cntdo. Masc.</vt:lpstr>
      <vt:lpstr>Gráfico4 MMPI 2 Cntdo. Fem.</vt:lpstr>
      <vt:lpstr>Gráfico5 MMPI Suplem.Masc.</vt:lpstr>
      <vt:lpstr>Gráfico6MMPI 2 Suplem.Fem.</vt:lpstr>
      <vt:lpstr>Gráf 7 MMPI2 Validez Masc-Femen</vt:lpstr>
      <vt:lpstr>Gráf 8 HLingoes Masc-Femen</vt:lpstr>
      <vt:lpstr>Gráf 9 WHarmon Masc-Femen</vt:lpstr>
      <vt:lpstr>datos!Área_de_impresión</vt:lpstr>
      <vt:lpstr>protoc!Área_de_impresión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MMPI 2 modelo</dc:title>
  <dc:subject/>
  <dc:creator>Mónica</dc:creator>
  <cp:keywords/>
  <dc:description/>
  <cp:lastModifiedBy>Santo Suarez</cp:lastModifiedBy>
  <cp:revision/>
  <dcterms:created xsi:type="dcterms:W3CDTF">1996-08-04T05:14:25Z</dcterms:created>
  <dcterms:modified xsi:type="dcterms:W3CDTF">2019-11-11T02:02:15Z</dcterms:modified>
  <cp:category/>
  <cp:contentStatus/>
</cp:coreProperties>
</file>