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yao/Documents/NGS/full_length_intron/Paper/FLEXI_git/"/>
    </mc:Choice>
  </mc:AlternateContent>
  <xr:revisionPtr revIDLastSave="0" documentId="13_ncr:1_{FC9E801E-27F2-3345-8D64-396E94FB837A}" xr6:coauthVersionLast="47" xr6:coauthVersionMax="47" xr10:uidLastSave="{00000000-0000-0000-0000-000000000000}"/>
  <bookViews>
    <workbookView xWindow="-35020" yWindow="500" windowWidth="34360" windowHeight="21100" activeTab="5" xr2:uid="{551B6B43-FA93-2745-8B6F-3A4D664B1F44}"/>
  </bookViews>
  <sheets>
    <sheet name="Sheet1" sheetId="1" r:id="rId1"/>
    <sheet name="Sheet2" sheetId="2" r:id="rId2"/>
    <sheet name="HEK 081921" sheetId="5" r:id="rId3"/>
    <sheet name="HELA 080921" sheetId="3" r:id="rId4"/>
    <sheet name="UHRR 081921" sheetId="4" r:id="rId5"/>
    <sheet name="For paper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25" i="8" l="1"/>
  <c r="B26" i="3"/>
  <c r="B27" i="5"/>
  <c r="B25" i="3"/>
  <c r="P15" i="8"/>
  <c r="Q15" i="3"/>
  <c r="Q14" i="3"/>
  <c r="T14" i="3"/>
  <c r="P16" i="8"/>
  <c r="S16" i="8"/>
  <c r="R16" i="8"/>
  <c r="Q16" i="8"/>
  <c r="S15" i="8"/>
  <c r="R15" i="8"/>
  <c r="Q15" i="8"/>
  <c r="F73" i="8"/>
  <c r="G73" i="8"/>
  <c r="H73" i="8"/>
  <c r="I73" i="8"/>
  <c r="J73" i="8"/>
  <c r="K73" i="8"/>
  <c r="L73" i="8"/>
  <c r="M73" i="8"/>
  <c r="F74" i="8"/>
  <c r="G74" i="8"/>
  <c r="H74" i="8"/>
  <c r="I74" i="8"/>
  <c r="J74" i="8"/>
  <c r="K74" i="8"/>
  <c r="L74" i="8"/>
  <c r="M74" i="8"/>
  <c r="F75" i="8"/>
  <c r="G75" i="8"/>
  <c r="H75" i="8"/>
  <c r="I75" i="8"/>
  <c r="J75" i="8"/>
  <c r="K75" i="8"/>
  <c r="L75" i="8"/>
  <c r="M75" i="8"/>
  <c r="F76" i="8"/>
  <c r="G76" i="8"/>
  <c r="H76" i="8"/>
  <c r="I76" i="8"/>
  <c r="J76" i="8"/>
  <c r="K76" i="8"/>
  <c r="L76" i="8"/>
  <c r="M76" i="8"/>
  <c r="F77" i="8"/>
  <c r="G77" i="8"/>
  <c r="H77" i="8"/>
  <c r="I77" i="8"/>
  <c r="J77" i="8"/>
  <c r="K77" i="8"/>
  <c r="L77" i="8"/>
  <c r="M77" i="8"/>
  <c r="F61" i="8"/>
  <c r="G61" i="8"/>
  <c r="H61" i="8"/>
  <c r="I61" i="8"/>
  <c r="J61" i="8"/>
  <c r="K61" i="8"/>
  <c r="L61" i="8"/>
  <c r="M61" i="8"/>
  <c r="F62" i="8"/>
  <c r="G62" i="8"/>
  <c r="H62" i="8"/>
  <c r="I62" i="8"/>
  <c r="J62" i="8"/>
  <c r="K62" i="8"/>
  <c r="L62" i="8"/>
  <c r="M62" i="8"/>
  <c r="F63" i="8"/>
  <c r="G63" i="8"/>
  <c r="H63" i="8"/>
  <c r="I63" i="8"/>
  <c r="J63" i="8"/>
  <c r="K63" i="8"/>
  <c r="L63" i="8"/>
  <c r="M63" i="8"/>
  <c r="F64" i="8"/>
  <c r="G64" i="8"/>
  <c r="H64" i="8"/>
  <c r="I64" i="8"/>
  <c r="J64" i="8"/>
  <c r="K64" i="8"/>
  <c r="L64" i="8"/>
  <c r="M64" i="8"/>
  <c r="F65" i="8"/>
  <c r="G65" i="8"/>
  <c r="H65" i="8"/>
  <c r="I65" i="8"/>
  <c r="J65" i="8"/>
  <c r="K65" i="8"/>
  <c r="L65" i="8"/>
  <c r="M65" i="8"/>
  <c r="F66" i="8"/>
  <c r="G66" i="8"/>
  <c r="H66" i="8"/>
  <c r="I66" i="8"/>
  <c r="J66" i="8"/>
  <c r="K66" i="8"/>
  <c r="L66" i="8"/>
  <c r="M66" i="8"/>
  <c r="F67" i="8"/>
  <c r="G67" i="8"/>
  <c r="H67" i="8"/>
  <c r="I67" i="8"/>
  <c r="J67" i="8"/>
  <c r="K67" i="8"/>
  <c r="L67" i="8"/>
  <c r="M67" i="8"/>
  <c r="F59" i="8"/>
  <c r="G59" i="8"/>
  <c r="H59" i="8"/>
  <c r="I59" i="8"/>
  <c r="J59" i="8"/>
  <c r="K59" i="8"/>
  <c r="L59" i="8"/>
  <c r="M59" i="8"/>
  <c r="F50" i="8"/>
  <c r="G50" i="8"/>
  <c r="H50" i="8"/>
  <c r="I50" i="8"/>
  <c r="J50" i="8"/>
  <c r="K50" i="8"/>
  <c r="L50" i="8"/>
  <c r="M50" i="8"/>
  <c r="F51" i="8"/>
  <c r="G51" i="8"/>
  <c r="H51" i="8"/>
  <c r="I51" i="8"/>
  <c r="J51" i="8"/>
  <c r="K51" i="8"/>
  <c r="L51" i="8"/>
  <c r="M51" i="8"/>
  <c r="F52" i="8"/>
  <c r="G52" i="8"/>
  <c r="H52" i="8"/>
  <c r="I52" i="8"/>
  <c r="J52" i="8"/>
  <c r="K52" i="8"/>
  <c r="L52" i="8"/>
  <c r="M52" i="8"/>
  <c r="F53" i="8"/>
  <c r="G53" i="8"/>
  <c r="H53" i="8"/>
  <c r="I53" i="8"/>
  <c r="J53" i="8"/>
  <c r="K53" i="8"/>
  <c r="L53" i="8"/>
  <c r="M53" i="8"/>
  <c r="F56" i="8"/>
  <c r="G56" i="8"/>
  <c r="H56" i="8"/>
  <c r="I56" i="8"/>
  <c r="J56" i="8"/>
  <c r="K56" i="8"/>
  <c r="L56" i="8"/>
  <c r="M56" i="8"/>
  <c r="F57" i="8"/>
  <c r="G57" i="8"/>
  <c r="H57" i="8"/>
  <c r="I57" i="8"/>
  <c r="J57" i="8"/>
  <c r="K57" i="8"/>
  <c r="L57" i="8"/>
  <c r="M57" i="8"/>
  <c r="F70" i="8"/>
  <c r="G70" i="8"/>
  <c r="H70" i="8"/>
  <c r="I70" i="8"/>
  <c r="J70" i="8"/>
  <c r="K70" i="8"/>
  <c r="L70" i="8"/>
  <c r="M70" i="8"/>
  <c r="F71" i="8"/>
  <c r="G71" i="8"/>
  <c r="H71" i="8"/>
  <c r="I71" i="8"/>
  <c r="J71" i="8"/>
  <c r="K71" i="8"/>
  <c r="L71" i="8"/>
  <c r="M71" i="8"/>
  <c r="F72" i="8"/>
  <c r="G72" i="8"/>
  <c r="H72" i="8"/>
  <c r="I72" i="8"/>
  <c r="J72" i="8"/>
  <c r="K72" i="8"/>
  <c r="L72" i="8"/>
  <c r="M72" i="8"/>
  <c r="M69" i="8"/>
  <c r="L69" i="8"/>
  <c r="K69" i="8"/>
  <c r="J69" i="8"/>
  <c r="I69" i="8"/>
  <c r="H69" i="8"/>
  <c r="G69" i="8"/>
  <c r="F69" i="8"/>
  <c r="M60" i="8"/>
  <c r="L60" i="8"/>
  <c r="K60" i="8"/>
  <c r="J60" i="8"/>
  <c r="I60" i="8"/>
  <c r="H60" i="8"/>
  <c r="G60" i="8"/>
  <c r="F60" i="8"/>
  <c r="M49" i="8"/>
  <c r="L49" i="8"/>
  <c r="K49" i="8"/>
  <c r="H49" i="8"/>
  <c r="J49" i="8"/>
  <c r="I49" i="8"/>
  <c r="G49" i="8"/>
  <c r="F49" i="8"/>
  <c r="F13" i="8"/>
  <c r="F36" i="8"/>
  <c r="G36" i="8"/>
  <c r="H36" i="8"/>
  <c r="I36" i="8"/>
  <c r="J36" i="8"/>
  <c r="K36" i="8"/>
  <c r="L36" i="8"/>
  <c r="M36" i="8"/>
  <c r="F37" i="8"/>
  <c r="G37" i="8"/>
  <c r="H37" i="8"/>
  <c r="I37" i="8"/>
  <c r="J37" i="8"/>
  <c r="K37" i="8"/>
  <c r="L37" i="8"/>
  <c r="M37" i="8"/>
  <c r="F38" i="8"/>
  <c r="G38" i="8"/>
  <c r="H38" i="8"/>
  <c r="I38" i="8"/>
  <c r="J38" i="8"/>
  <c r="K38" i="8"/>
  <c r="L38" i="8"/>
  <c r="M38" i="8"/>
  <c r="F41" i="8"/>
  <c r="G41" i="8"/>
  <c r="H41" i="8"/>
  <c r="I41" i="8"/>
  <c r="J41" i="8"/>
  <c r="K41" i="8"/>
  <c r="L41" i="8"/>
  <c r="M41" i="8"/>
  <c r="F42" i="8"/>
  <c r="G42" i="8"/>
  <c r="H42" i="8"/>
  <c r="I42" i="8"/>
  <c r="J42" i="8"/>
  <c r="K42" i="8"/>
  <c r="L42" i="8"/>
  <c r="M42" i="8"/>
  <c r="M35" i="8"/>
  <c r="L35" i="8"/>
  <c r="J35" i="8"/>
  <c r="K35" i="8"/>
  <c r="I35" i="8"/>
  <c r="H35" i="8"/>
  <c r="G35" i="8"/>
  <c r="F35" i="8"/>
  <c r="H25" i="8"/>
  <c r="I25" i="8"/>
  <c r="J25" i="8"/>
  <c r="K25" i="8"/>
  <c r="L25" i="8"/>
  <c r="M25" i="8"/>
  <c r="H26" i="8"/>
  <c r="I26" i="8"/>
  <c r="J26" i="8"/>
  <c r="K26" i="8"/>
  <c r="L26" i="8"/>
  <c r="M26" i="8"/>
  <c r="H28" i="8"/>
  <c r="I28" i="8"/>
  <c r="J28" i="8"/>
  <c r="K28" i="8"/>
  <c r="L28" i="8"/>
  <c r="M28" i="8"/>
  <c r="H30" i="8"/>
  <c r="I30" i="8"/>
  <c r="J30" i="8"/>
  <c r="K30" i="8"/>
  <c r="L30" i="8"/>
  <c r="M30" i="8"/>
  <c r="G25" i="8"/>
  <c r="G26" i="8"/>
  <c r="G28" i="8"/>
  <c r="G30" i="8"/>
  <c r="F25" i="8"/>
  <c r="F26" i="8"/>
  <c r="F28" i="8"/>
  <c r="F30" i="8"/>
  <c r="M14" i="8"/>
  <c r="M15" i="8"/>
  <c r="M16" i="8"/>
  <c r="M17" i="8"/>
  <c r="M20" i="8"/>
  <c r="M13" i="8"/>
  <c r="L13" i="8"/>
  <c r="L14" i="8"/>
  <c r="L15" i="8"/>
  <c r="L16" i="8"/>
  <c r="L17" i="8"/>
  <c r="L20" i="8"/>
  <c r="K14" i="8"/>
  <c r="K15" i="8"/>
  <c r="K16" i="8"/>
  <c r="K17" i="8"/>
  <c r="K20" i="8"/>
  <c r="K13" i="8"/>
  <c r="J13" i="8"/>
  <c r="J14" i="8"/>
  <c r="J15" i="8"/>
  <c r="J16" i="8"/>
  <c r="J17" i="8"/>
  <c r="J20" i="8"/>
  <c r="I13" i="8"/>
  <c r="I14" i="8"/>
  <c r="I15" i="8"/>
  <c r="I16" i="8"/>
  <c r="I17" i="8"/>
  <c r="I20" i="8"/>
  <c r="H13" i="8"/>
  <c r="H14" i="8"/>
  <c r="H15" i="8"/>
  <c r="H16" i="8"/>
  <c r="H17" i="8"/>
  <c r="H20" i="8"/>
  <c r="G14" i="8"/>
  <c r="G15" i="8"/>
  <c r="G16" i="8"/>
  <c r="G17" i="8"/>
  <c r="G20" i="8"/>
  <c r="G13" i="8"/>
  <c r="F59" i="5"/>
  <c r="J59" i="5"/>
  <c r="F14" i="8"/>
  <c r="F15" i="8"/>
  <c r="F16" i="8"/>
  <c r="F17" i="8"/>
  <c r="F20" i="8"/>
  <c r="F48" i="3" l="1"/>
  <c r="F37" i="3"/>
  <c r="H78" i="3"/>
  <c r="G78" i="3"/>
  <c r="F78" i="3"/>
  <c r="J78" i="3" s="1"/>
  <c r="H77" i="3"/>
  <c r="G77" i="3"/>
  <c r="F77" i="3"/>
  <c r="J77" i="3" s="1"/>
  <c r="H76" i="3"/>
  <c r="G76" i="3"/>
  <c r="F76" i="3"/>
  <c r="J76" i="3" s="1"/>
  <c r="H75" i="3"/>
  <c r="G75" i="3"/>
  <c r="F75" i="3"/>
  <c r="J75" i="3" s="1"/>
  <c r="H74" i="3"/>
  <c r="G74" i="3"/>
  <c r="F74" i="3"/>
  <c r="J74" i="3" s="1"/>
  <c r="H73" i="3"/>
  <c r="G73" i="3"/>
  <c r="F73" i="3"/>
  <c r="J73" i="3" s="1"/>
  <c r="H72" i="3"/>
  <c r="G72" i="3"/>
  <c r="F72" i="3"/>
  <c r="J72" i="3" s="1"/>
  <c r="H71" i="3"/>
  <c r="G71" i="3"/>
  <c r="F71" i="3"/>
  <c r="J71" i="3" s="1"/>
  <c r="H70" i="3"/>
  <c r="G70" i="3"/>
  <c r="F70" i="3"/>
  <c r="J70" i="3" s="1"/>
  <c r="H67" i="3"/>
  <c r="G67" i="3"/>
  <c r="F67" i="3"/>
  <c r="J67" i="3" s="1"/>
  <c r="H66" i="3"/>
  <c r="G66" i="3"/>
  <c r="F66" i="3"/>
  <c r="J66" i="3" s="1"/>
  <c r="H65" i="3"/>
  <c r="G65" i="3"/>
  <c r="F65" i="3"/>
  <c r="J65" i="3" s="1"/>
  <c r="H64" i="3"/>
  <c r="G64" i="3"/>
  <c r="F64" i="3"/>
  <c r="H63" i="3"/>
  <c r="G63" i="3"/>
  <c r="F63" i="3"/>
  <c r="H62" i="3"/>
  <c r="G62" i="3"/>
  <c r="F62" i="3"/>
  <c r="H61" i="3"/>
  <c r="G61" i="3"/>
  <c r="F61" i="3"/>
  <c r="J61" i="3" s="1"/>
  <c r="H60" i="3"/>
  <c r="G60" i="3"/>
  <c r="F60" i="3"/>
  <c r="J60" i="3" s="1"/>
  <c r="H59" i="3"/>
  <c r="G59" i="3"/>
  <c r="F59" i="3"/>
  <c r="J59" i="3" s="1"/>
  <c r="H56" i="3"/>
  <c r="G56" i="3"/>
  <c r="F56" i="3"/>
  <c r="J56" i="3" s="1"/>
  <c r="H55" i="3"/>
  <c r="G55" i="3"/>
  <c r="F55" i="3"/>
  <c r="J55" i="3" s="1"/>
  <c r="H54" i="3"/>
  <c r="G54" i="3"/>
  <c r="F54" i="3"/>
  <c r="J54" i="3" s="1"/>
  <c r="H53" i="3"/>
  <c r="G53" i="3"/>
  <c r="F53" i="3"/>
  <c r="J53" i="3" s="1"/>
  <c r="H52" i="3"/>
  <c r="G52" i="3"/>
  <c r="F52" i="3"/>
  <c r="J52" i="3" s="1"/>
  <c r="H51" i="3"/>
  <c r="G51" i="3"/>
  <c r="F51" i="3"/>
  <c r="J51" i="3" s="1"/>
  <c r="H50" i="3"/>
  <c r="G50" i="3"/>
  <c r="F50" i="3"/>
  <c r="J50" i="3" s="1"/>
  <c r="H49" i="3"/>
  <c r="G49" i="3"/>
  <c r="F49" i="3"/>
  <c r="J49" i="3" s="1"/>
  <c r="H48" i="3"/>
  <c r="G48" i="3"/>
  <c r="J48" i="3"/>
  <c r="H45" i="3"/>
  <c r="G45" i="3"/>
  <c r="F45" i="3"/>
  <c r="H44" i="3"/>
  <c r="G44" i="3"/>
  <c r="F44" i="3"/>
  <c r="J44" i="3" s="1"/>
  <c r="H43" i="3"/>
  <c r="G43" i="3"/>
  <c r="F43" i="3"/>
  <c r="H42" i="3"/>
  <c r="G42" i="3"/>
  <c r="F42" i="3"/>
  <c r="H41" i="3"/>
  <c r="G41" i="3"/>
  <c r="F41" i="3"/>
  <c r="J41" i="3" s="1"/>
  <c r="H40" i="3"/>
  <c r="G40" i="3"/>
  <c r="F40" i="3"/>
  <c r="J40" i="3" s="1"/>
  <c r="H39" i="3"/>
  <c r="G39" i="3"/>
  <c r="F39" i="3"/>
  <c r="J39" i="3" s="1"/>
  <c r="H38" i="3"/>
  <c r="G38" i="3"/>
  <c r="F38" i="3"/>
  <c r="J38" i="3" s="1"/>
  <c r="H37" i="3"/>
  <c r="G37" i="3"/>
  <c r="J37" i="3"/>
  <c r="F38" i="5"/>
  <c r="F37" i="5"/>
  <c r="H78" i="5"/>
  <c r="G78" i="5"/>
  <c r="F78" i="5"/>
  <c r="J78" i="5" s="1"/>
  <c r="H77" i="5"/>
  <c r="G77" i="5"/>
  <c r="F77" i="5"/>
  <c r="J77" i="5" s="1"/>
  <c r="H76" i="5"/>
  <c r="G76" i="5"/>
  <c r="F76" i="5"/>
  <c r="J76" i="5" s="1"/>
  <c r="H75" i="5"/>
  <c r="G75" i="5"/>
  <c r="F75" i="5"/>
  <c r="H74" i="5"/>
  <c r="G74" i="5"/>
  <c r="F74" i="5"/>
  <c r="J74" i="5" s="1"/>
  <c r="H73" i="5"/>
  <c r="G73" i="5"/>
  <c r="F73" i="5"/>
  <c r="J73" i="5" s="1"/>
  <c r="H72" i="5"/>
  <c r="G72" i="5"/>
  <c r="F72" i="5"/>
  <c r="H71" i="5"/>
  <c r="G71" i="5"/>
  <c r="F71" i="5"/>
  <c r="H70" i="5"/>
  <c r="G70" i="5"/>
  <c r="F70" i="5"/>
  <c r="J70" i="5" s="1"/>
  <c r="H67" i="5"/>
  <c r="G67" i="5"/>
  <c r="F67" i="5"/>
  <c r="H66" i="5"/>
  <c r="G66" i="5"/>
  <c r="F66" i="5"/>
  <c r="H65" i="5"/>
  <c r="G65" i="5"/>
  <c r="F65" i="5"/>
  <c r="H64" i="5"/>
  <c r="G64" i="5"/>
  <c r="F64" i="5"/>
  <c r="H63" i="5"/>
  <c r="G63" i="5"/>
  <c r="F63" i="5"/>
  <c r="J63" i="5" s="1"/>
  <c r="H62" i="5"/>
  <c r="G62" i="5"/>
  <c r="F62" i="5"/>
  <c r="J62" i="5" s="1"/>
  <c r="H61" i="5"/>
  <c r="G61" i="5"/>
  <c r="F61" i="5"/>
  <c r="J61" i="5" s="1"/>
  <c r="H60" i="5"/>
  <c r="G60" i="5"/>
  <c r="F60" i="5"/>
  <c r="H59" i="5"/>
  <c r="G59" i="5"/>
  <c r="H56" i="5"/>
  <c r="G56" i="5"/>
  <c r="F56" i="5"/>
  <c r="J56" i="5" s="1"/>
  <c r="H55" i="5"/>
  <c r="G55" i="5"/>
  <c r="F55" i="5"/>
  <c r="H54" i="5"/>
  <c r="G54" i="5"/>
  <c r="F54" i="5"/>
  <c r="J54" i="5" s="1"/>
  <c r="H53" i="5"/>
  <c r="G53" i="5"/>
  <c r="F53" i="5"/>
  <c r="J53" i="5" s="1"/>
  <c r="H52" i="5"/>
  <c r="G52" i="5"/>
  <c r="F52" i="5"/>
  <c r="H51" i="5"/>
  <c r="G51" i="5"/>
  <c r="F51" i="5"/>
  <c r="J51" i="5" s="1"/>
  <c r="H50" i="5"/>
  <c r="G50" i="5"/>
  <c r="F50" i="5"/>
  <c r="H49" i="5"/>
  <c r="G49" i="5"/>
  <c r="F49" i="5"/>
  <c r="H48" i="5"/>
  <c r="G48" i="5"/>
  <c r="F48" i="5"/>
  <c r="H45" i="5"/>
  <c r="G45" i="5"/>
  <c r="F45" i="5"/>
  <c r="H44" i="5"/>
  <c r="G44" i="5"/>
  <c r="F44" i="5"/>
  <c r="H43" i="5"/>
  <c r="G43" i="5"/>
  <c r="F43" i="5"/>
  <c r="J43" i="5" s="1"/>
  <c r="H42" i="5"/>
  <c r="G42" i="5"/>
  <c r="F42" i="5"/>
  <c r="J42" i="5" s="1"/>
  <c r="H41" i="5"/>
  <c r="G41" i="5"/>
  <c r="F41" i="5"/>
  <c r="J41" i="5" s="1"/>
  <c r="H40" i="5"/>
  <c r="G40" i="5"/>
  <c r="F40" i="5"/>
  <c r="J40" i="5" s="1"/>
  <c r="H39" i="5"/>
  <c r="G39" i="5"/>
  <c r="F39" i="5"/>
  <c r="J39" i="5" s="1"/>
  <c r="H38" i="5"/>
  <c r="G38" i="5"/>
  <c r="H37" i="5"/>
  <c r="G37" i="5"/>
  <c r="J50" i="5" l="1"/>
  <c r="J71" i="5"/>
  <c r="J60" i="5"/>
  <c r="J37" i="5"/>
  <c r="J38" i="5"/>
  <c r="J49" i="5"/>
  <c r="J67" i="5"/>
  <c r="J48" i="5"/>
  <c r="J66" i="5"/>
  <c r="J55" i="5"/>
  <c r="J75" i="5"/>
  <c r="J44" i="5"/>
  <c r="J64" i="5"/>
  <c r="J52" i="5"/>
  <c r="J72" i="5"/>
  <c r="J45" i="5"/>
  <c r="J65" i="5"/>
  <c r="J42" i="3"/>
  <c r="J62" i="3"/>
  <c r="J64" i="3"/>
  <c r="J45" i="3"/>
  <c r="J43" i="3"/>
  <c r="J63" i="3"/>
  <c r="F71" i="4"/>
  <c r="G71" i="4"/>
  <c r="J71" i="4" s="1"/>
  <c r="H71" i="4"/>
  <c r="F72" i="4"/>
  <c r="J72" i="4" s="1"/>
  <c r="G72" i="4"/>
  <c r="H72" i="4"/>
  <c r="F73" i="4"/>
  <c r="J73" i="4" s="1"/>
  <c r="G73" i="4"/>
  <c r="H73" i="4"/>
  <c r="F74" i="4"/>
  <c r="G74" i="4"/>
  <c r="H74" i="4"/>
  <c r="F75" i="4"/>
  <c r="G75" i="4"/>
  <c r="H75" i="4"/>
  <c r="F76" i="4"/>
  <c r="J76" i="4" s="1"/>
  <c r="G76" i="4"/>
  <c r="H76" i="4"/>
  <c r="F77" i="4"/>
  <c r="G77" i="4"/>
  <c r="H77" i="4"/>
  <c r="F78" i="4"/>
  <c r="G78" i="4"/>
  <c r="H78" i="4"/>
  <c r="G70" i="4"/>
  <c r="H70" i="4"/>
  <c r="F70" i="4"/>
  <c r="J78" i="4"/>
  <c r="J77" i="4"/>
  <c r="J75" i="4"/>
  <c r="J74" i="4"/>
  <c r="J70" i="4"/>
  <c r="F60" i="4"/>
  <c r="G60" i="4"/>
  <c r="H60" i="4"/>
  <c r="F61" i="4"/>
  <c r="J61" i="4" s="1"/>
  <c r="G61" i="4"/>
  <c r="H61" i="4"/>
  <c r="F62" i="4"/>
  <c r="J62" i="4" s="1"/>
  <c r="G62" i="4"/>
  <c r="H62" i="4"/>
  <c r="F63" i="4"/>
  <c r="G63" i="4"/>
  <c r="H63" i="4"/>
  <c r="F64" i="4"/>
  <c r="G64" i="4"/>
  <c r="H64" i="4"/>
  <c r="F65" i="4"/>
  <c r="J65" i="4" s="1"/>
  <c r="G65" i="4"/>
  <c r="H65" i="4"/>
  <c r="F66" i="4"/>
  <c r="G66" i="4"/>
  <c r="H66" i="4"/>
  <c r="F67" i="4"/>
  <c r="G67" i="4"/>
  <c r="H67" i="4"/>
  <c r="G59" i="4"/>
  <c r="H59" i="4"/>
  <c r="F59" i="4"/>
  <c r="J67" i="4"/>
  <c r="J66" i="4"/>
  <c r="J64" i="4"/>
  <c r="J63" i="4"/>
  <c r="J60" i="4"/>
  <c r="J59" i="4"/>
  <c r="F49" i="4"/>
  <c r="G49" i="4"/>
  <c r="H49" i="4"/>
  <c r="F50" i="4"/>
  <c r="G50" i="4"/>
  <c r="J50" i="4" s="1"/>
  <c r="H50" i="4"/>
  <c r="F51" i="4"/>
  <c r="J51" i="4" s="1"/>
  <c r="G51" i="4"/>
  <c r="H51" i="4"/>
  <c r="F52" i="4"/>
  <c r="G52" i="4"/>
  <c r="H52" i="4"/>
  <c r="F53" i="4"/>
  <c r="G53" i="4"/>
  <c r="H53" i="4"/>
  <c r="F54" i="4"/>
  <c r="J54" i="4" s="1"/>
  <c r="G54" i="4"/>
  <c r="H54" i="4"/>
  <c r="F55" i="4"/>
  <c r="G55" i="4"/>
  <c r="H55" i="4"/>
  <c r="F56" i="4"/>
  <c r="G56" i="4"/>
  <c r="H56" i="4"/>
  <c r="G48" i="4"/>
  <c r="H48" i="4"/>
  <c r="F48" i="4"/>
  <c r="J56" i="4"/>
  <c r="J55" i="4"/>
  <c r="J53" i="4"/>
  <c r="J52" i="4"/>
  <c r="J49" i="4"/>
  <c r="J48" i="4"/>
  <c r="F38" i="4"/>
  <c r="G38" i="4"/>
  <c r="H38" i="4"/>
  <c r="F39" i="4"/>
  <c r="G39" i="4"/>
  <c r="H39" i="4"/>
  <c r="F40" i="4"/>
  <c r="G40" i="4"/>
  <c r="H40" i="4"/>
  <c r="F41" i="4"/>
  <c r="G41" i="4"/>
  <c r="H41" i="4"/>
  <c r="F42" i="4"/>
  <c r="G42" i="4"/>
  <c r="H42" i="4"/>
  <c r="F43" i="4"/>
  <c r="G43" i="4"/>
  <c r="H43" i="4"/>
  <c r="F44" i="4"/>
  <c r="G44" i="4"/>
  <c r="H44" i="4"/>
  <c r="F45" i="4"/>
  <c r="G45" i="4"/>
  <c r="H45" i="4"/>
  <c r="G37" i="4"/>
  <c r="H37" i="4"/>
  <c r="F37" i="4"/>
  <c r="J37" i="4" s="1"/>
  <c r="J40" i="4"/>
  <c r="J4" i="4"/>
  <c r="J9" i="4"/>
  <c r="F4" i="4"/>
  <c r="G4" i="4"/>
  <c r="H4" i="4"/>
  <c r="F5" i="4"/>
  <c r="J5" i="4" s="1"/>
  <c r="G5" i="4"/>
  <c r="H5" i="4"/>
  <c r="F6" i="4"/>
  <c r="J6" i="4" s="1"/>
  <c r="G6" i="4"/>
  <c r="H6" i="4"/>
  <c r="F7" i="4"/>
  <c r="G7" i="4"/>
  <c r="H7" i="4"/>
  <c r="F8" i="4"/>
  <c r="G8" i="4"/>
  <c r="H8" i="4"/>
  <c r="F9" i="4"/>
  <c r="G9" i="4"/>
  <c r="H9" i="4"/>
  <c r="F10" i="4"/>
  <c r="J10" i="4" s="1"/>
  <c r="G10" i="4"/>
  <c r="H10" i="4"/>
  <c r="F11" i="4"/>
  <c r="G11" i="4"/>
  <c r="H11" i="4"/>
  <c r="G3" i="4"/>
  <c r="H3" i="4"/>
  <c r="F3" i="4"/>
  <c r="J3" i="4" s="1"/>
  <c r="J4" i="3"/>
  <c r="J5" i="3"/>
  <c r="J7" i="3"/>
  <c r="J9" i="3"/>
  <c r="F4" i="3"/>
  <c r="G4" i="3"/>
  <c r="H4" i="3"/>
  <c r="F5" i="3"/>
  <c r="G5" i="3"/>
  <c r="H5" i="3"/>
  <c r="F6" i="3"/>
  <c r="G6" i="3"/>
  <c r="H6" i="3"/>
  <c r="F7" i="3"/>
  <c r="G7" i="3"/>
  <c r="H7" i="3"/>
  <c r="F8" i="3"/>
  <c r="G8" i="3"/>
  <c r="H8" i="3"/>
  <c r="F9" i="3"/>
  <c r="G9" i="3"/>
  <c r="H9" i="3"/>
  <c r="F10" i="3"/>
  <c r="G10" i="3"/>
  <c r="H10" i="3"/>
  <c r="F11" i="3"/>
  <c r="G11" i="3"/>
  <c r="H11" i="3"/>
  <c r="G3" i="3"/>
  <c r="H3" i="3"/>
  <c r="F3" i="3"/>
  <c r="G3" i="5"/>
  <c r="H3" i="5"/>
  <c r="G4" i="5"/>
  <c r="H4" i="5"/>
  <c r="G5" i="5"/>
  <c r="H5" i="5"/>
  <c r="G6" i="5"/>
  <c r="H6" i="5"/>
  <c r="G7" i="5"/>
  <c r="H7" i="5"/>
  <c r="G8" i="5"/>
  <c r="H8" i="5"/>
  <c r="G9" i="5"/>
  <c r="H9" i="5"/>
  <c r="G10" i="5"/>
  <c r="H10" i="5"/>
  <c r="G11" i="5"/>
  <c r="H11" i="5"/>
  <c r="F4" i="5"/>
  <c r="F5" i="5"/>
  <c r="J5" i="5" s="1"/>
  <c r="F6" i="5"/>
  <c r="J6" i="5" s="1"/>
  <c r="F7" i="5"/>
  <c r="J7" i="5" s="1"/>
  <c r="F8" i="5"/>
  <c r="F9" i="5"/>
  <c r="F10" i="5"/>
  <c r="F11" i="5"/>
  <c r="F3" i="5"/>
  <c r="Q14" i="4"/>
  <c r="S22" i="4"/>
  <c r="R22" i="4"/>
  <c r="Q22" i="4"/>
  <c r="S21" i="4"/>
  <c r="R21" i="4"/>
  <c r="Q21" i="4"/>
  <c r="S20" i="4"/>
  <c r="R20" i="4"/>
  <c r="Q20" i="4"/>
  <c r="S19" i="4"/>
  <c r="R19" i="4"/>
  <c r="Q19" i="4"/>
  <c r="T19" i="4" s="1"/>
  <c r="S18" i="4"/>
  <c r="R18" i="4"/>
  <c r="Q18" i="4"/>
  <c r="S17" i="4"/>
  <c r="R17" i="4"/>
  <c r="Q17" i="4"/>
  <c r="T17" i="4" s="1"/>
  <c r="S16" i="4"/>
  <c r="R16" i="4"/>
  <c r="Q16" i="4"/>
  <c r="T16" i="4" s="1"/>
  <c r="S15" i="4"/>
  <c r="R15" i="4"/>
  <c r="Q15" i="4"/>
  <c r="T15" i="4" s="1"/>
  <c r="S14" i="4"/>
  <c r="R14" i="4"/>
  <c r="T14" i="4" s="1"/>
  <c r="R14" i="3"/>
  <c r="S14" i="3"/>
  <c r="R15" i="3"/>
  <c r="S15" i="3"/>
  <c r="R16" i="3"/>
  <c r="S16" i="3"/>
  <c r="R17" i="3"/>
  <c r="S17" i="3"/>
  <c r="R18" i="3"/>
  <c r="S18" i="3"/>
  <c r="R19" i="3"/>
  <c r="S19" i="3"/>
  <c r="R20" i="3"/>
  <c r="T20" i="3" s="1"/>
  <c r="S20" i="3"/>
  <c r="R21" i="3"/>
  <c r="T21" i="3" s="1"/>
  <c r="S21" i="3"/>
  <c r="R22" i="3"/>
  <c r="S22" i="3"/>
  <c r="Q16" i="3"/>
  <c r="Q17" i="3"/>
  <c r="Q18" i="3"/>
  <c r="Q19" i="3"/>
  <c r="Q20" i="3"/>
  <c r="Q21" i="3"/>
  <c r="Q22" i="3"/>
  <c r="T18" i="3"/>
  <c r="T17" i="3"/>
  <c r="T16" i="3"/>
  <c r="T15" i="3"/>
  <c r="R14" i="5"/>
  <c r="S14" i="5"/>
  <c r="R15" i="5"/>
  <c r="S15" i="5"/>
  <c r="R16" i="5"/>
  <c r="T16" i="5" s="1"/>
  <c r="S16" i="5"/>
  <c r="R17" i="5"/>
  <c r="S17" i="5"/>
  <c r="R18" i="5"/>
  <c r="S18" i="5"/>
  <c r="R19" i="5"/>
  <c r="S19" i="5"/>
  <c r="R20" i="5"/>
  <c r="S20" i="5"/>
  <c r="R21" i="5"/>
  <c r="S21" i="5"/>
  <c r="R22" i="5"/>
  <c r="S22" i="5"/>
  <c r="Q15" i="5"/>
  <c r="Q16" i="5"/>
  <c r="Q17" i="5"/>
  <c r="T17" i="5" s="1"/>
  <c r="Q18" i="5"/>
  <c r="Q19" i="5"/>
  <c r="Q20" i="5"/>
  <c r="T20" i="5" s="1"/>
  <c r="Q21" i="5"/>
  <c r="Q22" i="5"/>
  <c r="T22" i="5" s="1"/>
  <c r="Q14" i="5"/>
  <c r="T14" i="5" s="1"/>
  <c r="M14" i="5"/>
  <c r="O14" i="5"/>
  <c r="T15" i="5"/>
  <c r="N14" i="4"/>
  <c r="O22" i="4"/>
  <c r="N22" i="4"/>
  <c r="M22" i="4"/>
  <c r="P22" i="4" s="1"/>
  <c r="O21" i="4"/>
  <c r="N21" i="4"/>
  <c r="M21" i="4"/>
  <c r="P21" i="4" s="1"/>
  <c r="O20" i="4"/>
  <c r="N20" i="4"/>
  <c r="M20" i="4"/>
  <c r="P20" i="4" s="1"/>
  <c r="O19" i="4"/>
  <c r="N19" i="4"/>
  <c r="M19" i="4"/>
  <c r="P19" i="4" s="1"/>
  <c r="O18" i="4"/>
  <c r="N18" i="4"/>
  <c r="M18" i="4"/>
  <c r="O17" i="4"/>
  <c r="N17" i="4"/>
  <c r="M17" i="4"/>
  <c r="O16" i="4"/>
  <c r="N16" i="4"/>
  <c r="M16" i="4"/>
  <c r="O15" i="4"/>
  <c r="N15" i="4"/>
  <c r="M15" i="4"/>
  <c r="O14" i="4"/>
  <c r="M14" i="4"/>
  <c r="P14" i="4" s="1"/>
  <c r="K34" i="4"/>
  <c r="J34" i="4"/>
  <c r="I34" i="4"/>
  <c r="L34" i="4" s="1"/>
  <c r="K33" i="4"/>
  <c r="J33" i="4"/>
  <c r="I33" i="4"/>
  <c r="K32" i="4"/>
  <c r="J32" i="4"/>
  <c r="I32" i="4"/>
  <c r="L32" i="4" s="1"/>
  <c r="K31" i="4"/>
  <c r="J31" i="4"/>
  <c r="I31" i="4"/>
  <c r="K30" i="4"/>
  <c r="J30" i="4"/>
  <c r="I30" i="4"/>
  <c r="L30" i="4" s="1"/>
  <c r="K29" i="4"/>
  <c r="J29" i="4"/>
  <c r="I29" i="4"/>
  <c r="L29" i="4" s="1"/>
  <c r="K28" i="4"/>
  <c r="J28" i="4"/>
  <c r="I28" i="4"/>
  <c r="K27" i="4"/>
  <c r="J27" i="4"/>
  <c r="I27" i="4"/>
  <c r="K26" i="4"/>
  <c r="J26" i="4"/>
  <c r="I26" i="4"/>
  <c r="K22" i="4"/>
  <c r="J22" i="4"/>
  <c r="I22" i="4"/>
  <c r="K21" i="4"/>
  <c r="J21" i="4"/>
  <c r="I21" i="4"/>
  <c r="K20" i="4"/>
  <c r="J20" i="4"/>
  <c r="I20" i="4"/>
  <c r="K19" i="4"/>
  <c r="J19" i="4"/>
  <c r="I19" i="4"/>
  <c r="L19" i="4" s="1"/>
  <c r="K18" i="4"/>
  <c r="J18" i="4"/>
  <c r="I18" i="4"/>
  <c r="L18" i="4" s="1"/>
  <c r="K17" i="4"/>
  <c r="J17" i="4"/>
  <c r="I17" i="4"/>
  <c r="L17" i="4" s="1"/>
  <c r="K16" i="4"/>
  <c r="J16" i="4"/>
  <c r="I16" i="4"/>
  <c r="K15" i="4"/>
  <c r="J15" i="4"/>
  <c r="I15" i="4"/>
  <c r="L15" i="4" s="1"/>
  <c r="K14" i="4"/>
  <c r="J14" i="4"/>
  <c r="I14" i="4"/>
  <c r="I14" i="3"/>
  <c r="K34" i="3"/>
  <c r="J34" i="3"/>
  <c r="I34" i="3"/>
  <c r="L34" i="3" s="1"/>
  <c r="K33" i="3"/>
  <c r="J33" i="3"/>
  <c r="I33" i="3"/>
  <c r="K32" i="3"/>
  <c r="J32" i="3"/>
  <c r="I32" i="3"/>
  <c r="K31" i="3"/>
  <c r="J31" i="3"/>
  <c r="I31" i="3"/>
  <c r="K30" i="3"/>
  <c r="J30" i="3"/>
  <c r="I30" i="3"/>
  <c r="L30" i="3" s="1"/>
  <c r="K29" i="3"/>
  <c r="J29" i="3"/>
  <c r="I29" i="3"/>
  <c r="L29" i="3" s="1"/>
  <c r="K28" i="3"/>
  <c r="J28" i="3"/>
  <c r="I28" i="3"/>
  <c r="K27" i="3"/>
  <c r="J27" i="3"/>
  <c r="I27" i="3"/>
  <c r="L27" i="3" s="1"/>
  <c r="K26" i="3"/>
  <c r="J26" i="3"/>
  <c r="I26" i="3"/>
  <c r="L26" i="3" s="1"/>
  <c r="K22" i="3"/>
  <c r="J22" i="3"/>
  <c r="I22" i="3"/>
  <c r="L22" i="3" s="1"/>
  <c r="K21" i="3"/>
  <c r="J21" i="3"/>
  <c r="I21" i="3"/>
  <c r="K20" i="3"/>
  <c r="J20" i="3"/>
  <c r="I20" i="3"/>
  <c r="L20" i="3" s="1"/>
  <c r="K19" i="3"/>
  <c r="J19" i="3"/>
  <c r="I19" i="3"/>
  <c r="L19" i="3" s="1"/>
  <c r="K18" i="3"/>
  <c r="J18" i="3"/>
  <c r="I18" i="3"/>
  <c r="K17" i="3"/>
  <c r="J17" i="3"/>
  <c r="I17" i="3"/>
  <c r="L17" i="3" s="1"/>
  <c r="K16" i="3"/>
  <c r="J16" i="3"/>
  <c r="I16" i="3"/>
  <c r="K15" i="3"/>
  <c r="J15" i="3"/>
  <c r="I15" i="3"/>
  <c r="L15" i="3" s="1"/>
  <c r="K14" i="3"/>
  <c r="J14" i="3"/>
  <c r="L14" i="3"/>
  <c r="L34" i="5"/>
  <c r="L30" i="5"/>
  <c r="L26" i="5"/>
  <c r="I27" i="5"/>
  <c r="L27" i="5" s="1"/>
  <c r="J27" i="5"/>
  <c r="K27" i="5"/>
  <c r="I28" i="5"/>
  <c r="J28" i="5"/>
  <c r="K28" i="5"/>
  <c r="I29" i="5"/>
  <c r="J29" i="5"/>
  <c r="K29" i="5"/>
  <c r="I30" i="5"/>
  <c r="J30" i="5"/>
  <c r="K30" i="5"/>
  <c r="I31" i="5"/>
  <c r="J31" i="5"/>
  <c r="K31" i="5"/>
  <c r="I32" i="5"/>
  <c r="J32" i="5"/>
  <c r="K32" i="5"/>
  <c r="I33" i="5"/>
  <c r="J33" i="5"/>
  <c r="K33" i="5"/>
  <c r="I34" i="5"/>
  <c r="J34" i="5"/>
  <c r="K34" i="5"/>
  <c r="J26" i="5"/>
  <c r="K26" i="5"/>
  <c r="I26" i="5"/>
  <c r="L17" i="5"/>
  <c r="L18" i="5"/>
  <c r="L21" i="5"/>
  <c r="L14" i="5"/>
  <c r="I15" i="5"/>
  <c r="L15" i="5" s="1"/>
  <c r="J15" i="5"/>
  <c r="K15" i="5"/>
  <c r="I16" i="5"/>
  <c r="J16" i="5"/>
  <c r="L16" i="5" s="1"/>
  <c r="K16" i="5"/>
  <c r="I17" i="5"/>
  <c r="J17" i="5"/>
  <c r="K17" i="5"/>
  <c r="I18" i="5"/>
  <c r="J18" i="5"/>
  <c r="K18" i="5"/>
  <c r="I19" i="5"/>
  <c r="L19" i="5" s="1"/>
  <c r="J19" i="5"/>
  <c r="K19" i="5"/>
  <c r="I20" i="5"/>
  <c r="J20" i="5"/>
  <c r="K20" i="5"/>
  <c r="I21" i="5"/>
  <c r="J21" i="5"/>
  <c r="K21" i="5"/>
  <c r="I22" i="5"/>
  <c r="J22" i="5"/>
  <c r="K22" i="5"/>
  <c r="J14" i="5"/>
  <c r="K14" i="5"/>
  <c r="I14" i="5"/>
  <c r="P14" i="5"/>
  <c r="M14" i="3"/>
  <c r="O22" i="3"/>
  <c r="N22" i="3"/>
  <c r="M22" i="3"/>
  <c r="P22" i="3" s="1"/>
  <c r="O21" i="3"/>
  <c r="N21" i="3"/>
  <c r="M21" i="3"/>
  <c r="P21" i="3" s="1"/>
  <c r="O20" i="3"/>
  <c r="N20" i="3"/>
  <c r="M20" i="3"/>
  <c r="P20" i="3" s="1"/>
  <c r="O19" i="3"/>
  <c r="N19" i="3"/>
  <c r="M19" i="3"/>
  <c r="P19" i="3" s="1"/>
  <c r="O18" i="3"/>
  <c r="N18" i="3"/>
  <c r="M18" i="3"/>
  <c r="P18" i="3" s="1"/>
  <c r="O17" i="3"/>
  <c r="N17" i="3"/>
  <c r="M17" i="3"/>
  <c r="P17" i="3" s="1"/>
  <c r="O16" i="3"/>
  <c r="N16" i="3"/>
  <c r="M16" i="3"/>
  <c r="P16" i="3" s="1"/>
  <c r="O15" i="3"/>
  <c r="N15" i="3"/>
  <c r="M15" i="3"/>
  <c r="P15" i="3" s="1"/>
  <c r="O14" i="3"/>
  <c r="N14" i="3"/>
  <c r="P14" i="3"/>
  <c r="P15" i="5"/>
  <c r="P17" i="5"/>
  <c r="P18" i="5"/>
  <c r="P19" i="5"/>
  <c r="M15" i="5"/>
  <c r="N15" i="5"/>
  <c r="O15" i="5"/>
  <c r="M16" i="5"/>
  <c r="N16" i="5"/>
  <c r="P16" i="5" s="1"/>
  <c r="O16" i="5"/>
  <c r="M17" i="5"/>
  <c r="N17" i="5"/>
  <c r="O17" i="5"/>
  <c r="M18" i="5"/>
  <c r="N18" i="5"/>
  <c r="O18" i="5"/>
  <c r="M19" i="5"/>
  <c r="N19" i="5"/>
  <c r="O19" i="5"/>
  <c r="M20" i="5"/>
  <c r="P20" i="5" s="1"/>
  <c r="N20" i="5"/>
  <c r="O20" i="5"/>
  <c r="M21" i="5"/>
  <c r="N21" i="5"/>
  <c r="P21" i="5" s="1"/>
  <c r="O21" i="5"/>
  <c r="M22" i="5"/>
  <c r="P22" i="5" s="1"/>
  <c r="N22" i="5"/>
  <c r="O22" i="5"/>
  <c r="N14" i="5"/>
  <c r="J3" i="5" l="1"/>
  <c r="J4" i="5"/>
  <c r="L22" i="5"/>
  <c r="J10" i="5"/>
  <c r="L20" i="5"/>
  <c r="L33" i="5"/>
  <c r="L32" i="5"/>
  <c r="L31" i="5"/>
  <c r="L29" i="5"/>
  <c r="L28" i="5"/>
  <c r="T21" i="5"/>
  <c r="J45" i="4"/>
  <c r="J39" i="4"/>
  <c r="J44" i="4"/>
  <c r="J38" i="4"/>
  <c r="J41" i="4"/>
  <c r="J43" i="4"/>
  <c r="J42" i="4"/>
  <c r="L27" i="4"/>
  <c r="P17" i="4"/>
  <c r="T22" i="4"/>
  <c r="L14" i="4"/>
  <c r="L33" i="4"/>
  <c r="L28" i="4"/>
  <c r="P18" i="4"/>
  <c r="L20" i="4"/>
  <c r="T18" i="4"/>
  <c r="L16" i="4"/>
  <c r="L22" i="4"/>
  <c r="P15" i="4"/>
  <c r="T20" i="4"/>
  <c r="L26" i="4"/>
  <c r="P16" i="4"/>
  <c r="T21" i="4"/>
  <c r="T19" i="3"/>
  <c r="T22" i="3"/>
  <c r="T19" i="5"/>
  <c r="T18" i="5"/>
  <c r="L31" i="4"/>
  <c r="L21" i="4"/>
  <c r="L21" i="3"/>
  <c r="L28" i="3"/>
  <c r="L32" i="3"/>
  <c r="L31" i="3"/>
  <c r="L18" i="3"/>
  <c r="L33" i="3"/>
  <c r="L16" i="3"/>
</calcChain>
</file>

<file path=xl/sharedStrings.xml><?xml version="1.0" encoding="utf-8"?>
<sst xmlns="http://schemas.openxmlformats.org/spreadsheetml/2006/main" count="1116" uniqueCount="116">
  <si>
    <t>SW1/2</t>
  </si>
  <si>
    <t>SW2/108</t>
  </si>
  <si>
    <t>SW5/6</t>
  </si>
  <si>
    <t>SW6/109</t>
  </si>
  <si>
    <t>SW13/14</t>
  </si>
  <si>
    <t>SW33/34</t>
  </si>
  <si>
    <t>PCR PRIMERS</t>
  </si>
  <si>
    <t>RT</t>
  </si>
  <si>
    <t>NRT</t>
  </si>
  <si>
    <t>SW124/125</t>
  </si>
  <si>
    <t>SW126/127</t>
  </si>
  <si>
    <t>SW34/35</t>
  </si>
  <si>
    <t>SW47/48</t>
  </si>
  <si>
    <t>SW48/49</t>
  </si>
  <si>
    <t>SW93/94</t>
  </si>
  <si>
    <t>SW75/76</t>
  </si>
  <si>
    <t>SW76/77</t>
  </si>
  <si>
    <t>SW128/129</t>
  </si>
  <si>
    <t>SW79/80</t>
  </si>
  <si>
    <t>SW80/81</t>
  </si>
  <si>
    <t>SW118/119</t>
  </si>
  <si>
    <t>SW85/86</t>
  </si>
  <si>
    <t>SW86/88</t>
  </si>
  <si>
    <t>SW130/131</t>
  </si>
  <si>
    <t>SW96/97</t>
  </si>
  <si>
    <t>SW97.98</t>
  </si>
  <si>
    <t>SW97/98</t>
  </si>
  <si>
    <t>SW100/101</t>
  </si>
  <si>
    <t>SW102/103</t>
  </si>
  <si>
    <t>SW103/69</t>
  </si>
  <si>
    <t>SW89/90</t>
  </si>
  <si>
    <t>SW104/71</t>
  </si>
  <si>
    <t>SW104/79</t>
  </si>
  <si>
    <t>SW91/92</t>
  </si>
  <si>
    <t>SW19/20</t>
  </si>
  <si>
    <t>SW23/24</t>
  </si>
  <si>
    <t>SW83/84</t>
  </si>
  <si>
    <t>SW116/117</t>
  </si>
  <si>
    <t>SW132/133</t>
  </si>
  <si>
    <t>SW134/135</t>
  </si>
  <si>
    <t>Hela 080921</t>
  </si>
  <si>
    <t/>
  </si>
  <si>
    <t>hela 062421</t>
  </si>
  <si>
    <t>HEK 062421</t>
  </si>
  <si>
    <t>Y = 0.4362*X + 68990</t>
  </si>
  <si>
    <t>UHRR 081921</t>
  </si>
  <si>
    <t>HEK 081921</t>
  </si>
  <si>
    <t>lit values for controls</t>
  </si>
  <si>
    <t>FLEXI</t>
  </si>
  <si>
    <t>junction</t>
  </si>
  <si>
    <t>circle</t>
  </si>
  <si>
    <t>control</t>
  </si>
  <si>
    <t>SNORD44</t>
  </si>
  <si>
    <t>U14</t>
  </si>
  <si>
    <t>U6</t>
  </si>
  <si>
    <t xml:space="preserve">U1 </t>
  </si>
  <si>
    <t>U11</t>
  </si>
  <si>
    <t>U12</t>
  </si>
  <si>
    <t>1I_H3F3B</t>
  </si>
  <si>
    <t>3I_RAN</t>
  </si>
  <si>
    <t>71_EIF4A1</t>
  </si>
  <si>
    <t>4I_SEMA4C</t>
  </si>
  <si>
    <t>4I_JUP</t>
  </si>
  <si>
    <t>1I_FTH1</t>
  </si>
  <si>
    <t>11I_THBS1</t>
  </si>
  <si>
    <t>1I_RPS2</t>
  </si>
  <si>
    <t>16I_POLG</t>
  </si>
  <si>
    <t>2I_ACTB</t>
  </si>
  <si>
    <t>hela 062421 reanalysis</t>
  </si>
  <si>
    <t>hek 062421 reanalysis</t>
  </si>
  <si>
    <t>100 ng input</t>
  </si>
  <si>
    <t>25 ng input (from XRN1 expt)</t>
  </si>
  <si>
    <t>500 ng input</t>
  </si>
  <si>
    <t>7I_EIF4A1</t>
  </si>
  <si>
    <t>U1</t>
  </si>
  <si>
    <t>INTRON</t>
  </si>
  <si>
    <t>JUNCTION</t>
  </si>
  <si>
    <t>CIRCLE</t>
  </si>
  <si>
    <t>DPCR NUMBERS</t>
  </si>
  <si>
    <t>FROM LINEAR REGRESSION</t>
  </si>
  <si>
    <t>NET FLEXI</t>
  </si>
  <si>
    <t>compared to U12 %</t>
  </si>
  <si>
    <t>compared to U12 copy #</t>
  </si>
  <si>
    <t>net flexi</t>
  </si>
  <si>
    <t>compared to U14 %</t>
  </si>
  <si>
    <t>compared to U14 copy #</t>
  </si>
  <si>
    <t>UHRR</t>
  </si>
  <si>
    <t>Copies/cell</t>
  </si>
  <si>
    <t>n.d.</t>
  </si>
  <si>
    <t>compared to U11 copy #</t>
  </si>
  <si>
    <t>SNORD14B</t>
  </si>
  <si>
    <t>compared to U44 copy #</t>
  </si>
  <si>
    <t>a</t>
  </si>
  <si>
    <t>b</t>
  </si>
  <si>
    <t>FROM LINEAR REGRESSION(4 standards)</t>
  </si>
  <si>
    <t>from 4 standard</t>
  </si>
  <si>
    <t>copies/cell</t>
  </si>
  <si>
    <t>RPM</t>
  </si>
  <si>
    <t>sncRNA control</t>
  </si>
  <si>
    <t>Original</t>
  </si>
  <si>
    <t>Bias corrected</t>
  </si>
  <si>
    <t>HEK 293T</t>
  </si>
  <si>
    <t>Hela S3</t>
  </si>
  <si>
    <t>K-562</t>
  </si>
  <si>
    <t>FLEXIs</t>
  </si>
  <si>
    <t>TGIRT-seq</t>
  </si>
  <si>
    <t>dPCR (U11)</t>
  </si>
  <si>
    <t>dPCR (U12)</t>
  </si>
  <si>
    <t>dPCR (SNORD14B)</t>
  </si>
  <si>
    <t>dPCR (SNORD44)</t>
  </si>
  <si>
    <t>−</t>
  </si>
  <si>
    <t>15I_ILF3</t>
  </si>
  <si>
    <t>dPCR(SNORD14B)</t>
  </si>
  <si>
    <t>dPCR(SNORD44)</t>
  </si>
  <si>
    <t>Intron minus junction</t>
  </si>
  <si>
    <t>Intron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</si>
</sst>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"/>
  </numFmts>
  <fonts count="2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rgb="FFFF0000"/>
      <name val="Calibri (Body)"/>
    </font>
    <font>
      <sz val="11"/>
      <color rgb="FFFF0000"/>
      <name val="Calibri (Body)"/>
    </font>
    <font>
      <sz val="12"/>
      <name val="Arial"/>
      <family val="2"/>
    </font>
    <font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FF0000"/>
      <name val="Arial"/>
      <family val="2"/>
    </font>
    <font>
      <sz val="11"/>
      <color theme="1"/>
      <name val="Calibri"/>
      <family val="2"/>
    </font>
    <font>
      <sz val="12"/>
      <color theme="1"/>
      <name val="Calibri (Body)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color theme="1"/>
      <name val="Avenir Next Regular"/>
    </font>
    <font>
      <sz val="12"/>
      <color rgb="FF000000"/>
      <name val="Avenir Next Regular"/>
    </font>
    <font>
      <sz val="12"/>
      <color rgb="FFFF0000"/>
      <name val="Avenir Next Regular"/>
    </font>
    <font>
      <b/>
      <sz val="12"/>
      <color rgb="FF000000"/>
      <name val="Avenir Next Regula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49" fontId="0" fillId="0" borderId="0" xfId="0" applyNumberFormat="1"/>
    <xf numFmtId="4" fontId="1" fillId="0" borderId="1" xfId="0" applyNumberFormat="1" applyFont="1" applyBorder="1"/>
    <xf numFmtId="4" fontId="2" fillId="0" borderId="1" xfId="0" applyNumberFormat="1" applyFont="1" applyBorder="1"/>
    <xf numFmtId="4" fontId="3" fillId="0" borderId="1" xfId="0" applyNumberFormat="1" applyFont="1" applyBorder="1"/>
    <xf numFmtId="0" fontId="4" fillId="0" borderId="0" xfId="0" applyFont="1"/>
    <xf numFmtId="4" fontId="5" fillId="0" borderId="1" xfId="0" applyNumberFormat="1" applyFont="1" applyBorder="1"/>
    <xf numFmtId="0" fontId="6" fillId="0" borderId="0" xfId="0" applyFont="1"/>
    <xf numFmtId="4" fontId="8" fillId="0" borderId="1" xfId="0" applyNumberFormat="1" applyFont="1" applyBorder="1"/>
    <xf numFmtId="0" fontId="7" fillId="0" borderId="0" xfId="0" applyFont="1"/>
    <xf numFmtId="0" fontId="0" fillId="0" borderId="0" xfId="0" applyFill="1"/>
    <xf numFmtId="4" fontId="9" fillId="0" borderId="1" xfId="0" applyNumberFormat="1" applyFont="1" applyBorder="1"/>
    <xf numFmtId="4" fontId="9" fillId="0" borderId="1" xfId="0" applyNumberFormat="1" applyFont="1" applyFill="1" applyBorder="1"/>
    <xf numFmtId="0" fontId="10" fillId="0" borderId="0" xfId="0" applyFont="1"/>
    <xf numFmtId="4" fontId="3" fillId="0" borderId="0" xfId="0" applyNumberFormat="1" applyFont="1" applyBorder="1"/>
    <xf numFmtId="4" fontId="1" fillId="0" borderId="0" xfId="0" applyNumberFormat="1" applyFont="1" applyBorder="1"/>
    <xf numFmtId="4" fontId="1" fillId="2" borderId="1" xfId="0" applyNumberFormat="1" applyFont="1" applyFill="1" applyBorder="1"/>
    <xf numFmtId="4" fontId="11" fillId="0" borderId="1" xfId="0" applyNumberFormat="1" applyFont="1" applyBorder="1"/>
    <xf numFmtId="0" fontId="0" fillId="0" borderId="0" xfId="0" applyFont="1"/>
    <xf numFmtId="0" fontId="12" fillId="0" borderId="0" xfId="0" applyFont="1"/>
    <xf numFmtId="4" fontId="0" fillId="0" borderId="0" xfId="0" applyNumberFormat="1" applyFill="1"/>
    <xf numFmtId="0" fontId="0" fillId="0" borderId="0" xfId="0" applyAlignment="1"/>
    <xf numFmtId="0" fontId="0" fillId="0" borderId="0" xfId="0" applyBorder="1"/>
    <xf numFmtId="1" fontId="14" fillId="0" borderId="0" xfId="0" applyNumberFormat="1" applyFont="1"/>
    <xf numFmtId="0" fontId="13" fillId="0" borderId="0" xfId="0" applyFont="1"/>
    <xf numFmtId="1" fontId="0" fillId="0" borderId="0" xfId="0" applyNumberFormat="1"/>
    <xf numFmtId="1" fontId="6" fillId="0" borderId="0" xfId="0" applyNumberFormat="1" applyFont="1"/>
    <xf numFmtId="0" fontId="0" fillId="0" borderId="0" xfId="0" applyFont="1" applyFill="1"/>
    <xf numFmtId="0" fontId="16" fillId="0" borderId="0" xfId="0" applyFont="1"/>
    <xf numFmtId="11" fontId="16" fillId="0" borderId="0" xfId="0" applyNumberFormat="1" applyFont="1"/>
    <xf numFmtId="4" fontId="16" fillId="0" borderId="0" xfId="0" applyNumberFormat="1" applyFont="1" applyFill="1" applyAlignment="1">
      <alignment horizontal="center"/>
    </xf>
    <xf numFmtId="4" fontId="0" fillId="0" borderId="0" xfId="0" applyNumberFormat="1"/>
    <xf numFmtId="4" fontId="0" fillId="0" borderId="0" xfId="0" applyNumberFormat="1" applyFill="1" applyBorder="1"/>
    <xf numFmtId="3" fontId="16" fillId="0" borderId="0" xfId="0" applyNumberFormat="1" applyFont="1" applyFill="1" applyAlignment="1">
      <alignment horizontal="center"/>
    </xf>
    <xf numFmtId="3" fontId="6" fillId="0" borderId="0" xfId="0" applyNumberFormat="1" applyFont="1" applyFill="1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/>
    </xf>
    <xf numFmtId="165" fontId="17" fillId="0" borderId="0" xfId="0" applyNumberFormat="1" applyFont="1"/>
    <xf numFmtId="3" fontId="17" fillId="0" borderId="0" xfId="0" applyNumberFormat="1" applyFont="1"/>
    <xf numFmtId="0" fontId="17" fillId="0" borderId="0" xfId="0" applyFont="1" applyAlignment="1"/>
    <xf numFmtId="0" fontId="20" fillId="0" borderId="0" xfId="0" applyFont="1"/>
    <xf numFmtId="0" fontId="18" fillId="0" borderId="0" xfId="0" applyFont="1"/>
    <xf numFmtId="0" fontId="17" fillId="0" borderId="0" xfId="0" applyFont="1" applyBorder="1" applyAlignment="1">
      <alignment horizontal="center"/>
    </xf>
    <xf numFmtId="4" fontId="17" fillId="0" borderId="0" xfId="0" applyNumberFormat="1" applyFont="1" applyFill="1" applyBorder="1"/>
    <xf numFmtId="2" fontId="18" fillId="0" borderId="0" xfId="0" applyNumberFormat="1" applyFont="1" applyBorder="1" applyAlignment="1">
      <alignment horizontal="right"/>
    </xf>
    <xf numFmtId="3" fontId="17" fillId="0" borderId="0" xfId="0" applyNumberFormat="1" applyFont="1" applyBorder="1" applyAlignment="1">
      <alignment horizontal="right"/>
    </xf>
    <xf numFmtId="3" fontId="18" fillId="0" borderId="0" xfId="0" applyNumberFormat="1" applyFont="1" applyBorder="1" applyAlignment="1">
      <alignment horizontal="right"/>
    </xf>
    <xf numFmtId="4" fontId="19" fillId="0" borderId="0" xfId="0" applyNumberFormat="1" applyFont="1" applyFill="1" applyBorder="1"/>
    <xf numFmtId="0" fontId="17" fillId="0" borderId="0" xfId="0" applyFont="1" applyBorder="1"/>
    <xf numFmtId="164" fontId="18" fillId="0" borderId="0" xfId="0" applyNumberFormat="1" applyFont="1" applyBorder="1" applyAlignment="1">
      <alignment horizontal="right"/>
    </xf>
    <xf numFmtId="2" fontId="18" fillId="0" borderId="0" xfId="0" quotePrefix="1" applyNumberFormat="1" applyFont="1" applyBorder="1" applyAlignment="1">
      <alignment horizontal="right"/>
    </xf>
    <xf numFmtId="3" fontId="17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0" borderId="0" xfId="0" applyFont="1" applyAlignment="1">
      <alignment horizontal="center"/>
    </xf>
    <xf numFmtId="4" fontId="17" fillId="0" borderId="0" xfId="0" applyNumberFormat="1" applyFont="1" applyFill="1" applyBorder="1" applyAlignment="1">
      <alignment horizontal="center"/>
    </xf>
    <xf numFmtId="0" fontId="17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273B6-3253-ED40-AE54-2E32D5F3CB7F}">
  <dimension ref="A1:R82"/>
  <sheetViews>
    <sheetView workbookViewId="0">
      <selection activeCell="F49" sqref="F49"/>
    </sheetView>
  </sheetViews>
  <sheetFormatPr baseColWidth="10" defaultRowHeight="16"/>
  <cols>
    <col min="4" max="4" width="10.83203125" style="1"/>
    <col min="6" max="6" width="10.83203125" customWidth="1"/>
    <col min="7" max="8" width="12.6640625" customWidth="1"/>
  </cols>
  <sheetData>
    <row r="1" spans="2:13">
      <c r="F1" t="s">
        <v>71</v>
      </c>
      <c r="G1" t="s">
        <v>72</v>
      </c>
      <c r="H1" t="s">
        <v>72</v>
      </c>
      <c r="I1" s="56" t="s">
        <v>70</v>
      </c>
      <c r="J1" s="56"/>
      <c r="L1" s="56" t="s">
        <v>72</v>
      </c>
      <c r="M1" s="56"/>
    </row>
    <row r="2" spans="2:13">
      <c r="D2" s="1" t="s">
        <v>6</v>
      </c>
      <c r="F2" t="s">
        <v>40</v>
      </c>
      <c r="G2" t="s">
        <v>42</v>
      </c>
      <c r="H2" t="s">
        <v>43</v>
      </c>
      <c r="I2" t="s">
        <v>45</v>
      </c>
      <c r="J2" t="s">
        <v>46</v>
      </c>
      <c r="L2" t="s">
        <v>68</v>
      </c>
      <c r="M2" t="s">
        <v>69</v>
      </c>
    </row>
    <row r="3" spans="2:13">
      <c r="B3" t="s">
        <v>58</v>
      </c>
      <c r="C3" t="s">
        <v>48</v>
      </c>
      <c r="D3" t="s">
        <v>0</v>
      </c>
      <c r="E3" t="s">
        <v>7</v>
      </c>
      <c r="F3" s="2">
        <v>663.2215576171875</v>
      </c>
      <c r="G3" s="4">
        <v>21211.55859375</v>
      </c>
      <c r="H3" s="4">
        <v>12944.646484375</v>
      </c>
      <c r="I3" s="4">
        <v>7716.38134765625</v>
      </c>
      <c r="J3" s="4">
        <v>3919.4365234375</v>
      </c>
      <c r="K3" s="4"/>
      <c r="L3" s="6">
        <v>213534.296875</v>
      </c>
      <c r="M3" s="6">
        <v>17675.05859375</v>
      </c>
    </row>
    <row r="4" spans="2:13">
      <c r="D4" t="s">
        <v>0</v>
      </c>
      <c r="E4" t="s">
        <v>8</v>
      </c>
      <c r="F4" s="2">
        <v>1.4937887191772461</v>
      </c>
      <c r="G4" s="4">
        <v>1.6277134418487549</v>
      </c>
      <c r="H4" s="4">
        <v>4.0406556129455566</v>
      </c>
      <c r="I4" s="4">
        <v>5.4059534072875977</v>
      </c>
      <c r="J4" s="4">
        <v>0</v>
      </c>
      <c r="K4" s="4"/>
      <c r="L4" s="6" t="s">
        <v>41</v>
      </c>
      <c r="M4" s="6">
        <v>29.647602081298828</v>
      </c>
    </row>
    <row r="5" spans="2:13">
      <c r="C5" t="s">
        <v>49</v>
      </c>
      <c r="D5" t="s">
        <v>1</v>
      </c>
      <c r="E5" t="s">
        <v>7</v>
      </c>
      <c r="F5" s="2">
        <v>1825.869384765625</v>
      </c>
      <c r="G5" s="4">
        <v>14979.7265625</v>
      </c>
      <c r="H5" s="4">
        <v>10545.349609375</v>
      </c>
      <c r="I5" s="4">
        <v>4834.44921875</v>
      </c>
      <c r="J5" s="4">
        <v>2719.43994140625</v>
      </c>
      <c r="K5" s="4"/>
      <c r="L5" s="6">
        <v>11211.96484375</v>
      </c>
      <c r="M5" s="6">
        <v>7599.14111328125</v>
      </c>
    </row>
    <row r="6" spans="2:13">
      <c r="D6" t="s">
        <v>1</v>
      </c>
      <c r="E6" t="s">
        <v>8</v>
      </c>
      <c r="F6" s="2">
        <v>4.1821393966674805</v>
      </c>
      <c r="G6" s="4">
        <v>1.5412447452545166</v>
      </c>
      <c r="H6" s="4">
        <v>157.41802978515625</v>
      </c>
      <c r="I6" s="4">
        <v>8.6659183502197266</v>
      </c>
      <c r="J6" s="4">
        <v>3.0619313716888428</v>
      </c>
      <c r="K6" s="4"/>
      <c r="L6" s="6" t="s">
        <v>41</v>
      </c>
      <c r="M6" s="6" t="s">
        <v>41</v>
      </c>
    </row>
    <row r="7" spans="2:13">
      <c r="C7" t="s">
        <v>50</v>
      </c>
      <c r="D7" s="1" t="s">
        <v>9</v>
      </c>
      <c r="E7" t="s">
        <v>7</v>
      </c>
      <c r="F7" s="2">
        <v>215.43855285644531</v>
      </c>
      <c r="I7" s="4">
        <v>707.37237548828125</v>
      </c>
      <c r="J7" s="4" t="s">
        <v>41</v>
      </c>
      <c r="K7" s="14"/>
      <c r="L7" s="5"/>
      <c r="M7" s="5"/>
    </row>
    <row r="8" spans="2:13">
      <c r="D8" s="1" t="s">
        <v>9</v>
      </c>
      <c r="E8" t="s">
        <v>8</v>
      </c>
      <c r="F8" s="2">
        <v>6.5913333892822266</v>
      </c>
      <c r="I8" s="4">
        <v>5.5962448120117188</v>
      </c>
      <c r="J8" s="4" t="s">
        <v>41</v>
      </c>
      <c r="K8" s="14"/>
      <c r="L8" s="5"/>
      <c r="M8" s="5"/>
    </row>
    <row r="9" spans="2:13">
      <c r="B9" t="s">
        <v>59</v>
      </c>
      <c r="C9" t="s">
        <v>48</v>
      </c>
      <c r="D9" s="1" t="s">
        <v>2</v>
      </c>
      <c r="E9" t="s">
        <v>7</v>
      </c>
      <c r="F9" s="4">
        <v>981.4378662109375</v>
      </c>
      <c r="G9" s="4">
        <v>10506.892578125</v>
      </c>
      <c r="H9" s="4">
        <v>9052.458984375</v>
      </c>
      <c r="I9" s="4">
        <v>5188.5595703125</v>
      </c>
      <c r="J9" s="4">
        <v>5815.0859375</v>
      </c>
      <c r="K9" s="4"/>
      <c r="L9" s="6">
        <v>10564.298828125</v>
      </c>
      <c r="M9" s="6">
        <v>9059.1767578125</v>
      </c>
    </row>
    <row r="10" spans="2:13">
      <c r="D10" s="1" t="s">
        <v>2</v>
      </c>
      <c r="E10" t="s">
        <v>8</v>
      </c>
      <c r="F10" s="4">
        <v>51.699298858642578</v>
      </c>
      <c r="G10" s="4">
        <v>0</v>
      </c>
      <c r="H10" s="4">
        <v>43.099815368652344</v>
      </c>
      <c r="I10" s="4">
        <v>62.750053405761719</v>
      </c>
      <c r="J10" s="4">
        <v>30.755577087402344</v>
      </c>
      <c r="K10" s="4"/>
      <c r="L10" s="6">
        <v>0</v>
      </c>
      <c r="M10" s="6">
        <v>50.804523468017578</v>
      </c>
    </row>
    <row r="11" spans="2:13">
      <c r="C11" t="s">
        <v>49</v>
      </c>
      <c r="D11" s="1" t="s">
        <v>3</v>
      </c>
      <c r="E11" t="s">
        <v>7</v>
      </c>
      <c r="F11" s="4">
        <v>772.4771728515625</v>
      </c>
      <c r="G11" s="4">
        <v>8747.955078125</v>
      </c>
      <c r="H11" s="4">
        <v>6767.6064453125</v>
      </c>
      <c r="I11" s="4">
        <v>4827.6484375</v>
      </c>
      <c r="J11" s="4">
        <v>4392.892578125</v>
      </c>
      <c r="K11" s="4"/>
      <c r="L11" s="6">
        <v>8946.611328125</v>
      </c>
      <c r="M11" s="6">
        <v>7047.865234375</v>
      </c>
    </row>
    <row r="12" spans="2:13">
      <c r="D12" s="1" t="s">
        <v>3</v>
      </c>
      <c r="E12" t="s">
        <v>8</v>
      </c>
      <c r="F12" s="4">
        <v>0</v>
      </c>
      <c r="G12" s="4">
        <v>4.3276462554931641</v>
      </c>
      <c r="H12" s="4">
        <v>9.6868715286254883</v>
      </c>
      <c r="I12" s="4">
        <v>86.824493408203125</v>
      </c>
      <c r="J12" s="4" t="s">
        <v>41</v>
      </c>
      <c r="K12" s="14"/>
      <c r="L12" s="5"/>
      <c r="M12" s="6">
        <v>42.005275726318359</v>
      </c>
    </row>
    <row r="13" spans="2:13">
      <c r="C13" t="s">
        <v>50</v>
      </c>
      <c r="D13" s="1" t="s">
        <v>10</v>
      </c>
      <c r="E13" t="s">
        <v>7</v>
      </c>
      <c r="F13" s="4">
        <v>1.4954025745391846</v>
      </c>
      <c r="I13" s="4">
        <v>69.2193603515625</v>
      </c>
      <c r="J13" s="4">
        <v>200.5032958984375</v>
      </c>
      <c r="K13" s="14"/>
      <c r="L13" s="5"/>
      <c r="M13" s="5"/>
    </row>
    <row r="14" spans="2:13">
      <c r="D14" s="1" t="s">
        <v>10</v>
      </c>
      <c r="E14" t="s">
        <v>8</v>
      </c>
      <c r="F14" s="4">
        <v>1.3793363571166992</v>
      </c>
      <c r="I14" s="4">
        <v>0</v>
      </c>
      <c r="J14" s="4" t="s">
        <v>41</v>
      </c>
      <c r="K14" s="14"/>
      <c r="L14" s="5"/>
      <c r="M14" s="5"/>
    </row>
    <row r="15" spans="2:13">
      <c r="B15" t="s">
        <v>60</v>
      </c>
      <c r="C15" t="s">
        <v>48</v>
      </c>
      <c r="D15" s="1" t="s">
        <v>4</v>
      </c>
      <c r="E15" t="s">
        <v>7</v>
      </c>
      <c r="F15" s="4">
        <v>385.4954833984375</v>
      </c>
      <c r="G15" s="4">
        <v>35504.66796875</v>
      </c>
      <c r="H15" s="4">
        <v>23376.83203125</v>
      </c>
      <c r="I15" s="4">
        <v>1531.4659423828125</v>
      </c>
      <c r="J15" s="4">
        <v>5289.1884765625</v>
      </c>
      <c r="K15" s="4"/>
      <c r="L15" s="6">
        <v>35458.015625</v>
      </c>
      <c r="M15" s="6">
        <v>23790.75</v>
      </c>
    </row>
    <row r="16" spans="2:13">
      <c r="D16" s="1" t="s">
        <v>4</v>
      </c>
      <c r="E16" t="s">
        <v>8</v>
      </c>
      <c r="F16" s="4">
        <v>0</v>
      </c>
      <c r="G16" s="4">
        <v>4.9834613800048828</v>
      </c>
      <c r="H16" s="4">
        <v>32.440128326416016</v>
      </c>
      <c r="I16" s="4">
        <v>29.61164665222168</v>
      </c>
      <c r="J16" s="4">
        <v>15.635891914367676</v>
      </c>
      <c r="K16" s="4"/>
      <c r="L16" s="6" t="s">
        <v>41</v>
      </c>
      <c r="M16" s="6">
        <v>64.925048828125</v>
      </c>
    </row>
    <row r="17" spans="2:13">
      <c r="C17" t="s">
        <v>49</v>
      </c>
      <c r="D17" s="1" t="s">
        <v>5</v>
      </c>
      <c r="E17" t="s">
        <v>7</v>
      </c>
      <c r="F17" s="4">
        <v>270.96075439453125</v>
      </c>
      <c r="G17" s="4">
        <v>18204.65625</v>
      </c>
      <c r="H17" s="4">
        <v>10304.5263671875</v>
      </c>
      <c r="I17" s="4">
        <v>1158.7557373046875</v>
      </c>
      <c r="J17" s="4">
        <v>4289.9189453125</v>
      </c>
      <c r="K17" s="4"/>
      <c r="L17" s="6">
        <v>17072.9375</v>
      </c>
      <c r="M17" s="6">
        <v>8238.7392578125</v>
      </c>
    </row>
    <row r="18" spans="2:13">
      <c r="D18" s="1" t="s">
        <v>5</v>
      </c>
      <c r="E18" t="s">
        <v>8</v>
      </c>
      <c r="F18" s="4">
        <v>2.2090234756469727</v>
      </c>
      <c r="G18" s="4">
        <v>1.4498820304870605</v>
      </c>
      <c r="H18" s="4">
        <v>17.291213989257812</v>
      </c>
      <c r="I18" s="4">
        <v>0</v>
      </c>
      <c r="J18" s="4">
        <v>95.444915771484375</v>
      </c>
      <c r="K18" s="4"/>
      <c r="L18" s="6">
        <v>11.601558685302734</v>
      </c>
      <c r="M18" s="6">
        <v>9.4299964904785156</v>
      </c>
    </row>
    <row r="19" spans="2:13">
      <c r="C19" t="s">
        <v>50</v>
      </c>
      <c r="D19" s="1" t="s">
        <v>11</v>
      </c>
      <c r="E19" t="s">
        <v>7</v>
      </c>
      <c r="F19" s="4">
        <v>9.5947036743164062</v>
      </c>
      <c r="I19" s="4">
        <v>67.188995361328125</v>
      </c>
      <c r="J19" s="4">
        <v>69.621612548828125</v>
      </c>
      <c r="K19" s="14"/>
      <c r="M19" s="5"/>
    </row>
    <row r="20" spans="2:13">
      <c r="D20" s="1" t="s">
        <v>11</v>
      </c>
      <c r="E20" t="s">
        <v>8</v>
      </c>
      <c r="F20" s="4" t="s">
        <v>41</v>
      </c>
      <c r="I20" s="4">
        <v>4.394324779510498</v>
      </c>
      <c r="J20" s="4">
        <v>36.302425384521484</v>
      </c>
      <c r="K20" s="14"/>
      <c r="M20" s="5"/>
    </row>
    <row r="21" spans="2:13">
      <c r="B21" t="s">
        <v>61</v>
      </c>
      <c r="C21" t="s">
        <v>48</v>
      </c>
      <c r="D21" s="1" t="s">
        <v>12</v>
      </c>
      <c r="E21" t="s">
        <v>7</v>
      </c>
      <c r="F21" s="2">
        <v>36597.17578125</v>
      </c>
      <c r="G21" s="4">
        <v>55692.23046875</v>
      </c>
      <c r="H21" s="4">
        <v>69318.6796875</v>
      </c>
      <c r="I21" s="2">
        <v>72781.8984375</v>
      </c>
      <c r="J21" s="4">
        <v>61570.3203125</v>
      </c>
      <c r="K21" s="4"/>
      <c r="L21" s="11">
        <v>59717.65625</v>
      </c>
      <c r="M21" s="6">
        <v>61202.0625</v>
      </c>
    </row>
    <row r="22" spans="2:13">
      <c r="D22" s="1" t="s">
        <v>12</v>
      </c>
      <c r="E22" t="s">
        <v>8</v>
      </c>
      <c r="F22" s="2">
        <v>17.375566482543945</v>
      </c>
      <c r="G22" s="4">
        <v>0</v>
      </c>
      <c r="H22" s="4">
        <v>14.988478660583496</v>
      </c>
      <c r="I22" s="2">
        <v>9.9667720794677734</v>
      </c>
      <c r="J22" s="4">
        <v>13.900110244750977</v>
      </c>
      <c r="K22" s="4"/>
      <c r="L22" s="11">
        <v>6.4495067596435547</v>
      </c>
      <c r="M22" s="6">
        <v>8.3257532119750977</v>
      </c>
    </row>
    <row r="23" spans="2:13">
      <c r="C23" t="s">
        <v>49</v>
      </c>
      <c r="D23" s="1" t="s">
        <v>13</v>
      </c>
      <c r="E23" t="s">
        <v>7</v>
      </c>
      <c r="F23" s="2">
        <v>49613.62890625</v>
      </c>
      <c r="G23" s="4">
        <v>53108.59765625</v>
      </c>
      <c r="H23" s="4">
        <v>24998.09375</v>
      </c>
      <c r="I23" s="2">
        <v>69202.0703125</v>
      </c>
      <c r="J23" s="4">
        <v>58194.80859375</v>
      </c>
      <c r="K23" s="4"/>
      <c r="L23" s="11">
        <v>59682.80859375</v>
      </c>
      <c r="M23" s="6">
        <v>33960.46875</v>
      </c>
    </row>
    <row r="24" spans="2:13">
      <c r="D24" s="1" t="s">
        <v>13</v>
      </c>
      <c r="E24" t="s">
        <v>8</v>
      </c>
      <c r="F24" s="2">
        <v>4.2211532592773438</v>
      </c>
      <c r="G24" s="4">
        <v>0</v>
      </c>
      <c r="H24" s="4">
        <v>3.3000576496124268</v>
      </c>
      <c r="I24" s="2">
        <v>82.067222595214844</v>
      </c>
      <c r="J24" s="4">
        <v>279.39944458007812</v>
      </c>
      <c r="K24" s="4"/>
      <c r="L24" s="12"/>
      <c r="M24" s="6">
        <v>13.203009605407715</v>
      </c>
    </row>
    <row r="25" spans="2:13">
      <c r="C25" t="s">
        <v>50</v>
      </c>
      <c r="D25" s="1" t="s">
        <v>14</v>
      </c>
      <c r="E25" t="s">
        <v>7</v>
      </c>
      <c r="F25" s="2">
        <v>51573.6953125</v>
      </c>
      <c r="I25" s="16">
        <v>82528</v>
      </c>
      <c r="J25" s="4" t="s">
        <v>41</v>
      </c>
      <c r="K25" s="14"/>
      <c r="M25" s="5"/>
    </row>
    <row r="26" spans="2:13">
      <c r="D26" s="1" t="s">
        <v>14</v>
      </c>
      <c r="E26" t="s">
        <v>8</v>
      </c>
      <c r="F26" s="2">
        <v>142.27717590332031</v>
      </c>
      <c r="I26" s="2">
        <v>80.223091125488281</v>
      </c>
      <c r="J26" s="4" t="s">
        <v>41</v>
      </c>
      <c r="K26" s="14"/>
      <c r="M26" s="5"/>
    </row>
    <row r="27" spans="2:13">
      <c r="B27" t="s">
        <v>62</v>
      </c>
      <c r="C27" t="s">
        <v>48</v>
      </c>
      <c r="D27" s="1" t="s">
        <v>15</v>
      </c>
      <c r="E27" t="s">
        <v>7</v>
      </c>
      <c r="F27" s="4">
        <v>54604.44921875</v>
      </c>
      <c r="G27" s="6">
        <v>20000000</v>
      </c>
      <c r="H27" s="6">
        <v>188673.53125</v>
      </c>
      <c r="I27" s="2">
        <v>60400.71875</v>
      </c>
      <c r="J27" s="4">
        <v>57073.875</v>
      </c>
      <c r="K27" s="4"/>
      <c r="L27" s="4">
        <v>227909.1875</v>
      </c>
      <c r="M27" s="6">
        <v>141264.0625</v>
      </c>
    </row>
    <row r="28" spans="2:13">
      <c r="D28" s="1" t="s">
        <v>15</v>
      </c>
      <c r="E28" t="s">
        <v>8</v>
      </c>
      <c r="F28" s="4" t="s">
        <v>41</v>
      </c>
      <c r="G28" s="6">
        <v>1.3106482028961182</v>
      </c>
      <c r="H28" s="6">
        <v>17.965953826904297</v>
      </c>
      <c r="I28" s="2">
        <v>6.0127549171447754</v>
      </c>
      <c r="J28" s="4">
        <v>45.972923278808594</v>
      </c>
      <c r="K28" s="4"/>
      <c r="L28" s="4" t="s">
        <v>41</v>
      </c>
      <c r="M28" s="6" t="s">
        <v>41</v>
      </c>
    </row>
    <row r="29" spans="2:13">
      <c r="C29" t="s">
        <v>49</v>
      </c>
      <c r="D29" s="1" t="s">
        <v>16</v>
      </c>
      <c r="E29" t="s">
        <v>7</v>
      </c>
      <c r="F29" s="4">
        <v>40731.58984375</v>
      </c>
      <c r="G29" s="6">
        <v>155580.765625</v>
      </c>
      <c r="H29" s="6">
        <v>98151.828125</v>
      </c>
      <c r="I29" s="16">
        <v>62878.2265625</v>
      </c>
      <c r="J29" s="4">
        <v>53056.890625</v>
      </c>
      <c r="K29" s="4"/>
      <c r="L29" s="4">
        <v>75759.8984375</v>
      </c>
      <c r="M29" s="6">
        <v>97146.5234375</v>
      </c>
    </row>
    <row r="30" spans="2:13">
      <c r="D30" s="1" t="s">
        <v>16</v>
      </c>
      <c r="E30" t="s">
        <v>8</v>
      </c>
      <c r="F30" s="4" t="s">
        <v>41</v>
      </c>
      <c r="G30" s="6">
        <v>10.494497299194336</v>
      </c>
      <c r="H30" s="6">
        <v>0</v>
      </c>
      <c r="I30" s="2">
        <v>1.4931250810623169</v>
      </c>
      <c r="J30" s="4">
        <v>1.9274554252624512</v>
      </c>
      <c r="K30" s="4"/>
      <c r="L30" s="4">
        <v>31.497543334960938</v>
      </c>
      <c r="M30" s="6">
        <v>0</v>
      </c>
    </row>
    <row r="31" spans="2:13">
      <c r="C31" t="s">
        <v>50</v>
      </c>
      <c r="D31" s="1" t="s">
        <v>17</v>
      </c>
      <c r="E31" t="s">
        <v>7</v>
      </c>
      <c r="F31" s="4" t="s">
        <v>41</v>
      </c>
      <c r="G31" s="5"/>
      <c r="H31" s="5"/>
      <c r="I31" s="2" t="s">
        <v>41</v>
      </c>
      <c r="J31" s="4" t="s">
        <v>41</v>
      </c>
      <c r="K31" s="14"/>
    </row>
    <row r="32" spans="2:13">
      <c r="D32" s="1" t="s">
        <v>17</v>
      </c>
      <c r="E32" t="s">
        <v>8</v>
      </c>
      <c r="F32" s="4" t="s">
        <v>41</v>
      </c>
      <c r="I32" s="2" t="s">
        <v>41</v>
      </c>
      <c r="J32" s="4" t="s">
        <v>41</v>
      </c>
      <c r="K32" s="14"/>
    </row>
    <row r="33" spans="2:11">
      <c r="B33" t="s">
        <v>63</v>
      </c>
      <c r="C33" t="s">
        <v>48</v>
      </c>
      <c r="D33" s="1" t="s">
        <v>18</v>
      </c>
      <c r="E33" t="s">
        <v>7</v>
      </c>
      <c r="F33" s="2">
        <v>34529.92578125</v>
      </c>
      <c r="I33" s="2">
        <v>186179.828125</v>
      </c>
      <c r="J33" s="2">
        <v>53508.2578125</v>
      </c>
      <c r="K33" s="15"/>
    </row>
    <row r="34" spans="2:11">
      <c r="D34" s="1" t="s">
        <v>18</v>
      </c>
      <c r="E34" t="s">
        <v>8</v>
      </c>
      <c r="F34" s="2">
        <v>0</v>
      </c>
      <c r="I34" s="2">
        <v>5.0479660034179688</v>
      </c>
      <c r="J34" s="2">
        <v>12.357884407043457</v>
      </c>
      <c r="K34" s="15"/>
    </row>
    <row r="35" spans="2:11">
      <c r="C35" t="s">
        <v>49</v>
      </c>
      <c r="D35" s="1" t="s">
        <v>19</v>
      </c>
      <c r="E35" t="s">
        <v>7</v>
      </c>
      <c r="F35" s="2">
        <v>103800.5625</v>
      </c>
      <c r="I35" s="2">
        <v>225770.875</v>
      </c>
    </row>
    <row r="36" spans="2:11">
      <c r="D36" s="1" t="s">
        <v>19</v>
      </c>
      <c r="E36" t="s">
        <v>8</v>
      </c>
      <c r="F36" s="2">
        <v>10.139074325561523</v>
      </c>
      <c r="I36" s="2">
        <v>4.1055188179016113</v>
      </c>
    </row>
    <row r="37" spans="2:11">
      <c r="C37" t="s">
        <v>50</v>
      </c>
      <c r="D37" s="1" t="s">
        <v>20</v>
      </c>
      <c r="E37" t="s">
        <v>7</v>
      </c>
      <c r="F37" s="2">
        <v>280.1728515625</v>
      </c>
      <c r="I37" s="2">
        <v>1518.922607421875</v>
      </c>
    </row>
    <row r="38" spans="2:11">
      <c r="D38" s="1" t="s">
        <v>20</v>
      </c>
      <c r="E38" t="s">
        <v>8</v>
      </c>
      <c r="F38" s="2">
        <v>1.8212324380874634</v>
      </c>
      <c r="I38" s="2">
        <v>0</v>
      </c>
    </row>
    <row r="39" spans="2:11">
      <c r="B39" t="s">
        <v>64</v>
      </c>
      <c r="C39" t="s">
        <v>48</v>
      </c>
      <c r="D39" s="1" t="s">
        <v>21</v>
      </c>
      <c r="E39" t="s">
        <v>7</v>
      </c>
      <c r="F39" s="4">
        <v>856.48223876953125</v>
      </c>
      <c r="I39" s="4">
        <v>1998.225341796875</v>
      </c>
    </row>
    <row r="40" spans="2:11">
      <c r="D40" s="1" t="s">
        <v>21</v>
      </c>
      <c r="E40" t="s">
        <v>8</v>
      </c>
      <c r="F40" s="4">
        <v>36.318202972412109</v>
      </c>
      <c r="I40" s="4">
        <v>15.639357566833496</v>
      </c>
    </row>
    <row r="41" spans="2:11">
      <c r="C41" t="s">
        <v>49</v>
      </c>
      <c r="D41" s="1" t="s">
        <v>22</v>
      </c>
      <c r="E41" t="s">
        <v>7</v>
      </c>
      <c r="F41" s="4">
        <v>437.1866455078125</v>
      </c>
      <c r="I41" s="4">
        <v>1701.07861328125</v>
      </c>
    </row>
    <row r="42" spans="2:11">
      <c r="D42" s="1" t="s">
        <v>22</v>
      </c>
      <c r="E42" t="s">
        <v>8</v>
      </c>
      <c r="F42" s="4">
        <v>46.498832702636719</v>
      </c>
      <c r="I42" s="4">
        <v>0</v>
      </c>
    </row>
    <row r="43" spans="2:11">
      <c r="C43" t="s">
        <v>50</v>
      </c>
      <c r="D43" s="1" t="s">
        <v>23</v>
      </c>
      <c r="E43" t="s">
        <v>7</v>
      </c>
      <c r="F43" s="4">
        <v>56.927661895751953</v>
      </c>
      <c r="I43" s="4">
        <v>34.338768005371094</v>
      </c>
      <c r="J43" s="2">
        <v>59.135662078857422</v>
      </c>
      <c r="K43" s="15"/>
    </row>
    <row r="44" spans="2:11">
      <c r="D44" s="1" t="s">
        <v>23</v>
      </c>
      <c r="E44" t="s">
        <v>8</v>
      </c>
      <c r="F44" s="4" t="s">
        <v>41</v>
      </c>
      <c r="I44" s="4">
        <v>24.929111480712891</v>
      </c>
      <c r="J44" s="2">
        <v>32.395111083984375</v>
      </c>
      <c r="K44" s="15"/>
    </row>
    <row r="45" spans="2:11">
      <c r="B45" t="s">
        <v>65</v>
      </c>
      <c r="C45" t="s">
        <v>48</v>
      </c>
      <c r="D45" s="1" t="s">
        <v>24</v>
      </c>
      <c r="E45" t="s">
        <v>7</v>
      </c>
      <c r="F45" s="4">
        <v>87938.453125</v>
      </c>
      <c r="I45" s="2">
        <v>50084.6875</v>
      </c>
      <c r="J45" s="2">
        <v>65395.3828125</v>
      </c>
      <c r="K45" s="15"/>
    </row>
    <row r="46" spans="2:11">
      <c r="D46" s="1" t="s">
        <v>24</v>
      </c>
      <c r="E46" t="s">
        <v>8</v>
      </c>
      <c r="F46" s="4">
        <v>34.258579254150391</v>
      </c>
      <c r="I46" s="2">
        <v>11.86556339263916</v>
      </c>
      <c r="J46" s="2">
        <v>1.5311151742935181</v>
      </c>
      <c r="K46" s="15"/>
    </row>
    <row r="47" spans="2:11">
      <c r="C47" t="s">
        <v>49</v>
      </c>
      <c r="D47" s="1" t="s">
        <v>25</v>
      </c>
      <c r="E47" t="s">
        <v>7</v>
      </c>
      <c r="F47" s="4">
        <v>80620.8984375</v>
      </c>
      <c r="I47" s="16">
        <v>126600.140625</v>
      </c>
      <c r="J47" s="16">
        <v>175461.265625</v>
      </c>
      <c r="K47" s="15"/>
    </row>
    <row r="48" spans="2:11">
      <c r="D48" s="1" t="s">
        <v>26</v>
      </c>
      <c r="E48" t="s">
        <v>8</v>
      </c>
      <c r="F48" s="4">
        <v>32.622440338134766</v>
      </c>
      <c r="I48" s="2">
        <v>0</v>
      </c>
      <c r="J48" s="2">
        <v>0</v>
      </c>
      <c r="K48" s="15"/>
    </row>
    <row r="49" spans="1:18">
      <c r="C49" t="s">
        <v>50</v>
      </c>
      <c r="D49" s="1" t="s">
        <v>27</v>
      </c>
      <c r="E49" t="s">
        <v>7</v>
      </c>
      <c r="F49" s="4">
        <v>3473.99072265625</v>
      </c>
      <c r="I49" s="16">
        <v>28887.23828125</v>
      </c>
      <c r="J49" s="16">
        <v>69694.3671875</v>
      </c>
      <c r="K49" s="15"/>
    </row>
    <row r="50" spans="1:18">
      <c r="D50" s="1" t="s">
        <v>27</v>
      </c>
      <c r="E50" t="s">
        <v>8</v>
      </c>
      <c r="F50" s="4">
        <v>22.556411743164062</v>
      </c>
      <c r="I50" s="2">
        <v>283.64566040039062</v>
      </c>
      <c r="J50" s="2">
        <v>1003.7481689453125</v>
      </c>
      <c r="K50" s="15"/>
    </row>
    <row r="51" spans="1:18">
      <c r="B51" t="s">
        <v>66</v>
      </c>
      <c r="C51" t="s">
        <v>48</v>
      </c>
      <c r="D51" s="1" t="s">
        <v>28</v>
      </c>
      <c r="E51" t="s">
        <v>7</v>
      </c>
      <c r="F51" s="2">
        <v>465.20855712890625</v>
      </c>
      <c r="G51" s="4">
        <v>7732.759765625</v>
      </c>
      <c r="H51" s="4">
        <v>5023.29150390625</v>
      </c>
      <c r="I51" s="4">
        <v>3065.246337890625</v>
      </c>
      <c r="J51" s="4">
        <v>4508.923828125</v>
      </c>
      <c r="K51" s="4"/>
      <c r="L51" s="4">
        <v>12849.5712890625</v>
      </c>
      <c r="M51" s="2">
        <v>6261.3125</v>
      </c>
    </row>
    <row r="52" spans="1:18">
      <c r="D52" s="1" t="s">
        <v>28</v>
      </c>
      <c r="E52" t="s">
        <v>8</v>
      </c>
      <c r="F52" s="2">
        <v>50.919757843017578</v>
      </c>
      <c r="G52" s="4">
        <v>5.4390692710876465</v>
      </c>
      <c r="H52" s="4">
        <v>3.8464560508728027</v>
      </c>
      <c r="I52" s="4">
        <v>51.649375915527344</v>
      </c>
      <c r="J52" s="4">
        <v>57.703834533691406</v>
      </c>
      <c r="K52" s="4"/>
      <c r="L52" s="4">
        <v>10.87939453125</v>
      </c>
      <c r="M52" s="2" t="s">
        <v>41</v>
      </c>
    </row>
    <row r="53" spans="1:18">
      <c r="C53" t="s">
        <v>49</v>
      </c>
      <c r="D53" s="1" t="s">
        <v>29</v>
      </c>
      <c r="E53" t="s">
        <v>7</v>
      </c>
      <c r="F53" s="2">
        <v>865.1810302734375</v>
      </c>
      <c r="G53" s="4">
        <v>4356.228515625</v>
      </c>
      <c r="H53" s="4">
        <v>3998.406005859375</v>
      </c>
      <c r="I53" s="4">
        <v>1379.59814453125</v>
      </c>
      <c r="J53" s="4">
        <v>2115.64990234375</v>
      </c>
      <c r="K53" s="4"/>
      <c r="L53" s="4">
        <v>8666.5322265625</v>
      </c>
      <c r="M53" s="2">
        <v>8392.3515625</v>
      </c>
    </row>
    <row r="54" spans="1:18">
      <c r="D54" s="1" t="s">
        <v>29</v>
      </c>
      <c r="E54" t="s">
        <v>8</v>
      </c>
      <c r="F54" s="2">
        <v>6.1314430236816406</v>
      </c>
      <c r="G54" s="4">
        <v>0</v>
      </c>
      <c r="H54" s="4">
        <v>0</v>
      </c>
      <c r="I54" s="4">
        <v>1.8895330429077148</v>
      </c>
      <c r="J54" s="4" t="s">
        <v>41</v>
      </c>
      <c r="K54" s="4"/>
      <c r="L54" s="4" t="s">
        <v>41</v>
      </c>
      <c r="M54" s="2" t="s">
        <v>41</v>
      </c>
    </row>
    <row r="55" spans="1:18">
      <c r="C55" t="s">
        <v>50</v>
      </c>
      <c r="D55" t="s">
        <v>30</v>
      </c>
      <c r="E55" t="s">
        <v>7</v>
      </c>
      <c r="F55" s="2">
        <v>6.2033777236938477</v>
      </c>
      <c r="I55" s="4">
        <v>64.249038696289062</v>
      </c>
      <c r="J55" s="4">
        <v>96.196243286132812</v>
      </c>
      <c r="K55" s="14"/>
    </row>
    <row r="56" spans="1:18">
      <c r="D56" t="s">
        <v>30</v>
      </c>
      <c r="E56" t="s">
        <v>8</v>
      </c>
      <c r="F56" s="2">
        <v>23.333671569824219</v>
      </c>
      <c r="I56" s="4" t="s">
        <v>41</v>
      </c>
      <c r="J56" s="4">
        <v>114.78687286376953</v>
      </c>
      <c r="K56" s="14"/>
    </row>
    <row r="57" spans="1:18">
      <c r="B57" t="s">
        <v>67</v>
      </c>
      <c r="C57" t="s">
        <v>48</v>
      </c>
      <c r="D57" s="1" t="s">
        <v>31</v>
      </c>
      <c r="E57" t="s">
        <v>7</v>
      </c>
      <c r="F57" s="2">
        <v>39392.16796875</v>
      </c>
      <c r="G57" s="3">
        <v>70452.5859375</v>
      </c>
      <c r="H57" s="3">
        <v>34209.25</v>
      </c>
      <c r="I57" s="2">
        <v>23319.169921875</v>
      </c>
      <c r="J57" s="2">
        <v>61790.81640625</v>
      </c>
      <c r="K57" s="2"/>
      <c r="L57" s="11">
        <v>74973.375</v>
      </c>
      <c r="M57" s="2">
        <v>36964.78125</v>
      </c>
    </row>
    <row r="58" spans="1:18">
      <c r="D58" s="1" t="s">
        <v>31</v>
      </c>
      <c r="E58" t="s">
        <v>8</v>
      </c>
      <c r="F58" s="2">
        <v>3.5508050918579102</v>
      </c>
      <c r="G58" s="3">
        <v>14.484095573425293</v>
      </c>
      <c r="H58" s="3">
        <v>44.407455444335938</v>
      </c>
      <c r="I58" s="2">
        <v>7.5422039031982422</v>
      </c>
      <c r="J58" s="2">
        <v>17.494579315185547</v>
      </c>
      <c r="K58" s="2"/>
      <c r="L58" s="11" t="s">
        <v>41</v>
      </c>
      <c r="M58" s="2" t="s">
        <v>41</v>
      </c>
    </row>
    <row r="59" spans="1:18">
      <c r="C59" t="s">
        <v>49</v>
      </c>
      <c r="D59" t="s">
        <v>32</v>
      </c>
      <c r="E59" t="s">
        <v>7</v>
      </c>
      <c r="F59" s="2">
        <v>93964.2578125</v>
      </c>
      <c r="G59" s="3">
        <v>106569.140625</v>
      </c>
      <c r="H59" s="3">
        <v>132453.546875</v>
      </c>
      <c r="I59" s="16">
        <v>76602.375</v>
      </c>
      <c r="J59" s="16">
        <v>69282.4453125</v>
      </c>
      <c r="K59" s="2"/>
      <c r="L59" s="11">
        <v>86688.8203125</v>
      </c>
      <c r="M59" s="2">
        <v>110670.734375</v>
      </c>
    </row>
    <row r="60" spans="1:18">
      <c r="D60" t="s">
        <v>32</v>
      </c>
      <c r="E60" t="s">
        <v>8</v>
      </c>
      <c r="F60" s="2">
        <v>0</v>
      </c>
      <c r="G60" s="3">
        <v>1.4144946336746216</v>
      </c>
      <c r="H60" s="3">
        <v>10.441854476928711</v>
      </c>
      <c r="I60" s="2">
        <v>1.3047612905502319</v>
      </c>
      <c r="J60" s="2">
        <v>5.6062455177307129</v>
      </c>
      <c r="K60" s="2"/>
      <c r="L60" s="11" t="s">
        <v>41</v>
      </c>
      <c r="M60" s="2" t="s">
        <v>41</v>
      </c>
    </row>
    <row r="61" spans="1:18">
      <c r="C61" t="s">
        <v>50</v>
      </c>
      <c r="D61" t="s">
        <v>33</v>
      </c>
      <c r="E61" t="s">
        <v>7</v>
      </c>
      <c r="F61" s="2">
        <v>56936.94921875</v>
      </c>
      <c r="I61" s="16">
        <v>8259.71484375</v>
      </c>
      <c r="J61" s="16">
        <v>10589.7275390625</v>
      </c>
      <c r="K61" s="15"/>
    </row>
    <row r="62" spans="1:18">
      <c r="A62" t="s">
        <v>47</v>
      </c>
      <c r="D62" t="s">
        <v>33</v>
      </c>
      <c r="E62" t="s">
        <v>8</v>
      </c>
      <c r="F62" s="2">
        <v>1290.697509765625</v>
      </c>
      <c r="I62" s="2">
        <v>10.940641403198242</v>
      </c>
      <c r="J62" s="2">
        <v>20.700363159179688</v>
      </c>
      <c r="K62" s="15"/>
    </row>
    <row r="63" spans="1:18">
      <c r="A63" s="7">
        <v>100000</v>
      </c>
      <c r="B63" t="s">
        <v>52</v>
      </c>
      <c r="C63" t="s">
        <v>51</v>
      </c>
      <c r="D63" t="s">
        <v>34</v>
      </c>
      <c r="E63" t="s">
        <v>7</v>
      </c>
      <c r="F63" s="4">
        <v>191559.6875</v>
      </c>
      <c r="G63" s="4">
        <v>227442.5625</v>
      </c>
      <c r="H63" s="4">
        <v>222692.6875</v>
      </c>
      <c r="I63" s="4">
        <v>229847.6875</v>
      </c>
      <c r="J63" s="4">
        <v>180024.125</v>
      </c>
      <c r="K63" s="4"/>
      <c r="L63" s="6">
        <v>227442.5625</v>
      </c>
      <c r="M63" s="4">
        <v>222692.6875</v>
      </c>
      <c r="R63" s="7"/>
    </row>
    <row r="64" spans="1:18">
      <c r="D64" t="s">
        <v>34</v>
      </c>
      <c r="E64" t="s">
        <v>8</v>
      </c>
      <c r="F64" s="4">
        <v>44.847709655761719</v>
      </c>
      <c r="G64" s="3" t="s">
        <v>41</v>
      </c>
      <c r="H64" s="3" t="s">
        <v>41</v>
      </c>
      <c r="I64" s="4">
        <v>2.757622241973877</v>
      </c>
      <c r="J64" s="4">
        <v>17.660305023193359</v>
      </c>
      <c r="K64" s="4"/>
      <c r="L64" s="6" t="s">
        <v>41</v>
      </c>
      <c r="M64" s="4" t="s">
        <v>41</v>
      </c>
    </row>
    <row r="65" spans="1:18">
      <c r="A65" s="7">
        <v>400000</v>
      </c>
      <c r="B65" t="s">
        <v>54</v>
      </c>
      <c r="C65" t="s">
        <v>51</v>
      </c>
      <c r="D65" t="s">
        <v>35</v>
      </c>
      <c r="E65" t="s">
        <v>7</v>
      </c>
      <c r="F65" s="4">
        <v>224418.15625</v>
      </c>
      <c r="I65" s="4">
        <v>222022.59375</v>
      </c>
      <c r="J65" s="4">
        <v>227024.25</v>
      </c>
      <c r="K65" s="14"/>
      <c r="L65" s="5"/>
      <c r="M65" s="13"/>
      <c r="R65" s="7"/>
    </row>
    <row r="66" spans="1:18">
      <c r="D66" t="s">
        <v>35</v>
      </c>
      <c r="E66" t="s">
        <v>8</v>
      </c>
      <c r="F66" s="4">
        <v>27.182779312133789</v>
      </c>
      <c r="I66" s="4">
        <v>15.077051162719727</v>
      </c>
      <c r="J66" s="4">
        <v>36.79345703125</v>
      </c>
      <c r="K66" s="14"/>
      <c r="L66" s="5"/>
      <c r="M66" s="9"/>
    </row>
    <row r="67" spans="1:18">
      <c r="A67" s="7">
        <v>10000</v>
      </c>
      <c r="B67" t="s">
        <v>53</v>
      </c>
      <c r="C67" t="s">
        <v>51</v>
      </c>
      <c r="D67" s="18" t="s">
        <v>36</v>
      </c>
      <c r="E67" s="18" t="s">
        <v>7</v>
      </c>
      <c r="F67" s="4">
        <v>21976.2265625</v>
      </c>
      <c r="G67" s="4">
        <v>230074.15625</v>
      </c>
      <c r="H67" s="3">
        <v>20000000</v>
      </c>
      <c r="I67" s="4">
        <v>53575.6171875</v>
      </c>
      <c r="J67" s="4">
        <v>192928.5625</v>
      </c>
      <c r="K67" s="4"/>
      <c r="L67" s="6">
        <v>230074.15625</v>
      </c>
      <c r="M67" s="4">
        <v>211981.25</v>
      </c>
      <c r="R67" s="7"/>
    </row>
    <row r="68" spans="1:18">
      <c r="C68" s="9"/>
      <c r="D68" s="18" t="s">
        <v>36</v>
      </c>
      <c r="E68" s="18" t="s">
        <v>8</v>
      </c>
      <c r="F68" s="4">
        <v>69.350959777832031</v>
      </c>
      <c r="G68" s="3" t="s">
        <v>41</v>
      </c>
      <c r="H68" s="3" t="s">
        <v>41</v>
      </c>
      <c r="I68" s="4">
        <v>9.764592170715332</v>
      </c>
      <c r="J68" s="4">
        <v>118.83567047119141</v>
      </c>
      <c r="K68" s="4"/>
      <c r="L68" s="11" t="s">
        <v>41</v>
      </c>
      <c r="M68" s="4" t="s">
        <v>41</v>
      </c>
    </row>
    <row r="69" spans="1:18">
      <c r="B69" t="s">
        <v>55</v>
      </c>
      <c r="C69" t="s">
        <v>51</v>
      </c>
      <c r="D69" s="19" t="s">
        <v>37</v>
      </c>
      <c r="E69" s="19" t="s">
        <v>7</v>
      </c>
      <c r="F69" s="8">
        <v>444.03353881835938</v>
      </c>
      <c r="I69" s="17">
        <v>170.57844543457031</v>
      </c>
      <c r="J69" s="2">
        <v>1711.078857421875</v>
      </c>
      <c r="K69" s="15"/>
    </row>
    <row r="70" spans="1:18">
      <c r="C70" s="5"/>
      <c r="D70" s="19" t="s">
        <v>37</v>
      </c>
      <c r="E70" s="19" t="s">
        <v>8</v>
      </c>
      <c r="F70" s="8">
        <v>19.14776611328125</v>
      </c>
      <c r="I70" s="17">
        <v>2.7658882141113281</v>
      </c>
      <c r="J70" s="2">
        <v>11.403776168823242</v>
      </c>
      <c r="K70" s="15"/>
    </row>
    <row r="71" spans="1:18">
      <c r="A71" s="7">
        <v>10000</v>
      </c>
      <c r="B71" t="s">
        <v>56</v>
      </c>
      <c r="C71" t="s">
        <v>51</v>
      </c>
      <c r="D71" t="s">
        <v>38</v>
      </c>
      <c r="E71" t="s">
        <v>7</v>
      </c>
      <c r="F71" s="4">
        <v>129521.265625</v>
      </c>
      <c r="I71" s="4">
        <v>159144.203125</v>
      </c>
      <c r="J71" s="4">
        <v>200163.3125</v>
      </c>
      <c r="K71" s="14"/>
      <c r="M71" s="7"/>
      <c r="R71" s="7"/>
    </row>
    <row r="72" spans="1:18">
      <c r="D72" t="s">
        <v>38</v>
      </c>
      <c r="E72" t="s">
        <v>8</v>
      </c>
      <c r="F72" s="4">
        <v>15.202333450317383</v>
      </c>
      <c r="I72" s="4">
        <v>12.048858642578125</v>
      </c>
      <c r="J72" s="4">
        <v>20.999029159545898</v>
      </c>
      <c r="K72" s="14"/>
    </row>
    <row r="73" spans="1:18">
      <c r="A73" s="7">
        <v>5000</v>
      </c>
      <c r="B73" t="s">
        <v>57</v>
      </c>
      <c r="C73" t="s">
        <v>51</v>
      </c>
      <c r="D73" t="s">
        <v>39</v>
      </c>
      <c r="E73" t="s">
        <v>7</v>
      </c>
      <c r="F73" s="4">
        <v>6474.765625</v>
      </c>
      <c r="I73" s="4">
        <v>22356.42578125</v>
      </c>
      <c r="J73" s="4">
        <v>53411.578125</v>
      </c>
      <c r="K73" s="14"/>
      <c r="M73" s="7"/>
      <c r="R73" s="7"/>
    </row>
    <row r="74" spans="1:18">
      <c r="D74" t="s">
        <v>39</v>
      </c>
      <c r="E74" t="s">
        <v>8</v>
      </c>
      <c r="F74" s="4">
        <v>13.444609642028809</v>
      </c>
      <c r="I74" s="4">
        <v>385.00839233398438</v>
      </c>
      <c r="J74" s="4">
        <v>0</v>
      </c>
      <c r="K74" s="14"/>
    </row>
    <row r="75" spans="1:18">
      <c r="D75"/>
      <c r="E75" s="1"/>
    </row>
    <row r="76" spans="1:18">
      <c r="D76"/>
    </row>
    <row r="77" spans="1:18">
      <c r="D77"/>
    </row>
    <row r="78" spans="1:18">
      <c r="D78"/>
      <c r="E78" s="7"/>
    </row>
    <row r="79" spans="1:18">
      <c r="D79"/>
    </row>
    <row r="80" spans="1:18">
      <c r="D80"/>
    </row>
    <row r="81" spans="4:4">
      <c r="D81"/>
    </row>
    <row r="82" spans="4:4">
      <c r="D82"/>
    </row>
  </sheetData>
  <mergeCells count="2">
    <mergeCell ref="I1:J1"/>
    <mergeCell ref="L1:M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0D1A-B22B-4745-A63B-6F505A0CFE87}">
  <dimension ref="A1:L82"/>
  <sheetViews>
    <sheetView zoomScale="190" zoomScaleNormal="190" workbookViewId="0">
      <selection activeCell="G19" sqref="G1:J19"/>
    </sheetView>
  </sheetViews>
  <sheetFormatPr baseColWidth="10" defaultRowHeight="16"/>
  <cols>
    <col min="1" max="1" width="10.83203125" style="1"/>
    <col min="3" max="4" width="0" hidden="1" customWidth="1"/>
  </cols>
  <sheetData>
    <row r="1" spans="1:12">
      <c r="K1" s="21"/>
      <c r="L1" s="21"/>
    </row>
    <row r="2" spans="1:12">
      <c r="A2" s="1" t="s">
        <v>6</v>
      </c>
      <c r="C2" s="22" t="s">
        <v>40</v>
      </c>
      <c r="D2" s="22" t="s">
        <v>45</v>
      </c>
      <c r="E2" s="22" t="s">
        <v>46</v>
      </c>
    </row>
    <row r="3" spans="1:12">
      <c r="A3" t="s">
        <v>0</v>
      </c>
      <c r="B3" t="s">
        <v>7</v>
      </c>
      <c r="C3" s="2">
        <v>663.2215576171875</v>
      </c>
      <c r="D3" s="4">
        <v>7716.38134765625</v>
      </c>
      <c r="E3" s="4">
        <v>3919.4365234375</v>
      </c>
      <c r="K3" s="7"/>
      <c r="L3" s="7"/>
    </row>
    <row r="4" spans="1:12">
      <c r="A4" t="s">
        <v>0</v>
      </c>
      <c r="B4" t="s">
        <v>8</v>
      </c>
      <c r="C4" s="2">
        <v>1.4937887191772461</v>
      </c>
      <c r="D4" s="4">
        <v>5.4059534072875977</v>
      </c>
      <c r="E4" s="4">
        <v>0</v>
      </c>
      <c r="K4" s="7"/>
      <c r="L4" s="7"/>
    </row>
    <row r="5" spans="1:12">
      <c r="A5" t="s">
        <v>1</v>
      </c>
      <c r="B5" t="s">
        <v>7</v>
      </c>
      <c r="C5" s="2">
        <v>1825.869384765625</v>
      </c>
      <c r="D5" s="4">
        <v>4834.44921875</v>
      </c>
      <c r="E5" s="4">
        <v>2719.43994140625</v>
      </c>
      <c r="K5" s="7"/>
      <c r="L5" s="7"/>
    </row>
    <row r="6" spans="1:12">
      <c r="A6" t="s">
        <v>1</v>
      </c>
      <c r="B6" t="s">
        <v>8</v>
      </c>
      <c r="C6" s="2">
        <v>4.1821393966674805</v>
      </c>
      <c r="D6" s="4">
        <v>8.6659183502197266</v>
      </c>
      <c r="E6" s="4">
        <v>3.0619313716888428</v>
      </c>
      <c r="K6" s="7"/>
      <c r="L6" s="7"/>
    </row>
    <row r="7" spans="1:12">
      <c r="A7" s="1" t="s">
        <v>9</v>
      </c>
      <c r="B7" t="s">
        <v>7</v>
      </c>
      <c r="C7" s="2">
        <v>215.43855285644531</v>
      </c>
      <c r="D7" s="4">
        <v>707.37237548828125</v>
      </c>
      <c r="E7" s="4" t="s">
        <v>41</v>
      </c>
      <c r="K7" s="7"/>
      <c r="L7" s="7"/>
    </row>
    <row r="8" spans="1:12">
      <c r="A8" s="1" t="s">
        <v>9</v>
      </c>
      <c r="B8" t="s">
        <v>8</v>
      </c>
      <c r="C8" s="2">
        <v>6.5913333892822266</v>
      </c>
      <c r="D8" s="4">
        <v>5.5962448120117188</v>
      </c>
      <c r="E8" s="4" t="s">
        <v>41</v>
      </c>
      <c r="K8" s="7"/>
      <c r="L8" s="7"/>
    </row>
    <row r="9" spans="1:12">
      <c r="A9" s="1" t="s">
        <v>2</v>
      </c>
      <c r="B9" t="s">
        <v>7</v>
      </c>
      <c r="C9" s="4">
        <v>981.4378662109375</v>
      </c>
      <c r="D9" s="4">
        <v>5188.5595703125</v>
      </c>
      <c r="E9" s="4">
        <v>5815.0859375</v>
      </c>
      <c r="K9" s="7"/>
      <c r="L9" s="7"/>
    </row>
    <row r="10" spans="1:12">
      <c r="A10" s="1" t="s">
        <v>2</v>
      </c>
      <c r="B10" t="s">
        <v>8</v>
      </c>
      <c r="C10" s="4">
        <v>51.699298858642578</v>
      </c>
      <c r="D10" s="4">
        <v>62.750053405761719</v>
      </c>
      <c r="E10" s="4">
        <v>30.755577087402344</v>
      </c>
      <c r="K10" s="7"/>
      <c r="L10" s="7"/>
    </row>
    <row r="11" spans="1:12">
      <c r="A11" s="1" t="s">
        <v>3</v>
      </c>
      <c r="B11" t="s">
        <v>7</v>
      </c>
      <c r="C11" s="4">
        <v>772.4771728515625</v>
      </c>
      <c r="D11" s="4">
        <v>4827.6484375</v>
      </c>
      <c r="E11" s="4">
        <v>4392.892578125</v>
      </c>
      <c r="K11" s="7"/>
      <c r="L11" s="7"/>
    </row>
    <row r="12" spans="1:12">
      <c r="A12" s="1" t="s">
        <v>3</v>
      </c>
      <c r="B12" t="s">
        <v>8</v>
      </c>
      <c r="C12" s="4">
        <v>0</v>
      </c>
      <c r="D12" s="4">
        <v>86.824493408203125</v>
      </c>
      <c r="E12" s="4" t="s">
        <v>41</v>
      </c>
      <c r="K12" s="7"/>
      <c r="L12" s="7"/>
    </row>
    <row r="13" spans="1:12">
      <c r="A13" s="1" t="s">
        <v>10</v>
      </c>
      <c r="B13" t="s">
        <v>7</v>
      </c>
      <c r="C13" s="4">
        <v>1.4954025745391846</v>
      </c>
      <c r="D13" s="4">
        <v>69.2193603515625</v>
      </c>
      <c r="E13" s="4">
        <v>200.5032958984375</v>
      </c>
    </row>
    <row r="14" spans="1:12">
      <c r="A14" s="1" t="s">
        <v>10</v>
      </c>
      <c r="B14" t="s">
        <v>8</v>
      </c>
      <c r="C14" s="4">
        <v>1.3793363571166992</v>
      </c>
      <c r="D14" s="4">
        <v>0</v>
      </c>
      <c r="E14" s="4" t="s">
        <v>41</v>
      </c>
    </row>
    <row r="15" spans="1:12">
      <c r="A15" s="1" t="s">
        <v>4</v>
      </c>
      <c r="B15" t="s">
        <v>7</v>
      </c>
      <c r="C15" s="4">
        <v>385.4954833984375</v>
      </c>
      <c r="D15" s="4">
        <v>1531.4659423828125</v>
      </c>
      <c r="E15" s="4">
        <v>5289.1884765625</v>
      </c>
    </row>
    <row r="16" spans="1:12">
      <c r="A16" s="1" t="s">
        <v>4</v>
      </c>
      <c r="B16" t="s">
        <v>8</v>
      </c>
      <c r="C16" s="4">
        <v>0</v>
      </c>
      <c r="D16" s="4">
        <v>29.61164665222168</v>
      </c>
      <c r="E16" s="4">
        <v>15.635891914367676</v>
      </c>
    </row>
    <row r="17" spans="1:5">
      <c r="A17" s="1" t="s">
        <v>5</v>
      </c>
      <c r="B17" t="s">
        <v>7</v>
      </c>
      <c r="C17" s="4">
        <v>270.96075439453125</v>
      </c>
      <c r="D17" s="4">
        <v>1158.7557373046875</v>
      </c>
      <c r="E17" s="4">
        <v>4289.9189453125</v>
      </c>
    </row>
    <row r="18" spans="1:5">
      <c r="A18" s="1" t="s">
        <v>5</v>
      </c>
      <c r="B18" t="s">
        <v>8</v>
      </c>
      <c r="C18" s="4">
        <v>2.2090234756469727</v>
      </c>
      <c r="D18" s="4">
        <v>0</v>
      </c>
      <c r="E18" s="4">
        <v>95.444915771484375</v>
      </c>
    </row>
    <row r="19" spans="1:5">
      <c r="A19" s="1" t="s">
        <v>11</v>
      </c>
      <c r="B19" t="s">
        <v>7</v>
      </c>
      <c r="C19" s="4">
        <v>9.5947036743164062</v>
      </c>
      <c r="D19" s="4">
        <v>67.188995361328125</v>
      </c>
      <c r="E19" s="4">
        <v>69.621612548828125</v>
      </c>
    </row>
    <row r="20" spans="1:5">
      <c r="A20" s="1" t="s">
        <v>11</v>
      </c>
      <c r="B20" t="s">
        <v>8</v>
      </c>
      <c r="C20" s="4" t="s">
        <v>41</v>
      </c>
      <c r="D20" s="4">
        <v>4.394324779510498</v>
      </c>
      <c r="E20" s="4">
        <v>36.302425384521484</v>
      </c>
    </row>
    <row r="21" spans="1:5">
      <c r="A21" s="1" t="s">
        <v>12</v>
      </c>
      <c r="B21" t="s">
        <v>7</v>
      </c>
      <c r="C21" s="2">
        <v>36597.17578125</v>
      </c>
      <c r="D21" s="2">
        <v>72781.8984375</v>
      </c>
      <c r="E21" s="4">
        <v>61570.3203125</v>
      </c>
    </row>
    <row r="22" spans="1:5">
      <c r="A22" s="1" t="s">
        <v>12</v>
      </c>
      <c r="B22" t="s">
        <v>8</v>
      </c>
      <c r="C22" s="2">
        <v>17.375566482543945</v>
      </c>
      <c r="D22" s="2">
        <v>9.9667720794677734</v>
      </c>
      <c r="E22" s="4">
        <v>13.900110244750977</v>
      </c>
    </row>
    <row r="23" spans="1:5">
      <c r="A23" s="1" t="s">
        <v>13</v>
      </c>
      <c r="B23" t="s">
        <v>7</v>
      </c>
      <c r="C23" s="2">
        <v>49613.62890625</v>
      </c>
      <c r="D23" s="2">
        <v>69202.0703125</v>
      </c>
      <c r="E23" s="4">
        <v>58194.80859375</v>
      </c>
    </row>
    <row r="24" spans="1:5">
      <c r="A24" s="1" t="s">
        <v>13</v>
      </c>
      <c r="B24" t="s">
        <v>8</v>
      </c>
      <c r="C24" s="2">
        <v>4.2211532592773438</v>
      </c>
      <c r="D24" s="2">
        <v>82.067222595214844</v>
      </c>
      <c r="E24" s="4">
        <v>279.39944458007812</v>
      </c>
    </row>
    <row r="25" spans="1:5">
      <c r="A25" s="1" t="s">
        <v>14</v>
      </c>
      <c r="B25" t="s">
        <v>7</v>
      </c>
      <c r="C25" s="2">
        <v>51573.6953125</v>
      </c>
      <c r="D25" s="2">
        <v>82528</v>
      </c>
      <c r="E25" s="4" t="s">
        <v>41</v>
      </c>
    </row>
    <row r="26" spans="1:5">
      <c r="A26" s="1" t="s">
        <v>14</v>
      </c>
      <c r="B26" t="s">
        <v>8</v>
      </c>
      <c r="C26" s="2">
        <v>142.27717590332031</v>
      </c>
      <c r="D26" s="2">
        <v>80.223091125488281</v>
      </c>
      <c r="E26" s="4" t="s">
        <v>41</v>
      </c>
    </row>
    <row r="27" spans="1:5">
      <c r="A27" s="1" t="s">
        <v>15</v>
      </c>
      <c r="B27" t="s">
        <v>7</v>
      </c>
      <c r="C27" s="4">
        <v>54604.44921875</v>
      </c>
      <c r="D27" s="2">
        <v>60400.71875</v>
      </c>
      <c r="E27" s="4">
        <v>57073.875</v>
      </c>
    </row>
    <row r="28" spans="1:5">
      <c r="A28" s="1" t="s">
        <v>15</v>
      </c>
      <c r="B28" t="s">
        <v>8</v>
      </c>
      <c r="C28" s="4" t="s">
        <v>41</v>
      </c>
      <c r="D28" s="2">
        <v>6.0127549171447754</v>
      </c>
      <c r="E28" s="4">
        <v>45.972923278808594</v>
      </c>
    </row>
    <row r="29" spans="1:5">
      <c r="A29" s="1" t="s">
        <v>16</v>
      </c>
      <c r="B29" t="s">
        <v>7</v>
      </c>
      <c r="C29" s="4">
        <v>40731.58984375</v>
      </c>
      <c r="D29" s="2">
        <v>62878.2265625</v>
      </c>
      <c r="E29" s="4">
        <v>53056.890625</v>
      </c>
    </row>
    <row r="30" spans="1:5">
      <c r="A30" s="1" t="s">
        <v>16</v>
      </c>
      <c r="B30" t="s">
        <v>8</v>
      </c>
      <c r="C30" s="4" t="s">
        <v>41</v>
      </c>
      <c r="D30" s="2">
        <v>1.4931250810623169</v>
      </c>
      <c r="E30" s="4">
        <v>1.9274554252624512</v>
      </c>
    </row>
    <row r="31" spans="1:5">
      <c r="A31" s="1" t="s">
        <v>17</v>
      </c>
      <c r="B31" t="s">
        <v>7</v>
      </c>
      <c r="C31" s="4" t="s">
        <v>41</v>
      </c>
      <c r="D31" s="2" t="s">
        <v>41</v>
      </c>
      <c r="E31" s="4" t="s">
        <v>41</v>
      </c>
    </row>
    <row r="32" spans="1:5">
      <c r="A32" s="1" t="s">
        <v>17</v>
      </c>
      <c r="B32" t="s">
        <v>8</v>
      </c>
      <c r="C32" s="4" t="s">
        <v>41</v>
      </c>
      <c r="D32" s="2" t="s">
        <v>41</v>
      </c>
      <c r="E32" s="4" t="s">
        <v>41</v>
      </c>
    </row>
    <row r="33" spans="1:5">
      <c r="A33" s="1" t="s">
        <v>18</v>
      </c>
      <c r="B33" t="s">
        <v>7</v>
      </c>
      <c r="C33" s="2">
        <v>34529.92578125</v>
      </c>
      <c r="D33" s="2">
        <v>186179.828125</v>
      </c>
      <c r="E33" s="2">
        <v>53508.2578125</v>
      </c>
    </row>
    <row r="34" spans="1:5">
      <c r="A34" s="1" t="s">
        <v>18</v>
      </c>
      <c r="B34" t="s">
        <v>8</v>
      </c>
      <c r="C34" s="2">
        <v>0</v>
      </c>
      <c r="D34" s="2">
        <v>5.0479660034179688</v>
      </c>
      <c r="E34" s="2">
        <v>12.357884407043457</v>
      </c>
    </row>
    <row r="35" spans="1:5">
      <c r="A35" s="1" t="s">
        <v>19</v>
      </c>
      <c r="B35" t="s">
        <v>7</v>
      </c>
      <c r="C35" s="2">
        <v>103800.5625</v>
      </c>
      <c r="D35" s="2">
        <v>225770.875</v>
      </c>
      <c r="E35" s="22"/>
    </row>
    <row r="36" spans="1:5">
      <c r="A36" s="1" t="s">
        <v>19</v>
      </c>
      <c r="B36" t="s">
        <v>8</v>
      </c>
      <c r="C36" s="2">
        <v>10.139074325561523</v>
      </c>
      <c r="D36" s="2">
        <v>4.1055188179016113</v>
      </c>
      <c r="E36" s="22"/>
    </row>
    <row r="37" spans="1:5">
      <c r="A37" s="1" t="s">
        <v>20</v>
      </c>
      <c r="B37" t="s">
        <v>7</v>
      </c>
      <c r="C37" s="2">
        <v>280.1728515625</v>
      </c>
      <c r="D37" s="2">
        <v>1518.922607421875</v>
      </c>
      <c r="E37" s="22"/>
    </row>
    <row r="38" spans="1:5">
      <c r="A38" s="1" t="s">
        <v>20</v>
      </c>
      <c r="B38" t="s">
        <v>8</v>
      </c>
      <c r="C38" s="2">
        <v>1.8212324380874634</v>
      </c>
      <c r="D38" s="2">
        <v>0</v>
      </c>
      <c r="E38" s="22"/>
    </row>
    <row r="39" spans="1:5">
      <c r="A39" s="1" t="s">
        <v>21</v>
      </c>
      <c r="B39" t="s">
        <v>7</v>
      </c>
      <c r="C39" s="4">
        <v>856.48223876953125</v>
      </c>
      <c r="D39" s="4">
        <v>1998.225341796875</v>
      </c>
      <c r="E39" s="22"/>
    </row>
    <row r="40" spans="1:5">
      <c r="A40" s="1" t="s">
        <v>21</v>
      </c>
      <c r="B40" t="s">
        <v>8</v>
      </c>
      <c r="C40" s="4">
        <v>36.318202972412109</v>
      </c>
      <c r="D40" s="4">
        <v>15.639357566833496</v>
      </c>
      <c r="E40" s="22"/>
    </row>
    <row r="41" spans="1:5">
      <c r="A41" s="1" t="s">
        <v>22</v>
      </c>
      <c r="B41" t="s">
        <v>7</v>
      </c>
      <c r="C41" s="4">
        <v>437.1866455078125</v>
      </c>
      <c r="D41" s="4">
        <v>1701.07861328125</v>
      </c>
      <c r="E41" s="22"/>
    </row>
    <row r="42" spans="1:5">
      <c r="A42" s="1" t="s">
        <v>22</v>
      </c>
      <c r="B42" t="s">
        <v>8</v>
      </c>
      <c r="C42" s="4">
        <v>46.498832702636719</v>
      </c>
      <c r="D42" s="4">
        <v>0</v>
      </c>
      <c r="E42" s="22"/>
    </row>
    <row r="43" spans="1:5">
      <c r="A43" s="1" t="s">
        <v>23</v>
      </c>
      <c r="B43" t="s">
        <v>7</v>
      </c>
      <c r="C43" s="4">
        <v>56.927661895751953</v>
      </c>
      <c r="D43" s="4">
        <v>34.338768005371094</v>
      </c>
      <c r="E43" s="2">
        <v>59.135662078857422</v>
      </c>
    </row>
    <row r="44" spans="1:5">
      <c r="A44" s="1" t="s">
        <v>23</v>
      </c>
      <c r="B44" t="s">
        <v>8</v>
      </c>
      <c r="C44" s="4" t="s">
        <v>41</v>
      </c>
      <c r="D44" s="4">
        <v>24.929111480712891</v>
      </c>
      <c r="E44" s="2">
        <v>32.395111083984375</v>
      </c>
    </row>
    <row r="45" spans="1:5">
      <c r="A45" s="1" t="s">
        <v>24</v>
      </c>
      <c r="B45" t="s">
        <v>7</v>
      </c>
      <c r="C45" s="4">
        <v>87938.453125</v>
      </c>
      <c r="D45" s="2">
        <v>50084.6875</v>
      </c>
      <c r="E45" s="2">
        <v>65395.3828125</v>
      </c>
    </row>
    <row r="46" spans="1:5">
      <c r="A46" s="1" t="s">
        <v>24</v>
      </c>
      <c r="B46" t="s">
        <v>8</v>
      </c>
      <c r="C46" s="4">
        <v>34.258579254150391</v>
      </c>
      <c r="D46" s="2">
        <v>11.86556339263916</v>
      </c>
      <c r="E46" s="2">
        <v>1.5311151742935181</v>
      </c>
    </row>
    <row r="47" spans="1:5">
      <c r="A47" s="1" t="s">
        <v>25</v>
      </c>
      <c r="B47" t="s">
        <v>7</v>
      </c>
      <c r="C47" s="4">
        <v>80620.8984375</v>
      </c>
      <c r="D47" s="2">
        <v>126600.140625</v>
      </c>
      <c r="E47" s="2">
        <v>175461.265625</v>
      </c>
    </row>
    <row r="48" spans="1:5">
      <c r="A48" s="1" t="s">
        <v>26</v>
      </c>
      <c r="B48" t="s">
        <v>8</v>
      </c>
      <c r="C48" s="4">
        <v>32.622440338134766</v>
      </c>
      <c r="D48" s="2">
        <v>0</v>
      </c>
      <c r="E48" s="2">
        <v>0</v>
      </c>
    </row>
    <row r="49" spans="1:5">
      <c r="A49" s="1" t="s">
        <v>27</v>
      </c>
      <c r="B49" t="s">
        <v>7</v>
      </c>
      <c r="C49" s="4">
        <v>3473.99072265625</v>
      </c>
      <c r="D49" s="2">
        <v>28887.23828125</v>
      </c>
      <c r="E49" s="2">
        <v>69694.3671875</v>
      </c>
    </row>
    <row r="50" spans="1:5">
      <c r="A50" s="1" t="s">
        <v>27</v>
      </c>
      <c r="B50" t="s">
        <v>8</v>
      </c>
      <c r="C50" s="4">
        <v>22.556411743164062</v>
      </c>
      <c r="D50" s="2">
        <v>283.64566040039062</v>
      </c>
      <c r="E50" s="2">
        <v>1003.7481689453125</v>
      </c>
    </row>
    <row r="51" spans="1:5">
      <c r="A51" s="1" t="s">
        <v>28</v>
      </c>
      <c r="B51" t="s">
        <v>7</v>
      </c>
      <c r="C51" s="2">
        <v>465.20855712890625</v>
      </c>
      <c r="D51" s="4">
        <v>3065.246337890625</v>
      </c>
      <c r="E51" s="4">
        <v>4508.923828125</v>
      </c>
    </row>
    <row r="52" spans="1:5">
      <c r="A52" s="1" t="s">
        <v>28</v>
      </c>
      <c r="B52" t="s">
        <v>8</v>
      </c>
      <c r="C52" s="2">
        <v>50.919757843017578</v>
      </c>
      <c r="D52" s="4">
        <v>51.649375915527344</v>
      </c>
      <c r="E52" s="4">
        <v>57.703834533691406</v>
      </c>
    </row>
    <row r="53" spans="1:5">
      <c r="A53" s="1" t="s">
        <v>29</v>
      </c>
      <c r="B53" t="s">
        <v>7</v>
      </c>
      <c r="C53" s="2">
        <v>865.1810302734375</v>
      </c>
      <c r="D53" s="4">
        <v>1379.59814453125</v>
      </c>
      <c r="E53" s="4">
        <v>2115.64990234375</v>
      </c>
    </row>
    <row r="54" spans="1:5">
      <c r="A54" s="1" t="s">
        <v>29</v>
      </c>
      <c r="B54" t="s">
        <v>8</v>
      </c>
      <c r="C54" s="2">
        <v>6.1314430236816406</v>
      </c>
      <c r="D54" s="4">
        <v>1.8895330429077148</v>
      </c>
      <c r="E54" s="4" t="s">
        <v>41</v>
      </c>
    </row>
    <row r="55" spans="1:5">
      <c r="A55" t="s">
        <v>30</v>
      </c>
      <c r="B55" t="s">
        <v>7</v>
      </c>
      <c r="C55" s="2">
        <v>6.2033777236938477</v>
      </c>
      <c r="D55" s="4">
        <v>64.249038696289062</v>
      </c>
      <c r="E55" s="4">
        <v>96.196243286132812</v>
      </c>
    </row>
    <row r="56" spans="1:5">
      <c r="A56" t="s">
        <v>30</v>
      </c>
      <c r="B56" t="s">
        <v>8</v>
      </c>
      <c r="C56" s="2">
        <v>23.333671569824219</v>
      </c>
      <c r="D56" s="4" t="s">
        <v>41</v>
      </c>
      <c r="E56" s="4">
        <v>114.78687286376953</v>
      </c>
    </row>
    <row r="57" spans="1:5">
      <c r="A57" s="1" t="s">
        <v>31</v>
      </c>
      <c r="B57" t="s">
        <v>7</v>
      </c>
      <c r="C57" s="2">
        <v>39392.16796875</v>
      </c>
      <c r="D57" s="2">
        <v>23319.169921875</v>
      </c>
      <c r="E57" s="2">
        <v>61790.81640625</v>
      </c>
    </row>
    <row r="58" spans="1:5">
      <c r="A58" s="1" t="s">
        <v>31</v>
      </c>
      <c r="B58" t="s">
        <v>8</v>
      </c>
      <c r="C58" s="2">
        <v>3.5508050918579102</v>
      </c>
      <c r="D58" s="2">
        <v>7.5422039031982422</v>
      </c>
      <c r="E58" s="2">
        <v>17.494579315185547</v>
      </c>
    </row>
    <row r="59" spans="1:5">
      <c r="A59" t="s">
        <v>32</v>
      </c>
      <c r="B59" t="s">
        <v>7</v>
      </c>
      <c r="C59" s="2">
        <v>93964.2578125</v>
      </c>
      <c r="D59" s="2">
        <v>76602.375</v>
      </c>
      <c r="E59" s="2">
        <v>69282.4453125</v>
      </c>
    </row>
    <row r="60" spans="1:5">
      <c r="A60" t="s">
        <v>32</v>
      </c>
      <c r="B60" t="s">
        <v>8</v>
      </c>
      <c r="C60" s="2">
        <v>0</v>
      </c>
      <c r="D60" s="2">
        <v>1.3047612905502319</v>
      </c>
      <c r="E60" s="2">
        <v>5.6062455177307129</v>
      </c>
    </row>
    <row r="61" spans="1:5">
      <c r="A61" t="s">
        <v>33</v>
      </c>
      <c r="B61" t="s">
        <v>7</v>
      </c>
      <c r="C61" s="2">
        <v>56936.94921875</v>
      </c>
      <c r="D61" s="2">
        <v>8259.71484375</v>
      </c>
      <c r="E61" s="2">
        <v>10589.7275390625</v>
      </c>
    </row>
    <row r="62" spans="1:5">
      <c r="A62" t="s">
        <v>33</v>
      </c>
      <c r="B62" t="s">
        <v>8</v>
      </c>
      <c r="C62" s="2">
        <v>1290.697509765625</v>
      </c>
      <c r="D62" s="2">
        <v>10.940641403198242</v>
      </c>
      <c r="E62" s="2">
        <v>20.700363159179688</v>
      </c>
    </row>
    <row r="63" spans="1:5">
      <c r="A63" t="s">
        <v>34</v>
      </c>
      <c r="B63" t="s">
        <v>7</v>
      </c>
      <c r="C63" s="4">
        <v>191559.6875</v>
      </c>
      <c r="D63" s="4">
        <v>229847.6875</v>
      </c>
      <c r="E63" s="4">
        <v>180024.125</v>
      </c>
    </row>
    <row r="64" spans="1:5">
      <c r="A64" t="s">
        <v>34</v>
      </c>
      <c r="B64" t="s">
        <v>8</v>
      </c>
      <c r="C64" s="4">
        <v>44.847709655761719</v>
      </c>
      <c r="D64" s="4">
        <v>2.757622241973877</v>
      </c>
      <c r="E64" s="4">
        <v>17.660305023193359</v>
      </c>
    </row>
    <row r="65" spans="1:5">
      <c r="A65" t="s">
        <v>35</v>
      </c>
      <c r="B65" t="s">
        <v>7</v>
      </c>
      <c r="C65" s="4">
        <v>224418.15625</v>
      </c>
      <c r="D65" s="4">
        <v>222022.59375</v>
      </c>
      <c r="E65" s="4">
        <v>227024.25</v>
      </c>
    </row>
    <row r="66" spans="1:5">
      <c r="A66" t="s">
        <v>35</v>
      </c>
      <c r="B66" t="s">
        <v>8</v>
      </c>
      <c r="C66" s="4">
        <v>27.182779312133789</v>
      </c>
      <c r="D66" s="4">
        <v>15.077051162719727</v>
      </c>
      <c r="E66" s="4">
        <v>36.79345703125</v>
      </c>
    </row>
    <row r="67" spans="1:5">
      <c r="A67" t="s">
        <v>36</v>
      </c>
      <c r="B67" t="s">
        <v>7</v>
      </c>
      <c r="C67" s="4">
        <v>21976.2265625</v>
      </c>
      <c r="D67" s="4">
        <v>53575.6171875</v>
      </c>
      <c r="E67" s="4">
        <v>192928.5625</v>
      </c>
    </row>
    <row r="68" spans="1:5">
      <c r="A68" t="s">
        <v>36</v>
      </c>
      <c r="B68" t="s">
        <v>8</v>
      </c>
      <c r="C68" s="4">
        <v>69.350959777832031</v>
      </c>
      <c r="D68" s="4">
        <v>9.764592170715332</v>
      </c>
      <c r="E68" s="4">
        <v>118.83567047119141</v>
      </c>
    </row>
    <row r="69" spans="1:5">
      <c r="A69" s="5" t="s">
        <v>37</v>
      </c>
      <c r="B69" s="5" t="s">
        <v>7</v>
      </c>
      <c r="C69" s="8">
        <v>444.03353881835938</v>
      </c>
      <c r="D69" s="4">
        <v>170.57844543457031</v>
      </c>
      <c r="E69" s="2">
        <v>1711.078857421875</v>
      </c>
    </row>
    <row r="70" spans="1:5">
      <c r="A70" s="5" t="s">
        <v>37</v>
      </c>
      <c r="B70" s="5" t="s">
        <v>8</v>
      </c>
      <c r="C70" s="8">
        <v>19.14776611328125</v>
      </c>
      <c r="D70" s="4">
        <v>2.7658882141113281</v>
      </c>
      <c r="E70" s="2">
        <v>11.403776168823242</v>
      </c>
    </row>
    <row r="71" spans="1:5">
      <c r="A71" t="s">
        <v>38</v>
      </c>
      <c r="B71" t="s">
        <v>7</v>
      </c>
      <c r="C71" s="4">
        <v>129521.265625</v>
      </c>
      <c r="D71" s="4">
        <v>159144.203125</v>
      </c>
      <c r="E71" s="4">
        <v>200163.3125</v>
      </c>
    </row>
    <row r="72" spans="1:5">
      <c r="A72" t="s">
        <v>38</v>
      </c>
      <c r="B72" t="s">
        <v>8</v>
      </c>
      <c r="C72" s="4">
        <v>15.202333450317383</v>
      </c>
      <c r="D72" s="4">
        <v>12.048858642578125</v>
      </c>
      <c r="E72" s="4">
        <v>20.999029159545898</v>
      </c>
    </row>
    <row r="73" spans="1:5">
      <c r="A73" t="s">
        <v>39</v>
      </c>
      <c r="B73" t="s">
        <v>7</v>
      </c>
      <c r="C73" s="4">
        <v>6474.765625</v>
      </c>
      <c r="D73" s="4">
        <v>22356.42578125</v>
      </c>
      <c r="E73" s="4">
        <v>53411.578125</v>
      </c>
    </row>
    <row r="74" spans="1:5">
      <c r="A74" t="s">
        <v>39</v>
      </c>
      <c r="B74" t="s">
        <v>8</v>
      </c>
      <c r="C74" s="4">
        <v>13.444609642028809</v>
      </c>
      <c r="D74" s="4">
        <v>385.00839233398438</v>
      </c>
      <c r="E74" s="4">
        <v>0</v>
      </c>
    </row>
    <row r="75" spans="1:5">
      <c r="A75"/>
      <c r="B75" s="1"/>
    </row>
    <row r="76" spans="1:5">
      <c r="A76"/>
    </row>
    <row r="77" spans="1:5">
      <c r="A77"/>
    </row>
    <row r="78" spans="1:5">
      <c r="A78"/>
      <c r="B78" s="7" t="s">
        <v>44</v>
      </c>
      <c r="C78" s="22"/>
      <c r="D78" s="22"/>
      <c r="E78" s="22"/>
    </row>
    <row r="79" spans="1:5">
      <c r="A79"/>
    </row>
    <row r="80" spans="1:5">
      <c r="A80"/>
    </row>
    <row r="81" spans="1:1">
      <c r="A81"/>
    </row>
    <row r="82" spans="1:1">
      <c r="A82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02950-B2B2-C04E-BF76-962F8A20CF18}">
  <dimension ref="A1:T78"/>
  <sheetViews>
    <sheetView zoomScale="130" zoomScaleNormal="130" workbookViewId="0">
      <selection activeCell="B27" sqref="B27"/>
    </sheetView>
  </sheetViews>
  <sheetFormatPr baseColWidth="10" defaultRowHeight="16"/>
  <cols>
    <col min="12" max="12" width="11.5" bestFit="1" customWidth="1"/>
  </cols>
  <sheetData>
    <row r="1" spans="1:20">
      <c r="A1" s="24"/>
      <c r="B1" s="57" t="s">
        <v>78</v>
      </c>
      <c r="C1" s="57"/>
      <c r="D1" s="57"/>
      <c r="E1" s="24"/>
      <c r="F1" s="57" t="s">
        <v>79</v>
      </c>
      <c r="G1" s="57"/>
      <c r="H1" s="57"/>
    </row>
    <row r="2" spans="1:20">
      <c r="A2" s="10"/>
      <c r="B2" s="27" t="s">
        <v>75</v>
      </c>
      <c r="C2" s="27" t="s">
        <v>76</v>
      </c>
      <c r="D2" s="18" t="s">
        <v>77</v>
      </c>
      <c r="E2" s="18"/>
      <c r="F2" s="10" t="s">
        <v>75</v>
      </c>
      <c r="G2" s="10" t="s">
        <v>76</v>
      </c>
      <c r="H2" t="s">
        <v>77</v>
      </c>
      <c r="J2" t="s">
        <v>80</v>
      </c>
    </row>
    <row r="3" spans="1:20">
      <c r="A3" s="20" t="s">
        <v>58</v>
      </c>
      <c r="B3" s="17">
        <v>3919.4365234375</v>
      </c>
      <c r="C3" s="17">
        <v>2719.43994140625</v>
      </c>
      <c r="D3" s="17" t="s">
        <v>41</v>
      </c>
      <c r="E3" s="31"/>
      <c r="F3" s="26">
        <f>B3*$A$23+$B$23</f>
        <v>3282.0158275390622</v>
      </c>
      <c r="G3" s="26">
        <f t="shared" ref="G3:H11" si="0">C3*$A$23+$B$23</f>
        <v>3239.0559499023434</v>
      </c>
      <c r="H3" s="26" t="e">
        <f t="shared" si="0"/>
        <v>#VALUE!</v>
      </c>
      <c r="J3" s="25">
        <f>F3-G3</f>
        <v>42.959877636718829</v>
      </c>
    </row>
    <row r="4" spans="1:20">
      <c r="A4" s="20" t="s">
        <v>59</v>
      </c>
      <c r="B4" s="17">
        <v>5815.0859375</v>
      </c>
      <c r="C4" s="17">
        <v>4392.892578125</v>
      </c>
      <c r="D4" s="17">
        <v>200.5032958984375</v>
      </c>
      <c r="E4" s="31"/>
      <c r="F4" s="26">
        <f t="shared" ref="F4:F11" si="1">B4*$A$23+$B$23</f>
        <v>3349.8800765624997</v>
      </c>
      <c r="G4" s="26">
        <f t="shared" si="0"/>
        <v>3298.9655542968749</v>
      </c>
      <c r="H4" s="26">
        <f t="shared" si="0"/>
        <v>3148.8780179931637</v>
      </c>
      <c r="J4" s="25">
        <f t="shared" ref="J4:J10" si="2">F4-G4</f>
        <v>50.914522265624782</v>
      </c>
    </row>
    <row r="5" spans="1:20">
      <c r="A5" s="20" t="s">
        <v>73</v>
      </c>
      <c r="B5" s="17">
        <v>5289.1884765625</v>
      </c>
      <c r="C5" s="17">
        <v>4289.9189453125</v>
      </c>
      <c r="D5" s="17">
        <v>69.621612548828125</v>
      </c>
      <c r="E5" s="31"/>
      <c r="F5" s="26">
        <f t="shared" si="1"/>
        <v>3331.0529474609375</v>
      </c>
      <c r="G5" s="26">
        <f t="shared" si="0"/>
        <v>3295.2790982421875</v>
      </c>
      <c r="H5" s="26">
        <f t="shared" si="0"/>
        <v>3144.192453729248</v>
      </c>
      <c r="J5" s="25">
        <f t="shared" si="2"/>
        <v>35.773849218750001</v>
      </c>
    </row>
    <row r="6" spans="1:20">
      <c r="A6" s="20" t="s">
        <v>61</v>
      </c>
      <c r="B6" s="17">
        <v>61570.3203125</v>
      </c>
      <c r="C6" s="17">
        <v>58194.80859375</v>
      </c>
      <c r="D6" s="17" t="s">
        <v>41</v>
      </c>
      <c r="E6" s="31"/>
      <c r="F6" s="26">
        <f t="shared" si="1"/>
        <v>5345.9174671874998</v>
      </c>
      <c r="G6" s="26">
        <f t="shared" si="0"/>
        <v>5225.0741476562498</v>
      </c>
      <c r="H6" s="26" t="e">
        <f t="shared" si="0"/>
        <v>#VALUE!</v>
      </c>
      <c r="J6" s="25">
        <f t="shared" si="2"/>
        <v>120.84331953125002</v>
      </c>
    </row>
    <row r="7" spans="1:20">
      <c r="A7" s="20" t="s">
        <v>62</v>
      </c>
      <c r="B7" s="17">
        <v>57073.875</v>
      </c>
      <c r="C7" s="17">
        <v>53056.890625</v>
      </c>
      <c r="D7" s="17" t="s">
        <v>41</v>
      </c>
      <c r="E7" s="31"/>
      <c r="F7" s="26">
        <f t="shared" si="1"/>
        <v>5184.9447249999994</v>
      </c>
      <c r="G7" s="26">
        <f t="shared" si="0"/>
        <v>5041.1366843750002</v>
      </c>
      <c r="H7" s="26" t="e">
        <f t="shared" si="0"/>
        <v>#VALUE!</v>
      </c>
      <c r="J7" s="25">
        <f t="shared" si="2"/>
        <v>143.80804062499919</v>
      </c>
    </row>
    <row r="8" spans="1:20">
      <c r="A8" s="20" t="s">
        <v>63</v>
      </c>
      <c r="B8" s="17"/>
      <c r="C8" s="17"/>
      <c r="D8" s="17"/>
      <c r="E8" s="31"/>
      <c r="F8" s="26">
        <f t="shared" si="1"/>
        <v>3141.7</v>
      </c>
      <c r="G8" s="26">
        <f t="shared" si="0"/>
        <v>3141.7</v>
      </c>
      <c r="H8" s="26">
        <f t="shared" si="0"/>
        <v>3141.7</v>
      </c>
      <c r="J8" s="25"/>
    </row>
    <row r="9" spans="1:20">
      <c r="A9" s="20" t="s">
        <v>64</v>
      </c>
      <c r="B9" s="17"/>
      <c r="C9" s="17"/>
      <c r="D9" s="17"/>
      <c r="E9" s="31"/>
      <c r="F9" s="26">
        <f t="shared" si="1"/>
        <v>3141.7</v>
      </c>
      <c r="G9" s="26">
        <f t="shared" si="0"/>
        <v>3141.7</v>
      </c>
      <c r="H9" s="26">
        <f t="shared" si="0"/>
        <v>3141.7</v>
      </c>
      <c r="J9" s="25"/>
    </row>
    <row r="10" spans="1:20">
      <c r="A10" s="20" t="s">
        <v>66</v>
      </c>
      <c r="B10" s="17">
        <v>4508.923828125</v>
      </c>
      <c r="C10" s="17">
        <v>2115.64990234375</v>
      </c>
      <c r="D10" s="17">
        <v>96.196243286132812</v>
      </c>
      <c r="E10" s="31"/>
      <c r="F10" s="26">
        <f t="shared" si="1"/>
        <v>3303.1194730468746</v>
      </c>
      <c r="G10" s="26">
        <f t="shared" si="0"/>
        <v>3217.4402665039061</v>
      </c>
      <c r="H10" s="26">
        <f t="shared" si="0"/>
        <v>3145.1438255096432</v>
      </c>
      <c r="J10" s="25">
        <f t="shared" si="2"/>
        <v>85.679206542968586</v>
      </c>
    </row>
    <row r="11" spans="1:20">
      <c r="A11" s="20" t="s">
        <v>67</v>
      </c>
      <c r="B11" s="17">
        <v>61790.81640625</v>
      </c>
      <c r="C11" s="17">
        <v>69282.4453125</v>
      </c>
      <c r="D11" s="17">
        <v>10589.7275390625</v>
      </c>
      <c r="E11" s="31"/>
      <c r="F11" s="26">
        <f t="shared" si="1"/>
        <v>5353.8112273437491</v>
      </c>
      <c r="G11" s="26">
        <f t="shared" si="0"/>
        <v>5622.0115421874998</v>
      </c>
      <c r="H11" s="26">
        <f t="shared" si="0"/>
        <v>3520.8122458984371</v>
      </c>
      <c r="J11" s="25"/>
    </row>
    <row r="12" spans="1:20">
      <c r="A12" s="20" t="s">
        <v>65</v>
      </c>
      <c r="B12" s="2"/>
      <c r="C12" s="27"/>
      <c r="D12" s="18"/>
      <c r="F12" s="58" t="s">
        <v>81</v>
      </c>
      <c r="G12" s="58"/>
      <c r="H12" s="58"/>
      <c r="I12" s="57" t="s">
        <v>82</v>
      </c>
      <c r="J12" s="57"/>
      <c r="K12" s="57"/>
      <c r="M12" s="57" t="s">
        <v>89</v>
      </c>
      <c r="N12" s="57"/>
      <c r="O12" s="57"/>
      <c r="Q12" s="57" t="s">
        <v>91</v>
      </c>
      <c r="R12" s="57"/>
      <c r="S12" s="57"/>
    </row>
    <row r="13" spans="1:20">
      <c r="A13" s="20" t="s">
        <v>52</v>
      </c>
      <c r="B13" s="17">
        <v>180024.125</v>
      </c>
      <c r="C13" s="28">
        <v>10000</v>
      </c>
      <c r="D13" s="18"/>
      <c r="F13" s="10" t="s">
        <v>75</v>
      </c>
      <c r="G13" s="10" t="s">
        <v>76</v>
      </c>
      <c r="H13" t="s">
        <v>77</v>
      </c>
      <c r="I13" s="10" t="s">
        <v>75</v>
      </c>
      <c r="J13" s="10" t="s">
        <v>76</v>
      </c>
      <c r="K13" t="s">
        <v>77</v>
      </c>
      <c r="L13" t="s">
        <v>83</v>
      </c>
      <c r="M13" s="10" t="s">
        <v>75</v>
      </c>
      <c r="N13" s="10" t="s">
        <v>76</v>
      </c>
      <c r="O13" t="s">
        <v>77</v>
      </c>
      <c r="P13" t="s">
        <v>83</v>
      </c>
      <c r="Q13" s="10" t="s">
        <v>75</v>
      </c>
      <c r="R13" s="10" t="s">
        <v>76</v>
      </c>
      <c r="S13" t="s">
        <v>77</v>
      </c>
      <c r="T13" t="s">
        <v>83</v>
      </c>
    </row>
    <row r="14" spans="1:20">
      <c r="A14" s="20" t="s">
        <v>54</v>
      </c>
      <c r="B14" s="17">
        <v>227024.25</v>
      </c>
      <c r="C14" s="28">
        <v>400000</v>
      </c>
      <c r="D14" s="18"/>
      <c r="E14" s="20" t="s">
        <v>58</v>
      </c>
      <c r="F14">
        <v>7.3381777154473471E-2</v>
      </c>
      <c r="G14">
        <v>5.0914802311998714E-2</v>
      </c>
      <c r="H14" t="e">
        <v>#VALUE!</v>
      </c>
      <c r="I14">
        <f>B3/$B$18*$C$18</f>
        <v>366.90888577236734</v>
      </c>
      <c r="J14">
        <f t="shared" ref="J14:K14" si="3">C3/$B$18*$C$18</f>
        <v>254.57401155999358</v>
      </c>
      <c r="K14" t="e">
        <f t="shared" si="3"/>
        <v>#VALUE!</v>
      </c>
      <c r="L14" s="25">
        <f>I14-J14</f>
        <v>112.33487421237376</v>
      </c>
      <c r="M14">
        <f>B3/$B$17*$C$17</f>
        <v>195.81193348993463</v>
      </c>
      <c r="N14">
        <f t="shared" ref="N14" si="4">C3/$B$17*$C$17</f>
        <v>135.86105802511887</v>
      </c>
      <c r="O14" t="e">
        <f>D3/$B$17*$C$17</f>
        <v>#VALUE!</v>
      </c>
      <c r="P14">
        <f>M14-N14</f>
        <v>59.950875464815766</v>
      </c>
      <c r="Q14">
        <f>B3/$B$13*$C$13</f>
        <v>217.7172933592928</v>
      </c>
      <c r="R14">
        <f t="shared" ref="R14:S22" si="5">C3/$B$13*$C$13</f>
        <v>151.05975054211484</v>
      </c>
      <c r="S14" t="e">
        <f t="shared" si="5"/>
        <v>#VALUE!</v>
      </c>
      <c r="T14">
        <f>Q14-R14</f>
        <v>66.657542817177955</v>
      </c>
    </row>
    <row r="15" spans="1:20">
      <c r="A15" s="20" t="s">
        <v>53</v>
      </c>
      <c r="B15" s="17">
        <v>192928.5625</v>
      </c>
      <c r="C15" s="28">
        <v>10000</v>
      </c>
      <c r="D15" s="18"/>
      <c r="E15" s="20" t="s">
        <v>59</v>
      </c>
      <c r="F15">
        <v>0.108873134658011</v>
      </c>
      <c r="G15">
        <v>8.2246073460781124E-2</v>
      </c>
      <c r="H15">
        <v>3.7539294463308369E-3</v>
      </c>
      <c r="I15">
        <f t="shared" ref="I15:I22" si="6">B4/$B$18*$C$18</f>
        <v>544.36567329005504</v>
      </c>
      <c r="J15">
        <f t="shared" ref="J15:J22" si="7">C4/$B$18*$C$18</f>
        <v>411.23036730390561</v>
      </c>
      <c r="K15">
        <f t="shared" ref="K15:K22" si="8">D4/$B$18*$C$18</f>
        <v>18.769647231654183</v>
      </c>
      <c r="L15" s="25">
        <f t="shared" ref="L15:L22" si="9">I15-J15</f>
        <v>133.13530598614943</v>
      </c>
      <c r="M15">
        <f t="shared" ref="M15:M22" si="10">B4/$B$17*$C$17</f>
        <v>290.51707152877975</v>
      </c>
      <c r="N15">
        <f t="shared" ref="N15:N22" si="11">C4/$B$17*$C$17</f>
        <v>219.46542167286523</v>
      </c>
      <c r="O15">
        <f t="shared" ref="O15:O22" si="12">D4/$B$17*$C$17</f>
        <v>10.016985300362547</v>
      </c>
      <c r="P15">
        <f t="shared" ref="P15:P22" si="13">M15-N15</f>
        <v>71.051649855914519</v>
      </c>
      <c r="Q15">
        <f t="shared" ref="Q15:Q22" si="14">B4/$B$13*$C$13</f>
        <v>323.0170366055105</v>
      </c>
      <c r="R15">
        <f t="shared" si="5"/>
        <v>244.01688263309154</v>
      </c>
      <c r="S15">
        <f t="shared" si="5"/>
        <v>11.137579249361023</v>
      </c>
      <c r="T15">
        <f t="shared" ref="T15:T22" si="15">Q15-R15</f>
        <v>79.000153972418957</v>
      </c>
    </row>
    <row r="16" spans="1:20">
      <c r="A16" s="20" t="s">
        <v>74</v>
      </c>
      <c r="B16" s="17">
        <v>1711.078857421875</v>
      </c>
      <c r="C16" s="29">
        <v>1000000</v>
      </c>
      <c r="D16" s="18"/>
      <c r="E16" s="20" t="s">
        <v>73</v>
      </c>
      <c r="F16">
        <v>9.9027002426030644E-2</v>
      </c>
      <c r="G16">
        <v>8.0318146287921541E-2</v>
      </c>
      <c r="H16">
        <v>1.3034928941041868E-3</v>
      </c>
      <c r="I16">
        <f t="shared" si="6"/>
        <v>495.1350121301532</v>
      </c>
      <c r="J16">
        <f t="shared" si="7"/>
        <v>401.59073143960768</v>
      </c>
      <c r="K16">
        <f t="shared" si="8"/>
        <v>6.5174644705209337</v>
      </c>
      <c r="L16" s="25">
        <f t="shared" si="9"/>
        <v>93.54428069054552</v>
      </c>
      <c r="M16">
        <f t="shared" si="10"/>
        <v>264.24365237073602</v>
      </c>
      <c r="N16">
        <f t="shared" si="11"/>
        <v>214.32094082238473</v>
      </c>
      <c r="O16">
        <f t="shared" si="12"/>
        <v>3.4782404267429436</v>
      </c>
      <c r="P16">
        <f t="shared" si="13"/>
        <v>49.922711548351288</v>
      </c>
      <c r="Q16">
        <f t="shared" si="14"/>
        <v>293.80442629911408</v>
      </c>
      <c r="R16">
        <f t="shared" si="5"/>
        <v>238.29689189226721</v>
      </c>
      <c r="S16">
        <f t="shared" si="5"/>
        <v>3.8673490316271844</v>
      </c>
      <c r="T16">
        <f t="shared" si="15"/>
        <v>55.507534406846872</v>
      </c>
    </row>
    <row r="17" spans="1:20">
      <c r="A17" s="20" t="s">
        <v>56</v>
      </c>
      <c r="B17" s="17">
        <v>200163.3125</v>
      </c>
      <c r="C17" s="28">
        <v>10000</v>
      </c>
      <c r="D17" s="18"/>
      <c r="E17" s="20" t="s">
        <v>61</v>
      </c>
      <c r="F17">
        <v>1.1527523146461982</v>
      </c>
      <c r="G17">
        <v>1.0895541872504821</v>
      </c>
      <c r="H17" t="e">
        <v>#VALUE!</v>
      </c>
      <c r="I17">
        <f t="shared" si="6"/>
        <v>5763.7615732309914</v>
      </c>
      <c r="J17">
        <f t="shared" si="7"/>
        <v>5447.770936252411</v>
      </c>
      <c r="K17" t="e">
        <f t="shared" si="8"/>
        <v>#VALUE!</v>
      </c>
      <c r="L17" s="25">
        <f t="shared" si="9"/>
        <v>315.99063697858037</v>
      </c>
      <c r="M17">
        <f t="shared" si="10"/>
        <v>3076.0042658916332</v>
      </c>
      <c r="N17">
        <f t="shared" si="11"/>
        <v>2907.3663833251162</v>
      </c>
      <c r="O17" t="e">
        <f t="shared" si="12"/>
        <v>#VALUE!</v>
      </c>
      <c r="P17">
        <f t="shared" si="13"/>
        <v>168.63788256651696</v>
      </c>
      <c r="Q17">
        <f t="shared" si="14"/>
        <v>3420.1149602865726</v>
      </c>
      <c r="R17">
        <f t="shared" si="5"/>
        <v>3232.6116621175079</v>
      </c>
      <c r="S17" t="e">
        <f t="shared" si="5"/>
        <v>#VALUE!</v>
      </c>
      <c r="T17">
        <f t="shared" si="15"/>
        <v>187.50329816906469</v>
      </c>
    </row>
    <row r="18" spans="1:20">
      <c r="A18" s="20" t="s">
        <v>57</v>
      </c>
      <c r="B18" s="17">
        <v>53411.578125</v>
      </c>
      <c r="C18" s="28">
        <v>5000</v>
      </c>
      <c r="D18" s="18"/>
      <c r="E18" s="20" t="s">
        <v>62</v>
      </c>
      <c r="F18">
        <v>1.0685674717648121</v>
      </c>
      <c r="G18">
        <v>0.99335935180252644</v>
      </c>
      <c r="H18" t="e">
        <v>#VALUE!</v>
      </c>
      <c r="I18">
        <f t="shared" si="6"/>
        <v>5342.8373588240611</v>
      </c>
      <c r="J18">
        <f t="shared" si="7"/>
        <v>4966.7967590126318</v>
      </c>
      <c r="K18" t="e">
        <f t="shared" si="8"/>
        <v>#VALUE!</v>
      </c>
      <c r="L18" s="25">
        <f t="shared" si="9"/>
        <v>376.04059981142927</v>
      </c>
      <c r="M18">
        <f t="shared" si="10"/>
        <v>2851.3654319145021</v>
      </c>
      <c r="N18">
        <f t="shared" si="11"/>
        <v>2650.6800852928532</v>
      </c>
      <c r="O18" t="e">
        <f t="shared" si="12"/>
        <v>#VALUE!</v>
      </c>
      <c r="P18">
        <f t="shared" si="13"/>
        <v>200.68534662164893</v>
      </c>
      <c r="Q18">
        <f t="shared" si="14"/>
        <v>3170.345918915034</v>
      </c>
      <c r="R18">
        <f t="shared" si="5"/>
        <v>2947.2100267116975</v>
      </c>
      <c r="S18" t="e">
        <f t="shared" si="5"/>
        <v>#VALUE!</v>
      </c>
      <c r="T18">
        <f t="shared" si="15"/>
        <v>223.13589220333643</v>
      </c>
    </row>
    <row r="19" spans="1:20">
      <c r="B19" s="18"/>
      <c r="C19" s="18"/>
      <c r="D19" s="18"/>
      <c r="E19" s="20" t="s">
        <v>63</v>
      </c>
      <c r="F19">
        <v>0</v>
      </c>
      <c r="G19">
        <v>0</v>
      </c>
      <c r="H19">
        <v>0</v>
      </c>
      <c r="I19">
        <f t="shared" si="6"/>
        <v>0</v>
      </c>
      <c r="J19">
        <f t="shared" si="7"/>
        <v>0</v>
      </c>
      <c r="K19">
        <f t="shared" si="8"/>
        <v>0</v>
      </c>
      <c r="L19" s="25">
        <f t="shared" si="9"/>
        <v>0</v>
      </c>
      <c r="M19">
        <f t="shared" si="10"/>
        <v>0</v>
      </c>
      <c r="N19">
        <f t="shared" si="11"/>
        <v>0</v>
      </c>
      <c r="O19">
        <f t="shared" si="12"/>
        <v>0</v>
      </c>
      <c r="P19">
        <f t="shared" si="13"/>
        <v>0</v>
      </c>
      <c r="Q19">
        <f t="shared" si="14"/>
        <v>0</v>
      </c>
      <c r="R19">
        <f t="shared" si="5"/>
        <v>0</v>
      </c>
      <c r="S19">
        <f t="shared" si="5"/>
        <v>0</v>
      </c>
      <c r="T19">
        <f t="shared" si="15"/>
        <v>0</v>
      </c>
    </row>
    <row r="20" spans="1:20">
      <c r="E20" s="20" t="s">
        <v>64</v>
      </c>
      <c r="F20">
        <v>0</v>
      </c>
      <c r="G20">
        <v>0</v>
      </c>
      <c r="H20">
        <v>0</v>
      </c>
      <c r="I20">
        <f t="shared" si="6"/>
        <v>0</v>
      </c>
      <c r="J20">
        <f t="shared" si="7"/>
        <v>0</v>
      </c>
      <c r="K20">
        <f t="shared" si="8"/>
        <v>0</v>
      </c>
      <c r="L20" s="25">
        <f t="shared" si="9"/>
        <v>0</v>
      </c>
      <c r="M20">
        <f t="shared" si="10"/>
        <v>0</v>
      </c>
      <c r="N20">
        <f t="shared" si="11"/>
        <v>0</v>
      </c>
      <c r="O20">
        <f t="shared" si="12"/>
        <v>0</v>
      </c>
      <c r="P20">
        <f t="shared" si="13"/>
        <v>0</v>
      </c>
      <c r="Q20">
        <f t="shared" si="14"/>
        <v>0</v>
      </c>
      <c r="R20">
        <f t="shared" si="5"/>
        <v>0</v>
      </c>
      <c r="S20">
        <f t="shared" si="5"/>
        <v>0</v>
      </c>
      <c r="T20">
        <f t="shared" si="15"/>
        <v>0</v>
      </c>
    </row>
    <row r="21" spans="1:20">
      <c r="E21" s="20" t="s">
        <v>66</v>
      </c>
      <c r="F21">
        <v>8.4418472294016306E-2</v>
      </c>
      <c r="G21">
        <v>3.9610323765241678E-2</v>
      </c>
      <c r="H21">
        <v>1.8010372781160509E-3</v>
      </c>
      <c r="I21">
        <f t="shared" si="6"/>
        <v>422.09236147008153</v>
      </c>
      <c r="J21">
        <f t="shared" si="7"/>
        <v>198.0516188262084</v>
      </c>
      <c r="K21">
        <f t="shared" si="8"/>
        <v>9.0051863905802545</v>
      </c>
      <c r="L21" s="25">
        <f t="shared" si="9"/>
        <v>224.04074264387313</v>
      </c>
      <c r="M21">
        <f t="shared" si="10"/>
        <v>225.26225069966304</v>
      </c>
      <c r="N21">
        <f t="shared" si="11"/>
        <v>105.69618757402159</v>
      </c>
      <c r="O21">
        <f t="shared" si="12"/>
        <v>4.8058878565038148</v>
      </c>
      <c r="P21">
        <f t="shared" si="13"/>
        <v>119.56606312564145</v>
      </c>
      <c r="Q21">
        <f t="shared" si="14"/>
        <v>250.46219933717217</v>
      </c>
      <c r="R21">
        <f t="shared" si="5"/>
        <v>117.52035469378062</v>
      </c>
      <c r="S21">
        <f t="shared" si="5"/>
        <v>5.3435195580666104</v>
      </c>
      <c r="T21">
        <f t="shared" si="15"/>
        <v>132.94184464339156</v>
      </c>
    </row>
    <row r="22" spans="1:20">
      <c r="A22" s="28" t="s">
        <v>92</v>
      </c>
      <c r="B22" s="28" t="s">
        <v>93</v>
      </c>
      <c r="E22" s="20" t="s">
        <v>67</v>
      </c>
      <c r="F22">
        <v>1.1568805598973304</v>
      </c>
      <c r="G22">
        <v>1.2971428245455909</v>
      </c>
      <c r="H22">
        <v>0.19826651656461425</v>
      </c>
      <c r="I22">
        <f t="shared" si="6"/>
        <v>5784.4027994866519</v>
      </c>
      <c r="J22">
        <f t="shared" si="7"/>
        <v>6485.7141227279544</v>
      </c>
      <c r="K22">
        <f t="shared" si="8"/>
        <v>991.33258282307122</v>
      </c>
      <c r="L22" s="25">
        <f t="shared" si="9"/>
        <v>-701.31132324130249</v>
      </c>
      <c r="M22">
        <f t="shared" si="10"/>
        <v>3087.0200754821144</v>
      </c>
      <c r="N22">
        <f t="shared" si="11"/>
        <v>3461.2959011906842</v>
      </c>
      <c r="O22">
        <f t="shared" si="12"/>
        <v>529.05437099331073</v>
      </c>
      <c r="P22">
        <f t="shared" si="13"/>
        <v>-374.27582570856976</v>
      </c>
      <c r="Q22">
        <f t="shared" si="14"/>
        <v>3432.3631016815111</v>
      </c>
      <c r="R22">
        <f t="shared" si="5"/>
        <v>3848.5089324833548</v>
      </c>
      <c r="S22">
        <f t="shared" si="5"/>
        <v>588.23935620087036</v>
      </c>
      <c r="T22">
        <f t="shared" si="15"/>
        <v>-416.14583080184366</v>
      </c>
    </row>
    <row r="23" spans="1:20">
      <c r="A23">
        <v>3.5799999999999998E-2</v>
      </c>
      <c r="B23">
        <v>3141.7</v>
      </c>
    </row>
    <row r="24" spans="1:20">
      <c r="F24" s="58" t="s">
        <v>84</v>
      </c>
      <c r="G24" s="58"/>
      <c r="H24" s="58"/>
      <c r="I24" s="57" t="s">
        <v>85</v>
      </c>
      <c r="J24" s="57"/>
      <c r="K24" s="57"/>
    </row>
    <row r="25" spans="1:20">
      <c r="F25" s="10" t="s">
        <v>75</v>
      </c>
      <c r="G25" s="10" t="s">
        <v>76</v>
      </c>
      <c r="H25" t="s">
        <v>77</v>
      </c>
      <c r="I25" s="10" t="s">
        <v>75</v>
      </c>
      <c r="J25" s="10" t="s">
        <v>76</v>
      </c>
      <c r="K25" t="s">
        <v>77</v>
      </c>
      <c r="L25" t="s">
        <v>83</v>
      </c>
    </row>
    <row r="26" spans="1:20">
      <c r="E26" s="20" t="s">
        <v>58</v>
      </c>
      <c r="F26">
        <v>2.0315480883954132E-2</v>
      </c>
      <c r="G26">
        <v>1.4095579763656042E-2</v>
      </c>
      <c r="H26" t="e">
        <v>#VALUE!</v>
      </c>
      <c r="I26">
        <f>B3/$B$15*$C$15</f>
        <v>203.15480883954132</v>
      </c>
      <c r="J26">
        <f t="shared" ref="J26:K26" si="16">C3/$B$15*$C$15</f>
        <v>140.95579763656042</v>
      </c>
      <c r="K26" t="e">
        <f t="shared" si="16"/>
        <v>#VALUE!</v>
      </c>
      <c r="L26" s="25">
        <f>I26-J26</f>
        <v>62.199011202980898</v>
      </c>
    </row>
    <row r="27" spans="1:20">
      <c r="B27">
        <f>B3/B13</f>
        <v>2.1771729335929281E-2</v>
      </c>
      <c r="E27" s="20" t="s">
        <v>59</v>
      </c>
      <c r="F27">
        <v>3.0141135465620857E-2</v>
      </c>
      <c r="G27">
        <v>2.276952941130736E-2</v>
      </c>
      <c r="H27">
        <v>1.039261855788914E-3</v>
      </c>
      <c r="I27">
        <f t="shared" ref="I27:I34" si="17">B4/$B$15*$C$15</f>
        <v>301.41135465620857</v>
      </c>
      <c r="J27">
        <f t="shared" ref="J27:J34" si="18">C4/$B$15*$C$15</f>
        <v>227.6952941130736</v>
      </c>
      <c r="K27">
        <f t="shared" ref="K27:K34" si="19">D4/$B$15*$C$15</f>
        <v>10.39261855788914</v>
      </c>
      <c r="L27" s="25">
        <f t="shared" ref="L27:L33" si="20">I27-J27</f>
        <v>73.716060543134972</v>
      </c>
    </row>
    <row r="28" spans="1:20">
      <c r="E28" s="20" t="s">
        <v>73</v>
      </c>
      <c r="F28">
        <v>2.7415269196143521E-2</v>
      </c>
      <c r="G28">
        <v>2.2235789712642989E-2</v>
      </c>
      <c r="H28">
        <v>3.6086731610218746E-4</v>
      </c>
      <c r="I28">
        <f t="shared" si="17"/>
        <v>274.15269196143521</v>
      </c>
      <c r="J28">
        <f t="shared" si="18"/>
        <v>222.35789712642989</v>
      </c>
      <c r="K28">
        <f t="shared" si="19"/>
        <v>3.6086731610218745</v>
      </c>
      <c r="L28" s="25">
        <f t="shared" si="20"/>
        <v>51.79479483500532</v>
      </c>
    </row>
    <row r="29" spans="1:20">
      <c r="E29" s="20" t="s">
        <v>61</v>
      </c>
      <c r="F29">
        <v>0.31913532923617777</v>
      </c>
      <c r="G29">
        <v>0.30163915513417044</v>
      </c>
      <c r="H29" t="e">
        <v>#VALUE!</v>
      </c>
      <c r="I29">
        <f t="shared" si="17"/>
        <v>3191.3532923617777</v>
      </c>
      <c r="J29">
        <f t="shared" si="18"/>
        <v>3016.3915513417046</v>
      </c>
      <c r="K29" t="e">
        <f t="shared" si="19"/>
        <v>#VALUE!</v>
      </c>
      <c r="L29" s="25">
        <f t="shared" si="20"/>
        <v>174.96174102007308</v>
      </c>
    </row>
    <row r="30" spans="1:20">
      <c r="E30" s="20" t="s">
        <v>62</v>
      </c>
      <c r="F30">
        <v>0.29582905848894198</v>
      </c>
      <c r="G30">
        <v>0.27500796117215665</v>
      </c>
      <c r="H30" t="e">
        <v>#VALUE!</v>
      </c>
      <c r="I30">
        <f t="shared" si="17"/>
        <v>2958.2905848894197</v>
      </c>
      <c r="J30">
        <f t="shared" si="18"/>
        <v>2750.0796117215664</v>
      </c>
      <c r="K30" t="e">
        <f t="shared" si="19"/>
        <v>#VALUE!</v>
      </c>
      <c r="L30" s="25">
        <f t="shared" si="20"/>
        <v>208.21097316785335</v>
      </c>
    </row>
    <row r="31" spans="1:20">
      <c r="E31" s="20" t="s">
        <v>63</v>
      </c>
      <c r="F31">
        <v>0</v>
      </c>
      <c r="G31">
        <v>0</v>
      </c>
      <c r="H31">
        <v>0</v>
      </c>
      <c r="I31">
        <f t="shared" si="17"/>
        <v>0</v>
      </c>
      <c r="J31">
        <f t="shared" si="18"/>
        <v>0</v>
      </c>
      <c r="K31">
        <f t="shared" si="19"/>
        <v>0</v>
      </c>
      <c r="L31" s="25">
        <f t="shared" si="20"/>
        <v>0</v>
      </c>
    </row>
    <row r="32" spans="1:20">
      <c r="E32" s="20" t="s">
        <v>64</v>
      </c>
      <c r="F32">
        <v>0</v>
      </c>
      <c r="G32">
        <v>0</v>
      </c>
      <c r="H32">
        <v>0</v>
      </c>
      <c r="I32">
        <f t="shared" si="17"/>
        <v>0</v>
      </c>
      <c r="J32">
        <f t="shared" si="18"/>
        <v>0</v>
      </c>
      <c r="K32">
        <f t="shared" si="19"/>
        <v>0</v>
      </c>
      <c r="L32" s="25">
        <f t="shared" si="20"/>
        <v>0</v>
      </c>
    </row>
    <row r="33" spans="1:12">
      <c r="E33" s="20" t="s">
        <v>66</v>
      </c>
      <c r="F33">
        <v>2.337095020922576E-2</v>
      </c>
      <c r="G33">
        <v>1.0965975565923526E-2</v>
      </c>
      <c r="H33">
        <v>4.9861068801636255E-4</v>
      </c>
      <c r="I33">
        <f t="shared" si="17"/>
        <v>233.70950209225759</v>
      </c>
      <c r="J33">
        <f t="shared" si="18"/>
        <v>109.65975565923526</v>
      </c>
      <c r="K33">
        <f t="shared" si="19"/>
        <v>4.9861068801636259</v>
      </c>
      <c r="L33" s="25">
        <f t="shared" si="20"/>
        <v>124.04974643302234</v>
      </c>
    </row>
    <row r="34" spans="1:12">
      <c r="E34" s="20" t="s">
        <v>67</v>
      </c>
      <c r="F34">
        <v>0.32027821907526005</v>
      </c>
      <c r="G34">
        <v>0.35910932220054248</v>
      </c>
      <c r="H34">
        <v>5.4889371495019046E-2</v>
      </c>
      <c r="I34">
        <f t="shared" si="17"/>
        <v>3202.7821907526004</v>
      </c>
      <c r="J34">
        <f t="shared" si="18"/>
        <v>3591.0932220054246</v>
      </c>
      <c r="K34">
        <f t="shared" si="19"/>
        <v>548.89371495019043</v>
      </c>
      <c r="L34" s="25">
        <f>I34-J34</f>
        <v>-388.31103125282425</v>
      </c>
    </row>
    <row r="35" spans="1:12">
      <c r="A35" s="30" t="s">
        <v>52</v>
      </c>
      <c r="B35" s="36">
        <v>14130.585999999999</v>
      </c>
    </row>
    <row r="36" spans="1:12">
      <c r="A36" s="30" t="s">
        <v>90</v>
      </c>
      <c r="B36" s="36">
        <v>15170.785</v>
      </c>
      <c r="E36" s="20" t="s">
        <v>96</v>
      </c>
      <c r="F36" s="38" t="s">
        <v>75</v>
      </c>
      <c r="G36" s="38" t="s">
        <v>76</v>
      </c>
      <c r="H36" s="37" t="s">
        <v>77</v>
      </c>
      <c r="I36" s="37"/>
      <c r="J36" s="37" t="s">
        <v>48</v>
      </c>
    </row>
    <row r="37" spans="1:12">
      <c r="A37" s="30" t="s">
        <v>56</v>
      </c>
      <c r="B37" s="36">
        <v>3626.8310000000001</v>
      </c>
      <c r="E37" s="20" t="s">
        <v>58</v>
      </c>
      <c r="F37" s="35">
        <f>B3/$B$13*$B$35</f>
        <v>307.64729375007158</v>
      </c>
      <c r="G37" s="35">
        <f t="shared" ref="G37:H45" si="21">C3/$B$13*$B$35</f>
        <v>213.45627961739004</v>
      </c>
      <c r="H37" s="35" t="e">
        <f t="shared" si="21"/>
        <v>#VALUE!</v>
      </c>
      <c r="I37" s="35"/>
      <c r="J37" s="35">
        <f>F37-G37</f>
        <v>94.191014132681545</v>
      </c>
    </row>
    <row r="38" spans="1:12">
      <c r="A38" s="30" t="s">
        <v>57</v>
      </c>
      <c r="B38" s="36">
        <v>10695.58</v>
      </c>
      <c r="E38" s="20" t="s">
        <v>59</v>
      </c>
      <c r="F38" s="35">
        <f>B4/$B$13*$B$35</f>
        <v>456.44200152193145</v>
      </c>
      <c r="G38" s="35">
        <f t="shared" si="21"/>
        <v>344.81015454988062</v>
      </c>
      <c r="H38" s="35">
        <f t="shared" si="21"/>
        <v>15.738052141491137</v>
      </c>
      <c r="I38" s="35"/>
      <c r="J38" s="35">
        <f t="shared" ref="J38:J45" si="22">F38-G38</f>
        <v>111.63184697205082</v>
      </c>
    </row>
    <row r="39" spans="1:12">
      <c r="E39" s="20" t="s">
        <v>73</v>
      </c>
      <c r="F39" s="35">
        <f t="shared" ref="F39:F45" si="23">B5/$B$13*$B$35</f>
        <v>415.16287130002928</v>
      </c>
      <c r="G39" s="35">
        <f t="shared" si="21"/>
        <v>336.72747244163844</v>
      </c>
      <c r="H39" s="35">
        <f t="shared" si="21"/>
        <v>5.4647908083424648</v>
      </c>
      <c r="I39" s="35"/>
      <c r="J39" s="35">
        <f t="shared" si="22"/>
        <v>78.43539885839084</v>
      </c>
    </row>
    <row r="40" spans="1:12">
      <c r="E40" s="20" t="s">
        <v>61</v>
      </c>
      <c r="F40" s="35">
        <f t="shared" si="23"/>
        <v>4832.8228576215997</v>
      </c>
      <c r="G40" s="35">
        <f t="shared" si="21"/>
        <v>4567.8697096154383</v>
      </c>
      <c r="H40" s="35" t="e">
        <f t="shared" si="21"/>
        <v>#VALUE!</v>
      </c>
      <c r="I40" s="35"/>
      <c r="J40" s="35">
        <f t="shared" si="22"/>
        <v>264.95314800616143</v>
      </c>
    </row>
    <row r="41" spans="1:12">
      <c r="E41" s="20" t="s">
        <v>62</v>
      </c>
      <c r="F41" s="35">
        <f t="shared" si="23"/>
        <v>4479.884565697791</v>
      </c>
      <c r="G41" s="35">
        <f t="shared" si="21"/>
        <v>4164.5804742511937</v>
      </c>
      <c r="H41" s="35" t="e">
        <f t="shared" si="21"/>
        <v>#VALUE!</v>
      </c>
      <c r="I41" s="35"/>
      <c r="J41" s="35">
        <f t="shared" si="22"/>
        <v>315.30409144659734</v>
      </c>
    </row>
    <row r="42" spans="1:12">
      <c r="E42" s="20" t="s">
        <v>63</v>
      </c>
      <c r="F42" s="35">
        <f t="shared" si="23"/>
        <v>0</v>
      </c>
      <c r="G42" s="35">
        <f t="shared" si="21"/>
        <v>0</v>
      </c>
      <c r="H42" s="35">
        <f t="shared" si="21"/>
        <v>0</v>
      </c>
      <c r="I42" s="35"/>
      <c r="J42" s="35">
        <f t="shared" si="22"/>
        <v>0</v>
      </c>
    </row>
    <row r="43" spans="1:12">
      <c r="E43" s="20" t="s">
        <v>64</v>
      </c>
      <c r="F43" s="35">
        <f t="shared" si="23"/>
        <v>0</v>
      </c>
      <c r="G43" s="35">
        <f t="shared" si="21"/>
        <v>0</v>
      </c>
      <c r="H43" s="35">
        <f t="shared" si="21"/>
        <v>0</v>
      </c>
      <c r="I43" s="35"/>
      <c r="J43" s="35">
        <f t="shared" si="22"/>
        <v>0</v>
      </c>
    </row>
    <row r="44" spans="1:12">
      <c r="E44" s="20" t="s">
        <v>66</v>
      </c>
      <c r="F44" s="35">
        <f t="shared" si="23"/>
        <v>353.91776474830539</v>
      </c>
      <c r="G44" s="35">
        <f t="shared" si="21"/>
        <v>166.06314787509706</v>
      </c>
      <c r="H44" s="35">
        <f t="shared" si="21"/>
        <v>7.5507062657942221</v>
      </c>
      <c r="I44" s="35"/>
      <c r="J44" s="35">
        <f t="shared" si="22"/>
        <v>187.85461687320833</v>
      </c>
    </row>
    <row r="45" spans="1:12">
      <c r="E45" s="20" t="s">
        <v>67</v>
      </c>
      <c r="F45" s="35">
        <f t="shared" si="23"/>
        <v>4850.130199153733</v>
      </c>
      <c r="G45" s="35">
        <f t="shared" si="21"/>
        <v>5438.1686442224236</v>
      </c>
      <c r="H45" s="35">
        <f t="shared" si="21"/>
        <v>831.21668113810313</v>
      </c>
      <c r="I45" s="35"/>
      <c r="J45" s="35">
        <f t="shared" si="22"/>
        <v>-588.03844506869063</v>
      </c>
    </row>
    <row r="47" spans="1:12">
      <c r="E47" s="20" t="s">
        <v>96</v>
      </c>
      <c r="F47" s="38" t="s">
        <v>75</v>
      </c>
      <c r="G47" s="38" t="s">
        <v>76</v>
      </c>
      <c r="H47" s="37" t="s">
        <v>77</v>
      </c>
      <c r="I47" s="37"/>
      <c r="J47" s="37" t="s">
        <v>48</v>
      </c>
    </row>
    <row r="48" spans="1:12">
      <c r="E48" s="20" t="s">
        <v>58</v>
      </c>
      <c r="F48" s="35">
        <f>B3/$B$15*$B$36</f>
        <v>308.20179266207811</v>
      </c>
      <c r="G48" s="35">
        <f t="shared" ref="G48:H56" si="24">C3/$B$15*$B$36</f>
        <v>213.84101004477662</v>
      </c>
      <c r="H48" s="35" t="e">
        <f t="shared" si="24"/>
        <v>#VALUE!</v>
      </c>
      <c r="I48" s="35"/>
      <c r="J48" s="35">
        <f>F48-G48</f>
        <v>94.360782617301481</v>
      </c>
    </row>
    <row r="49" spans="5:10">
      <c r="E49" s="20" t="s">
        <v>59</v>
      </c>
      <c r="F49" s="35">
        <f t="shared" ref="F49:F56" si="25">B4/$B$15*$B$36</f>
        <v>457.26468580480889</v>
      </c>
      <c r="G49" s="35">
        <f t="shared" si="24"/>
        <v>345.43163525012051</v>
      </c>
      <c r="H49" s="35">
        <f t="shared" si="24"/>
        <v>15.766418172874619</v>
      </c>
      <c r="I49" s="35"/>
      <c r="J49" s="35">
        <f t="shared" ref="J49:J56" si="26">F49-G49</f>
        <v>111.83305055468838</v>
      </c>
    </row>
    <row r="50" spans="5:10">
      <c r="E50" s="20" t="s">
        <v>73</v>
      </c>
      <c r="F50" s="35">
        <f t="shared" si="25"/>
        <v>415.91115469181619</v>
      </c>
      <c r="G50" s="35">
        <f t="shared" si="24"/>
        <v>337.33438503571858</v>
      </c>
      <c r="H50" s="35">
        <f t="shared" si="24"/>
        <v>5.4746404661133239</v>
      </c>
      <c r="I50" s="35"/>
      <c r="J50" s="35">
        <f t="shared" si="26"/>
        <v>78.576769656097611</v>
      </c>
    </row>
    <row r="51" spans="5:10">
      <c r="E51" s="20" t="s">
        <v>61</v>
      </c>
      <c r="F51" s="35">
        <f t="shared" si="25"/>
        <v>4841.5334657462672</v>
      </c>
      <c r="G51" s="35">
        <f t="shared" si="24"/>
        <v>4576.1027701221456</v>
      </c>
      <c r="H51" s="35" t="e">
        <f t="shared" si="24"/>
        <v>#VALUE!</v>
      </c>
      <c r="I51" s="35"/>
      <c r="J51" s="35">
        <f t="shared" si="26"/>
        <v>265.43069562412165</v>
      </c>
    </row>
    <row r="52" spans="5:10">
      <c r="E52" s="20" t="s">
        <v>62</v>
      </c>
      <c r="F52" s="35">
        <f t="shared" si="25"/>
        <v>4487.9590430881635</v>
      </c>
      <c r="G52" s="35">
        <f t="shared" si="24"/>
        <v>4172.0866522311362</v>
      </c>
      <c r="H52" s="35" t="e">
        <f t="shared" si="24"/>
        <v>#VALUE!</v>
      </c>
      <c r="I52" s="35"/>
      <c r="J52" s="35">
        <f t="shared" si="26"/>
        <v>315.87239085702731</v>
      </c>
    </row>
    <row r="53" spans="5:10">
      <c r="E53" s="20" t="s">
        <v>63</v>
      </c>
      <c r="F53" s="35">
        <f t="shared" si="25"/>
        <v>0</v>
      </c>
      <c r="G53" s="35">
        <f t="shared" si="24"/>
        <v>0</v>
      </c>
      <c r="H53" s="35">
        <f t="shared" si="24"/>
        <v>0</v>
      </c>
      <c r="I53" s="35"/>
      <c r="J53" s="35">
        <f t="shared" si="26"/>
        <v>0</v>
      </c>
    </row>
    <row r="54" spans="5:10">
      <c r="E54" s="20" t="s">
        <v>64</v>
      </c>
      <c r="F54" s="35">
        <f t="shared" si="25"/>
        <v>0</v>
      </c>
      <c r="G54" s="35">
        <f t="shared" si="24"/>
        <v>0</v>
      </c>
      <c r="H54" s="35">
        <f t="shared" si="24"/>
        <v>0</v>
      </c>
      <c r="I54" s="35"/>
      <c r="J54" s="35">
        <f t="shared" si="26"/>
        <v>0</v>
      </c>
    </row>
    <row r="55" spans="5:10">
      <c r="E55" s="20" t="s">
        <v>66</v>
      </c>
      <c r="F55" s="35">
        <f t="shared" si="25"/>
        <v>354.55566086986903</v>
      </c>
      <c r="G55" s="35">
        <f t="shared" si="24"/>
        <v>166.36245762587913</v>
      </c>
      <c r="H55" s="35">
        <f t="shared" si="24"/>
        <v>7.564315546598313</v>
      </c>
      <c r="I55" s="35"/>
      <c r="J55" s="35">
        <f t="shared" si="26"/>
        <v>188.1932032439899</v>
      </c>
    </row>
    <row r="56" spans="5:10">
      <c r="E56" s="20" t="s">
        <v>67</v>
      </c>
      <c r="F56" s="35">
        <f t="shared" si="25"/>
        <v>4858.8720017736687</v>
      </c>
      <c r="G56" s="35">
        <f t="shared" si="24"/>
        <v>5447.970318600157</v>
      </c>
      <c r="H56" s="35">
        <f t="shared" si="24"/>
        <v>832.71485373606254</v>
      </c>
      <c r="I56" s="35"/>
      <c r="J56" s="35">
        <f t="shared" si="26"/>
        <v>-589.09831682648837</v>
      </c>
    </row>
    <row r="58" spans="5:10">
      <c r="E58" s="20" t="s">
        <v>96</v>
      </c>
      <c r="F58" s="38" t="s">
        <v>75</v>
      </c>
      <c r="G58" s="38" t="s">
        <v>76</v>
      </c>
      <c r="H58" s="37" t="s">
        <v>77</v>
      </c>
      <c r="I58" s="37"/>
      <c r="J58" s="37" t="s">
        <v>48</v>
      </c>
    </row>
    <row r="59" spans="5:10">
      <c r="E59" s="20" t="s">
        <v>58</v>
      </c>
      <c r="F59" s="35">
        <f>B3/$B$17*$B$37</f>
        <v>71.01767905512331</v>
      </c>
      <c r="G59" s="35">
        <f t="shared" ref="G59:H67" si="27">C3/$B$17*$B$37</f>
        <v>49.274509693829991</v>
      </c>
      <c r="H59" s="35" t="e">
        <f t="shared" si="27"/>
        <v>#VALUE!</v>
      </c>
      <c r="I59" s="35"/>
      <c r="J59" s="35">
        <f>F59-G59</f>
        <v>21.743169361293319</v>
      </c>
    </row>
    <row r="60" spans="5:10">
      <c r="E60" s="20" t="s">
        <v>59</v>
      </c>
      <c r="F60" s="35">
        <f t="shared" ref="F60:F67" si="28">B4/$B$17*$B$37</f>
        <v>105.3656321049796</v>
      </c>
      <c r="G60" s="35">
        <f t="shared" si="27"/>
        <v>79.596399475121956</v>
      </c>
      <c r="H60" s="35">
        <f t="shared" si="27"/>
        <v>3.6329912813899199</v>
      </c>
      <c r="I60" s="35"/>
      <c r="J60" s="35">
        <f t="shared" ref="J60:J67" si="29">F60-G60</f>
        <v>25.76923262985764</v>
      </c>
    </row>
    <row r="61" spans="5:10">
      <c r="E61" s="20" t="s">
        <v>73</v>
      </c>
      <c r="F61" s="35">
        <f t="shared" si="28"/>
        <v>95.836706997140894</v>
      </c>
      <c r="G61" s="35">
        <f t="shared" si="27"/>
        <v>77.730583212379045</v>
      </c>
      <c r="H61" s="35">
        <f t="shared" si="27"/>
        <v>1.2614990205164538</v>
      </c>
      <c r="I61" s="35"/>
      <c r="J61" s="35">
        <f t="shared" si="29"/>
        <v>18.106123784761849</v>
      </c>
    </row>
    <row r="62" spans="5:10">
      <c r="E62" s="20" t="s">
        <v>61</v>
      </c>
      <c r="F62" s="35">
        <f t="shared" si="28"/>
        <v>1115.6147627668017</v>
      </c>
      <c r="G62" s="35">
        <f t="shared" si="27"/>
        <v>1054.4526527401415</v>
      </c>
      <c r="H62" s="35" t="e">
        <f t="shared" si="27"/>
        <v>#VALUE!</v>
      </c>
      <c r="I62" s="35"/>
      <c r="J62" s="35">
        <f t="shared" si="29"/>
        <v>61.16211002666023</v>
      </c>
    </row>
    <row r="63" spans="5:10">
      <c r="E63" s="20" t="s">
        <v>62</v>
      </c>
      <c r="F63" s="35">
        <f t="shared" si="28"/>
        <v>1034.1420540795905</v>
      </c>
      <c r="G63" s="35">
        <f t="shared" si="27"/>
        <v>961.35687044227643</v>
      </c>
      <c r="H63" s="35" t="e">
        <f t="shared" si="27"/>
        <v>#VALUE!</v>
      </c>
      <c r="I63" s="35"/>
      <c r="J63" s="35">
        <f t="shared" si="29"/>
        <v>72.785183637314049</v>
      </c>
    </row>
    <row r="64" spans="5:10">
      <c r="E64" s="20" t="s">
        <v>63</v>
      </c>
      <c r="F64" s="35">
        <f t="shared" si="28"/>
        <v>0</v>
      </c>
      <c r="G64" s="35">
        <f t="shared" si="27"/>
        <v>0</v>
      </c>
      <c r="H64" s="35">
        <f t="shared" si="27"/>
        <v>0</v>
      </c>
      <c r="I64" s="35"/>
      <c r="J64" s="35">
        <f t="shared" si="29"/>
        <v>0</v>
      </c>
    </row>
    <row r="65" spans="5:10">
      <c r="E65" s="20" t="s">
        <v>64</v>
      </c>
      <c r="F65" s="35">
        <f t="shared" si="28"/>
        <v>0</v>
      </c>
      <c r="G65" s="35">
        <f t="shared" si="27"/>
        <v>0</v>
      </c>
      <c r="H65" s="35">
        <f t="shared" si="27"/>
        <v>0</v>
      </c>
      <c r="I65" s="35"/>
      <c r="J65" s="35">
        <f t="shared" si="29"/>
        <v>0</v>
      </c>
    </row>
    <row r="66" spans="5:10">
      <c r="E66" s="20" t="s">
        <v>66</v>
      </c>
      <c r="F66" s="35">
        <f t="shared" si="28"/>
        <v>81.69881139673096</v>
      </c>
      <c r="G66" s="35">
        <f t="shared" si="27"/>
        <v>38.334220967527635</v>
      </c>
      <c r="H66" s="35">
        <f t="shared" si="27"/>
        <v>1.7430143060491587</v>
      </c>
      <c r="I66" s="35"/>
      <c r="J66" s="35">
        <f t="shared" si="29"/>
        <v>43.364590429203325</v>
      </c>
    </row>
    <row r="67" spans="5:10">
      <c r="E67" s="20" t="s">
        <v>67</v>
      </c>
      <c r="F67" s="35">
        <f t="shared" si="28"/>
        <v>1119.6100107380871</v>
      </c>
      <c r="G67" s="35">
        <f t="shared" si="27"/>
        <v>1255.3535274611311</v>
      </c>
      <c r="H67" s="35">
        <f t="shared" si="27"/>
        <v>191.87907934040405</v>
      </c>
      <c r="I67" s="35"/>
      <c r="J67" s="35">
        <f t="shared" si="29"/>
        <v>-135.74351672304397</v>
      </c>
    </row>
    <row r="69" spans="5:10">
      <c r="E69" s="20" t="s">
        <v>96</v>
      </c>
      <c r="F69" s="38" t="s">
        <v>75</v>
      </c>
      <c r="G69" s="38" t="s">
        <v>76</v>
      </c>
      <c r="H69" s="37" t="s">
        <v>77</v>
      </c>
      <c r="I69" s="37"/>
      <c r="J69" s="37" t="s">
        <v>48</v>
      </c>
    </row>
    <row r="70" spans="5:10">
      <c r="E70" s="20" t="s">
        <v>58</v>
      </c>
      <c r="F70" s="35">
        <f>B3/$B$18*$B$38</f>
        <v>784.86066809784336</v>
      </c>
      <c r="G70" s="35">
        <f t="shared" ref="G70:H78" si="30">C3/$B$18*$B$38</f>
        <v>544.56334131216715</v>
      </c>
      <c r="H70" s="35" t="e">
        <f t="shared" si="30"/>
        <v>#VALUE!</v>
      </c>
      <c r="I70" s="35"/>
      <c r="J70" s="35">
        <f>F70-G70</f>
        <v>240.2973267856762</v>
      </c>
    </row>
    <row r="71" spans="5:10">
      <c r="E71" s="20" t="s">
        <v>59</v>
      </c>
      <c r="F71" s="35">
        <f t="shared" ref="F71:F78" si="31">B4/$B$18*$B$38</f>
        <v>1164.4613215855293</v>
      </c>
      <c r="G71" s="35">
        <f t="shared" si="30"/>
        <v>879.66945838566141</v>
      </c>
      <c r="H71" s="35">
        <f t="shared" si="30"/>
        <v>40.150452707587171</v>
      </c>
      <c r="I71" s="35"/>
      <c r="J71" s="35">
        <f t="shared" ref="J71:J78" si="32">F71-G71</f>
        <v>284.79186319986786</v>
      </c>
    </row>
    <row r="72" spans="5:10">
      <c r="E72" s="20" t="s">
        <v>73</v>
      </c>
      <c r="F72" s="35">
        <f t="shared" si="31"/>
        <v>1059.1512266078048</v>
      </c>
      <c r="G72" s="35">
        <f t="shared" si="30"/>
        <v>859.04915907416785</v>
      </c>
      <c r="H72" s="35">
        <f t="shared" si="30"/>
        <v>13.941612528322858</v>
      </c>
      <c r="I72" s="35"/>
      <c r="J72" s="35">
        <f t="shared" si="32"/>
        <v>200.10206753363695</v>
      </c>
    </row>
    <row r="73" spans="5:10">
      <c r="E73" s="20" t="s">
        <v>61</v>
      </c>
      <c r="F73" s="35">
        <f t="shared" si="31"/>
        <v>12329.354601483585</v>
      </c>
      <c r="G73" s="35">
        <f t="shared" si="30"/>
        <v>11653.413974072511</v>
      </c>
      <c r="H73" s="35" t="e">
        <f t="shared" si="30"/>
        <v>#VALUE!</v>
      </c>
      <c r="I73" s="35"/>
      <c r="J73" s="35">
        <f t="shared" si="32"/>
        <v>675.94062741107336</v>
      </c>
    </row>
    <row r="74" spans="5:10">
      <c r="E74" s="20" t="s">
        <v>62</v>
      </c>
      <c r="F74" s="35">
        <f t="shared" si="31"/>
        <v>11428.94887965829</v>
      </c>
      <c r="G74" s="35">
        <f t="shared" si="30"/>
        <v>10624.554415952065</v>
      </c>
      <c r="H74" s="35" t="e">
        <f t="shared" si="30"/>
        <v>#VALUE!</v>
      </c>
      <c r="I74" s="35"/>
      <c r="J74" s="35">
        <f t="shared" si="32"/>
        <v>804.394463706225</v>
      </c>
    </row>
    <row r="75" spans="5:10">
      <c r="E75" s="20" t="s">
        <v>63</v>
      </c>
      <c r="F75" s="35">
        <f t="shared" si="31"/>
        <v>0</v>
      </c>
      <c r="G75" s="35">
        <f t="shared" si="30"/>
        <v>0</v>
      </c>
      <c r="H75" s="35">
        <f t="shared" si="30"/>
        <v>0</v>
      </c>
      <c r="I75" s="35"/>
      <c r="J75" s="35">
        <f t="shared" si="32"/>
        <v>0</v>
      </c>
    </row>
    <row r="76" spans="5:10">
      <c r="E76" s="20" t="s">
        <v>64</v>
      </c>
      <c r="F76" s="35">
        <f t="shared" si="31"/>
        <v>0</v>
      </c>
      <c r="G76" s="35">
        <f t="shared" si="30"/>
        <v>0</v>
      </c>
      <c r="H76" s="35">
        <f t="shared" si="30"/>
        <v>0</v>
      </c>
      <c r="I76" s="35"/>
      <c r="J76" s="35">
        <f t="shared" si="32"/>
        <v>0</v>
      </c>
    </row>
    <row r="77" spans="5:10">
      <c r="E77" s="20" t="s">
        <v>66</v>
      </c>
      <c r="F77" s="35">
        <f t="shared" si="31"/>
        <v>902.90452389843495</v>
      </c>
      <c r="G77" s="35">
        <f t="shared" si="30"/>
        <v>423.65538665704361</v>
      </c>
      <c r="H77" s="35">
        <f t="shared" si="30"/>
        <v>19.263138291072472</v>
      </c>
      <c r="I77" s="35"/>
      <c r="J77" s="35">
        <f t="shared" si="32"/>
        <v>479.24913724139134</v>
      </c>
    </row>
    <row r="78" spans="5:10">
      <c r="E78" s="20" t="s">
        <v>67</v>
      </c>
      <c r="F78" s="35">
        <f t="shared" si="31"/>
        <v>12373.50857882669</v>
      </c>
      <c r="G78" s="35">
        <f t="shared" si="30"/>
        <v>13873.694851353332</v>
      </c>
      <c r="H78" s="35">
        <f t="shared" si="30"/>
        <v>2120.5753892381567</v>
      </c>
      <c r="I78" s="35"/>
      <c r="J78" s="35">
        <f t="shared" si="32"/>
        <v>-1500.1862725266419</v>
      </c>
    </row>
  </sheetData>
  <mergeCells count="8">
    <mergeCell ref="Q12:S12"/>
    <mergeCell ref="F24:H24"/>
    <mergeCell ref="I24:K24"/>
    <mergeCell ref="M12:O12"/>
    <mergeCell ref="B1:D1"/>
    <mergeCell ref="F1:H1"/>
    <mergeCell ref="F12:H12"/>
    <mergeCell ref="I12:K12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366F7-C8CF-5F4B-971A-579DA623C5F2}">
  <dimension ref="A1:T78"/>
  <sheetViews>
    <sheetView zoomScale="130" zoomScaleNormal="130" workbookViewId="0">
      <selection activeCell="B26" sqref="B26"/>
    </sheetView>
  </sheetViews>
  <sheetFormatPr baseColWidth="10" defaultRowHeight="16"/>
  <cols>
    <col min="6" max="6" width="12.1640625" bestFit="1" customWidth="1"/>
    <col min="7" max="7" width="13.33203125" bestFit="1" customWidth="1"/>
    <col min="8" max="8" width="12.1640625" bestFit="1" customWidth="1"/>
  </cols>
  <sheetData>
    <row r="1" spans="1:20">
      <c r="A1" s="24"/>
      <c r="B1" s="57" t="s">
        <v>78</v>
      </c>
      <c r="C1" s="57"/>
      <c r="D1" s="57"/>
      <c r="E1" s="24"/>
      <c r="F1" s="57" t="s">
        <v>94</v>
      </c>
      <c r="G1" s="57"/>
      <c r="H1" s="57"/>
    </row>
    <row r="2" spans="1:20">
      <c r="A2" s="10"/>
      <c r="B2" s="10" t="s">
        <v>75</v>
      </c>
      <c r="C2" s="10" t="s">
        <v>76</v>
      </c>
      <c r="D2" t="s">
        <v>77</v>
      </c>
      <c r="F2" s="10" t="s">
        <v>75</v>
      </c>
      <c r="G2" s="10" t="s">
        <v>76</v>
      </c>
      <c r="H2" t="s">
        <v>77</v>
      </c>
      <c r="J2" t="s">
        <v>80</v>
      </c>
    </row>
    <row r="3" spans="1:20">
      <c r="A3" s="20" t="s">
        <v>58</v>
      </c>
      <c r="B3" s="17">
        <v>663.2215576171875</v>
      </c>
      <c r="C3" s="17">
        <v>1825.869384765625</v>
      </c>
      <c r="D3" s="17">
        <v>215.43855285644531</v>
      </c>
      <c r="F3" s="23">
        <f>B3*$A$22+$B$22</f>
        <v>7254.1074107910154</v>
      </c>
      <c r="G3" s="23">
        <f t="shared" ref="G3:H3" si="0">C3*$A$22+$B$22</f>
        <v>7274.1049534179683</v>
      </c>
      <c r="H3" s="23">
        <f t="shared" si="0"/>
        <v>7246.405543109131</v>
      </c>
      <c r="J3" s="25"/>
    </row>
    <row r="4" spans="1:20">
      <c r="A4" s="20" t="s">
        <v>59</v>
      </c>
      <c r="B4" s="17">
        <v>981.4378662109375</v>
      </c>
      <c r="C4" s="17">
        <v>772.4771728515625</v>
      </c>
      <c r="D4" s="17">
        <v>1.4954025745391846</v>
      </c>
      <c r="F4" s="23">
        <f t="shared" ref="F4:F11" si="1">B4*$A$22+$B$22</f>
        <v>7259.5807312988281</v>
      </c>
      <c r="G4" s="23">
        <f t="shared" ref="G4:G11" si="2">C4*$A$22+$B$22</f>
        <v>7255.9866073730464</v>
      </c>
      <c r="H4" s="23">
        <f t="shared" ref="H4:H11" si="3">D4*$A$22+$B$22</f>
        <v>7242.7257209242816</v>
      </c>
      <c r="J4" s="25">
        <f t="shared" ref="J4:J9" si="4">F4-G4</f>
        <v>3.594123925781787</v>
      </c>
    </row>
    <row r="5" spans="1:20">
      <c r="A5" s="20" t="s">
        <v>73</v>
      </c>
      <c r="B5" s="17">
        <v>385.4954833984375</v>
      </c>
      <c r="C5" s="17">
        <v>270.96075439453125</v>
      </c>
      <c r="D5" s="17">
        <v>9.5947036743164062</v>
      </c>
      <c r="F5" s="23">
        <f t="shared" si="1"/>
        <v>7249.3305223144525</v>
      </c>
      <c r="G5" s="23">
        <f t="shared" si="2"/>
        <v>7247.3605249755856</v>
      </c>
      <c r="H5" s="23">
        <f t="shared" si="3"/>
        <v>7242.8650289031984</v>
      </c>
      <c r="J5" s="25">
        <f t="shared" si="4"/>
        <v>1.9699973388669605</v>
      </c>
    </row>
    <row r="6" spans="1:20">
      <c r="A6" s="20" t="s">
        <v>61</v>
      </c>
      <c r="B6" s="17">
        <v>36597.17578125</v>
      </c>
      <c r="C6" s="17">
        <v>49613.62890625</v>
      </c>
      <c r="D6" s="17">
        <v>51573.6953125</v>
      </c>
      <c r="F6" s="23">
        <f t="shared" si="1"/>
        <v>7872.1714234374995</v>
      </c>
      <c r="G6" s="23">
        <f t="shared" si="2"/>
        <v>8096.0544171874999</v>
      </c>
      <c r="H6" s="23">
        <f t="shared" si="3"/>
        <v>8129.767559375</v>
      </c>
      <c r="J6" s="25"/>
    </row>
    <row r="7" spans="1:20">
      <c r="A7" s="20" t="s">
        <v>62</v>
      </c>
      <c r="B7" s="17">
        <v>54604.44921875</v>
      </c>
      <c r="C7" s="17">
        <v>40731.58984375</v>
      </c>
      <c r="D7" s="17" t="s">
        <v>41</v>
      </c>
      <c r="F7" s="23">
        <f t="shared" si="1"/>
        <v>8181.8965265625002</v>
      </c>
      <c r="G7" s="23">
        <f t="shared" si="2"/>
        <v>7943.2833453124995</v>
      </c>
      <c r="H7" s="23" t="e">
        <f t="shared" si="3"/>
        <v>#VALUE!</v>
      </c>
      <c r="J7" s="25">
        <f t="shared" si="4"/>
        <v>238.61318125000071</v>
      </c>
    </row>
    <row r="8" spans="1:20">
      <c r="A8" s="20" t="s">
        <v>63</v>
      </c>
      <c r="B8" s="17">
        <v>34529.92578125</v>
      </c>
      <c r="C8" s="17">
        <v>103800.5625</v>
      </c>
      <c r="D8" s="17">
        <v>280.1728515625</v>
      </c>
      <c r="F8" s="23">
        <f t="shared" si="1"/>
        <v>7836.6147234375003</v>
      </c>
      <c r="G8" s="23">
        <f t="shared" si="2"/>
        <v>9028.0696749999988</v>
      </c>
      <c r="H8" s="23">
        <f t="shared" si="3"/>
        <v>7247.5189730468746</v>
      </c>
      <c r="J8" s="25"/>
    </row>
    <row r="9" spans="1:20">
      <c r="A9" s="20" t="s">
        <v>64</v>
      </c>
      <c r="B9" s="17">
        <v>856.48223876953125</v>
      </c>
      <c r="C9" s="17">
        <v>437.1866455078125</v>
      </c>
      <c r="D9" s="17">
        <v>56.927661895751953</v>
      </c>
      <c r="F9" s="23">
        <f t="shared" si="1"/>
        <v>7257.4314945068354</v>
      </c>
      <c r="G9" s="23">
        <f t="shared" si="2"/>
        <v>7250.2196103027345</v>
      </c>
      <c r="H9" s="23">
        <f t="shared" si="3"/>
        <v>7243.6791557846063</v>
      </c>
      <c r="J9" s="25">
        <f t="shared" si="4"/>
        <v>7.2118842041008975</v>
      </c>
    </row>
    <row r="10" spans="1:20">
      <c r="A10" s="20" t="s">
        <v>66</v>
      </c>
      <c r="B10" s="17">
        <v>465.20855712890625</v>
      </c>
      <c r="C10" s="17">
        <v>865.1810302734375</v>
      </c>
      <c r="D10" s="17">
        <v>6.2033777236938477</v>
      </c>
      <c r="F10" s="23">
        <f t="shared" si="1"/>
        <v>7250.701587182617</v>
      </c>
      <c r="G10" s="23">
        <f t="shared" si="2"/>
        <v>7257.5811137207029</v>
      </c>
      <c r="H10" s="23">
        <f t="shared" si="3"/>
        <v>7242.806698096847</v>
      </c>
      <c r="J10" s="25"/>
    </row>
    <row r="11" spans="1:20">
      <c r="A11" s="20" t="s">
        <v>67</v>
      </c>
      <c r="B11" s="17">
        <v>39392.16796875</v>
      </c>
      <c r="C11" s="17">
        <v>93964.2578125</v>
      </c>
      <c r="D11" s="17">
        <v>56936.94921875</v>
      </c>
      <c r="F11" s="23">
        <f t="shared" si="1"/>
        <v>7920.2452890625</v>
      </c>
      <c r="G11" s="23">
        <f t="shared" si="2"/>
        <v>8858.8852343750004</v>
      </c>
      <c r="H11" s="23">
        <f t="shared" si="3"/>
        <v>8222.0155265624999</v>
      </c>
      <c r="J11" s="25"/>
    </row>
    <row r="12" spans="1:20">
      <c r="A12" s="20" t="s">
        <v>65</v>
      </c>
      <c r="B12" s="4">
        <v>87938.453125</v>
      </c>
      <c r="C12" s="4">
        <v>80620.8984375</v>
      </c>
      <c r="D12" s="4">
        <v>3473.99072265625</v>
      </c>
      <c r="F12" s="58" t="s">
        <v>81</v>
      </c>
      <c r="G12" s="58"/>
      <c r="H12" s="58"/>
      <c r="I12" s="57" t="s">
        <v>82</v>
      </c>
      <c r="J12" s="57"/>
      <c r="K12" s="57"/>
      <c r="M12" s="57" t="s">
        <v>89</v>
      </c>
      <c r="N12" s="57"/>
      <c r="O12" s="57"/>
      <c r="Q12" s="57" t="s">
        <v>91</v>
      </c>
      <c r="R12" s="57"/>
      <c r="S12" s="57"/>
    </row>
    <row r="13" spans="1:20">
      <c r="A13" s="20" t="s">
        <v>52</v>
      </c>
      <c r="B13" s="17">
        <v>191559.6875</v>
      </c>
      <c r="C13" s="28">
        <v>10000</v>
      </c>
      <c r="D13" s="18"/>
      <c r="F13" s="10" t="s">
        <v>75</v>
      </c>
      <c r="G13" s="10" t="s">
        <v>76</v>
      </c>
      <c r="H13" t="s">
        <v>77</v>
      </c>
      <c r="I13" s="10" t="s">
        <v>75</v>
      </c>
      <c r="J13" s="10" t="s">
        <v>76</v>
      </c>
      <c r="K13" t="s">
        <v>77</v>
      </c>
      <c r="L13" t="s">
        <v>83</v>
      </c>
      <c r="M13" s="10" t="s">
        <v>75</v>
      </c>
      <c r="N13" s="10" t="s">
        <v>76</v>
      </c>
      <c r="O13" t="s">
        <v>77</v>
      </c>
      <c r="P13" t="s">
        <v>83</v>
      </c>
      <c r="Q13" s="10" t="s">
        <v>75</v>
      </c>
      <c r="R13" s="10" t="s">
        <v>76</v>
      </c>
      <c r="S13" t="s">
        <v>77</v>
      </c>
      <c r="T13" t="s">
        <v>83</v>
      </c>
    </row>
    <row r="14" spans="1:20">
      <c r="A14" s="20" t="s">
        <v>54</v>
      </c>
      <c r="B14" s="17">
        <v>224418.15625</v>
      </c>
      <c r="C14" s="28">
        <v>400000</v>
      </c>
      <c r="D14" s="18"/>
      <c r="E14" s="20" t="s">
        <v>58</v>
      </c>
      <c r="F14">
        <v>0.1024317474993062</v>
      </c>
      <c r="G14">
        <v>0.28199775721852866</v>
      </c>
      <c r="H14">
        <v>3.3273567775890779E-2</v>
      </c>
      <c r="I14">
        <f>B3/$B$18*$C$18</f>
        <v>512.15873749653099</v>
      </c>
      <c r="J14">
        <f t="shared" ref="J14:K22" si="5">C3/$B$18*$C$18</f>
        <v>1409.9887860926433</v>
      </c>
      <c r="K14">
        <f t="shared" si="5"/>
        <v>166.3678388794539</v>
      </c>
      <c r="L14" s="25">
        <f>I14-J14</f>
        <v>-897.83004859611231</v>
      </c>
      <c r="M14">
        <f>B3/$B$17*$C$17</f>
        <v>51.20561124976944</v>
      </c>
      <c r="N14">
        <f t="shared" ref="N14:O22" si="6">C3/$B$17*$C$17</f>
        <v>140.97062563085382</v>
      </c>
      <c r="O14">
        <f t="shared" si="6"/>
        <v>16.633450253659479</v>
      </c>
      <c r="P14">
        <f>M14-N14</f>
        <v>-89.76501438108437</v>
      </c>
      <c r="Q14">
        <f>B3/$B$13*$C$13</f>
        <v>34.622188325358778</v>
      </c>
      <c r="R14">
        <f t="shared" ref="R14:S22" si="7">C3/$B$13*$C$13</f>
        <v>95.315951314945892</v>
      </c>
      <c r="S14">
        <f t="shared" si="7"/>
        <v>11.24654960905829</v>
      </c>
      <c r="T14">
        <f>Q14-R14</f>
        <v>-60.693762989587114</v>
      </c>
    </row>
    <row r="15" spans="1:20">
      <c r="A15" s="20" t="s">
        <v>53</v>
      </c>
      <c r="B15" s="17">
        <v>21976.2265625</v>
      </c>
      <c r="C15" s="28">
        <v>10000</v>
      </c>
      <c r="D15" s="18"/>
      <c r="E15" s="20" t="s">
        <v>59</v>
      </c>
      <c r="F15">
        <v>0.1515789023190994</v>
      </c>
      <c r="G15">
        <v>0.11930581237858513</v>
      </c>
      <c r="H15">
        <v>2.3095856454868736E-4</v>
      </c>
      <c r="I15">
        <f t="shared" ref="I15:I22" si="8">B4/$B$18*$C$18</f>
        <v>757.89451159549697</v>
      </c>
      <c r="J15">
        <f t="shared" si="5"/>
        <v>596.52906189292571</v>
      </c>
      <c r="K15">
        <f t="shared" si="5"/>
        <v>1.1547928227434368</v>
      </c>
      <c r="L15" s="25">
        <f t="shared" ref="L15:L22" si="9">I15-J15</f>
        <v>161.36544970257125</v>
      </c>
      <c r="M15">
        <f t="shared" ref="M15:M22" si="10">B4/$B$17*$C$17</f>
        <v>75.774264671908966</v>
      </c>
      <c r="N15">
        <f t="shared" si="6"/>
        <v>59.640953099400548</v>
      </c>
      <c r="O15">
        <f t="shared" si="6"/>
        <v>0.11545614284443374</v>
      </c>
      <c r="P15">
        <f t="shared" ref="P15:P22" si="11">M15-N15</f>
        <v>16.133311572508418</v>
      </c>
      <c r="Q15">
        <f>B4/$B$13*$C$13</f>
        <v>51.234050285811698</v>
      </c>
      <c r="R15">
        <f t="shared" si="7"/>
        <v>40.325664701847174</v>
      </c>
      <c r="S15">
        <f t="shared" si="7"/>
        <v>7.8064575801690253E-2</v>
      </c>
      <c r="T15">
        <f t="shared" ref="T15:T22" si="12">Q15-R15</f>
        <v>10.908385583964524</v>
      </c>
    </row>
    <row r="16" spans="1:20">
      <c r="A16" s="20" t="s">
        <v>74</v>
      </c>
      <c r="B16" s="8">
        <v>444.03353881835938</v>
      </c>
      <c r="C16" s="29">
        <v>1000000</v>
      </c>
      <c r="D16" s="18"/>
      <c r="E16" s="20" t="s">
        <v>73</v>
      </c>
      <c r="F16">
        <v>5.9538137088697707E-2</v>
      </c>
      <c r="G16">
        <v>4.1848735550876599E-2</v>
      </c>
      <c r="H16">
        <v>1.4818611560656154E-3</v>
      </c>
      <c r="I16">
        <f t="shared" si="8"/>
        <v>297.69068544348852</v>
      </c>
      <c r="J16">
        <f t="shared" si="5"/>
        <v>209.24367775438299</v>
      </c>
      <c r="K16">
        <f t="shared" si="5"/>
        <v>7.4093057803280766</v>
      </c>
      <c r="L16" s="25">
        <f t="shared" si="9"/>
        <v>88.447007689105533</v>
      </c>
      <c r="M16">
        <f t="shared" si="10"/>
        <v>29.763103497965645</v>
      </c>
      <c r="N16">
        <f t="shared" si="6"/>
        <v>20.920175006553581</v>
      </c>
      <c r="O16">
        <f t="shared" si="6"/>
        <v>0.74078211234406366</v>
      </c>
      <c r="P16">
        <f t="shared" si="11"/>
        <v>8.8429284914120636</v>
      </c>
      <c r="Q16">
        <f t="shared" ref="Q15:Q22" si="13">B5/$B$13*$C$13</f>
        <v>20.124040106216896</v>
      </c>
      <c r="R16">
        <f t="shared" si="7"/>
        <v>14.144977888133758</v>
      </c>
      <c r="S16">
        <f t="shared" si="7"/>
        <v>0.50087279842301924</v>
      </c>
      <c r="T16">
        <f t="shared" si="12"/>
        <v>5.9790622180831381</v>
      </c>
    </row>
    <row r="17" spans="1:20">
      <c r="A17" s="20" t="s">
        <v>56</v>
      </c>
      <c r="B17" s="17">
        <v>129521.265625</v>
      </c>
      <c r="C17" s="28">
        <v>10000</v>
      </c>
      <c r="D17" s="18"/>
      <c r="E17" s="20" t="s">
        <v>61</v>
      </c>
      <c r="F17">
        <v>5.6522780747372616</v>
      </c>
      <c r="G17">
        <v>7.6626138735716784</v>
      </c>
      <c r="H17">
        <v>7.9653377897365978</v>
      </c>
      <c r="I17">
        <f t="shared" si="8"/>
        <v>28261.390373686307</v>
      </c>
      <c r="J17">
        <f t="shared" si="5"/>
        <v>38313.069367858392</v>
      </c>
      <c r="K17">
        <f t="shared" si="5"/>
        <v>39826.68894868299</v>
      </c>
      <c r="L17" s="25">
        <f t="shared" si="9"/>
        <v>-10051.678994172085</v>
      </c>
      <c r="M17">
        <f t="shared" si="10"/>
        <v>2825.5727431824962</v>
      </c>
      <c r="N17">
        <f t="shared" si="6"/>
        <v>3830.5392297427993</v>
      </c>
      <c r="O17">
        <f t="shared" si="6"/>
        <v>3981.8708583206835</v>
      </c>
      <c r="P17">
        <f t="shared" si="11"/>
        <v>-1004.9664865603031</v>
      </c>
      <c r="Q17">
        <f t="shared" si="13"/>
        <v>1910.4842077616147</v>
      </c>
      <c r="R17">
        <f t="shared" si="7"/>
        <v>2589.9827648366781</v>
      </c>
      <c r="S17">
        <f t="shared" si="7"/>
        <v>2692.3042100128714</v>
      </c>
      <c r="T17">
        <f t="shared" si="12"/>
        <v>-679.49855707506345</v>
      </c>
    </row>
    <row r="18" spans="1:20">
      <c r="A18" s="20" t="s">
        <v>57</v>
      </c>
      <c r="B18" s="17">
        <v>6474.765625</v>
      </c>
      <c r="C18" s="28">
        <v>5000</v>
      </c>
      <c r="D18" s="18"/>
      <c r="E18" s="20" t="s">
        <v>62</v>
      </c>
      <c r="F18">
        <v>8.4334248343931364</v>
      </c>
      <c r="G18">
        <v>6.2908207343412528</v>
      </c>
      <c r="H18" t="e">
        <v>#VALUE!</v>
      </c>
      <c r="I18">
        <f t="shared" si="8"/>
        <v>42167.124171965683</v>
      </c>
      <c r="J18">
        <f t="shared" si="5"/>
        <v>31454.103671706263</v>
      </c>
      <c r="K18" t="e">
        <f t="shared" si="5"/>
        <v>#VALUE!</v>
      </c>
      <c r="L18" s="25">
        <f t="shared" si="9"/>
        <v>10713.020500259419</v>
      </c>
      <c r="M18">
        <f t="shared" si="10"/>
        <v>4215.8674836335395</v>
      </c>
      <c r="N18">
        <f t="shared" si="6"/>
        <v>3144.7800982488279</v>
      </c>
      <c r="O18" t="e">
        <f t="shared" si="6"/>
        <v>#VALUE!</v>
      </c>
      <c r="P18">
        <f t="shared" si="11"/>
        <v>1071.0873853847115</v>
      </c>
      <c r="Q18">
        <f t="shared" si="13"/>
        <v>2850.5188085958848</v>
      </c>
      <c r="R18">
        <f t="shared" si="7"/>
        <v>2126.3132329838445</v>
      </c>
      <c r="S18" t="e">
        <f t="shared" si="7"/>
        <v>#VALUE!</v>
      </c>
      <c r="T18">
        <f t="shared" si="12"/>
        <v>724.20557561204032</v>
      </c>
    </row>
    <row r="19" spans="1:20">
      <c r="B19" s="18"/>
      <c r="C19" s="18"/>
      <c r="D19" s="18"/>
      <c r="E19" s="20" t="s">
        <v>63</v>
      </c>
      <c r="F19">
        <v>5.3330001085946641</v>
      </c>
      <c r="G19">
        <v>16.03155519625469</v>
      </c>
      <c r="H19">
        <v>4.3271504760066123E-2</v>
      </c>
      <c r="I19">
        <f t="shared" si="8"/>
        <v>26665.000542973321</v>
      </c>
      <c r="J19">
        <f t="shared" si="5"/>
        <v>80157.775981273444</v>
      </c>
      <c r="K19">
        <f t="shared" si="5"/>
        <v>216.35752380033063</v>
      </c>
      <c r="L19" s="25">
        <f t="shared" si="9"/>
        <v>-53492.775438300123</v>
      </c>
      <c r="M19">
        <f t="shared" si="10"/>
        <v>2665.9657481439158</v>
      </c>
      <c r="N19">
        <f t="shared" si="6"/>
        <v>8014.1714180381332</v>
      </c>
      <c r="O19">
        <f t="shared" si="6"/>
        <v>21.631417065802783</v>
      </c>
      <c r="P19">
        <f t="shared" si="11"/>
        <v>-5348.2056698942179</v>
      </c>
      <c r="Q19">
        <f t="shared" si="13"/>
        <v>1802.5674520506827</v>
      </c>
      <c r="R19">
        <f t="shared" si="7"/>
        <v>5418.7059842640429</v>
      </c>
      <c r="S19">
        <f t="shared" si="7"/>
        <v>14.625877459864826</v>
      </c>
      <c r="T19">
        <f t="shared" si="12"/>
        <v>-3616.1385322133601</v>
      </c>
    </row>
    <row r="20" spans="1:20">
      <c r="B20" s="18"/>
      <c r="C20" s="18"/>
      <c r="D20" s="18"/>
      <c r="E20" s="20" t="s">
        <v>64</v>
      </c>
      <c r="F20">
        <v>0.13228003735958108</v>
      </c>
      <c r="G20">
        <v>6.7521617125378575E-2</v>
      </c>
      <c r="H20">
        <v>8.79223514685166E-3</v>
      </c>
      <c r="I20">
        <f t="shared" si="8"/>
        <v>661.40018679790535</v>
      </c>
      <c r="J20">
        <f t="shared" si="5"/>
        <v>337.60808562689289</v>
      </c>
      <c r="K20">
        <f t="shared" si="5"/>
        <v>43.961175734258298</v>
      </c>
      <c r="L20" s="25">
        <f t="shared" si="9"/>
        <v>323.79210117101246</v>
      </c>
      <c r="M20">
        <f t="shared" si="10"/>
        <v>66.12676571963749</v>
      </c>
      <c r="N20">
        <f t="shared" si="6"/>
        <v>33.754043662110988</v>
      </c>
      <c r="O20">
        <f t="shared" si="6"/>
        <v>4.3952366911371401</v>
      </c>
      <c r="P20">
        <f t="shared" si="11"/>
        <v>32.372722057526502</v>
      </c>
      <c r="Q20">
        <f t="shared" si="13"/>
        <v>44.710985382534162</v>
      </c>
      <c r="R20">
        <f t="shared" si="7"/>
        <v>22.822476441334373</v>
      </c>
      <c r="S20">
        <f t="shared" si="7"/>
        <v>2.9717975968065802</v>
      </c>
      <c r="T20">
        <f t="shared" si="12"/>
        <v>21.888508941199788</v>
      </c>
    </row>
    <row r="21" spans="1:20">
      <c r="A21" s="32" t="s">
        <v>92</v>
      </c>
      <c r="B21" t="s">
        <v>93</v>
      </c>
      <c r="E21" s="20" t="s">
        <v>66</v>
      </c>
      <c r="F21">
        <v>7.1849482139194232E-2</v>
      </c>
      <c r="G21">
        <v>0.13362352869312355</v>
      </c>
      <c r="H21">
        <v>9.5808529342617671E-4</v>
      </c>
      <c r="I21">
        <f t="shared" si="8"/>
        <v>359.24741069597115</v>
      </c>
      <c r="J21">
        <f t="shared" si="5"/>
        <v>668.11764346561779</v>
      </c>
      <c r="K21">
        <f t="shared" si="5"/>
        <v>4.7904264671308834</v>
      </c>
      <c r="L21" s="25">
        <f t="shared" si="9"/>
        <v>-308.87023276964663</v>
      </c>
      <c r="M21">
        <f t="shared" si="10"/>
        <v>35.917542566007199</v>
      </c>
      <c r="N21">
        <f t="shared" si="6"/>
        <v>66.798376783807583</v>
      </c>
      <c r="O21">
        <f t="shared" si="6"/>
        <v>0.47894665742800474</v>
      </c>
      <c r="P21">
        <f t="shared" si="11"/>
        <v>-30.880834217800384</v>
      </c>
      <c r="Q21">
        <f t="shared" si="13"/>
        <v>24.285305702897759</v>
      </c>
      <c r="R21">
        <f t="shared" si="7"/>
        <v>45.165088832870303</v>
      </c>
      <c r="S21">
        <f t="shared" si="7"/>
        <v>0.32383523927464375</v>
      </c>
      <c r="T21">
        <f t="shared" si="12"/>
        <v>-20.879783129972544</v>
      </c>
    </row>
    <row r="22" spans="1:20">
      <c r="A22">
        <v>1.72E-2</v>
      </c>
      <c r="B22">
        <v>7242.7</v>
      </c>
      <c r="E22" s="20" t="s">
        <v>67</v>
      </c>
      <c r="F22">
        <v>6.0839527251227725</v>
      </c>
      <c r="G22">
        <v>14.512379791739566</v>
      </c>
      <c r="H22">
        <v>8.7936695343702116</v>
      </c>
      <c r="I22">
        <f t="shared" si="8"/>
        <v>30419.763625613861</v>
      </c>
      <c r="J22">
        <f t="shared" si="5"/>
        <v>72561.898958697828</v>
      </c>
      <c r="K22">
        <f t="shared" si="5"/>
        <v>43968.347671851057</v>
      </c>
      <c r="L22" s="25">
        <f t="shared" si="9"/>
        <v>-42142.135333083963</v>
      </c>
      <c r="M22">
        <f t="shared" si="10"/>
        <v>3041.3668194689553</v>
      </c>
      <c r="N22">
        <f t="shared" si="6"/>
        <v>7254.735919933998</v>
      </c>
      <c r="O22">
        <f t="shared" si="6"/>
        <v>4395.9537411870469</v>
      </c>
      <c r="P22">
        <f t="shared" si="11"/>
        <v>-4213.3691004650427</v>
      </c>
      <c r="Q22">
        <f t="shared" si="13"/>
        <v>2056.3913254843869</v>
      </c>
      <c r="R22">
        <f t="shared" si="7"/>
        <v>4905.2208759998102</v>
      </c>
      <c r="S22">
        <f t="shared" si="7"/>
        <v>2972.2824233961019</v>
      </c>
      <c r="T22">
        <f t="shared" si="12"/>
        <v>-2848.8295505154233</v>
      </c>
    </row>
    <row r="24" spans="1:20">
      <c r="F24" s="58" t="s">
        <v>84</v>
      </c>
      <c r="G24" s="58"/>
      <c r="H24" s="58"/>
      <c r="I24" s="57" t="s">
        <v>85</v>
      </c>
      <c r="J24" s="57"/>
      <c r="K24" s="57"/>
    </row>
    <row r="25" spans="1:20">
      <c r="B25" s="31">
        <f>B12-C12</f>
        <v>7317.5546875</v>
      </c>
      <c r="F25" s="10" t="s">
        <v>75</v>
      </c>
      <c r="G25" s="10" t="s">
        <v>76</v>
      </c>
      <c r="H25" t="s">
        <v>77</v>
      </c>
      <c r="I25" s="10" t="s">
        <v>75</v>
      </c>
      <c r="J25" s="10" t="s">
        <v>76</v>
      </c>
      <c r="K25" t="s">
        <v>77</v>
      </c>
      <c r="L25" t="s">
        <v>83</v>
      </c>
    </row>
    <row r="26" spans="1:20">
      <c r="B26">
        <f>B25/B13</f>
        <v>3.8199867534759888E-2</v>
      </c>
      <c r="E26" s="20" t="s">
        <v>58</v>
      </c>
      <c r="F26">
        <v>3.0179046240308687E-2</v>
      </c>
      <c r="G26">
        <v>8.3083844242908794E-2</v>
      </c>
      <c r="H26">
        <v>9.8032549966547665E-3</v>
      </c>
      <c r="I26">
        <f>B3/$B$15*$C$15</f>
        <v>301.79046240308685</v>
      </c>
      <c r="J26">
        <f t="shared" ref="J26:K34" si="14">C3/$B$15*$C$15</f>
        <v>830.83844242908799</v>
      </c>
      <c r="K26">
        <f t="shared" si="14"/>
        <v>98.032549966547663</v>
      </c>
      <c r="L26" s="25">
        <f>I26-J26</f>
        <v>-529.04798002600114</v>
      </c>
    </row>
    <row r="27" spans="1:20">
      <c r="E27" s="20" t="s">
        <v>59</v>
      </c>
      <c r="F27">
        <v>4.4659071174923758E-2</v>
      </c>
      <c r="G27">
        <v>3.5150582865290866E-2</v>
      </c>
      <c r="H27">
        <v>6.804637594567412E-5</v>
      </c>
      <c r="I27">
        <f t="shared" ref="I27:I34" si="15">B4/$B$15*$C$15</f>
        <v>446.59071174923758</v>
      </c>
      <c r="J27">
        <f t="shared" si="14"/>
        <v>351.50582865290869</v>
      </c>
      <c r="K27">
        <f t="shared" si="14"/>
        <v>0.6804637594567412</v>
      </c>
      <c r="L27" s="25">
        <f t="shared" ref="L27:L33" si="16">I27-J27</f>
        <v>95.084883096328895</v>
      </c>
    </row>
    <row r="28" spans="1:20">
      <c r="E28" s="20" t="s">
        <v>73</v>
      </c>
      <c r="F28">
        <v>1.754147748259216E-2</v>
      </c>
      <c r="G28">
        <v>1.2329721557243854E-2</v>
      </c>
      <c r="H28">
        <v>4.3659468321502958E-4</v>
      </c>
      <c r="I28">
        <f t="shared" si="15"/>
        <v>175.4147748259216</v>
      </c>
      <c r="J28">
        <f t="shared" si="14"/>
        <v>123.29721557243853</v>
      </c>
      <c r="K28">
        <f t="shared" si="14"/>
        <v>4.3659468321502954</v>
      </c>
      <c r="L28" s="25">
        <f t="shared" si="16"/>
        <v>52.117559253483066</v>
      </c>
    </row>
    <row r="29" spans="1:20">
      <c r="E29" s="20" t="s">
        <v>61</v>
      </c>
      <c r="F29">
        <v>1.6653075393616041</v>
      </c>
      <c r="G29">
        <v>2.2576045421241777</v>
      </c>
      <c r="H29">
        <v>2.3467948496902014</v>
      </c>
      <c r="I29">
        <f t="shared" si="15"/>
        <v>16653.07539361604</v>
      </c>
      <c r="J29">
        <f t="shared" si="14"/>
        <v>22576.045421241779</v>
      </c>
      <c r="K29">
        <f t="shared" si="14"/>
        <v>23467.948496902012</v>
      </c>
      <c r="L29" s="25">
        <f t="shared" si="16"/>
        <v>-5922.970027625739</v>
      </c>
    </row>
    <row r="30" spans="1:20">
      <c r="E30" s="20" t="s">
        <v>62</v>
      </c>
      <c r="F30">
        <v>2.4847054185328821</v>
      </c>
      <c r="G30">
        <v>1.8534387479083398</v>
      </c>
      <c r="H30" t="e">
        <v>#VALUE!</v>
      </c>
      <c r="I30">
        <f t="shared" si="15"/>
        <v>24847.05418532882</v>
      </c>
      <c r="J30">
        <f t="shared" si="14"/>
        <v>18534.387479083398</v>
      </c>
      <c r="K30" t="e">
        <f t="shared" si="14"/>
        <v>#VALUE!</v>
      </c>
      <c r="L30" s="25">
        <f t="shared" si="16"/>
        <v>6312.6667062454217</v>
      </c>
    </row>
    <row r="31" spans="1:20">
      <c r="E31" s="20" t="s">
        <v>63</v>
      </c>
      <c r="F31">
        <v>1.5712399798503851</v>
      </c>
      <c r="G31">
        <v>4.7233114477043197</v>
      </c>
      <c r="H31">
        <v>1.2748906222171189E-2</v>
      </c>
      <c r="I31">
        <f t="shared" si="15"/>
        <v>15712.399798503851</v>
      </c>
      <c r="J31">
        <f t="shared" si="14"/>
        <v>47233.1144770432</v>
      </c>
      <c r="K31">
        <f t="shared" si="14"/>
        <v>127.48906222171189</v>
      </c>
      <c r="L31" s="25">
        <f t="shared" si="16"/>
        <v>-31520.714678539349</v>
      </c>
    </row>
    <row r="32" spans="1:20">
      <c r="E32" s="20" t="s">
        <v>64</v>
      </c>
      <c r="F32">
        <v>3.8973125633452628E-2</v>
      </c>
      <c r="G32">
        <v>1.9893617508195113E-2</v>
      </c>
      <c r="H32">
        <v>2.5904202313281896E-3</v>
      </c>
      <c r="I32">
        <f t="shared" si="15"/>
        <v>389.73125633452628</v>
      </c>
      <c r="J32">
        <f t="shared" si="14"/>
        <v>198.93617508195112</v>
      </c>
      <c r="K32">
        <f t="shared" si="14"/>
        <v>25.904202313281896</v>
      </c>
      <c r="L32" s="25">
        <f t="shared" si="16"/>
        <v>190.79508125257516</v>
      </c>
    </row>
    <row r="33" spans="1:12">
      <c r="E33" s="20" t="s">
        <v>66</v>
      </c>
      <c r="F33">
        <v>2.1168718651760406E-2</v>
      </c>
      <c r="G33">
        <v>3.936895298257314E-2</v>
      </c>
      <c r="H33">
        <v>2.8227674601240347E-4</v>
      </c>
      <c r="I33">
        <f t="shared" si="15"/>
        <v>211.68718651760406</v>
      </c>
      <c r="J33">
        <f t="shared" si="14"/>
        <v>393.68952982573137</v>
      </c>
      <c r="K33">
        <f t="shared" si="14"/>
        <v>2.8227674601240347</v>
      </c>
      <c r="L33" s="25">
        <f t="shared" si="16"/>
        <v>-182.00234330812731</v>
      </c>
    </row>
    <row r="34" spans="1:12">
      <c r="E34" s="20" t="s">
        <v>67</v>
      </c>
      <c r="F34">
        <v>1.7924900736129277</v>
      </c>
      <c r="G34">
        <v>4.2757230202950138</v>
      </c>
      <c r="H34">
        <v>2.5908428390480194</v>
      </c>
      <c r="I34">
        <f t="shared" si="15"/>
        <v>17924.900736129275</v>
      </c>
      <c r="J34">
        <f t="shared" si="14"/>
        <v>42757.230202950137</v>
      </c>
      <c r="K34">
        <f t="shared" si="14"/>
        <v>25908.428390480192</v>
      </c>
      <c r="L34" s="25">
        <f>I34-J34</f>
        <v>-24832.329466820862</v>
      </c>
    </row>
    <row r="35" spans="1:12">
      <c r="A35" s="30" t="s">
        <v>52</v>
      </c>
      <c r="B35" s="36">
        <v>38251.347000000002</v>
      </c>
    </row>
    <row r="36" spans="1:12">
      <c r="A36" s="30" t="s">
        <v>90</v>
      </c>
      <c r="B36" s="36">
        <v>44884.173999999999</v>
      </c>
      <c r="E36" s="20" t="s">
        <v>96</v>
      </c>
      <c r="F36" s="38" t="s">
        <v>75</v>
      </c>
      <c r="G36" s="38" t="s">
        <v>76</v>
      </c>
      <c r="H36" s="37" t="s">
        <v>77</v>
      </c>
      <c r="I36" s="37"/>
      <c r="J36" s="37" t="s">
        <v>48</v>
      </c>
    </row>
    <row r="37" spans="1:12">
      <c r="A37" s="30" t="s">
        <v>56</v>
      </c>
      <c r="B37" s="36">
        <v>4786.0640000000003</v>
      </c>
      <c r="E37" s="20" t="s">
        <v>58</v>
      </c>
      <c r="F37" s="35">
        <f>B3/$B$13*$B$35</f>
        <v>132.43453395326475</v>
      </c>
      <c r="G37" s="35">
        <f t="shared" ref="G37:H45" si="17">C3/$B$13*$B$35</f>
        <v>364.59635283831022</v>
      </c>
      <c r="H37" s="35">
        <f t="shared" si="17"/>
        <v>43.0195671648803</v>
      </c>
      <c r="I37" s="35"/>
      <c r="J37" s="35">
        <f>F37-G37</f>
        <v>-232.16181888504548</v>
      </c>
    </row>
    <row r="38" spans="1:12">
      <c r="A38" s="30" t="s">
        <v>57</v>
      </c>
      <c r="B38" s="36">
        <v>19682.445</v>
      </c>
      <c r="E38" s="20" t="s">
        <v>59</v>
      </c>
      <c r="F38" s="35">
        <f>B4/$B$13*$B$35</f>
        <v>195.97714356980325</v>
      </c>
      <c r="G38" s="35">
        <f t="shared" si="17"/>
        <v>154.25109935160077</v>
      </c>
      <c r="H38" s="35">
        <f t="shared" si="17"/>
        <v>0.29860751773982569</v>
      </c>
      <c r="I38" s="35"/>
      <c r="J38" s="35">
        <f t="shared" ref="J38:J45" si="18">F38-G38</f>
        <v>41.726044218202475</v>
      </c>
    </row>
    <row r="39" spans="1:12">
      <c r="E39" s="20" t="s">
        <v>73</v>
      </c>
      <c r="F39" s="35">
        <f t="shared" ref="F39:F45" si="19">B5/$B$13*$B$35</f>
        <v>76.977164114481937</v>
      </c>
      <c r="G39" s="35">
        <f t="shared" si="17"/>
        <v>54.106445750633156</v>
      </c>
      <c r="H39" s="35">
        <f t="shared" si="17"/>
        <v>1.9159059215339964</v>
      </c>
      <c r="I39" s="35"/>
      <c r="J39" s="35">
        <f t="shared" si="18"/>
        <v>22.870718363848781</v>
      </c>
    </row>
    <row r="40" spans="1:12">
      <c r="E40" s="20" t="s">
        <v>61</v>
      </c>
      <c r="F40" s="35">
        <f t="shared" si="19"/>
        <v>7307.8594369109614</v>
      </c>
      <c r="G40" s="35">
        <f t="shared" si="17"/>
        <v>9907.0329461787169</v>
      </c>
      <c r="H40" s="35">
        <f t="shared" si="17"/>
        <v>10298.426256676323</v>
      </c>
      <c r="I40" s="35"/>
      <c r="J40" s="35">
        <f t="shared" si="18"/>
        <v>-2599.1735092677554</v>
      </c>
    </row>
    <row r="41" spans="1:12">
      <c r="E41" s="20" t="s">
        <v>62</v>
      </c>
      <c r="F41" s="35">
        <f t="shared" si="19"/>
        <v>10903.618407762779</v>
      </c>
      <c r="G41" s="35">
        <f t="shared" si="17"/>
        <v>8133.434530555689</v>
      </c>
      <c r="H41" s="35" t="e">
        <f t="shared" si="17"/>
        <v>#VALUE!</v>
      </c>
      <c r="I41" s="35"/>
      <c r="J41" s="35">
        <f t="shared" si="18"/>
        <v>2770.1838772070896</v>
      </c>
    </row>
    <row r="42" spans="1:12">
      <c r="E42" s="20" t="s">
        <v>63</v>
      </c>
      <c r="F42" s="35">
        <f t="shared" si="19"/>
        <v>6895.0633099296529</v>
      </c>
      <c r="G42" s="35">
        <f t="shared" si="17"/>
        <v>20727.280289506045</v>
      </c>
      <c r="H42" s="35">
        <f t="shared" si="17"/>
        <v>55.945951389676807</v>
      </c>
      <c r="I42" s="35"/>
      <c r="J42" s="35">
        <f t="shared" si="18"/>
        <v>-13832.216979576391</v>
      </c>
    </row>
    <row r="43" spans="1:12">
      <c r="E43" s="20" t="s">
        <v>64</v>
      </c>
      <c r="F43" s="35">
        <f t="shared" si="19"/>
        <v>171.02554165792421</v>
      </c>
      <c r="G43" s="35">
        <f t="shared" si="17"/>
        <v>87.299046575680634</v>
      </c>
      <c r="H43" s="35">
        <f t="shared" si="17"/>
        <v>11.36752610892146</v>
      </c>
      <c r="I43" s="35"/>
      <c r="J43" s="35">
        <f t="shared" si="18"/>
        <v>83.726495082243574</v>
      </c>
    </row>
    <row r="44" spans="1:12">
      <c r="E44" s="20" t="s">
        <v>66</v>
      </c>
      <c r="F44" s="35">
        <f t="shared" si="19"/>
        <v>92.894565544262107</v>
      </c>
      <c r="G44" s="35">
        <f t="shared" si="17"/>
        <v>172.76254852319471</v>
      </c>
      <c r="H44" s="35">
        <f t="shared" si="17"/>
        <v>1.2387134108322426</v>
      </c>
      <c r="I44" s="35"/>
      <c r="J44" s="35">
        <f t="shared" si="18"/>
        <v>-79.867982978932602</v>
      </c>
    </row>
    <row r="45" spans="1:12">
      <c r="E45" s="20" t="s">
        <v>67</v>
      </c>
      <c r="F45" s="35">
        <f t="shared" si="19"/>
        <v>7865.9738158893242</v>
      </c>
      <c r="G45" s="35">
        <f t="shared" si="17"/>
        <v>18763.130583951275</v>
      </c>
      <c r="H45" s="35">
        <f t="shared" si="17"/>
        <v>11369.380635932523</v>
      </c>
      <c r="I45" s="35"/>
      <c r="J45" s="35">
        <f t="shared" si="18"/>
        <v>-10897.156768061952</v>
      </c>
    </row>
    <row r="47" spans="1:12">
      <c r="E47" s="20" t="s">
        <v>96</v>
      </c>
      <c r="F47" s="38" t="s">
        <v>75</v>
      </c>
      <c r="G47" s="38" t="s">
        <v>76</v>
      </c>
      <c r="H47" s="37" t="s">
        <v>77</v>
      </c>
      <c r="I47" s="37"/>
      <c r="J47" s="37" t="s">
        <v>48</v>
      </c>
    </row>
    <row r="48" spans="1:12">
      <c r="E48" s="20" t="s">
        <v>58</v>
      </c>
      <c r="F48" s="35">
        <f>B3/$B$15*$B$36</f>
        <v>1354.561562604061</v>
      </c>
      <c r="G48" s="35">
        <f t="shared" ref="G48:H56" si="20">C3/$B$15*$B$36</f>
        <v>3729.1497215876166</v>
      </c>
      <c r="H48" s="35">
        <f t="shared" si="20"/>
        <v>440.01100303622195</v>
      </c>
      <c r="I48" s="35"/>
      <c r="J48" s="35">
        <f>F48-G48</f>
        <v>-2374.5881589835553</v>
      </c>
    </row>
    <row r="49" spans="5:10">
      <c r="E49" s="20" t="s">
        <v>59</v>
      </c>
      <c r="F49" s="35">
        <f t="shared" ref="F49:F56" si="21">B4/$B$15*$B$36</f>
        <v>2004.4855212936623</v>
      </c>
      <c r="G49" s="35">
        <f t="shared" si="20"/>
        <v>1577.7048775271337</v>
      </c>
      <c r="H49" s="35">
        <f t="shared" si="20"/>
        <v>3.0542053780150518</v>
      </c>
      <c r="I49" s="35"/>
      <c r="J49" s="35">
        <f t="shared" ref="J49:J56" si="22">F49-G49</f>
        <v>426.78064376652856</v>
      </c>
    </row>
    <row r="50" spans="5:10">
      <c r="E50" s="20" t="s">
        <v>73</v>
      </c>
      <c r="F50" s="35">
        <f t="shared" si="21"/>
        <v>787.33472754574848</v>
      </c>
      <c r="G50" s="35">
        <f t="shared" si="20"/>
        <v>553.40936774688407</v>
      </c>
      <c r="H50" s="35">
        <f t="shared" si="20"/>
        <v>19.596191728898265</v>
      </c>
      <c r="I50" s="35"/>
      <c r="J50" s="35">
        <f t="shared" si="22"/>
        <v>233.92535979886441</v>
      </c>
    </row>
    <row r="51" spans="5:10">
      <c r="E51" s="20" t="s">
        <v>61</v>
      </c>
      <c r="F51" s="35">
        <f t="shared" si="21"/>
        <v>74745.953360218089</v>
      </c>
      <c r="G51" s="35">
        <f t="shared" si="20"/>
        <v>101330.71509189192</v>
      </c>
      <c r="H51" s="35">
        <f t="shared" si="20"/>
        <v>105333.94837579883</v>
      </c>
      <c r="I51" s="35"/>
      <c r="J51" s="35">
        <f t="shared" si="22"/>
        <v>-26584.761731673832</v>
      </c>
    </row>
    <row r="52" spans="5:10">
      <c r="E52" s="20" t="s">
        <v>62</v>
      </c>
      <c r="F52" s="35">
        <f t="shared" si="21"/>
        <v>111523.9503441727</v>
      </c>
      <c r="G52" s="35">
        <f t="shared" si="20"/>
        <v>83190.067259460062</v>
      </c>
      <c r="H52" s="35" t="e">
        <f t="shared" si="20"/>
        <v>#VALUE!</v>
      </c>
      <c r="I52" s="35"/>
      <c r="J52" s="35">
        <f t="shared" si="22"/>
        <v>28333.883084712637</v>
      </c>
    </row>
    <row r="53" spans="5:10">
      <c r="E53" s="20" t="s">
        <v>63</v>
      </c>
      <c r="F53" s="35">
        <f t="shared" si="21"/>
        <v>70523.808651361178</v>
      </c>
      <c r="G53" s="35">
        <f t="shared" si="20"/>
        <v>212001.93287495259</v>
      </c>
      <c r="H53" s="35">
        <f t="shared" si="20"/>
        <v>572.2241251856143</v>
      </c>
      <c r="I53" s="35"/>
      <c r="J53" s="35">
        <f t="shared" si="22"/>
        <v>-141478.12422359141</v>
      </c>
    </row>
    <row r="54" spans="5:10">
      <c r="E54" s="20" t="s">
        <v>64</v>
      </c>
      <c r="F54" s="35">
        <f t="shared" si="21"/>
        <v>1749.2765522557479</v>
      </c>
      <c r="G54" s="35">
        <f t="shared" si="20"/>
        <v>892.90858972727585</v>
      </c>
      <c r="H54" s="35">
        <f t="shared" si="20"/>
        <v>116.26887239605472</v>
      </c>
      <c r="I54" s="35"/>
      <c r="J54" s="35">
        <f t="shared" si="22"/>
        <v>856.36796252847205</v>
      </c>
    </row>
    <row r="55" spans="5:10">
      <c r="E55" s="20" t="s">
        <v>66</v>
      </c>
      <c r="F55" s="35">
        <f t="shared" si="21"/>
        <v>950.14045132265949</v>
      </c>
      <c r="G55" s="35">
        <f t="shared" si="20"/>
        <v>1767.0429358676317</v>
      </c>
      <c r="H55" s="35">
        <f t="shared" si="20"/>
        <v>12.669758584174524</v>
      </c>
      <c r="I55" s="35"/>
      <c r="J55" s="35">
        <f t="shared" si="22"/>
        <v>-816.90248454497225</v>
      </c>
    </row>
    <row r="56" spans="5:10">
      <c r="E56" s="20" t="s">
        <v>67</v>
      </c>
      <c r="F56" s="35">
        <f t="shared" si="21"/>
        <v>80454.436357315455</v>
      </c>
      <c r="G56" s="35">
        <f t="shared" si="20"/>
        <v>191912.29601872692</v>
      </c>
      <c r="H56" s="35">
        <f t="shared" si="20"/>
        <v>116287.8407944853</v>
      </c>
      <c r="I56" s="35"/>
      <c r="J56" s="35">
        <f t="shared" si="22"/>
        <v>-111457.85966141146</v>
      </c>
    </row>
    <row r="58" spans="5:10">
      <c r="E58" s="20" t="s">
        <v>96</v>
      </c>
      <c r="F58" s="38" t="s">
        <v>75</v>
      </c>
      <c r="G58" s="38" t="s">
        <v>76</v>
      </c>
      <c r="H58" s="37" t="s">
        <v>77</v>
      </c>
      <c r="I58" s="37"/>
      <c r="J58" s="37" t="s">
        <v>48</v>
      </c>
    </row>
    <row r="59" spans="5:10">
      <c r="E59" s="20" t="s">
        <v>58</v>
      </c>
      <c r="F59" s="35">
        <f>B3/$B$17*$B$37</f>
        <v>24.507333260051652</v>
      </c>
      <c r="G59" s="35">
        <f t="shared" ref="G59:H67" si="23">C3/$B$17*$B$37</f>
        <v>67.46944363893067</v>
      </c>
      <c r="H59" s="35">
        <f t="shared" si="23"/>
        <v>7.960875745483051</v>
      </c>
      <c r="I59" s="35"/>
      <c r="J59" s="35">
        <f>F59-G59</f>
        <v>-42.962110378879018</v>
      </c>
    </row>
    <row r="60" spans="5:10">
      <c r="E60" s="20" t="s">
        <v>59</v>
      </c>
      <c r="F60" s="35">
        <f t="shared" ref="F60:F67" si="24">B4/$B$17*$B$37</f>
        <v>36.266048027269534</v>
      </c>
      <c r="G60" s="35">
        <f t="shared" si="23"/>
        <v>28.544541855472939</v>
      </c>
      <c r="H60" s="35">
        <f t="shared" si="23"/>
        <v>5.5258048884660196E-2</v>
      </c>
      <c r="I60" s="35"/>
      <c r="J60" s="35">
        <f t="shared" ref="J60:J67" si="25">F60-G60</f>
        <v>7.7215061717965945</v>
      </c>
    </row>
    <row r="61" spans="5:10">
      <c r="E61" s="20" t="s">
        <v>73</v>
      </c>
      <c r="F61" s="35">
        <f t="shared" si="24"/>
        <v>14.244811817988746</v>
      </c>
      <c r="G61" s="35">
        <f t="shared" si="23"/>
        <v>10.012529647256587</v>
      </c>
      <c r="H61" s="35">
        <f t="shared" si="23"/>
        <v>0.35454305997338792</v>
      </c>
      <c r="I61" s="35"/>
      <c r="J61" s="35">
        <f t="shared" si="25"/>
        <v>4.2322821707321587</v>
      </c>
    </row>
    <row r="62" spans="5:10">
      <c r="E62" s="20" t="s">
        <v>61</v>
      </c>
      <c r="F62" s="35">
        <f t="shared" si="24"/>
        <v>1352.3371985526992</v>
      </c>
      <c r="G62" s="35">
        <f t="shared" si="23"/>
        <v>1833.3205908059742</v>
      </c>
      <c r="H62" s="35">
        <f t="shared" si="23"/>
        <v>1905.7488767657726</v>
      </c>
      <c r="I62" s="35"/>
      <c r="J62" s="35">
        <f t="shared" si="25"/>
        <v>-480.98339225327504</v>
      </c>
    </row>
    <row r="63" spans="5:10">
      <c r="E63" s="20" t="s">
        <v>62</v>
      </c>
      <c r="F63" s="35">
        <f t="shared" si="24"/>
        <v>2017.7411592189076</v>
      </c>
      <c r="G63" s="35">
        <f t="shared" si="23"/>
        <v>1505.1118816145179</v>
      </c>
      <c r="H63" s="35" t="e">
        <f t="shared" si="23"/>
        <v>#VALUE!</v>
      </c>
      <c r="I63" s="35"/>
      <c r="J63" s="35">
        <f t="shared" si="25"/>
        <v>512.6292776043897</v>
      </c>
    </row>
    <row r="64" spans="5:10">
      <c r="E64" s="20" t="s">
        <v>63</v>
      </c>
      <c r="F64" s="35">
        <f t="shared" si="24"/>
        <v>1275.9482692424663</v>
      </c>
      <c r="G64" s="35">
        <f t="shared" si="23"/>
        <v>3835.633731370126</v>
      </c>
      <c r="H64" s="35">
        <f t="shared" si="23"/>
        <v>10.352934648762433</v>
      </c>
      <c r="I64" s="35"/>
      <c r="J64" s="35">
        <f t="shared" si="25"/>
        <v>-2559.6854621276598</v>
      </c>
    </row>
    <row r="65" spans="5:10">
      <c r="E65" s="20" t="s">
        <v>64</v>
      </c>
      <c r="F65" s="35">
        <f t="shared" si="24"/>
        <v>31.648693284719112</v>
      </c>
      <c r="G65" s="35">
        <f t="shared" si="23"/>
        <v>16.154901322565756</v>
      </c>
      <c r="H65" s="35">
        <f t="shared" si="23"/>
        <v>2.1035884098930584</v>
      </c>
      <c r="I65" s="35"/>
      <c r="J65" s="35">
        <f t="shared" si="25"/>
        <v>15.493791962153356</v>
      </c>
    </row>
    <row r="66" spans="5:10">
      <c r="E66" s="20" t="s">
        <v>66</v>
      </c>
      <c r="F66" s="35">
        <f t="shared" si="24"/>
        <v>17.190365744363469</v>
      </c>
      <c r="G66" s="35">
        <f t="shared" si="23"/>
        <v>31.970130638341725</v>
      </c>
      <c r="H66" s="35">
        <f t="shared" si="23"/>
        <v>0.22922693550365061</v>
      </c>
      <c r="I66" s="35"/>
      <c r="J66" s="35">
        <f t="shared" si="25"/>
        <v>-14.779764893978257</v>
      </c>
    </row>
    <row r="67" spans="5:10">
      <c r="E67" s="20" t="s">
        <v>67</v>
      </c>
      <c r="F67" s="35">
        <f t="shared" si="24"/>
        <v>1455.6176245454867</v>
      </c>
      <c r="G67" s="35">
        <f t="shared" si="23"/>
        <v>3472.1630415902991</v>
      </c>
      <c r="H67" s="35">
        <f t="shared" si="23"/>
        <v>2103.9315946360643</v>
      </c>
      <c r="I67" s="35"/>
      <c r="J67" s="35">
        <f t="shared" si="25"/>
        <v>-2016.5454170448124</v>
      </c>
    </row>
    <row r="69" spans="5:10">
      <c r="E69" s="20" t="s">
        <v>96</v>
      </c>
      <c r="F69" s="38" t="s">
        <v>75</v>
      </c>
      <c r="G69" s="38" t="s">
        <v>76</v>
      </c>
      <c r="H69" s="37" t="s">
        <v>77</v>
      </c>
      <c r="I69" s="37"/>
      <c r="J69" s="37" t="s">
        <v>48</v>
      </c>
    </row>
    <row r="70" spans="5:10">
      <c r="E70" s="20" t="s">
        <v>58</v>
      </c>
      <c r="F70" s="35">
        <f>B3/$B$18*$B$38</f>
        <v>2016.1072364089816</v>
      </c>
      <c r="G70" s="35">
        <f t="shared" ref="G70:H78" si="26">C3/$B$18*$B$38</f>
        <v>5550.405346577043</v>
      </c>
      <c r="H70" s="35">
        <f t="shared" si="26"/>
        <v>654.90516770274257</v>
      </c>
      <c r="I70" s="35"/>
      <c r="J70" s="35">
        <f>F70-G70</f>
        <v>-3534.2981101680616</v>
      </c>
    </row>
    <row r="71" spans="5:10">
      <c r="E71" s="20" t="s">
        <v>59</v>
      </c>
      <c r="F71" s="35">
        <f t="shared" ref="F71:F78" si="27">B4/$B$18*$B$38</f>
        <v>2983.4434080560463</v>
      </c>
      <c r="G71" s="35">
        <f t="shared" si="26"/>
        <v>2348.2300903218211</v>
      </c>
      <c r="H71" s="35">
        <f t="shared" si="26"/>
        <v>4.5458292440084884</v>
      </c>
      <c r="I71" s="35"/>
      <c r="J71" s="35">
        <f t="shared" ref="J71:J78" si="28">F71-G71</f>
        <v>635.21331773422526</v>
      </c>
    </row>
    <row r="72" spans="5:10">
      <c r="E72" s="20" t="s">
        <v>73</v>
      </c>
      <c r="F72" s="35">
        <f t="shared" si="27"/>
        <v>1171.8561086507527</v>
      </c>
      <c r="G72" s="35">
        <f t="shared" si="26"/>
        <v>823.68543579967331</v>
      </c>
      <c r="H72" s="35">
        <f t="shared" si="26"/>
        <v>29.16665070189789</v>
      </c>
      <c r="I72" s="35"/>
      <c r="J72" s="35">
        <f t="shared" si="28"/>
        <v>348.17067285107942</v>
      </c>
    </row>
    <row r="73" spans="5:10">
      <c r="E73" s="20" t="s">
        <v>61</v>
      </c>
      <c r="F73" s="35">
        <f t="shared" si="27"/>
        <v>111250.65233072203</v>
      </c>
      <c r="G73" s="35">
        <f t="shared" si="26"/>
        <v>150818.97612281152</v>
      </c>
      <c r="H73" s="35">
        <f t="shared" si="26"/>
        <v>156777.32295291216</v>
      </c>
      <c r="I73" s="35"/>
      <c r="J73" s="35">
        <f t="shared" si="28"/>
        <v>-39568.32379208949</v>
      </c>
    </row>
    <row r="74" spans="5:10">
      <c r="E74" s="20" t="s">
        <v>62</v>
      </c>
      <c r="F74" s="35">
        <f t="shared" si="27"/>
        <v>165990.42046457701</v>
      </c>
      <c r="G74" s="35">
        <f t="shared" si="26"/>
        <v>123818.73310853132</v>
      </c>
      <c r="H74" s="35" t="e">
        <f t="shared" si="26"/>
        <v>#VALUE!</v>
      </c>
      <c r="I74" s="35"/>
      <c r="J74" s="35">
        <f t="shared" si="28"/>
        <v>42171.687356045688</v>
      </c>
    </row>
    <row r="75" spans="5:10">
      <c r="E75" s="20" t="s">
        <v>63</v>
      </c>
      <c r="F75" s="35">
        <f t="shared" si="27"/>
        <v>104966.48132240851</v>
      </c>
      <c r="G75" s="35">
        <f t="shared" si="26"/>
        <v>315540.20341474714</v>
      </c>
      <c r="H75" s="35">
        <f t="shared" si="26"/>
        <v>851.68901250723968</v>
      </c>
      <c r="I75" s="35"/>
      <c r="J75" s="35">
        <f t="shared" si="28"/>
        <v>-210573.72209233863</v>
      </c>
    </row>
    <row r="76" spans="5:10">
      <c r="E76" s="20" t="s">
        <v>64</v>
      </c>
      <c r="F76" s="35">
        <f t="shared" si="27"/>
        <v>2603.5945599278998</v>
      </c>
      <c r="G76" s="35">
        <f t="shared" si="26"/>
        <v>1328.990515381322</v>
      </c>
      <c r="H76" s="35">
        <f t="shared" si="26"/>
        <v>173.05268470497472</v>
      </c>
      <c r="I76" s="35"/>
      <c r="J76" s="35">
        <f t="shared" si="28"/>
        <v>1274.6040445465778</v>
      </c>
    </row>
    <row r="77" spans="5:10">
      <c r="E77" s="20" t="s">
        <v>66</v>
      </c>
      <c r="F77" s="35">
        <f t="shared" si="27"/>
        <v>1414.1734804831729</v>
      </c>
      <c r="G77" s="35">
        <f t="shared" si="26"/>
        <v>2630.0377542083261</v>
      </c>
      <c r="H77" s="35">
        <f t="shared" si="26"/>
        <v>18.857461093169583</v>
      </c>
      <c r="I77" s="35"/>
      <c r="J77" s="35">
        <f t="shared" si="28"/>
        <v>-1215.8642737251532</v>
      </c>
    </row>
    <row r="78" spans="5:10">
      <c r="E78" s="20" t="s">
        <v>67</v>
      </c>
      <c r="F78" s="35">
        <f t="shared" si="27"/>
        <v>119747.06489482909</v>
      </c>
      <c r="G78" s="35">
        <f t="shared" si="26"/>
        <v>285639.11707002547</v>
      </c>
      <c r="H78" s="35">
        <f t="shared" si="26"/>
        <v>173080.91695841731</v>
      </c>
      <c r="I78" s="35"/>
      <c r="J78" s="35">
        <f t="shared" si="28"/>
        <v>-165892.05217519638</v>
      </c>
    </row>
  </sheetData>
  <mergeCells count="8">
    <mergeCell ref="Q12:S12"/>
    <mergeCell ref="F24:H24"/>
    <mergeCell ref="I24:K24"/>
    <mergeCell ref="M12:O12"/>
    <mergeCell ref="B1:D1"/>
    <mergeCell ref="F1:H1"/>
    <mergeCell ref="F12:H12"/>
    <mergeCell ref="I12:K12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4B46-C6F9-E345-ACA1-1610FFC60AE3}">
  <dimension ref="A1:T78"/>
  <sheetViews>
    <sheetView zoomScale="130" zoomScaleNormal="130" workbookViewId="0">
      <selection activeCell="E14" sqref="E14:E22"/>
    </sheetView>
  </sheetViews>
  <sheetFormatPr baseColWidth="10" defaultRowHeight="16"/>
  <cols>
    <col min="6" max="7" width="12.1640625" bestFit="1" customWidth="1"/>
    <col min="8" max="8" width="11" bestFit="1" customWidth="1"/>
  </cols>
  <sheetData>
    <row r="1" spans="1:20">
      <c r="A1" s="24"/>
      <c r="B1" s="57" t="s">
        <v>78</v>
      </c>
      <c r="C1" s="57"/>
      <c r="D1" s="57"/>
      <c r="E1" s="24"/>
      <c r="F1" s="57" t="s">
        <v>79</v>
      </c>
      <c r="G1" s="57"/>
      <c r="H1" s="57"/>
    </row>
    <row r="2" spans="1:20">
      <c r="A2" s="10"/>
      <c r="B2" s="10" t="s">
        <v>75</v>
      </c>
      <c r="C2" s="10" t="s">
        <v>76</v>
      </c>
      <c r="D2" t="s">
        <v>77</v>
      </c>
      <c r="F2" s="10" t="s">
        <v>75</v>
      </c>
      <c r="G2" s="10" t="s">
        <v>76</v>
      </c>
      <c r="H2" t="s">
        <v>77</v>
      </c>
      <c r="J2" t="s">
        <v>80</v>
      </c>
    </row>
    <row r="3" spans="1:20">
      <c r="A3" s="20" t="s">
        <v>58</v>
      </c>
      <c r="B3" s="17">
        <v>7716.38134765625</v>
      </c>
      <c r="C3" s="17">
        <v>4834.44921875</v>
      </c>
      <c r="D3" s="17">
        <v>707.37237548828125</v>
      </c>
      <c r="F3" s="23">
        <f>B3*$B$21+$C$21</f>
        <v>6897.2501210449218</v>
      </c>
      <c r="G3" s="23">
        <f t="shared" ref="G3:H3" si="0">C3*$B$21+$C$21</f>
        <v>6847.9690816406255</v>
      </c>
      <c r="H3" s="23">
        <f t="shared" si="0"/>
        <v>6777.3960676208499</v>
      </c>
      <c r="J3" s="25">
        <f>F3-G3</f>
        <v>49.28103940429628</v>
      </c>
    </row>
    <row r="4" spans="1:20">
      <c r="A4" s="20" t="s">
        <v>59</v>
      </c>
      <c r="B4" s="17">
        <v>5188.5595703125</v>
      </c>
      <c r="C4" s="17">
        <v>4827.6484375</v>
      </c>
      <c r="D4" s="17">
        <v>69.2193603515625</v>
      </c>
      <c r="F4" s="23">
        <f t="shared" ref="F4:F11" si="1">B4*$B$21+$C$21</f>
        <v>6854.0243686523436</v>
      </c>
      <c r="G4" s="23">
        <f t="shared" ref="G4:G11" si="2">C4*$B$21+$C$21</f>
        <v>6847.8527882812505</v>
      </c>
      <c r="H4" s="23">
        <f t="shared" ref="H4:H11" si="3">D4*$B$21+$C$21</f>
        <v>6766.4836510620116</v>
      </c>
      <c r="J4" s="25">
        <f t="shared" ref="J4:J10" si="4">F4-G4</f>
        <v>6.1715803710931141</v>
      </c>
    </row>
    <row r="5" spans="1:20">
      <c r="A5" s="20" t="s">
        <v>73</v>
      </c>
      <c r="B5" s="17">
        <v>1531.4659423828125</v>
      </c>
      <c r="C5" s="17">
        <v>1158.7557373046875</v>
      </c>
      <c r="D5" s="17">
        <v>67.188995361328125</v>
      </c>
      <c r="F5" s="23">
        <f t="shared" si="1"/>
        <v>6791.4880676147459</v>
      </c>
      <c r="G5" s="23">
        <f t="shared" si="2"/>
        <v>6785.1147231079103</v>
      </c>
      <c r="H5" s="23">
        <f t="shared" si="3"/>
        <v>6766.4489318206788</v>
      </c>
      <c r="J5" s="25">
        <f t="shared" si="4"/>
        <v>6.373344506835565</v>
      </c>
    </row>
    <row r="6" spans="1:20">
      <c r="A6" s="20" t="s">
        <v>61</v>
      </c>
      <c r="B6" s="17">
        <v>72781.8984375</v>
      </c>
      <c r="C6" s="17">
        <v>69202.0703125</v>
      </c>
      <c r="D6" s="17">
        <v>82528</v>
      </c>
      <c r="F6" s="23">
        <f t="shared" si="1"/>
        <v>8009.8704632812505</v>
      </c>
      <c r="G6" s="23">
        <f t="shared" si="2"/>
        <v>7948.6554023437502</v>
      </c>
      <c r="H6" s="23">
        <f t="shared" si="3"/>
        <v>8176.5288</v>
      </c>
      <c r="J6" s="25">
        <f t="shared" si="4"/>
        <v>61.215060937500311</v>
      </c>
    </row>
    <row r="7" spans="1:20">
      <c r="A7" s="20" t="s">
        <v>62</v>
      </c>
      <c r="B7" s="17">
        <v>60400.71875</v>
      </c>
      <c r="C7" s="17">
        <v>62878.2265625</v>
      </c>
      <c r="D7" s="17" t="s">
        <v>41</v>
      </c>
      <c r="F7" s="23">
        <f t="shared" si="1"/>
        <v>7798.1522906250002</v>
      </c>
      <c r="G7" s="23">
        <f t="shared" si="2"/>
        <v>7840.5176742187505</v>
      </c>
      <c r="H7" s="23" t="e">
        <f t="shared" si="3"/>
        <v>#VALUE!</v>
      </c>
      <c r="J7" s="25"/>
    </row>
    <row r="8" spans="1:20">
      <c r="A8" s="20" t="s">
        <v>63</v>
      </c>
      <c r="B8" s="17">
        <v>186179.828125</v>
      </c>
      <c r="C8" s="17">
        <v>225770.875</v>
      </c>
      <c r="D8" s="17">
        <v>1518.922607421875</v>
      </c>
      <c r="F8" s="23">
        <f t="shared" si="1"/>
        <v>9948.9750609375005</v>
      </c>
      <c r="G8" s="23">
        <f t="shared" si="2"/>
        <v>10625.9819625</v>
      </c>
      <c r="H8" s="23">
        <f t="shared" si="3"/>
        <v>6791.2735765869138</v>
      </c>
      <c r="J8" s="25"/>
    </row>
    <row r="9" spans="1:20">
      <c r="A9" s="20" t="s">
        <v>64</v>
      </c>
      <c r="B9" s="17">
        <v>1998.225341796875</v>
      </c>
      <c r="C9" s="17">
        <v>1701.07861328125</v>
      </c>
      <c r="D9" s="17">
        <v>34.338768005371094</v>
      </c>
      <c r="F9" s="23">
        <f t="shared" si="1"/>
        <v>6799.4696533447268</v>
      </c>
      <c r="G9" s="23">
        <f t="shared" si="2"/>
        <v>6794.3884442871095</v>
      </c>
      <c r="H9" s="23">
        <f t="shared" si="3"/>
        <v>6765.8871929328916</v>
      </c>
      <c r="J9" s="25">
        <f t="shared" si="4"/>
        <v>5.0812090576173432</v>
      </c>
    </row>
    <row r="10" spans="1:20">
      <c r="A10" s="20" t="s">
        <v>66</v>
      </c>
      <c r="B10" s="17">
        <v>3065.246337890625</v>
      </c>
      <c r="C10" s="17">
        <v>1379.59814453125</v>
      </c>
      <c r="D10" s="17">
        <v>64.249038696289062</v>
      </c>
      <c r="F10" s="23">
        <f t="shared" si="1"/>
        <v>6817.7157123779298</v>
      </c>
      <c r="G10" s="23">
        <f t="shared" si="2"/>
        <v>6788.8911282714844</v>
      </c>
      <c r="H10" s="23">
        <f t="shared" si="3"/>
        <v>6766.3986585617067</v>
      </c>
      <c r="J10" s="25">
        <f t="shared" si="4"/>
        <v>28.8245841064454</v>
      </c>
    </row>
    <row r="11" spans="1:20">
      <c r="A11" s="20" t="s">
        <v>67</v>
      </c>
      <c r="B11" s="17">
        <v>23319.169921875</v>
      </c>
      <c r="C11" s="17">
        <v>76602.375</v>
      </c>
      <c r="D11" s="17">
        <v>8259.71484375</v>
      </c>
      <c r="F11" s="23">
        <f t="shared" si="1"/>
        <v>7164.0578056640625</v>
      </c>
      <c r="G11" s="23">
        <f t="shared" si="2"/>
        <v>8075.2006125000007</v>
      </c>
      <c r="H11" s="23">
        <f t="shared" si="3"/>
        <v>6906.5411238281249</v>
      </c>
      <c r="J11" s="25"/>
    </row>
    <row r="12" spans="1:20">
      <c r="A12" s="10"/>
      <c r="B12" s="27"/>
      <c r="C12" s="27"/>
      <c r="D12" s="18"/>
      <c r="F12" s="58" t="s">
        <v>81</v>
      </c>
      <c r="G12" s="58"/>
      <c r="H12" s="58"/>
      <c r="I12" s="57" t="s">
        <v>82</v>
      </c>
      <c r="J12" s="57"/>
      <c r="K12" s="57"/>
      <c r="M12" s="57" t="s">
        <v>89</v>
      </c>
      <c r="N12" s="57"/>
      <c r="O12" s="57"/>
      <c r="Q12" s="57" t="s">
        <v>91</v>
      </c>
      <c r="R12" s="57"/>
      <c r="S12" s="57"/>
    </row>
    <row r="13" spans="1:20">
      <c r="A13" s="20" t="s">
        <v>52</v>
      </c>
      <c r="B13" s="17">
        <v>229847.6875</v>
      </c>
      <c r="C13" s="28">
        <v>10000</v>
      </c>
      <c r="D13" s="18"/>
      <c r="F13" s="10" t="s">
        <v>75</v>
      </c>
      <c r="G13" s="10" t="s">
        <v>76</v>
      </c>
      <c r="H13" t="s">
        <v>77</v>
      </c>
      <c r="I13" s="10" t="s">
        <v>75</v>
      </c>
      <c r="J13" s="10" t="s">
        <v>76</v>
      </c>
      <c r="K13" t="s">
        <v>77</v>
      </c>
      <c r="L13" t="s">
        <v>83</v>
      </c>
      <c r="M13" s="10" t="s">
        <v>75</v>
      </c>
      <c r="N13" s="10" t="s">
        <v>76</v>
      </c>
      <c r="O13" t="s">
        <v>77</v>
      </c>
      <c r="P13" t="s">
        <v>83</v>
      </c>
      <c r="Q13" s="10" t="s">
        <v>75</v>
      </c>
      <c r="R13" s="10" t="s">
        <v>76</v>
      </c>
      <c r="S13" t="s">
        <v>77</v>
      </c>
      <c r="T13" t="s">
        <v>83</v>
      </c>
    </row>
    <row r="14" spans="1:20">
      <c r="A14" s="20" t="s">
        <v>54</v>
      </c>
      <c r="B14" s="17">
        <v>222022.59375</v>
      </c>
      <c r="C14" s="28">
        <v>400000</v>
      </c>
      <c r="D14" s="18"/>
      <c r="E14" s="20" t="s">
        <v>58</v>
      </c>
      <c r="F14">
        <v>0.34515272804152192</v>
      </c>
      <c r="G14">
        <v>0.21624428099793036</v>
      </c>
      <c r="H14">
        <v>3.1640673800440132E-2</v>
      </c>
      <c r="I14">
        <f>B3/$B$18*$C$18</f>
        <v>1725.7636402076096</v>
      </c>
      <c r="J14">
        <f t="shared" ref="J14:K22" si="5">C3/$B$18*$C$18</f>
        <v>1081.2214049896518</v>
      </c>
      <c r="K14">
        <f t="shared" si="5"/>
        <v>158.20336900220067</v>
      </c>
      <c r="L14" s="25">
        <f>I14-J14</f>
        <v>644.5422352179578</v>
      </c>
      <c r="M14">
        <f>B3/$B$17*$C$17</f>
        <v>484.86725850739339</v>
      </c>
      <c r="N14">
        <f>C3/$B$17*$C$17</f>
        <v>303.77790229360579</v>
      </c>
      <c r="O14">
        <f t="shared" ref="N14:O22" si="6">D3/$B$17*$C$17</f>
        <v>44.448516603063119</v>
      </c>
      <c r="P14">
        <f>M14-N14</f>
        <v>181.0893562137876</v>
      </c>
      <c r="Q14">
        <f>B3/$B$13*$C$13</f>
        <v>335.71716259517513</v>
      </c>
      <c r="R14">
        <f t="shared" ref="R14:S22" si="7">C3/$B$13*$C$13</f>
        <v>210.33273257317413</v>
      </c>
      <c r="S14">
        <f t="shared" si="7"/>
        <v>30.775701212494521</v>
      </c>
      <c r="T14">
        <f>Q14-R14</f>
        <v>125.384430022001</v>
      </c>
    </row>
    <row r="15" spans="1:20">
      <c r="A15" s="20" t="s">
        <v>53</v>
      </c>
      <c r="B15" s="17">
        <v>53575.6171875</v>
      </c>
      <c r="C15" s="28">
        <v>10000</v>
      </c>
      <c r="D15" s="18"/>
      <c r="E15" s="20" t="s">
        <v>59</v>
      </c>
      <c r="F15">
        <v>0.23208359069024653</v>
      </c>
      <c r="G15">
        <v>0.21594008294245659</v>
      </c>
      <c r="H15">
        <v>3.0961729316148442E-3</v>
      </c>
      <c r="I15">
        <f t="shared" ref="I15:I22" si="8">B4/$B$18*$C$18</f>
        <v>1160.4179534512327</v>
      </c>
      <c r="J15">
        <f t="shared" si="5"/>
        <v>1079.700414712283</v>
      </c>
      <c r="K15">
        <f t="shared" si="5"/>
        <v>15.480864658074221</v>
      </c>
      <c r="L15" s="25">
        <f t="shared" ref="L15:L22" si="9">I15-J15</f>
        <v>80.71753873894977</v>
      </c>
      <c r="M15">
        <f t="shared" ref="M15:M22" si="10">B4/$B$17*$C$17</f>
        <v>326.02881339241367</v>
      </c>
      <c r="N15">
        <f t="shared" si="6"/>
        <v>303.3505677682848</v>
      </c>
      <c r="O15">
        <f t="shared" si="6"/>
        <v>4.3494741870801334</v>
      </c>
      <c r="P15">
        <f t="shared" ref="P15:P22" si="11">M15-N15</f>
        <v>22.678245624128863</v>
      </c>
      <c r="Q15">
        <f t="shared" ref="Q15:Q22" si="12">B4/$B$13*$C$13</f>
        <v>225.73903730541124</v>
      </c>
      <c r="R15">
        <f t="shared" si="7"/>
        <v>210.03685049039271</v>
      </c>
      <c r="S15">
        <f t="shared" si="7"/>
        <v>3.0115317280084661</v>
      </c>
      <c r="T15">
        <f t="shared" ref="T15:T22" si="13">Q15-R15</f>
        <v>15.702186815018536</v>
      </c>
    </row>
    <row r="16" spans="1:20">
      <c r="A16" s="20" t="s">
        <v>74</v>
      </c>
      <c r="B16" s="17">
        <v>170.57844543457031</v>
      </c>
      <c r="C16" s="29">
        <v>1000000</v>
      </c>
      <c r="D16" s="18"/>
      <c r="E16" s="20" t="s">
        <v>73</v>
      </c>
      <c r="F16">
        <v>6.8502271220260536E-2</v>
      </c>
      <c r="G16">
        <v>5.1830992513862327E-2</v>
      </c>
      <c r="H16">
        <v>3.0053549712619329E-3</v>
      </c>
      <c r="I16">
        <f t="shared" si="8"/>
        <v>342.51135610130268</v>
      </c>
      <c r="J16">
        <f t="shared" si="5"/>
        <v>259.15496256931164</v>
      </c>
      <c r="K16">
        <f t="shared" si="5"/>
        <v>15.026774856309665</v>
      </c>
      <c r="L16" s="25">
        <f t="shared" si="9"/>
        <v>83.356393531991046</v>
      </c>
      <c r="M16">
        <f t="shared" si="10"/>
        <v>96.231336882558068</v>
      </c>
      <c r="N16">
        <f t="shared" si="6"/>
        <v>72.811683652375422</v>
      </c>
      <c r="O16">
        <f t="shared" si="6"/>
        <v>4.2218939830660656</v>
      </c>
      <c r="P16">
        <f t="shared" si="11"/>
        <v>23.419653230182647</v>
      </c>
      <c r="Q16">
        <f t="shared" si="12"/>
        <v>66.629599759745787</v>
      </c>
      <c r="R16">
        <f t="shared" si="7"/>
        <v>50.414069852440321</v>
      </c>
      <c r="S16">
        <f t="shared" si="7"/>
        <v>2.9231964912123871</v>
      </c>
      <c r="T16">
        <f t="shared" si="13"/>
        <v>16.215529907305466</v>
      </c>
    </row>
    <row r="17" spans="1:20">
      <c r="A17" s="20" t="s">
        <v>56</v>
      </c>
      <c r="B17" s="17">
        <v>159144.203125</v>
      </c>
      <c r="C17" s="28">
        <v>10000</v>
      </c>
      <c r="D17" s="18"/>
      <c r="E17" s="20" t="s">
        <v>61</v>
      </c>
      <c r="F17">
        <v>3.2555247940635077</v>
      </c>
      <c r="G17">
        <v>3.0953995504298697</v>
      </c>
      <c r="H17">
        <v>3.6914666417390833</v>
      </c>
      <c r="I17">
        <f t="shared" si="8"/>
        <v>16277.623970317538</v>
      </c>
      <c r="J17">
        <f t="shared" si="5"/>
        <v>15476.997752149349</v>
      </c>
      <c r="K17">
        <f t="shared" si="5"/>
        <v>18457.333208695418</v>
      </c>
      <c r="L17" s="25">
        <f t="shared" si="9"/>
        <v>800.62621816818864</v>
      </c>
      <c r="M17">
        <f t="shared" si="10"/>
        <v>4573.330162728791</v>
      </c>
      <c r="N17">
        <f t="shared" si="6"/>
        <v>4348.3877485719759</v>
      </c>
      <c r="O17">
        <f t="shared" si="6"/>
        <v>5185.7371100836317</v>
      </c>
      <c r="P17">
        <f t="shared" si="11"/>
        <v>224.94241415681518</v>
      </c>
      <c r="Q17">
        <f t="shared" si="12"/>
        <v>3166.5273307350544</v>
      </c>
      <c r="R17">
        <f t="shared" si="7"/>
        <v>3010.7794890257487</v>
      </c>
      <c r="S17">
        <f t="shared" si="7"/>
        <v>3590.5516778366541</v>
      </c>
      <c r="T17">
        <f t="shared" si="13"/>
        <v>155.7478417093057</v>
      </c>
    </row>
    <row r="18" spans="1:20">
      <c r="A18" s="20" t="s">
        <v>57</v>
      </c>
      <c r="B18" s="17">
        <v>22356.42578125</v>
      </c>
      <c r="C18" s="28">
        <v>5000</v>
      </c>
      <c r="D18" s="18"/>
      <c r="E18" s="20" t="s">
        <v>62</v>
      </c>
      <c r="F18">
        <v>2.7017162466397995</v>
      </c>
      <c r="G18">
        <v>2.8125348469268747</v>
      </c>
      <c r="H18" t="e">
        <v>#VALUE!</v>
      </c>
      <c r="I18">
        <f t="shared" si="8"/>
        <v>13508.581233198998</v>
      </c>
      <c r="J18">
        <f t="shared" si="5"/>
        <v>14062.674234634374</v>
      </c>
      <c r="K18" t="e">
        <f t="shared" si="5"/>
        <v>#VALUE!</v>
      </c>
      <c r="L18" s="25">
        <f t="shared" si="9"/>
        <v>-554.09300143537621</v>
      </c>
      <c r="M18">
        <f t="shared" si="10"/>
        <v>3795.3452003877383</v>
      </c>
      <c r="N18">
        <f t="shared" si="6"/>
        <v>3951.0221125121489</v>
      </c>
      <c r="O18" t="e">
        <f t="shared" si="6"/>
        <v>#VALUE!</v>
      </c>
      <c r="P18">
        <f t="shared" si="11"/>
        <v>-155.67691212441059</v>
      </c>
      <c r="Q18">
        <f t="shared" si="12"/>
        <v>2627.8584486520012</v>
      </c>
      <c r="R18">
        <f t="shared" si="7"/>
        <v>2735.6475606264257</v>
      </c>
      <c r="S18" t="e">
        <f t="shared" si="7"/>
        <v>#VALUE!</v>
      </c>
      <c r="T18">
        <f t="shared" si="13"/>
        <v>-107.78911197442449</v>
      </c>
    </row>
    <row r="19" spans="1:20">
      <c r="B19" t="s">
        <v>95</v>
      </c>
      <c r="E19" s="20" t="s">
        <v>63</v>
      </c>
      <c r="F19">
        <v>8.327799351591624</v>
      </c>
      <c r="G19">
        <v>10.09870169807513</v>
      </c>
      <c r="H19">
        <v>6.7941209488672952E-2</v>
      </c>
      <c r="I19">
        <f t="shared" si="8"/>
        <v>41638.996757958121</v>
      </c>
      <c r="J19">
        <f t="shared" si="5"/>
        <v>50493.508490375651</v>
      </c>
      <c r="K19">
        <f t="shared" si="5"/>
        <v>339.70604744336475</v>
      </c>
      <c r="L19" s="25">
        <f t="shared" si="9"/>
        <v>-8854.5117324175299</v>
      </c>
      <c r="M19">
        <f t="shared" si="10"/>
        <v>11698.813055651473</v>
      </c>
      <c r="N19">
        <f t="shared" si="6"/>
        <v>14186.559771999237</v>
      </c>
      <c r="O19">
        <f t="shared" si="6"/>
        <v>95.443162716321837</v>
      </c>
      <c r="P19">
        <f t="shared" si="11"/>
        <v>-2487.7467163477631</v>
      </c>
      <c r="Q19">
        <f t="shared" si="12"/>
        <v>8100.1392770157845</v>
      </c>
      <c r="R19">
        <f t="shared" si="7"/>
        <v>9822.6298230648936</v>
      </c>
      <c r="S19">
        <f t="shared" si="7"/>
        <v>66.083875976427876</v>
      </c>
      <c r="T19">
        <f t="shared" si="13"/>
        <v>-1722.4905460491091</v>
      </c>
    </row>
    <row r="20" spans="1:20">
      <c r="B20" t="s">
        <v>92</v>
      </c>
      <c r="C20" t="s">
        <v>93</v>
      </c>
      <c r="E20" s="20" t="s">
        <v>64</v>
      </c>
      <c r="F20">
        <v>8.9380358083569728E-2</v>
      </c>
      <c r="G20">
        <v>7.6089023796814564E-2</v>
      </c>
      <c r="H20">
        <v>1.5359685998721005E-3</v>
      </c>
      <c r="I20">
        <f t="shared" si="8"/>
        <v>446.90179041784864</v>
      </c>
      <c r="J20">
        <f t="shared" si="5"/>
        <v>380.44511898407285</v>
      </c>
      <c r="K20">
        <f t="shared" si="5"/>
        <v>7.6798429993605026</v>
      </c>
      <c r="L20" s="25">
        <f t="shared" si="9"/>
        <v>66.456671433775796</v>
      </c>
      <c r="M20">
        <f t="shared" si="10"/>
        <v>125.56067406535485</v>
      </c>
      <c r="N20">
        <f t="shared" si="6"/>
        <v>106.88913450055959</v>
      </c>
      <c r="O20">
        <f t="shared" si="6"/>
        <v>2.1577140311167771</v>
      </c>
      <c r="P20">
        <f t="shared" si="11"/>
        <v>18.671539564795253</v>
      </c>
      <c r="Q20">
        <f t="shared" si="12"/>
        <v>86.936934781946633</v>
      </c>
      <c r="R20">
        <f t="shared" si="7"/>
        <v>74.008950526476369</v>
      </c>
      <c r="S20">
        <f t="shared" si="7"/>
        <v>1.4939792685698041</v>
      </c>
      <c r="T20">
        <f t="shared" si="13"/>
        <v>12.927984255470264</v>
      </c>
    </row>
    <row r="21" spans="1:20">
      <c r="B21">
        <v>1.7100000000000001E-2</v>
      </c>
      <c r="C21">
        <v>6765.3</v>
      </c>
      <c r="E21" s="20" t="s">
        <v>66</v>
      </c>
      <c r="F21">
        <v>0.13710806762597094</v>
      </c>
      <c r="G21">
        <v>6.1709244493290086E-2</v>
      </c>
      <c r="H21">
        <v>2.8738510943092598E-3</v>
      </c>
      <c r="I21">
        <f t="shared" si="8"/>
        <v>685.54033812985472</v>
      </c>
      <c r="J21">
        <f t="shared" si="5"/>
        <v>308.54622246645044</v>
      </c>
      <c r="K21">
        <f t="shared" si="5"/>
        <v>14.3692554715463</v>
      </c>
      <c r="L21" s="25">
        <f t="shared" si="9"/>
        <v>376.99411566340427</v>
      </c>
      <c r="M21">
        <f t="shared" si="10"/>
        <v>192.60810495767942</v>
      </c>
      <c r="N21">
        <f t="shared" si="6"/>
        <v>86.688557763404233</v>
      </c>
      <c r="O21">
        <f t="shared" si="6"/>
        <v>4.0371585916845856</v>
      </c>
      <c r="P21">
        <f t="shared" si="11"/>
        <v>105.91954719427518</v>
      </c>
      <c r="Q21">
        <f t="shared" si="12"/>
        <v>133.35989459935831</v>
      </c>
      <c r="R21">
        <f t="shared" si="7"/>
        <v>60.02227647085855</v>
      </c>
      <c r="S21">
        <f t="shared" si="7"/>
        <v>2.7952875834910915</v>
      </c>
      <c r="T21">
        <f t="shared" si="13"/>
        <v>73.33761812849977</v>
      </c>
    </row>
    <row r="22" spans="1:20">
      <c r="E22" s="20" t="s">
        <v>67</v>
      </c>
      <c r="F22">
        <v>1.0430634194412436</v>
      </c>
      <c r="G22">
        <v>3.4264142108192117</v>
      </c>
      <c r="H22">
        <v>0.36945596423008276</v>
      </c>
      <c r="I22">
        <f t="shared" si="8"/>
        <v>5215.317097206218</v>
      </c>
      <c r="J22">
        <f t="shared" si="5"/>
        <v>17132.071054096057</v>
      </c>
      <c r="K22">
        <f t="shared" si="5"/>
        <v>1847.2798211504137</v>
      </c>
      <c r="L22" s="25">
        <f t="shared" si="9"/>
        <v>-11916.753956889839</v>
      </c>
      <c r="M22">
        <f t="shared" si="10"/>
        <v>1465.2855375171239</v>
      </c>
      <c r="N22">
        <f t="shared" si="6"/>
        <v>4813.3939845633313</v>
      </c>
      <c r="O22">
        <f t="shared" si="6"/>
        <v>519.00821277557918</v>
      </c>
      <c r="P22">
        <f t="shared" si="11"/>
        <v>-3348.1084470462074</v>
      </c>
      <c r="Q22">
        <f t="shared" si="12"/>
        <v>1014.5488160230022</v>
      </c>
      <c r="R22">
        <f t="shared" si="7"/>
        <v>3332.7450814574759</v>
      </c>
      <c r="S22">
        <f t="shared" si="7"/>
        <v>359.35601239190191</v>
      </c>
      <c r="T22">
        <f t="shared" si="13"/>
        <v>-2318.1962654344734</v>
      </c>
    </row>
    <row r="24" spans="1:20">
      <c r="F24" s="58" t="s">
        <v>84</v>
      </c>
      <c r="G24" s="58"/>
      <c r="H24" s="58"/>
      <c r="I24" s="57" t="s">
        <v>85</v>
      </c>
      <c r="J24" s="57"/>
      <c r="K24" s="57"/>
    </row>
    <row r="25" spans="1:20">
      <c r="B25" s="34"/>
      <c r="C25" s="33"/>
      <c r="F25" s="10" t="s">
        <v>75</v>
      </c>
      <c r="G25" s="10" t="s">
        <v>76</v>
      </c>
      <c r="H25" t="s">
        <v>77</v>
      </c>
      <c r="I25" s="10" t="s">
        <v>75</v>
      </c>
      <c r="J25" s="10" t="s">
        <v>76</v>
      </c>
      <c r="K25" t="s">
        <v>77</v>
      </c>
      <c r="L25" t="s">
        <v>83</v>
      </c>
    </row>
    <row r="26" spans="1:20">
      <c r="E26" s="20" t="s">
        <v>58</v>
      </c>
      <c r="F26">
        <v>0.14402785731148979</v>
      </c>
      <c r="G26">
        <v>9.023599675633695E-2</v>
      </c>
      <c r="H26">
        <v>1.3203252013181135E-2</v>
      </c>
      <c r="I26">
        <f>B3/$B$15*$C$15</f>
        <v>1440.2785731148979</v>
      </c>
      <c r="J26">
        <f t="shared" ref="J26:K34" si="14">C3/$B$15*$C$15</f>
        <v>902.35996756336954</v>
      </c>
      <c r="K26">
        <f t="shared" si="14"/>
        <v>132.03252013181137</v>
      </c>
      <c r="L26" s="25">
        <f>I26-J26</f>
        <v>537.91860555152834</v>
      </c>
    </row>
    <row r="27" spans="1:20">
      <c r="E27" s="20" t="s">
        <v>59</v>
      </c>
      <c r="F27">
        <v>9.6845539868518196E-2</v>
      </c>
      <c r="G27">
        <v>9.01090587646345E-2</v>
      </c>
      <c r="H27">
        <v>1.291993708804393E-3</v>
      </c>
      <c r="I27">
        <f t="shared" ref="I27:I34" si="15">B4/$B$15*$C$15</f>
        <v>968.45539868518199</v>
      </c>
      <c r="J27">
        <f t="shared" si="14"/>
        <v>901.09058764634506</v>
      </c>
      <c r="K27">
        <f t="shared" si="14"/>
        <v>12.91993708804393</v>
      </c>
      <c r="L27" s="25">
        <f t="shared" ref="L27:L33" si="16">I27-J27</f>
        <v>67.364811038836933</v>
      </c>
    </row>
    <row r="28" spans="1:20">
      <c r="E28" s="20" t="s">
        <v>73</v>
      </c>
      <c r="F28">
        <v>2.8585129258018638E-2</v>
      </c>
      <c r="G28">
        <v>2.1628416024576245E-2</v>
      </c>
      <c r="H28">
        <v>1.2540965254060447E-3</v>
      </c>
      <c r="I28">
        <f t="shared" si="15"/>
        <v>285.8512925801864</v>
      </c>
      <c r="J28">
        <f t="shared" si="14"/>
        <v>216.28416024576245</v>
      </c>
      <c r="K28">
        <f t="shared" si="14"/>
        <v>12.540965254060447</v>
      </c>
      <c r="L28" s="25">
        <f t="shared" si="16"/>
        <v>69.567132334423945</v>
      </c>
    </row>
    <row r="29" spans="1:20">
      <c r="E29" s="20" t="s">
        <v>61</v>
      </c>
      <c r="F29">
        <v>1.3584892206240624</v>
      </c>
      <c r="G29">
        <v>1.2916709866413987</v>
      </c>
      <c r="H29">
        <v>1.5404022264675847</v>
      </c>
      <c r="I29">
        <f t="shared" si="15"/>
        <v>13584.892206240624</v>
      </c>
      <c r="J29">
        <f t="shared" si="14"/>
        <v>12916.709866413987</v>
      </c>
      <c r="K29">
        <f t="shared" si="14"/>
        <v>15404.022264675847</v>
      </c>
      <c r="L29" s="25">
        <f t="shared" si="16"/>
        <v>668.18233982663696</v>
      </c>
    </row>
    <row r="30" spans="1:20">
      <c r="E30" s="20" t="s">
        <v>62</v>
      </c>
      <c r="F30">
        <v>1.1273919353763862</v>
      </c>
      <c r="G30">
        <v>1.1736351322364316</v>
      </c>
      <c r="H30" t="e">
        <v>#VALUE!</v>
      </c>
      <c r="I30">
        <f t="shared" si="15"/>
        <v>11273.919353763862</v>
      </c>
      <c r="J30">
        <f t="shared" si="14"/>
        <v>11736.351322364315</v>
      </c>
      <c r="K30" t="e">
        <f t="shared" si="14"/>
        <v>#VALUE!</v>
      </c>
      <c r="L30" s="25">
        <f t="shared" si="16"/>
        <v>-462.43196860045282</v>
      </c>
    </row>
    <row r="31" spans="1:20">
      <c r="E31" s="20" t="s">
        <v>63</v>
      </c>
      <c r="F31">
        <v>3.4750850834517042</v>
      </c>
      <c r="G31">
        <v>4.2140601798363555</v>
      </c>
      <c r="H31">
        <v>2.835100531098058E-2</v>
      </c>
      <c r="I31">
        <f t="shared" si="15"/>
        <v>34750.850834517041</v>
      </c>
      <c r="J31">
        <f t="shared" si="14"/>
        <v>42140.601798363554</v>
      </c>
      <c r="K31">
        <f t="shared" si="14"/>
        <v>283.51005310980582</v>
      </c>
      <c r="L31" s="25">
        <f t="shared" si="16"/>
        <v>-7389.7509638465126</v>
      </c>
    </row>
    <row r="32" spans="1:20">
      <c r="E32" s="20" t="s">
        <v>64</v>
      </c>
      <c r="F32">
        <v>3.7297290198330953E-2</v>
      </c>
      <c r="G32">
        <v>3.1750984917783408E-2</v>
      </c>
      <c r="H32">
        <v>6.4094022258660691E-4</v>
      </c>
      <c r="I32">
        <f t="shared" si="15"/>
        <v>372.97290198330955</v>
      </c>
      <c r="J32">
        <f t="shared" si="14"/>
        <v>317.5098491778341</v>
      </c>
      <c r="K32">
        <f t="shared" si="14"/>
        <v>6.409402225866069</v>
      </c>
      <c r="L32" s="25">
        <f t="shared" si="16"/>
        <v>55.463052805475456</v>
      </c>
    </row>
    <row r="33" spans="1:12">
      <c r="E33" s="20" t="s">
        <v>66</v>
      </c>
      <c r="F33">
        <v>5.7213458263357032E-2</v>
      </c>
      <c r="G33">
        <v>2.5750485331844784E-2</v>
      </c>
      <c r="H33">
        <v>1.1992216248566023E-3</v>
      </c>
      <c r="I33">
        <f t="shared" si="15"/>
        <v>572.13458263357029</v>
      </c>
      <c r="J33">
        <f t="shared" si="14"/>
        <v>257.50485331844783</v>
      </c>
      <c r="K33">
        <f t="shared" si="14"/>
        <v>11.992216248566024</v>
      </c>
      <c r="L33" s="25">
        <f t="shared" si="16"/>
        <v>314.62972931512246</v>
      </c>
    </row>
    <row r="34" spans="1:12">
      <c r="E34" s="20" t="s">
        <v>67</v>
      </c>
      <c r="F34">
        <v>0.43525714020735001</v>
      </c>
      <c r="G34">
        <v>1.4297992075744577</v>
      </c>
      <c r="H34">
        <v>0.15416928963866638</v>
      </c>
      <c r="I34">
        <f t="shared" si="15"/>
        <v>4352.5714020735004</v>
      </c>
      <c r="J34">
        <f t="shared" si="14"/>
        <v>14297.992075744576</v>
      </c>
      <c r="K34">
        <f t="shared" si="14"/>
        <v>1541.692896386664</v>
      </c>
      <c r="L34" s="25">
        <f>I34-J34</f>
        <v>-9945.4206736710767</v>
      </c>
    </row>
    <row r="35" spans="1:12">
      <c r="A35" s="30" t="s">
        <v>52</v>
      </c>
      <c r="B35" s="36">
        <v>19582.413</v>
      </c>
      <c r="E35" s="20"/>
      <c r="L35" s="25"/>
    </row>
    <row r="36" spans="1:12">
      <c r="A36" s="30" t="s">
        <v>90</v>
      </c>
      <c r="B36" s="36">
        <v>12829.618</v>
      </c>
      <c r="E36" s="20" t="s">
        <v>96</v>
      </c>
      <c r="F36" s="38" t="s">
        <v>75</v>
      </c>
      <c r="G36" s="38" t="s">
        <v>76</v>
      </c>
      <c r="H36" s="37" t="s">
        <v>77</v>
      </c>
      <c r="I36" s="37"/>
      <c r="J36" s="37" t="s">
        <v>48</v>
      </c>
    </row>
    <row r="37" spans="1:12">
      <c r="A37" s="30" t="s">
        <v>56</v>
      </c>
      <c r="B37" s="36">
        <v>4990.5069999999996</v>
      </c>
      <c r="E37" s="20" t="s">
        <v>58</v>
      </c>
      <c r="F37" s="35">
        <f>B3/$B$13*$B$35</f>
        <v>657.41521291268714</v>
      </c>
      <c r="G37" s="35">
        <f t="shared" ref="G37:H37" si="17">C3/$B$13*$B$35</f>
        <v>411.88224366664485</v>
      </c>
      <c r="H37" s="35">
        <f t="shared" si="17"/>
        <v>60.266249150766853</v>
      </c>
      <c r="I37" s="35"/>
      <c r="J37" s="35">
        <f>F37-G37</f>
        <v>245.53296924604228</v>
      </c>
    </row>
    <row r="38" spans="1:12">
      <c r="A38" s="30" t="s">
        <v>57</v>
      </c>
      <c r="B38" s="36">
        <v>11196.177</v>
      </c>
      <c r="E38" s="20" t="s">
        <v>59</v>
      </c>
      <c r="F38" s="35">
        <f t="shared" ref="F38:F45" si="18">B4/$B$13*$B$35</f>
        <v>442.05150587369701</v>
      </c>
      <c r="G38" s="35">
        <f t="shared" ref="G38:G45" si="19">C4/$B$13*$B$35</f>
        <v>411.30283515221225</v>
      </c>
      <c r="H38" s="35">
        <f t="shared" ref="H38:H45" si="20">D4/$B$13*$B$35</f>
        <v>5.8973058060465453</v>
      </c>
      <c r="I38" s="35"/>
      <c r="J38" s="35">
        <f t="shared" ref="J38:J45" si="21">F38-G38</f>
        <v>30.748670721484757</v>
      </c>
    </row>
    <row r="39" spans="1:12">
      <c r="E39" s="20" t="s">
        <v>73</v>
      </c>
      <c r="F39" s="35">
        <f t="shared" si="18"/>
        <v>130.47683405200428</v>
      </c>
      <c r="G39" s="35">
        <f t="shared" si="19"/>
        <v>98.722913686133552</v>
      </c>
      <c r="H39" s="35">
        <f t="shared" si="20"/>
        <v>5.7243240971071838</v>
      </c>
      <c r="I39" s="35"/>
      <c r="J39" s="35">
        <f t="shared" si="21"/>
        <v>31.753920365870727</v>
      </c>
    </row>
    <row r="40" spans="1:12">
      <c r="E40" s="20" t="s">
        <v>61</v>
      </c>
      <c r="F40" s="35">
        <f t="shared" si="18"/>
        <v>6200.8245966241429</v>
      </c>
      <c r="G40" s="35">
        <f t="shared" si="19"/>
        <v>5895.8327406031185</v>
      </c>
      <c r="H40" s="35">
        <f t="shared" si="20"/>
        <v>7031.1665853240311</v>
      </c>
      <c r="I40" s="35"/>
      <c r="J40" s="35">
        <f t="shared" si="21"/>
        <v>304.99185602102443</v>
      </c>
    </row>
    <row r="41" spans="1:12">
      <c r="E41" s="20" t="s">
        <v>62</v>
      </c>
      <c r="F41" s="35">
        <f t="shared" si="18"/>
        <v>5145.980944704278</v>
      </c>
      <c r="G41" s="35">
        <f t="shared" si="19"/>
        <v>5357.058035462921</v>
      </c>
      <c r="H41" s="35" t="e">
        <f t="shared" si="20"/>
        <v>#VALUE!</v>
      </c>
      <c r="I41" s="35"/>
      <c r="J41" s="35">
        <f t="shared" si="21"/>
        <v>-211.07709075864295</v>
      </c>
    </row>
    <row r="42" spans="1:12">
      <c r="E42" s="20" t="s">
        <v>63</v>
      </c>
      <c r="F42" s="35">
        <f t="shared" si="18"/>
        <v>15862.027268004449</v>
      </c>
      <c r="G42" s="35">
        <f t="shared" si="19"/>
        <v>19235.079394137367</v>
      </c>
      <c r="H42" s="35">
        <f t="shared" si="20"/>
        <v>129.40817520111889</v>
      </c>
      <c r="I42" s="35"/>
      <c r="J42" s="35">
        <f t="shared" si="21"/>
        <v>-3373.0521261329177</v>
      </c>
    </row>
    <row r="43" spans="1:12">
      <c r="E43" s="20" t="s">
        <v>64</v>
      </c>
      <c r="F43" s="35">
        <f t="shared" si="18"/>
        <v>170.24349618541439</v>
      </c>
      <c r="G43" s="35">
        <f t="shared" si="19"/>
        <v>144.92738349060275</v>
      </c>
      <c r="H43" s="35">
        <f t="shared" si="20"/>
        <v>2.9255719050571827</v>
      </c>
      <c r="I43" s="35"/>
      <c r="J43" s="35">
        <f t="shared" si="21"/>
        <v>25.316112694811636</v>
      </c>
    </row>
    <row r="44" spans="1:12">
      <c r="E44" s="20" t="s">
        <v>66</v>
      </c>
      <c r="F44" s="35">
        <f t="shared" si="18"/>
        <v>261.1508533681104</v>
      </c>
      <c r="G44" s="35">
        <f t="shared" si="19"/>
        <v>117.53810070525347</v>
      </c>
      <c r="H44" s="35">
        <f t="shared" si="20"/>
        <v>5.473847591369454</v>
      </c>
      <c r="I44" s="35"/>
      <c r="J44" s="35">
        <f t="shared" si="21"/>
        <v>143.61275266285693</v>
      </c>
    </row>
    <row r="45" spans="1:12">
      <c r="E45" s="20" t="s">
        <v>67</v>
      </c>
      <c r="F45" s="35">
        <f t="shared" si="18"/>
        <v>1986.7313924023447</v>
      </c>
      <c r="G45" s="35">
        <f t="shared" si="19"/>
        <v>6526.3190608818941</v>
      </c>
      <c r="H45" s="35">
        <f t="shared" si="20"/>
        <v>703.70578486913416</v>
      </c>
      <c r="I45" s="35"/>
      <c r="J45" s="35">
        <f t="shared" si="21"/>
        <v>-4539.5876684795494</v>
      </c>
    </row>
    <row r="47" spans="1:12">
      <c r="E47" s="20" t="s">
        <v>96</v>
      </c>
      <c r="F47" s="38" t="s">
        <v>75</v>
      </c>
      <c r="G47" s="38" t="s">
        <v>76</v>
      </c>
      <c r="H47" s="37" t="s">
        <v>77</v>
      </c>
      <c r="I47" s="37"/>
      <c r="J47" s="37" t="s">
        <v>48</v>
      </c>
    </row>
    <row r="48" spans="1:12">
      <c r="E48" s="20" t="s">
        <v>58</v>
      </c>
      <c r="F48" s="35">
        <f>B3/$B$15*$B$36</f>
        <v>1847.8223906649209</v>
      </c>
      <c r="G48" s="35">
        <f t="shared" ref="G48:H48" si="22">C3/$B$15*$B$36</f>
        <v>1157.6933682330423</v>
      </c>
      <c r="H48" s="35">
        <f t="shared" si="22"/>
        <v>169.39267968684493</v>
      </c>
      <c r="I48" s="35"/>
      <c r="J48" s="35">
        <f>F48-G48</f>
        <v>690.12902243187864</v>
      </c>
    </row>
    <row r="49" spans="5:10">
      <c r="E49" s="20" t="s">
        <v>59</v>
      </c>
      <c r="F49" s="35">
        <f t="shared" ref="F49:F56" si="23">B4/$B$15*$B$36</f>
        <v>1242.4912815168586</v>
      </c>
      <c r="G49" s="35">
        <f t="shared" ref="G49:G56" si="24">C4/$B$15*$B$36</f>
        <v>1156.0648022898126</v>
      </c>
      <c r="H49" s="35">
        <f t="shared" ref="H49:H56" si="25">D4/$B$15*$B$36</f>
        <v>16.5757857423636</v>
      </c>
      <c r="I49" s="35"/>
      <c r="J49" s="35">
        <f t="shared" ref="J49:J56" si="26">F49-G49</f>
        <v>86.426479227046002</v>
      </c>
    </row>
    <row r="50" spans="5:10">
      <c r="E50" s="20" t="s">
        <v>73</v>
      </c>
      <c r="F50" s="35">
        <f t="shared" si="23"/>
        <v>366.73628886100261</v>
      </c>
      <c r="G50" s="35">
        <f t="shared" si="24"/>
        <v>277.48431554039183</v>
      </c>
      <c r="H50" s="35">
        <f t="shared" si="25"/>
        <v>16.089579356086851</v>
      </c>
      <c r="I50" s="35"/>
      <c r="J50" s="35">
        <f t="shared" si="26"/>
        <v>89.251973320610773</v>
      </c>
    </row>
    <row r="51" spans="5:10">
      <c r="E51" s="20" t="s">
        <v>61</v>
      </c>
      <c r="F51" s="35">
        <f t="shared" si="23"/>
        <v>17428.897757724444</v>
      </c>
      <c r="G51" s="35">
        <f t="shared" si="24"/>
        <v>16571.645340292249</v>
      </c>
      <c r="H51" s="35">
        <f t="shared" si="25"/>
        <v>19762.772131928603</v>
      </c>
      <c r="I51" s="35"/>
      <c r="J51" s="35">
        <f t="shared" si="26"/>
        <v>857.25241743219522</v>
      </c>
    </row>
    <row r="52" spans="5:10">
      <c r="E52" s="20" t="s">
        <v>62</v>
      </c>
      <c r="F52" s="35">
        <f t="shared" si="23"/>
        <v>14464.00786715972</v>
      </c>
      <c r="G52" s="35">
        <f t="shared" si="24"/>
        <v>15057.290417972903</v>
      </c>
      <c r="H52" s="35" t="e">
        <f t="shared" si="25"/>
        <v>#VALUE!</v>
      </c>
      <c r="I52" s="35"/>
      <c r="J52" s="35">
        <f t="shared" si="26"/>
        <v>-593.28255081318275</v>
      </c>
    </row>
    <row r="53" spans="5:10">
      <c r="E53" s="20" t="s">
        <v>63</v>
      </c>
      <c r="F53" s="35">
        <f t="shared" si="23"/>
        <v>44584.014138183491</v>
      </c>
      <c r="G53" s="35">
        <f t="shared" si="24"/>
        <v>54064.782336311742</v>
      </c>
      <c r="H53" s="35">
        <f t="shared" si="25"/>
        <v>363.73256805585208</v>
      </c>
      <c r="I53" s="35"/>
      <c r="J53" s="35">
        <f t="shared" si="26"/>
        <v>-9480.7681981282512</v>
      </c>
    </row>
    <row r="54" spans="5:10">
      <c r="E54" s="20" t="s">
        <v>64</v>
      </c>
      <c r="F54" s="35">
        <f t="shared" si="23"/>
        <v>478.50998567973039</v>
      </c>
      <c r="G54" s="35">
        <f t="shared" si="24"/>
        <v>407.35300761892256</v>
      </c>
      <c r="H54" s="35">
        <f t="shared" si="25"/>
        <v>8.2230182166211385</v>
      </c>
      <c r="I54" s="35"/>
      <c r="J54" s="35">
        <f t="shared" si="26"/>
        <v>71.15697806080783</v>
      </c>
    </row>
    <row r="55" spans="5:10">
      <c r="E55" s="20" t="s">
        <v>66</v>
      </c>
      <c r="F55" s="35">
        <f t="shared" si="23"/>
        <v>734.02681397781419</v>
      </c>
      <c r="G55" s="35">
        <f t="shared" si="24"/>
        <v>330.36889012217182</v>
      </c>
      <c r="H55" s="35">
        <f t="shared" si="25"/>
        <v>15.385555344249513</v>
      </c>
      <c r="I55" s="35"/>
      <c r="J55" s="35">
        <f t="shared" si="26"/>
        <v>403.65792385564237</v>
      </c>
    </row>
    <row r="56" spans="5:10">
      <c r="E56" s="20" t="s">
        <v>67</v>
      </c>
      <c r="F56" s="35">
        <f t="shared" si="23"/>
        <v>5584.1828406327413</v>
      </c>
      <c r="G56" s="35">
        <f t="shared" si="24"/>
        <v>18343.777649882999</v>
      </c>
      <c r="H56" s="35">
        <f t="shared" si="25"/>
        <v>1977.9330933954477</v>
      </c>
      <c r="I56" s="35"/>
      <c r="J56" s="35">
        <f t="shared" si="26"/>
        <v>-12759.594809250259</v>
      </c>
    </row>
    <row r="58" spans="5:10">
      <c r="E58" s="20" t="s">
        <v>96</v>
      </c>
      <c r="F58" s="38" t="s">
        <v>75</v>
      </c>
      <c r="G58" s="38" t="s">
        <v>76</v>
      </c>
      <c r="H58" s="37" t="s">
        <v>77</v>
      </c>
      <c r="I58" s="37"/>
      <c r="J58" s="37" t="s">
        <v>48</v>
      </c>
    </row>
    <row r="59" spans="5:10">
      <c r="E59" s="20" t="s">
        <v>58</v>
      </c>
      <c r="F59" s="35">
        <f>B3/$B$17*$B$37</f>
        <v>241.97334476519561</v>
      </c>
      <c r="G59" s="35">
        <f t="shared" ref="G59:H59" si="27">C3/$B$17*$B$37</f>
        <v>151.60057478415555</v>
      </c>
      <c r="H59" s="35">
        <f t="shared" si="27"/>
        <v>22.182063324720271</v>
      </c>
      <c r="I59" s="35"/>
      <c r="J59" s="35">
        <f>F59-G59</f>
        <v>90.372769981040051</v>
      </c>
    </row>
    <row r="60" spans="5:10">
      <c r="E60" s="20" t="s">
        <v>59</v>
      </c>
      <c r="F60" s="35">
        <f t="shared" ref="F60:F67" si="28">B4/$B$17*$B$37</f>
        <v>162.70490754365338</v>
      </c>
      <c r="G60" s="35">
        <f t="shared" ref="G60:G67" si="29">C4/$B$17*$B$37</f>
        <v>151.38731319015997</v>
      </c>
      <c r="H60" s="35">
        <f t="shared" ref="H60:H67" si="30">D4/$B$17*$B$37</f>
        <v>2.1706081376942712</v>
      </c>
      <c r="I60" s="35"/>
      <c r="J60" s="35">
        <f t="shared" ref="J60:J67" si="31">F60-G60</f>
        <v>11.317594353493405</v>
      </c>
    </row>
    <row r="61" spans="5:10">
      <c r="E61" s="20" t="s">
        <v>73</v>
      </c>
      <c r="F61" s="35">
        <f t="shared" si="28"/>
        <v>48.024316033176419</v>
      </c>
      <c r="G61" s="35">
        <f t="shared" si="29"/>
        <v>36.336721694896504</v>
      </c>
      <c r="H61" s="35">
        <f t="shared" si="30"/>
        <v>2.106939147574908</v>
      </c>
      <c r="I61" s="35"/>
      <c r="J61" s="35">
        <f t="shared" si="31"/>
        <v>11.687594338279915</v>
      </c>
    </row>
    <row r="62" spans="5:10">
      <c r="E62" s="20" t="s">
        <v>61</v>
      </c>
      <c r="F62" s="35">
        <f t="shared" si="28"/>
        <v>2282.323619040917</v>
      </c>
      <c r="G62" s="35">
        <f t="shared" si="29"/>
        <v>2170.0659497962688</v>
      </c>
      <c r="H62" s="35">
        <f t="shared" si="30"/>
        <v>2587.9457348032129</v>
      </c>
      <c r="I62" s="35"/>
      <c r="J62" s="35">
        <f t="shared" si="31"/>
        <v>112.25766924464824</v>
      </c>
    </row>
    <row r="63" spans="5:10">
      <c r="E63" s="20" t="s">
        <v>62</v>
      </c>
      <c r="F63" s="35">
        <f t="shared" si="28"/>
        <v>1894.0696789951407</v>
      </c>
      <c r="G63" s="35">
        <f t="shared" si="29"/>
        <v>1971.7603509646665</v>
      </c>
      <c r="H63" s="35" t="e">
        <f t="shared" si="30"/>
        <v>#VALUE!</v>
      </c>
      <c r="I63" s="35"/>
      <c r="J63" s="35">
        <f t="shared" si="31"/>
        <v>-77.690671969525738</v>
      </c>
    </row>
    <row r="64" spans="5:10">
      <c r="E64" s="20" t="s">
        <v>63</v>
      </c>
      <c r="F64" s="35">
        <f t="shared" si="28"/>
        <v>5838.3008445920068</v>
      </c>
      <c r="G64" s="35">
        <f t="shared" si="29"/>
        <v>7079.812584808059</v>
      </c>
      <c r="H64" s="35">
        <f t="shared" si="30"/>
        <v>47.630977163794313</v>
      </c>
      <c r="I64" s="35"/>
      <c r="J64" s="35">
        <f t="shared" si="31"/>
        <v>-1241.5117402160522</v>
      </c>
    </row>
    <row r="65" spans="5:10">
      <c r="E65" s="20" t="s">
        <v>64</v>
      </c>
      <c r="F65" s="35">
        <f t="shared" si="28"/>
        <v>62.661142284787175</v>
      </c>
      <c r="G65" s="35">
        <f t="shared" si="29"/>
        <v>53.343097394898408</v>
      </c>
      <c r="H65" s="35">
        <f t="shared" si="30"/>
        <v>1.0768086976286493</v>
      </c>
      <c r="I65" s="35"/>
      <c r="J65" s="35">
        <f t="shared" si="31"/>
        <v>9.3180448898887676</v>
      </c>
    </row>
    <row r="66" spans="5:10">
      <c r="E66" s="20" t="s">
        <v>66</v>
      </c>
      <c r="F66" s="35">
        <f t="shared" si="28"/>
        <v>96.121209604803369</v>
      </c>
      <c r="G66" s="35">
        <f t="shared" si="29"/>
        <v>43.261985433817316</v>
      </c>
      <c r="H66" s="35">
        <f t="shared" si="30"/>
        <v>2.0147468211912063</v>
      </c>
      <c r="I66" s="35"/>
      <c r="J66" s="35">
        <f t="shared" si="31"/>
        <v>52.859224170986053</v>
      </c>
    </row>
    <row r="67" spans="5:10">
      <c r="E67" s="20" t="s">
        <v>67</v>
      </c>
      <c r="F67" s="35">
        <f t="shared" si="28"/>
        <v>731.25177319779687</v>
      </c>
      <c r="G67" s="35">
        <f t="shared" si="29"/>
        <v>2402.1276373721198</v>
      </c>
      <c r="H67" s="35">
        <f t="shared" si="30"/>
        <v>259.01141189140174</v>
      </c>
      <c r="I67" s="35"/>
      <c r="J67" s="35">
        <f t="shared" si="31"/>
        <v>-1670.8758641743229</v>
      </c>
    </row>
    <row r="69" spans="5:10">
      <c r="E69" s="20" t="s">
        <v>96</v>
      </c>
      <c r="F69" s="38" t="s">
        <v>75</v>
      </c>
      <c r="G69" s="38" t="s">
        <v>76</v>
      </c>
      <c r="H69" s="37" t="s">
        <v>77</v>
      </c>
      <c r="I69" s="37"/>
      <c r="J69" s="37" t="s">
        <v>48</v>
      </c>
    </row>
    <row r="70" spans="5:10">
      <c r="E70" s="20" t="s">
        <v>58</v>
      </c>
      <c r="F70" s="35">
        <f>B3/$B$18*$B$38</f>
        <v>3864.3910351857426</v>
      </c>
      <c r="G70" s="35">
        <f t="shared" ref="G70:H70" si="32">C3/$B$18*$B$38</f>
        <v>2421.109245290565</v>
      </c>
      <c r="H70" s="35">
        <f t="shared" si="32"/>
        <v>354.25458426899041</v>
      </c>
      <c r="I70" s="35"/>
      <c r="J70" s="35">
        <f>F70-G70</f>
        <v>1443.2817898951776</v>
      </c>
    </row>
    <row r="71" spans="5:10">
      <c r="E71" s="20" t="s">
        <v>59</v>
      </c>
      <c r="F71" s="35">
        <f t="shared" ref="F71:F78" si="33">B4/$B$18*$B$38</f>
        <v>2598.4489601635523</v>
      </c>
      <c r="G71" s="35">
        <f t="shared" ref="G71:G78" si="34">C4/$B$18*$B$38</f>
        <v>2417.7033900184247</v>
      </c>
      <c r="H71" s="35">
        <f t="shared" ref="H71:H78" si="35">D4/$B$18*$B$38</f>
        <v>34.665300164968691</v>
      </c>
      <c r="I71" s="35"/>
      <c r="J71" s="35">
        <f t="shared" ref="J71:J78" si="36">F71-G71</f>
        <v>180.74557014512766</v>
      </c>
    </row>
    <row r="72" spans="5:10">
      <c r="E72" s="20" t="s">
        <v>73</v>
      </c>
      <c r="F72" s="35">
        <f t="shared" si="33"/>
        <v>766.9635534840429</v>
      </c>
      <c r="G72" s="35">
        <f t="shared" si="34"/>
        <v>580.30896627087759</v>
      </c>
      <c r="H72" s="35">
        <f t="shared" si="35"/>
        <v>33.648486206078516</v>
      </c>
      <c r="I72" s="35"/>
      <c r="J72" s="35">
        <f t="shared" si="36"/>
        <v>186.65458721316531</v>
      </c>
    </row>
    <row r="73" spans="5:10">
      <c r="E73" s="20" t="s">
        <v>61</v>
      </c>
      <c r="F73" s="35">
        <f t="shared" si="33"/>
        <v>36449.431822223582</v>
      </c>
      <c r="G73" s="35">
        <f t="shared" si="34"/>
        <v>34656.641252333247</v>
      </c>
      <c r="H73" s="35">
        <f t="shared" si="35"/>
        <v>41330.31391050636</v>
      </c>
      <c r="I73" s="35"/>
      <c r="J73" s="35">
        <f t="shared" si="36"/>
        <v>1792.7905698903342</v>
      </c>
    </row>
    <row r="74" spans="5:10">
      <c r="E74" s="20" t="s">
        <v>62</v>
      </c>
      <c r="F74" s="35">
        <f t="shared" si="33"/>
        <v>30248.893301154851</v>
      </c>
      <c r="G74" s="35">
        <f t="shared" si="34"/>
        <v>31489.637964861195</v>
      </c>
      <c r="H74" s="35" t="e">
        <f t="shared" si="35"/>
        <v>#VALUE!</v>
      </c>
      <c r="I74" s="35"/>
      <c r="J74" s="35">
        <f t="shared" si="36"/>
        <v>-1240.744663706344</v>
      </c>
    </row>
    <row r="75" spans="5:10">
      <c r="E75" s="20" t="s">
        <v>63</v>
      </c>
      <c r="F75" s="35">
        <f t="shared" si="33"/>
        <v>93239.515560905056</v>
      </c>
      <c r="G75" s="35">
        <f t="shared" si="34"/>
        <v>113066.85168184972</v>
      </c>
      <c r="H75" s="35">
        <f t="shared" si="35"/>
        <v>760.68180702926179</v>
      </c>
      <c r="I75" s="35"/>
      <c r="J75" s="35">
        <f t="shared" si="36"/>
        <v>-19827.336120944659</v>
      </c>
    </row>
    <row r="76" spans="5:10">
      <c r="E76" s="20" t="s">
        <v>64</v>
      </c>
      <c r="F76" s="35">
        <f t="shared" si="33"/>
        <v>1000.7183094270274</v>
      </c>
      <c r="G76" s="35">
        <f t="shared" si="34"/>
        <v>851.90617818634792</v>
      </c>
      <c r="H76" s="35">
        <f t="shared" si="35"/>
        <v>17.196976310610214</v>
      </c>
      <c r="I76" s="35"/>
      <c r="J76" s="35">
        <f t="shared" si="36"/>
        <v>148.81213124067949</v>
      </c>
    </row>
    <row r="77" spans="5:10">
      <c r="E77" s="20" t="s">
        <v>66</v>
      </c>
      <c r="F77" s="35">
        <f t="shared" si="33"/>
        <v>1535.0861932683404</v>
      </c>
      <c r="G77" s="35">
        <f t="shared" si="34"/>
        <v>690.90762388315113</v>
      </c>
      <c r="H77" s="35">
        <f t="shared" si="35"/>
        <v>32.176145523530167</v>
      </c>
      <c r="I77" s="35"/>
      <c r="J77" s="35">
        <f t="shared" si="36"/>
        <v>844.17856938518923</v>
      </c>
    </row>
    <row r="78" spans="5:10">
      <c r="E78" s="20" t="s">
        <v>67</v>
      </c>
      <c r="F78" s="35">
        <f t="shared" si="33"/>
        <v>11678.322666289405</v>
      </c>
      <c r="G78" s="35">
        <f t="shared" si="34"/>
        <v>38362.739979647209</v>
      </c>
      <c r="H78" s="35">
        <f t="shared" si="35"/>
        <v>4136.4943692256747</v>
      </c>
      <c r="I78" s="35"/>
      <c r="J78" s="35">
        <f t="shared" si="36"/>
        <v>-26684.417313357804</v>
      </c>
    </row>
  </sheetData>
  <mergeCells count="8">
    <mergeCell ref="Q12:S12"/>
    <mergeCell ref="F24:H24"/>
    <mergeCell ref="I24:K24"/>
    <mergeCell ref="M12:O12"/>
    <mergeCell ref="B1:D1"/>
    <mergeCell ref="F1:H1"/>
    <mergeCell ref="F12:H12"/>
    <mergeCell ref="I12:K12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2630E-D307-EF46-8B8E-55329F3A3A8F}">
  <sheetPr>
    <pageSetUpPr fitToPage="1"/>
  </sheetPr>
  <dimension ref="A1:U77"/>
  <sheetViews>
    <sheetView tabSelected="1" workbookViewId="0">
      <selection activeCell="L33" sqref="L33"/>
    </sheetView>
  </sheetViews>
  <sheetFormatPr baseColWidth="10" defaultRowHeight="17"/>
  <cols>
    <col min="1" max="1" width="15.33203125" style="39" bestFit="1" customWidth="1"/>
    <col min="2" max="2" width="11.1640625" style="39" customWidth="1"/>
    <col min="3" max="3" width="14.1640625" style="39" bestFit="1" customWidth="1"/>
    <col min="4" max="4" width="11.1640625" style="39" customWidth="1"/>
    <col min="5" max="5" width="14.1640625" style="39" bestFit="1" customWidth="1"/>
    <col min="6" max="6" width="11.1640625" style="39" customWidth="1"/>
    <col min="7" max="7" width="14.1640625" style="39" bestFit="1" customWidth="1"/>
    <col min="8" max="8" width="11.1640625" style="39" customWidth="1"/>
    <col min="9" max="9" width="14.1640625" style="39" bestFit="1" customWidth="1"/>
    <col min="10" max="10" width="11.1640625" style="39" customWidth="1"/>
    <col min="11" max="11" width="14.1640625" style="39" bestFit="1" customWidth="1"/>
    <col min="12" max="12" width="11.1640625" style="39" customWidth="1"/>
    <col min="13" max="13" width="14.1640625" style="39" bestFit="1" customWidth="1"/>
    <col min="14" max="14" width="11.1640625" style="39" customWidth="1"/>
    <col min="15" max="15" width="14.1640625" style="39" bestFit="1" customWidth="1"/>
    <col min="16" max="16" width="18.5" style="39" bestFit="1" customWidth="1"/>
    <col min="17" max="17" width="17.1640625" style="39" bestFit="1" customWidth="1"/>
    <col min="18" max="18" width="18.5" style="39" bestFit="1" customWidth="1"/>
    <col min="19" max="19" width="17.1640625" style="39" bestFit="1" customWidth="1"/>
    <col min="20" max="20" width="11" style="39" customWidth="1"/>
    <col min="21" max="16384" width="10.83203125" style="39"/>
  </cols>
  <sheetData>
    <row r="1" spans="1:21">
      <c r="B1" s="60" t="s">
        <v>101</v>
      </c>
      <c r="C1" s="60"/>
      <c r="D1" s="60"/>
      <c r="E1" s="60"/>
      <c r="F1" s="60" t="s">
        <v>102</v>
      </c>
      <c r="G1" s="60"/>
      <c r="H1" s="60"/>
      <c r="I1" s="60"/>
      <c r="J1" s="60" t="s">
        <v>86</v>
      </c>
      <c r="K1" s="60"/>
      <c r="L1" s="60"/>
      <c r="M1" s="60"/>
      <c r="N1" s="60" t="s">
        <v>103</v>
      </c>
      <c r="O1" s="60"/>
      <c r="P1" s="60"/>
      <c r="Q1" s="60"/>
    </row>
    <row r="2" spans="1:21">
      <c r="B2" s="60" t="s">
        <v>97</v>
      </c>
      <c r="C2" s="60"/>
      <c r="D2" s="60" t="s">
        <v>87</v>
      </c>
      <c r="E2" s="60"/>
      <c r="F2" s="60" t="s">
        <v>97</v>
      </c>
      <c r="G2" s="60"/>
      <c r="H2" s="60" t="s">
        <v>87</v>
      </c>
      <c r="I2" s="60"/>
      <c r="J2" s="60" t="s">
        <v>97</v>
      </c>
      <c r="K2" s="60"/>
      <c r="L2" s="60" t="s">
        <v>87</v>
      </c>
      <c r="M2" s="60"/>
      <c r="N2" s="60" t="s">
        <v>97</v>
      </c>
      <c r="O2" s="60"/>
      <c r="P2" s="60" t="s">
        <v>87</v>
      </c>
      <c r="Q2" s="60"/>
    </row>
    <row r="3" spans="1:21">
      <c r="A3" s="39" t="s">
        <v>98</v>
      </c>
      <c r="B3" s="40" t="s">
        <v>99</v>
      </c>
      <c r="C3" s="40" t="s">
        <v>100</v>
      </c>
      <c r="D3" s="40" t="s">
        <v>99</v>
      </c>
      <c r="E3" s="40" t="s">
        <v>100</v>
      </c>
      <c r="F3" s="40" t="s">
        <v>99</v>
      </c>
      <c r="G3" s="40" t="s">
        <v>100</v>
      </c>
      <c r="H3" s="40" t="s">
        <v>99</v>
      </c>
      <c r="I3" s="40" t="s">
        <v>100</v>
      </c>
      <c r="J3" s="40" t="s">
        <v>99</v>
      </c>
      <c r="K3" s="40" t="s">
        <v>100</v>
      </c>
      <c r="L3" s="40" t="s">
        <v>99</v>
      </c>
      <c r="M3" s="40" t="s">
        <v>100</v>
      </c>
      <c r="N3" s="40" t="s">
        <v>99</v>
      </c>
      <c r="O3" s="40" t="s">
        <v>100</v>
      </c>
      <c r="P3" s="40" t="s">
        <v>99</v>
      </c>
      <c r="Q3" s="40" t="s">
        <v>100</v>
      </c>
    </row>
    <row r="4" spans="1:21">
      <c r="A4" s="39" t="s">
        <v>56</v>
      </c>
      <c r="B4" s="41">
        <v>3.1094390000000001</v>
      </c>
      <c r="C4" s="41">
        <v>33.449691000000001</v>
      </c>
      <c r="D4" s="42">
        <v>3348</v>
      </c>
      <c r="E4" s="42">
        <v>4892</v>
      </c>
      <c r="F4" s="41">
        <v>10.867559999999999</v>
      </c>
      <c r="G4" s="41">
        <v>108.196748</v>
      </c>
      <c r="H4" s="42">
        <v>4085</v>
      </c>
      <c r="I4" s="42">
        <v>5299</v>
      </c>
      <c r="J4" s="41">
        <v>8.2750319999999995</v>
      </c>
      <c r="K4" s="41">
        <v>44.309502000000002</v>
      </c>
      <c r="L4" s="42">
        <v>4752</v>
      </c>
      <c r="M4" s="42">
        <v>5576</v>
      </c>
      <c r="N4" s="41">
        <v>2.4223309999999998</v>
      </c>
      <c r="O4" s="41">
        <v>32.398316999999999</v>
      </c>
      <c r="P4" s="42">
        <v>1799</v>
      </c>
      <c r="Q4" s="42">
        <v>3333</v>
      </c>
    </row>
    <row r="5" spans="1:21">
      <c r="A5" s="39" t="s">
        <v>57</v>
      </c>
      <c r="B5" s="41">
        <v>24.256139999999998</v>
      </c>
      <c r="C5" s="41">
        <v>77.975549999999998</v>
      </c>
      <c r="D5" s="42">
        <v>12461</v>
      </c>
      <c r="E5" s="42">
        <v>9205</v>
      </c>
      <c r="F5" s="41">
        <v>192.40826000000001</v>
      </c>
      <c r="G5" s="41">
        <v>432.66788000000003</v>
      </c>
      <c r="H5" s="42">
        <v>24571</v>
      </c>
      <c r="I5" s="42">
        <v>15142</v>
      </c>
      <c r="J5" s="41">
        <v>40.824390000000001</v>
      </c>
      <c r="K5" s="41">
        <v>109.93848</v>
      </c>
      <c r="L5" s="42">
        <v>13158</v>
      </c>
      <c r="M5" s="42">
        <v>10830</v>
      </c>
      <c r="N5" s="41">
        <v>35.57002</v>
      </c>
      <c r="O5" s="41">
        <v>156.85214999999999</v>
      </c>
      <c r="P5" s="42">
        <v>14418</v>
      </c>
      <c r="Q5" s="42">
        <v>13151</v>
      </c>
    </row>
    <row r="6" spans="1:21">
      <c r="A6" s="39" t="s">
        <v>90</v>
      </c>
      <c r="B6" s="41">
        <v>47.002299999999998</v>
      </c>
      <c r="C6" s="41">
        <v>203.35565</v>
      </c>
      <c r="D6" s="42">
        <v>19026</v>
      </c>
      <c r="E6" s="42">
        <v>18833</v>
      </c>
      <c r="F6" s="41">
        <v>1016.5717</v>
      </c>
      <c r="G6" s="41">
        <v>2311.1738</v>
      </c>
      <c r="H6" s="42">
        <v>69469</v>
      </c>
      <c r="I6" s="42">
        <v>53881</v>
      </c>
      <c r="J6" s="41">
        <v>54.09686</v>
      </c>
      <c r="K6" s="41">
        <v>169.37886</v>
      </c>
      <c r="L6" s="42">
        <v>15746</v>
      </c>
      <c r="M6" s="42">
        <v>14851</v>
      </c>
      <c r="N6" s="41">
        <v>55.454430000000002</v>
      </c>
      <c r="O6" s="41">
        <v>222.10772</v>
      </c>
      <c r="P6" s="42">
        <v>20338</v>
      </c>
      <c r="Q6" s="42">
        <v>17801</v>
      </c>
    </row>
    <row r="7" spans="1:21">
      <c r="A7" s="39" t="s">
        <v>52</v>
      </c>
      <c r="B7" s="41">
        <v>45.896380000000001</v>
      </c>
      <c r="C7" s="41">
        <v>142.51212000000001</v>
      </c>
      <c r="D7" s="42">
        <v>18739</v>
      </c>
      <c r="E7" s="42">
        <v>14441</v>
      </c>
      <c r="F7" s="41">
        <v>742.00671</v>
      </c>
      <c r="G7" s="41">
        <v>2269.32323</v>
      </c>
      <c r="H7" s="42">
        <v>57072</v>
      </c>
      <c r="I7" s="42">
        <v>53140</v>
      </c>
      <c r="J7" s="41">
        <v>132.76669000000001</v>
      </c>
      <c r="K7" s="41">
        <v>289.89997</v>
      </c>
      <c r="L7" s="42">
        <v>27924</v>
      </c>
      <c r="M7" s="42">
        <v>21991</v>
      </c>
      <c r="N7" s="41">
        <v>62.87133</v>
      </c>
      <c r="O7" s="41">
        <v>209.83358999999999</v>
      </c>
      <c r="P7" s="42">
        <v>22415</v>
      </c>
      <c r="Q7" s="42">
        <v>16942</v>
      </c>
    </row>
    <row r="9" spans="1:21">
      <c r="A9" s="59" t="s">
        <v>101</v>
      </c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R9" s="39">
        <v>2.1771729335929281E-2</v>
      </c>
    </row>
    <row r="10" spans="1:21">
      <c r="A10" s="62" t="s">
        <v>104</v>
      </c>
      <c r="B10" s="59" t="s">
        <v>105</v>
      </c>
      <c r="C10" s="59"/>
      <c r="D10" s="59"/>
      <c r="E10" s="59"/>
      <c r="F10" s="59" t="s">
        <v>106</v>
      </c>
      <c r="G10" s="59"/>
      <c r="H10" s="59" t="s">
        <v>107</v>
      </c>
      <c r="I10" s="59"/>
      <c r="J10" s="59" t="s">
        <v>108</v>
      </c>
      <c r="K10" s="59"/>
      <c r="L10" s="59" t="s">
        <v>109</v>
      </c>
      <c r="M10" s="59"/>
      <c r="N10" s="43"/>
      <c r="O10" s="43"/>
      <c r="P10" s="43">
        <v>9.9745547073791352E-2</v>
      </c>
      <c r="Q10" s="43">
        <v>0.23058823529411765</v>
      </c>
      <c r="R10" s="43">
        <v>0.21119592875318066</v>
      </c>
      <c r="S10" s="43">
        <v>0.48823529411764705</v>
      </c>
      <c r="T10" s="43"/>
      <c r="U10" s="43"/>
    </row>
    <row r="11" spans="1:21">
      <c r="A11" s="62"/>
      <c r="B11" s="59" t="s">
        <v>97</v>
      </c>
      <c r="C11" s="59"/>
      <c r="D11" s="59" t="s">
        <v>87</v>
      </c>
      <c r="E11" s="59"/>
      <c r="F11" s="59" t="s">
        <v>87</v>
      </c>
      <c r="G11" s="59"/>
      <c r="H11" s="59" t="s">
        <v>87</v>
      </c>
      <c r="I11" s="59"/>
      <c r="J11" s="59" t="s">
        <v>87</v>
      </c>
      <c r="K11" s="59"/>
      <c r="L11" s="59" t="s">
        <v>87</v>
      </c>
      <c r="M11" s="59"/>
      <c r="P11" s="39">
        <v>7.6335877862595408E-4</v>
      </c>
      <c r="Q11" s="39">
        <v>1.7647058823529391E-3</v>
      </c>
      <c r="R11" s="39">
        <v>2.366412213740458E-2</v>
      </c>
      <c r="S11" s="39">
        <v>5.4705882352941174E-2</v>
      </c>
    </row>
    <row r="12" spans="1:21">
      <c r="A12" s="62"/>
      <c r="B12" s="46" t="s">
        <v>99</v>
      </c>
      <c r="C12" s="46" t="s">
        <v>100</v>
      </c>
      <c r="D12" s="46" t="s">
        <v>99</v>
      </c>
      <c r="E12" s="46" t="s">
        <v>100</v>
      </c>
      <c r="F12" s="46" t="s">
        <v>99</v>
      </c>
      <c r="G12" s="46" t="s">
        <v>100</v>
      </c>
      <c r="H12" s="46" t="s">
        <v>99</v>
      </c>
      <c r="I12" s="46" t="s">
        <v>100</v>
      </c>
      <c r="J12" s="46" t="s">
        <v>99</v>
      </c>
      <c r="K12" s="46" t="s">
        <v>100</v>
      </c>
      <c r="L12" s="46" t="s">
        <v>99</v>
      </c>
      <c r="M12" s="46" t="s">
        <v>100</v>
      </c>
      <c r="N12" s="40"/>
      <c r="O12" s="40"/>
      <c r="P12" s="40"/>
    </row>
    <row r="13" spans="1:21">
      <c r="A13" s="47" t="s">
        <v>58</v>
      </c>
      <c r="B13" s="48">
        <v>3.215697E-2</v>
      </c>
      <c r="C13" s="48">
        <v>3.7213040000000003E-2</v>
      </c>
      <c r="D13" s="49">
        <v>180</v>
      </c>
      <c r="E13" s="49">
        <v>30</v>
      </c>
      <c r="F13" s="50">
        <f>('HEK 081921'!B3-'HEK 081921'!C3)/'HEK 081921'!$B$17*$D$4</f>
        <v>20.071553105620314</v>
      </c>
      <c r="G13" s="50">
        <f>('HEK 081921'!B3-'HEK 081921'!C3)/'HEK 081921'!$B$17*$E$4</f>
        <v>29.327968277387868</v>
      </c>
      <c r="H13" s="50">
        <f>('HEK 081921'!B3-'HEK 081921'!C3)/'HEK 081921'!$B$18*$D$5</f>
        <v>279.96097351207794</v>
      </c>
      <c r="I13" s="50">
        <f>('HEK 081921'!B3-'HEK 081921'!C3)/'HEK 081921'!$B$18*$E$5</f>
        <v>206.80850342498013</v>
      </c>
      <c r="J13" s="50">
        <f>('HEK 081921'!B3-'HEK 081921'!C3)/'HEK 081921'!$B$15*$D$6</f>
        <v>118.33983871479145</v>
      </c>
      <c r="K13" s="49">
        <f>('HEK 081921'!B3-'HEK 081921'!C3)/'HEK 081921'!$B$15*$E$6</f>
        <v>117.13939779857392</v>
      </c>
      <c r="L13" s="50">
        <f>('HEK 081921'!B3-'HEK 081921'!C3)/'HEK 081921'!$B$13*$D$7</f>
        <v>124.90956948510981</v>
      </c>
      <c r="M13" s="49">
        <f>('HEK 081921'!B3-'HEK 081921'!C3)/'HEK 081921'!$B$13*$E$7</f>
        <v>96.260157582286723</v>
      </c>
      <c r="P13" s="60" t="s">
        <v>114</v>
      </c>
      <c r="Q13" s="60"/>
      <c r="R13" s="60" t="s">
        <v>115</v>
      </c>
      <c r="S13" s="60"/>
    </row>
    <row r="14" spans="1:21">
      <c r="A14" s="47" t="s">
        <v>59</v>
      </c>
      <c r="B14" s="48">
        <v>8.1091490000000002E-2</v>
      </c>
      <c r="C14" s="48">
        <v>0.12164242</v>
      </c>
      <c r="D14" s="49">
        <v>325</v>
      </c>
      <c r="E14" s="49">
        <v>74</v>
      </c>
      <c r="F14" s="50">
        <f>('HEK 081921'!B4-'HEK 081921'!C4)/'HEK 081921'!$B$17*$D$4</f>
        <v>23.788092371760182</v>
      </c>
      <c r="G14" s="50">
        <f>('HEK 081921'!B4-'HEK 081921'!C4)/'HEK 081921'!$B$17*$E$4</f>
        <v>34.75846710951339</v>
      </c>
      <c r="H14" s="50">
        <f>('HEK 081921'!B4-'HEK 081921'!C4)/'HEK 081921'!$B$18*$D$5</f>
        <v>331.79980957868162</v>
      </c>
      <c r="I14" s="50">
        <f>('HEK 081921'!B4-'HEK 081921'!C4)/'HEK 081921'!$B$18*$E$5</f>
        <v>245.10209832050109</v>
      </c>
      <c r="J14" s="50">
        <f>('HEK 081921'!B4-'HEK 081921'!C4)/'HEK 081921'!$B$15*$D$6</f>
        <v>140.2521767893686</v>
      </c>
      <c r="K14" s="49">
        <f>('HEK 081921'!B4-'HEK 081921'!C4)/'HEK 081921'!$B$15*$E$6</f>
        <v>138.82945682088609</v>
      </c>
      <c r="L14" s="50">
        <f>('HEK 081921'!B4-'HEK 081921'!C4)/'HEK 081921'!$B$13*$D$7</f>
        <v>148.0383885289159</v>
      </c>
      <c r="M14" s="49">
        <f>('HEK 081921'!B4-'HEK 081921'!C4)/'HEK 081921'!$B$13*$E$7</f>
        <v>114.08412235157024</v>
      </c>
      <c r="P14" s="39" t="s">
        <v>112</v>
      </c>
      <c r="Q14" s="39" t="s">
        <v>113</v>
      </c>
      <c r="R14" s="39" t="s">
        <v>112</v>
      </c>
      <c r="S14" s="39" t="s">
        <v>113</v>
      </c>
    </row>
    <row r="15" spans="1:21">
      <c r="A15" s="47" t="s">
        <v>73</v>
      </c>
      <c r="B15" s="48">
        <v>0.49493769999999998</v>
      </c>
      <c r="C15" s="48">
        <v>1.3607457000000001</v>
      </c>
      <c r="D15" s="49">
        <v>1033</v>
      </c>
      <c r="E15" s="49">
        <v>448</v>
      </c>
      <c r="F15" s="50">
        <f>('HEK 081921'!B5-'HEK 081921'!C5)/'HEK 081921'!$B$17*$D$4</f>
        <v>16.714123826388015</v>
      </c>
      <c r="G15" s="50">
        <f>('HEK 081921'!B5-'HEK 081921'!C5)/'HEK 081921'!$B$17*$E$4</f>
        <v>24.422190489453456</v>
      </c>
      <c r="H15" s="50">
        <f>('HEK 081921'!B5-'HEK 081921'!C5)/'HEK 081921'!$B$18*$D$5</f>
        <v>233.13105633697751</v>
      </c>
      <c r="I15" s="50">
        <f>('HEK 081921'!B5-'HEK 081921'!C5)/'HEK 081921'!$B$18*$E$5</f>
        <v>172.21502075129428</v>
      </c>
      <c r="J15" s="50">
        <f>('HEK 081921'!B5-'HEK 081921'!C5)/'HEK 081921'!$B$15*$D$6</f>
        <v>98.544776653081101</v>
      </c>
      <c r="K15" s="49">
        <f>('HEK 081921'!B5-'HEK 081921'!C5)/'HEK 081921'!$B$15*$E$6</f>
        <v>97.545137112765502</v>
      </c>
      <c r="L15" s="50">
        <f>('HEK 081921'!B5-'HEK 081921'!C5)/'HEK 081921'!$B$13*$D$7</f>
        <v>104.01556872499033</v>
      </c>
      <c r="M15" s="49">
        <f>('HEK 081921'!B5-'HEK 081921'!C5)/'HEK 081921'!$B$13*$E$7</f>
        <v>80.158430436927546</v>
      </c>
      <c r="O15" s="47" t="s">
        <v>73</v>
      </c>
      <c r="P15" s="55">
        <f>P10*D$6</f>
        <v>1897.7587786259542</v>
      </c>
      <c r="Q15" s="55">
        <f t="shared" ref="Q15" si="0">Q10*E$6</f>
        <v>4342.6682352941179</v>
      </c>
      <c r="R15" s="55">
        <f>R10*D$6</f>
        <v>4018.2137404580153</v>
      </c>
      <c r="S15" s="55">
        <f>S10*E$6</f>
        <v>9194.9352941176476</v>
      </c>
    </row>
    <row r="16" spans="1:21">
      <c r="A16" s="47" t="s">
        <v>61</v>
      </c>
      <c r="B16" s="48">
        <v>9.5072779999999996E-2</v>
      </c>
      <c r="C16" s="48">
        <v>0.22762104999999999</v>
      </c>
      <c r="D16" s="49">
        <v>360</v>
      </c>
      <c r="E16" s="49">
        <v>118</v>
      </c>
      <c r="F16" s="50">
        <f>('HEK 081921'!B6-'HEK 081921'!C6)/'HEK 081921'!$B$17*$D$4</f>
        <v>56.459963083269813</v>
      </c>
      <c r="G16" s="50">
        <f>('HEK 081921'!B6-'HEK 081921'!C6)/'HEK 081921'!$B$17*$E$4</f>
        <v>82.497652151540009</v>
      </c>
      <c r="H16" s="50">
        <f>('HEK 081921'!B6-'HEK 081921'!C6)/'HEK 081921'!$B$18*$D$5</f>
        <v>787.5118654780199</v>
      </c>
      <c r="I16" s="50">
        <f>('HEK 081921'!B6-'HEK 081921'!C6)/'HEK 081921'!$B$18*$E$5</f>
        <v>581.73876267756793</v>
      </c>
      <c r="J16" s="50">
        <f>('HEK 081921'!B6-'HEK 081921'!C6)/'HEK 081921'!$B$15*$D$6</f>
        <v>332.88220846479118</v>
      </c>
      <c r="K16" s="49">
        <f>('HEK 081921'!B6-'HEK 081921'!C6)/'HEK 081921'!$B$15*$E$6</f>
        <v>329.50544686310377</v>
      </c>
      <c r="L16" s="50">
        <f>('HEK 081921'!B6-'HEK 081921'!C6)/'HEK 081921'!$B$13*$D$7</f>
        <v>351.36243043901061</v>
      </c>
      <c r="M16" s="49">
        <f>('HEK 081921'!B6-'HEK 081921'!C6)/'HEK 081921'!$B$13*$E$7</f>
        <v>270.7735128859465</v>
      </c>
      <c r="O16" s="39" t="s">
        <v>111</v>
      </c>
      <c r="P16" s="55">
        <f>P11*D$6</f>
        <v>14.523664122137403</v>
      </c>
      <c r="Q16" s="55">
        <f t="shared" ref="Q16" si="1">Q11*E$6</f>
        <v>33.234705882352898</v>
      </c>
      <c r="R16" s="55">
        <f>R11*D$6</f>
        <v>450.23358778625953</v>
      </c>
      <c r="S16" s="55">
        <f>S11*E$6</f>
        <v>1030.2758823529412</v>
      </c>
    </row>
    <row r="17" spans="1:18">
      <c r="A17" s="51" t="s">
        <v>62</v>
      </c>
      <c r="B17" s="48">
        <v>1.9573810000000001E-2</v>
      </c>
      <c r="C17" s="48">
        <v>2.523034E-2</v>
      </c>
      <c r="D17" s="49">
        <v>131</v>
      </c>
      <c r="E17" s="49">
        <v>23</v>
      </c>
      <c r="F17" s="50">
        <f>('HEK 081921'!B7-'HEK 081921'!C7)/'HEK 081921'!$B$17*$D$4</f>
        <v>67.18945404892817</v>
      </c>
      <c r="G17" s="50">
        <f>('HEK 081921'!B7-'HEK 081921'!C7)/'HEK 081921'!$B$17*$E$4</f>
        <v>98.175271567310816</v>
      </c>
      <c r="H17" s="50">
        <f>('HEK 081921'!B7-'HEK 081921'!C7)/'HEK 081921'!$B$18*$D$5</f>
        <v>937.16838285004326</v>
      </c>
      <c r="I17" s="50">
        <f>('HEK 081921'!B7-'HEK 081921'!C7)/'HEK 081921'!$B$18*$E$5</f>
        <v>692.2907442528408</v>
      </c>
      <c r="J17" s="50">
        <f>('HEK 081921'!B7-'HEK 081921'!C7)/'HEK 081921'!$B$15*$D$6</f>
        <v>396.14219754915763</v>
      </c>
      <c r="K17" s="49">
        <f>('HEK 081921'!B7-'HEK 081921'!C7)/'HEK 081921'!$B$15*$E$6</f>
        <v>392.12372576701807</v>
      </c>
      <c r="L17" s="50">
        <f>('HEK 081921'!B7-'HEK 081921'!C7)/'HEK 081921'!$B$13*$D$7</f>
        <v>418.1343483998325</v>
      </c>
      <c r="M17" s="49">
        <f>('HEK 081921'!B7-'HEK 081921'!C7)/'HEK 081921'!$B$13*$E$7</f>
        <v>322.2305419308384</v>
      </c>
    </row>
    <row r="18" spans="1:18">
      <c r="A18" s="47" t="s">
        <v>63</v>
      </c>
      <c r="B18" s="54" t="s">
        <v>110</v>
      </c>
      <c r="C18" s="54" t="s">
        <v>110</v>
      </c>
      <c r="D18" s="54" t="s">
        <v>110</v>
      </c>
      <c r="E18" s="54" t="s">
        <v>110</v>
      </c>
      <c r="F18" s="54" t="s">
        <v>110</v>
      </c>
      <c r="G18" s="54" t="s">
        <v>110</v>
      </c>
      <c r="H18" s="54" t="s">
        <v>110</v>
      </c>
      <c r="I18" s="54" t="s">
        <v>110</v>
      </c>
      <c r="J18" s="54" t="s">
        <v>110</v>
      </c>
      <c r="K18" s="54" t="s">
        <v>110</v>
      </c>
      <c r="L18" s="54" t="s">
        <v>110</v>
      </c>
      <c r="M18" s="54" t="s">
        <v>110</v>
      </c>
    </row>
    <row r="19" spans="1:18">
      <c r="A19" s="47" t="s">
        <v>64</v>
      </c>
      <c r="B19" s="48">
        <v>1.817568E-2</v>
      </c>
      <c r="C19" s="48">
        <v>1.4773959999999999E-2</v>
      </c>
      <c r="D19" s="49">
        <v>125</v>
      </c>
      <c r="E19" s="49">
        <v>15</v>
      </c>
      <c r="F19" s="54" t="s">
        <v>110</v>
      </c>
      <c r="G19" s="54" t="s">
        <v>110</v>
      </c>
      <c r="H19" s="54" t="s">
        <v>110</v>
      </c>
      <c r="I19" s="54" t="s">
        <v>110</v>
      </c>
      <c r="J19" s="54" t="s">
        <v>110</v>
      </c>
      <c r="K19" s="54" t="s">
        <v>110</v>
      </c>
      <c r="L19" s="54" t="s">
        <v>110</v>
      </c>
      <c r="M19" s="54" t="s">
        <v>110</v>
      </c>
    </row>
    <row r="20" spans="1:18">
      <c r="A20" s="47" t="s">
        <v>66</v>
      </c>
      <c r="B20" s="48">
        <v>0.23628379999999999</v>
      </c>
      <c r="C20" s="48">
        <v>0.25604949999999999</v>
      </c>
      <c r="D20" s="49">
        <v>644</v>
      </c>
      <c r="E20" s="49">
        <v>129</v>
      </c>
      <c r="F20" s="50">
        <f>('HEK 081921'!B10-'HEK 081921'!C10)/'HEK 081921'!$B$17*$D$4</f>
        <v>40.030717934464761</v>
      </c>
      <c r="G20" s="50">
        <f>('HEK 081921'!B10-'HEK 081921'!C10)/'HEK 081921'!$B$17*$E$4</f>
        <v>58.491718081063802</v>
      </c>
      <c r="H20" s="50">
        <f>('HEK 081921'!B10-'HEK 081921'!C10)/'HEK 081921'!$B$18*$D$5</f>
        <v>558.35433881706058</v>
      </c>
      <c r="I20" s="50">
        <f>('HEK 081921'!B10-'HEK 081921'!C10)/'HEK 081921'!$B$18*$E$5</f>
        <v>412.45900720737046</v>
      </c>
      <c r="J20" s="50">
        <f>('HEK 081921'!B10-'HEK 081921'!C10)/'HEK 081921'!$B$15*$D$6</f>
        <v>236.01704756346825</v>
      </c>
      <c r="K20" s="49">
        <f>('HEK 081921'!B10-'HEK 081921'!C10)/'HEK 081921'!$B$15*$E$6</f>
        <v>233.62288745731092</v>
      </c>
      <c r="L20" s="50">
        <f>('HEK 081921'!B10-'HEK 081921'!C10)/'HEK 081921'!$B$13*$D$7</f>
        <v>249.11972267725142</v>
      </c>
      <c r="M20" s="49">
        <f>('HEK 081921'!B10-'HEK 081921'!C10)/'HEK 081921'!$B$13*$E$7</f>
        <v>191.98131784952173</v>
      </c>
    </row>
    <row r="21" spans="1:18">
      <c r="A21" s="47" t="s">
        <v>67</v>
      </c>
      <c r="B21" s="48">
        <v>1.3170379999999999</v>
      </c>
      <c r="C21" s="48">
        <v>2.0068489999999999</v>
      </c>
      <c r="D21" s="49">
        <v>1933</v>
      </c>
      <c r="E21" s="49">
        <v>598</v>
      </c>
      <c r="F21" s="50" t="s">
        <v>88</v>
      </c>
      <c r="G21" s="50" t="s">
        <v>88</v>
      </c>
      <c r="H21" s="50" t="s">
        <v>88</v>
      </c>
      <c r="I21" s="50" t="s">
        <v>88</v>
      </c>
      <c r="J21" s="50" t="s">
        <v>88</v>
      </c>
      <c r="K21" s="50" t="s">
        <v>88</v>
      </c>
      <c r="L21" s="50" t="s">
        <v>88</v>
      </c>
      <c r="M21" s="50" t="s">
        <v>88</v>
      </c>
    </row>
    <row r="22" spans="1:18">
      <c r="A22" s="47" t="s">
        <v>65</v>
      </c>
      <c r="B22" s="48">
        <v>0.47</v>
      </c>
      <c r="C22" s="48">
        <v>0.54</v>
      </c>
      <c r="D22" s="49">
        <v>1001</v>
      </c>
      <c r="E22" s="49">
        <v>225</v>
      </c>
      <c r="F22" s="54" t="s">
        <v>110</v>
      </c>
      <c r="G22" s="54" t="s">
        <v>110</v>
      </c>
      <c r="H22" s="54" t="s">
        <v>110</v>
      </c>
      <c r="I22" s="54" t="s">
        <v>110</v>
      </c>
      <c r="J22" s="54" t="s">
        <v>110</v>
      </c>
      <c r="K22" s="54" t="s">
        <v>110</v>
      </c>
      <c r="L22" s="54" t="s">
        <v>110</v>
      </c>
      <c r="M22" s="54" t="s">
        <v>110</v>
      </c>
    </row>
    <row r="23" spans="1:18">
      <c r="A23" s="61" t="s">
        <v>102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</row>
    <row r="24" spans="1:18">
      <c r="A24" s="47" t="s">
        <v>58</v>
      </c>
      <c r="B24" s="54" t="s">
        <v>110</v>
      </c>
      <c r="C24" s="54" t="s">
        <v>110</v>
      </c>
      <c r="D24" s="54" t="s">
        <v>110</v>
      </c>
      <c r="E24" s="54" t="s">
        <v>110</v>
      </c>
      <c r="F24" s="54" t="s">
        <v>110</v>
      </c>
      <c r="G24" s="54" t="s">
        <v>110</v>
      </c>
      <c r="H24" s="54" t="s">
        <v>110</v>
      </c>
      <c r="I24" s="54" t="s">
        <v>110</v>
      </c>
      <c r="J24" s="54" t="s">
        <v>110</v>
      </c>
      <c r="K24" s="54" t="s">
        <v>110</v>
      </c>
      <c r="L24" s="54" t="s">
        <v>110</v>
      </c>
      <c r="M24" s="54" t="s">
        <v>110</v>
      </c>
      <c r="N24" s="44"/>
      <c r="O24" s="44"/>
      <c r="P24" s="44">
        <v>3.8199867534759888E-2</v>
      </c>
      <c r="Q24" s="44"/>
      <c r="R24" s="44"/>
    </row>
    <row r="25" spans="1:18">
      <c r="A25" s="47" t="s">
        <v>59</v>
      </c>
      <c r="B25" s="48">
        <v>8.8491689999999998E-2</v>
      </c>
      <c r="C25" s="48">
        <v>0.11011066</v>
      </c>
      <c r="D25" s="49">
        <v>203</v>
      </c>
      <c r="E25" s="49">
        <v>29</v>
      </c>
      <c r="F25" s="50">
        <f>('HELA 080921'!B4-'HELA 080921'!C4)/'HELA 080921'!$B$17*$H$4</f>
        <v>6.5904577773696911</v>
      </c>
      <c r="G25" s="50">
        <f>('HELA 080921'!B4-'HELA 080921'!C4)/'HELA 080921'!$B$17*$I$4</f>
        <v>8.5490418022722139</v>
      </c>
      <c r="H25" s="50">
        <f>('HELA 080921'!B4-'HELA 080921'!C4)/'HELA 080921'!$B$18*$H$5</f>
        <v>792.98209292837578</v>
      </c>
      <c r="I25" s="50">
        <f>('HELA 080921'!B4-'HELA 080921'!C4)/'HELA 080921'!$B$18*$I$5</f>
        <v>488.67912787926684</v>
      </c>
      <c r="J25" s="50">
        <f>('HELA 080921'!B4-'HELA 080921'!C4)/'HELA 080921'!$B$15*$H$6</f>
        <v>660.54517438188702</v>
      </c>
      <c r="K25" s="50">
        <f>('HELA 080921'!B4-'HELA 080921'!C4)/'HELA 080921'!$B$15*$I$6</f>
        <v>512.32685861132961</v>
      </c>
      <c r="L25" s="50">
        <f>('HELA 080921'!B4-'HELA 080921'!C4)/'HELA 080921'!$B$13*$H$7</f>
        <v>62.256338204802354</v>
      </c>
      <c r="M25" s="50">
        <f>('HELA 080921'!B4-'HELA 080921'!C4)/'HELA 080921'!$B$13*$I$7</f>
        <v>57.967160993187498</v>
      </c>
      <c r="N25" s="45"/>
      <c r="O25" s="45"/>
      <c r="P25" s="45">
        <f>P24*H7</f>
        <v>2180.1428399438164</v>
      </c>
      <c r="Q25" s="45"/>
      <c r="R25" s="45"/>
    </row>
    <row r="26" spans="1:18">
      <c r="A26" s="47" t="s">
        <v>73</v>
      </c>
      <c r="B26" s="48">
        <v>0.27718720000000002</v>
      </c>
      <c r="C26" s="48">
        <v>0.40980329999999998</v>
      </c>
      <c r="D26" s="49">
        <v>413</v>
      </c>
      <c r="E26" s="49">
        <v>78</v>
      </c>
      <c r="F26" s="50">
        <f>('HELA 080921'!B5-'HELA 080921'!C5)/'HELA 080921'!$B$17*$H$4</f>
        <v>3.6123362887418282</v>
      </c>
      <c r="G26" s="50">
        <f>('HELA 080921'!B5-'HELA 080921'!C5)/'HELA 080921'!$B$17*$I$4</f>
        <v>4.6858678075992524</v>
      </c>
      <c r="H26" s="50">
        <f>('HELA 080921'!B5-'HELA 080921'!C5)/'HELA 080921'!$B$18*$H$5</f>
        <v>434.64628518580241</v>
      </c>
      <c r="I26" s="50">
        <f>('HELA 080921'!B5-'HELA 080921'!C5)/'HELA 080921'!$B$18*$I$5</f>
        <v>267.85291808568724</v>
      </c>
      <c r="J26" s="50">
        <f>('HELA 080921'!B5-'HELA 080921'!C5)/'HELA 080921'!$B$15*$H$6</f>
        <v>362.05547237802159</v>
      </c>
      <c r="K26" s="50">
        <f>('HELA 080921'!B5-'HELA 080921'!C5)/'HELA 080921'!$B$15*$I$6</f>
        <v>280.81462101369215</v>
      </c>
      <c r="L26" s="50">
        <f>('HELA 080921'!B5-'HELA 080921'!C5)/'HELA 080921'!$B$13*$H$7</f>
        <v>34.123703891044073</v>
      </c>
      <c r="M26" s="50">
        <f>('HELA 080921'!B5-'HELA 080921'!C5)/'HELA 080921'!$B$13*$I$7</f>
        <v>31.772736626893785</v>
      </c>
      <c r="N26" s="45"/>
      <c r="O26" s="45"/>
      <c r="P26" s="45"/>
      <c r="Q26" s="45"/>
      <c r="R26" s="45"/>
    </row>
    <row r="27" spans="1:18">
      <c r="A27" s="47" t="s">
        <v>61</v>
      </c>
      <c r="B27" s="48">
        <v>4.6848540000000001E-2</v>
      </c>
      <c r="C27" s="48">
        <v>9.7500970000000006E-2</v>
      </c>
      <c r="D27" s="49">
        <v>136</v>
      </c>
      <c r="E27" s="49">
        <v>26</v>
      </c>
      <c r="F27" s="54" t="s">
        <v>110</v>
      </c>
      <c r="G27" s="54" t="s">
        <v>110</v>
      </c>
      <c r="H27" s="54" t="s">
        <v>110</v>
      </c>
      <c r="I27" s="54" t="s">
        <v>110</v>
      </c>
      <c r="J27" s="54" t="s">
        <v>110</v>
      </c>
      <c r="K27" s="54" t="s">
        <v>110</v>
      </c>
      <c r="L27" s="54" t="s">
        <v>110</v>
      </c>
      <c r="M27" s="54" t="s">
        <v>110</v>
      </c>
      <c r="N27" s="45"/>
      <c r="O27" s="45"/>
      <c r="P27" s="45"/>
      <c r="Q27" s="45"/>
      <c r="R27" s="45"/>
    </row>
    <row r="28" spans="1:18">
      <c r="A28" s="51" t="s">
        <v>62</v>
      </c>
      <c r="B28" s="48">
        <v>4.89697388</v>
      </c>
      <c r="C28" s="48">
        <v>17.528527239999999</v>
      </c>
      <c r="D28" s="49">
        <v>2483</v>
      </c>
      <c r="E28" s="49">
        <v>1335</v>
      </c>
      <c r="F28" s="50">
        <f>('HELA 080921'!B7-'HELA 080921'!C7)/'HELA 080921'!$B$17*$H$4</f>
        <v>437.53919692965479</v>
      </c>
      <c r="G28" s="50">
        <f>('HELA 080921'!B7-'HELA 080921'!C7)/'HELA 080921'!$B$17*$I$4</f>
        <v>567.56920551535882</v>
      </c>
      <c r="H28" s="50">
        <f>('HELA 080921'!B7-'HELA 080921'!C7)/'HELA 080921'!$B$18*$H$5</f>
        <v>52645.925342374845</v>
      </c>
      <c r="I28" s="50">
        <f>('HELA 080921'!B7-'HELA 080921'!C7)/'HELA 080921'!$B$18*$I$5</f>
        <v>32443.311282985629</v>
      </c>
      <c r="J28" s="50">
        <f>('HELA 080921'!B7-'HELA 080921'!C7)/'HELA 080921'!$B$15*$H$6</f>
        <v>43853.464341616316</v>
      </c>
      <c r="K28" s="50">
        <f>('HELA 080921'!B7-'HELA 080921'!C7)/'HELA 080921'!$B$15*$I$6</f>
        <v>34013.279479920951</v>
      </c>
      <c r="L28" s="50">
        <f>('HELA 080921'!B7-'HELA 080921'!C7)/'HELA 080921'!$B$13*$H$7</f>
        <v>4133.1860611330349</v>
      </c>
      <c r="M28" s="50">
        <f>('HELA 080921'!B7-'HELA 080921'!C7)/'HELA 080921'!$B$13*$I$7</f>
        <v>3848.4284288023805</v>
      </c>
      <c r="N28" s="45"/>
      <c r="O28" s="45"/>
      <c r="P28" s="45"/>
      <c r="Q28" s="45"/>
      <c r="R28" s="45"/>
    </row>
    <row r="29" spans="1:18">
      <c r="A29" s="47" t="s">
        <v>63</v>
      </c>
      <c r="B29" s="48">
        <v>3.098510444</v>
      </c>
      <c r="C29" s="48">
        <v>10.291411591999999</v>
      </c>
      <c r="D29" s="49">
        <v>1866</v>
      </c>
      <c r="E29" s="49">
        <v>892</v>
      </c>
      <c r="F29" s="54" t="s">
        <v>110</v>
      </c>
      <c r="G29" s="54" t="s">
        <v>110</v>
      </c>
      <c r="H29" s="54" t="s">
        <v>110</v>
      </c>
      <c r="I29" s="54" t="s">
        <v>110</v>
      </c>
      <c r="J29" s="54" t="s">
        <v>110</v>
      </c>
      <c r="K29" s="54" t="s">
        <v>110</v>
      </c>
      <c r="L29" s="54" t="s">
        <v>110</v>
      </c>
      <c r="M29" s="54" t="s">
        <v>110</v>
      </c>
      <c r="N29" s="45"/>
      <c r="O29" s="45"/>
      <c r="P29" s="45"/>
      <c r="Q29" s="45"/>
      <c r="R29" s="45"/>
    </row>
    <row r="30" spans="1:18">
      <c r="A30" s="47" t="s">
        <v>64</v>
      </c>
      <c r="B30" s="54" t="s">
        <v>110</v>
      </c>
      <c r="C30" s="54" t="s">
        <v>110</v>
      </c>
      <c r="D30" s="54" t="s">
        <v>110</v>
      </c>
      <c r="E30" s="54" t="s">
        <v>110</v>
      </c>
      <c r="F30" s="50">
        <f>('HELA 080921'!B9-'HELA 080921'!C9)/'HELA 080921'!$B$17*$H$4</f>
        <v>13.224256960499579</v>
      </c>
      <c r="G30" s="50">
        <f>('HELA 080921'!B9-'HELA 080921'!C9)/'HELA 080921'!$B$17*$I$4</f>
        <v>17.154305418283297</v>
      </c>
      <c r="H30" s="50">
        <f>('HELA 080921'!B9-'HELA 080921'!C9)/'HELA 080921'!$B$18*$H$5</f>
        <v>1591.1791435745893</v>
      </c>
      <c r="I30" s="50">
        <f>('HELA 080921'!B9-'HELA 080921'!C9)/'HELA 080921'!$B$18*$I$5</f>
        <v>980.57199918629408</v>
      </c>
      <c r="J30" s="50">
        <f>('HELA 080921'!B9-'HELA 080921'!C9)/'HELA 080921'!$B$15*$H$6</f>
        <v>1325.4343499535144</v>
      </c>
      <c r="K30" s="50">
        <f>('HELA 080921'!B9-'HELA 080921'!C9)/'HELA 080921'!$B$15*$I$6</f>
        <v>1028.0229772970001</v>
      </c>
      <c r="L30" s="50">
        <f>('HELA 080921'!B9-'HELA 080921'!C9)/'HELA 080921'!$B$13*$H$7</f>
        <v>124.92209822921544</v>
      </c>
      <c r="M30" s="50">
        <f>('HELA 080921'!B9-'HELA 080921'!C9)/'HELA 080921'!$B$13*$I$7</f>
        <v>116.31553651353569</v>
      </c>
      <c r="N30" s="45"/>
      <c r="O30" s="45"/>
      <c r="P30" s="45"/>
      <c r="Q30" s="45"/>
      <c r="R30" s="45"/>
    </row>
    <row r="31" spans="1:18">
      <c r="A31" s="47" t="s">
        <v>66</v>
      </c>
      <c r="B31" s="48">
        <v>0.1899969</v>
      </c>
      <c r="C31" s="48">
        <v>0.37892569999999998</v>
      </c>
      <c r="D31" s="49">
        <v>327</v>
      </c>
      <c r="E31" s="49">
        <v>73</v>
      </c>
      <c r="F31" s="54" t="s">
        <v>110</v>
      </c>
      <c r="G31" s="54" t="s">
        <v>110</v>
      </c>
      <c r="H31" s="54" t="s">
        <v>110</v>
      </c>
      <c r="I31" s="54" t="s">
        <v>110</v>
      </c>
      <c r="J31" s="54" t="s">
        <v>110</v>
      </c>
      <c r="K31" s="54" t="s">
        <v>110</v>
      </c>
      <c r="L31" s="54" t="s">
        <v>110</v>
      </c>
      <c r="M31" s="54" t="s">
        <v>110</v>
      </c>
      <c r="N31" s="45"/>
      <c r="O31" s="45"/>
      <c r="P31" s="45"/>
      <c r="Q31" s="45"/>
      <c r="R31" s="45"/>
    </row>
    <row r="32" spans="1:18">
      <c r="A32" s="47" t="s">
        <v>67</v>
      </c>
      <c r="B32" s="48">
        <v>2.109486</v>
      </c>
      <c r="C32" s="48">
        <v>3.7093020000000001</v>
      </c>
      <c r="D32" s="49">
        <v>1468</v>
      </c>
      <c r="E32" s="49">
        <v>412</v>
      </c>
      <c r="F32" s="54" t="s">
        <v>110</v>
      </c>
      <c r="G32" s="54" t="s">
        <v>110</v>
      </c>
      <c r="H32" s="54" t="s">
        <v>110</v>
      </c>
      <c r="I32" s="54" t="s">
        <v>110</v>
      </c>
      <c r="J32" s="54" t="s">
        <v>110</v>
      </c>
      <c r="K32" s="54" t="s">
        <v>110</v>
      </c>
      <c r="L32" s="54" t="s">
        <v>110</v>
      </c>
      <c r="M32" s="54" t="s">
        <v>110</v>
      </c>
      <c r="N32" s="45"/>
      <c r="O32" s="45"/>
      <c r="P32" s="45"/>
      <c r="Q32" s="45"/>
      <c r="R32" s="45"/>
    </row>
    <row r="33" spans="1:18">
      <c r="A33" s="47" t="s">
        <v>65</v>
      </c>
      <c r="B33" s="48">
        <v>0.21</v>
      </c>
      <c r="C33" s="48">
        <v>0.31</v>
      </c>
      <c r="D33" s="49">
        <v>346</v>
      </c>
      <c r="E33" s="49">
        <v>62</v>
      </c>
      <c r="F33" s="54"/>
      <c r="G33" s="54"/>
      <c r="H33" s="54"/>
      <c r="I33" s="54"/>
      <c r="J33" s="54"/>
      <c r="K33" s="54"/>
      <c r="L33" s="54"/>
      <c r="M33" s="54"/>
      <c r="N33" s="45"/>
      <c r="O33" s="45"/>
      <c r="P33" s="45"/>
      <c r="Q33" s="45"/>
      <c r="R33" s="45"/>
    </row>
    <row r="34" spans="1:18">
      <c r="A34" s="61" t="s">
        <v>86</v>
      </c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</row>
    <row r="35" spans="1:18">
      <c r="A35" s="47" t="s">
        <v>58</v>
      </c>
      <c r="B35" s="48">
        <v>5.1024859999999998E-2</v>
      </c>
      <c r="C35" s="48">
        <v>4.726172E-2</v>
      </c>
      <c r="D35" s="49">
        <v>185</v>
      </c>
      <c r="E35" s="49">
        <v>38</v>
      </c>
      <c r="F35" s="50">
        <f>('UHRR 081921'!B3-'UHRR 081921'!C3)/'UHRR 081921'!$B$17*$L$4</f>
        <v>86.05366207279188</v>
      </c>
      <c r="G35" s="50">
        <f>('UHRR 081921'!B3-'UHRR 081921'!C3)/'UHRR 081921'!$B$17*$M$4</f>
        <v>100.97542502480799</v>
      </c>
      <c r="H35" s="50">
        <f>('UHRR 081921'!B3-'UHRR 081921'!C3)/'UHRR 081921'!$B$18*$L$5</f>
        <v>1696.1773461995774</v>
      </c>
      <c r="I35" s="50">
        <f>('UHRR 081921'!B3-'UHRR 081921'!C3)/'UHRR 081921'!$B$18*$M$5</f>
        <v>1396.0784814820963</v>
      </c>
      <c r="J35" s="50">
        <f>('UHRR 081921'!B3-'UHRR 081921'!C3)/'UHRR 081921'!$B$15*$L$6</f>
        <v>847.00663630143663</v>
      </c>
      <c r="K35" s="50">
        <f>('UHRR 081921'!B3-'UHRR 081921'!C3)/'UHRR 081921'!$B$15*$M$6</f>
        <v>798.86292110457487</v>
      </c>
      <c r="L35" s="50">
        <f>('UHRR 081921'!B3-'UHRR 081921'!C3)/'UHRR 081921'!$B$13*$L$7</f>
        <v>350.12348239343555</v>
      </c>
      <c r="M35" s="50">
        <f>('UHRR 081921'!B3-'UHRR 081921'!C3)/'UHRR 081921'!$B$13*$M$7</f>
        <v>275.73290006138234</v>
      </c>
    </row>
    <row r="36" spans="1:18">
      <c r="A36" s="47" t="s">
        <v>59</v>
      </c>
      <c r="B36" s="48">
        <v>5.5527050000000001E-2</v>
      </c>
      <c r="C36" s="48">
        <v>2.782312E-2</v>
      </c>
      <c r="D36" s="49">
        <v>195</v>
      </c>
      <c r="E36" s="49">
        <v>26</v>
      </c>
      <c r="F36" s="50">
        <f>('UHRR 081921'!B4-'UHRR 081921'!C4)/'UHRR 081921'!$B$17*$L$4</f>
        <v>10.776702320586017</v>
      </c>
      <c r="G36" s="50">
        <f>('UHRR 081921'!B4-'UHRR 081921'!C4)/'UHRR 081921'!$B$17*$M$4</f>
        <v>12.645389760014231</v>
      </c>
      <c r="H36" s="50">
        <f>('UHRR 081921'!B4-'UHRR 081921'!C4)/'UHRR 081921'!$B$18*$L$5</f>
        <v>212.41627494541999</v>
      </c>
      <c r="I36" s="50">
        <f>('UHRR 081921'!B4-'UHRR 081921'!C4)/'UHRR 081921'!$B$18*$M$5</f>
        <v>174.83418890856501</v>
      </c>
      <c r="J36" s="50">
        <f>('UHRR 081921'!B4-'UHRR 081921'!C4)/'UHRR 081921'!$B$15*$L$6</f>
        <v>106.07263146175258</v>
      </c>
      <c r="K36" s="50">
        <f>('UHRR 081921'!B4-'UHRR 081921'!C4)/'UHRR 081921'!$B$15*$M$6</f>
        <v>100.04348087377667</v>
      </c>
      <c r="L36" s="50">
        <f>('UHRR 081921'!B4-'UHRR 081921'!C4)/'UHRR 081921'!$B$13*$L$7</f>
        <v>43.846786462257747</v>
      </c>
      <c r="M36" s="50">
        <f>('UHRR 081921'!B4-'UHRR 081921'!C4)/'UHRR 081921'!$B$13*$M$7</f>
        <v>34.530679024907251</v>
      </c>
    </row>
    <row r="37" spans="1:18">
      <c r="A37" s="47" t="s">
        <v>73</v>
      </c>
      <c r="B37" s="48">
        <v>0.2941433</v>
      </c>
      <c r="C37" s="48">
        <v>0.40734759999999998</v>
      </c>
      <c r="D37" s="49">
        <v>565</v>
      </c>
      <c r="E37" s="49">
        <v>181</v>
      </c>
      <c r="F37" s="50">
        <f>('UHRR 081921'!B5-'UHRR 081921'!C5)/'UHRR 081921'!$B$17*$L$4</f>
        <v>11.129019214982796</v>
      </c>
      <c r="G37" s="50">
        <f>('UHRR 081921'!B5-'UHRR 081921'!C5)/'UHRR 081921'!$B$17*$M$4</f>
        <v>13.058798641149846</v>
      </c>
      <c r="H37" s="50">
        <f>('UHRR 081921'!B5-'UHRR 081921'!C5)/'UHRR 081921'!$B$18*$L$5</f>
        <v>219.36068521878758</v>
      </c>
      <c r="I37" s="50">
        <f>('UHRR 081921'!B5-'UHRR 081921'!C5)/'UHRR 081921'!$B$18*$M$5</f>
        <v>180.54994839029257</v>
      </c>
      <c r="J37" s="50">
        <f>('UHRR 081921'!B5-'UHRR 081921'!C5)/'UHRR 081921'!$B$15*$L$6</f>
        <v>109.54040657378393</v>
      </c>
      <c r="K37" s="50">
        <f>('UHRR 081921'!B5-'UHRR 081921'!C5)/'UHRR 081921'!$B$15*$M$6</f>
        <v>103.31414822985299</v>
      </c>
      <c r="L37" s="50">
        <f>('UHRR 081921'!B5-'UHRR 081921'!C5)/'UHRR 081921'!$B$13*$L$7</f>
        <v>45.280245713159772</v>
      </c>
      <c r="M37" s="50">
        <f>('UHRR 081921'!B5-'UHRR 081921'!C5)/'UHRR 081921'!$B$13*$M$7</f>
        <v>35.659571819155445</v>
      </c>
    </row>
    <row r="38" spans="1:18">
      <c r="A38" s="47" t="s">
        <v>61</v>
      </c>
      <c r="B38" s="48">
        <v>0.37068060000000003</v>
      </c>
      <c r="C38" s="48">
        <v>1.0542753300000001</v>
      </c>
      <c r="D38" s="49">
        <v>655</v>
      </c>
      <c r="E38" s="49">
        <v>363</v>
      </c>
      <c r="F38" s="50">
        <f>('UHRR 081921'!B6-'UHRR 081921'!C6)/'UHRR 081921'!$B$17*$L$4</f>
        <v>106.89263520731836</v>
      </c>
      <c r="G38" s="50">
        <f>('UHRR 081921'!B6-'UHRR 081921'!C6)/'UHRR 081921'!$B$17*$M$4</f>
        <v>125.4278901338399</v>
      </c>
      <c r="H38" s="50">
        <f>('UHRR 081921'!B6-'UHRR 081921'!C6)/'UHRR 081921'!$B$18*$L$5</f>
        <v>2106.9279557314076</v>
      </c>
      <c r="I38" s="50">
        <f>('UHRR 081921'!B6-'UHRR 081921'!C6)/'UHRR 081921'!$B$18*$M$5</f>
        <v>1734.1563885522987</v>
      </c>
      <c r="J38" s="50">
        <f>('UHRR 081921'!B6-'UHRR 081921'!C6)/'UHRR 081921'!$B$15*$L$6</f>
        <v>1052.1199122910245</v>
      </c>
      <c r="K38" s="50">
        <f>('UHRR 081921'!B6-'UHRR 081921'!C6)/'UHRR 081921'!$B$15*$M$6</f>
        <v>992.31759287654029</v>
      </c>
      <c r="L38" s="50">
        <f>('UHRR 081921'!B6-'UHRR 081921'!C6)/'UHRR 081921'!$B$13*$L$7</f>
        <v>434.91027318906572</v>
      </c>
      <c r="M38" s="50">
        <f>('UHRR 081921'!B6-'UHRR 081921'!C6)/'UHRR 081921'!$B$13*$M$7</f>
        <v>342.50507870293455</v>
      </c>
    </row>
    <row r="39" spans="1:18">
      <c r="A39" s="51" t="s">
        <v>62</v>
      </c>
      <c r="B39" s="48">
        <v>2.851389E-2</v>
      </c>
      <c r="C39" s="48">
        <v>5.6454110000000002E-2</v>
      </c>
      <c r="D39" s="49">
        <v>127</v>
      </c>
      <c r="E39" s="49">
        <v>43</v>
      </c>
      <c r="F39" s="54" t="s">
        <v>110</v>
      </c>
      <c r="G39" s="54" t="s">
        <v>110</v>
      </c>
      <c r="H39" s="54" t="s">
        <v>110</v>
      </c>
      <c r="I39" s="54" t="s">
        <v>110</v>
      </c>
      <c r="J39" s="54" t="s">
        <v>110</v>
      </c>
      <c r="K39" s="54" t="s">
        <v>110</v>
      </c>
      <c r="L39" s="54" t="s">
        <v>110</v>
      </c>
      <c r="M39" s="54" t="s">
        <v>110</v>
      </c>
    </row>
    <row r="40" spans="1:18">
      <c r="A40" s="47" t="s">
        <v>63</v>
      </c>
      <c r="B40" s="53">
        <v>4.5021940000000002E-3</v>
      </c>
      <c r="C40" s="53">
        <v>2.2418080000000001E-3</v>
      </c>
      <c r="D40" s="49">
        <v>39</v>
      </c>
      <c r="E40" s="49">
        <v>4</v>
      </c>
      <c r="F40" s="54" t="s">
        <v>110</v>
      </c>
      <c r="G40" s="54" t="s">
        <v>110</v>
      </c>
      <c r="H40" s="54" t="s">
        <v>110</v>
      </c>
      <c r="I40" s="54" t="s">
        <v>110</v>
      </c>
      <c r="J40" s="54" t="s">
        <v>110</v>
      </c>
      <c r="K40" s="54" t="s">
        <v>110</v>
      </c>
      <c r="L40" s="54" t="s">
        <v>110</v>
      </c>
      <c r="M40" s="54" t="s">
        <v>110</v>
      </c>
    </row>
    <row r="41" spans="1:18">
      <c r="A41" s="47" t="s">
        <v>64</v>
      </c>
      <c r="B41" s="48">
        <v>0.74586339999999995</v>
      </c>
      <c r="C41" s="48">
        <v>0.59332680000000004</v>
      </c>
      <c r="D41" s="49">
        <v>1023</v>
      </c>
      <c r="E41" s="49">
        <v>239</v>
      </c>
      <c r="F41" s="50">
        <f>('UHRR 081921'!B9-'UHRR 081921'!C9)/'UHRR 081921'!$B$17*$L$4</f>
        <v>8.8727156011907056</v>
      </c>
      <c r="G41" s="50">
        <f>('UHRR 081921'!B9-'UHRR 081921'!C9)/'UHRR 081921'!$B$17*$M$4</f>
        <v>10.411250461329834</v>
      </c>
      <c r="H41" s="50">
        <f>('UHRR 081921'!B9-'UHRR 081921'!C9)/'UHRR 081921'!$B$18*$L$5</f>
        <v>174.88737654512431</v>
      </c>
      <c r="I41" s="50">
        <f>('UHRR 081921'!B9-'UHRR 081921'!C9)/'UHRR 081921'!$B$18*$M$5</f>
        <v>143.94515032555833</v>
      </c>
      <c r="J41" s="50">
        <f>('UHRR 081921'!B9-'UHRR 081921'!C9)/'UHRR 081921'!$B$15*$L$6</f>
        <v>87.332122947501631</v>
      </c>
      <c r="K41" s="50">
        <f>('UHRR 081921'!B9-'UHRR 081921'!C9)/'UHRR 081921'!$B$15*$M$6</f>
        <v>82.368179721411579</v>
      </c>
      <c r="L41" s="50">
        <f>('UHRR 081921'!B9-'UHRR 081921'!C9)/'UHRR 081921'!$B$13*$L$7</f>
        <v>36.100103234975172</v>
      </c>
      <c r="M41" s="50">
        <f>('UHRR 081921'!B9-'UHRR 081921'!C9)/'UHRR 081921'!$B$13*$M$7</f>
        <v>28.42993017620466</v>
      </c>
    </row>
    <row r="42" spans="1:18">
      <c r="A42" s="47" t="s">
        <v>66</v>
      </c>
      <c r="B42" s="48">
        <v>0.2461199</v>
      </c>
      <c r="C42" s="48">
        <v>0.2368333</v>
      </c>
      <c r="D42" s="49">
        <v>504</v>
      </c>
      <c r="E42" s="49">
        <v>122</v>
      </c>
      <c r="F42" s="50">
        <f>('UHRR 081921'!B10-'UHRR 081921'!C10)/'UHRR 081921'!$B$17*$L$4</f>
        <v>50.332968826719558</v>
      </c>
      <c r="G42" s="50">
        <f>('UHRR 081921'!B10-'UHRR 081921'!C10)/'UHRR 081921'!$B$17*$M$4</f>
        <v>59.060739515527828</v>
      </c>
      <c r="H42" s="50">
        <f>('UHRR 081921'!B10-'UHRR 081921'!C10)/'UHRR 081921'!$B$18*$L$5</f>
        <v>992.09771477981451</v>
      </c>
      <c r="I42" s="50">
        <f>('UHRR 081921'!B10-'UHRR 081921'!C10)/'UHRR 081921'!$B$18*$M$5</f>
        <v>816.56925452693349</v>
      </c>
      <c r="J42" s="50">
        <f>('UHRR 081921'!B10-'UHRR 081921'!C10)/'UHRR 081921'!$B$15*$L$6</f>
        <v>495.41597177959187</v>
      </c>
      <c r="K42" s="50">
        <f>('UHRR 081921'!B10-'UHRR 081921'!C10)/'UHRR 081921'!$B$15*$M$6</f>
        <v>467.25661100588837</v>
      </c>
      <c r="L42" s="50">
        <f>('UHRR 081921'!B10-'UHRR 081921'!C10)/'UHRR 081921'!$B$13*$L$7</f>
        <v>204.78796486202276</v>
      </c>
      <c r="M42" s="50">
        <f>('UHRR 081921'!B10-'UHRR 081921'!C10)/'UHRR 081921'!$B$13*$M$7</f>
        <v>161.27675602638385</v>
      </c>
    </row>
    <row r="43" spans="1:18">
      <c r="A43" s="47" t="s">
        <v>67</v>
      </c>
      <c r="B43" s="48">
        <v>6.9003620000000003</v>
      </c>
      <c r="C43" s="48">
        <v>9.8776220000000006</v>
      </c>
      <c r="D43" s="49">
        <v>4232</v>
      </c>
      <c r="E43" s="49">
        <v>1863</v>
      </c>
      <c r="F43" s="54" t="s">
        <v>110</v>
      </c>
      <c r="G43" s="54" t="s">
        <v>110</v>
      </c>
      <c r="H43" s="54" t="s">
        <v>110</v>
      </c>
      <c r="I43" s="54" t="s">
        <v>110</v>
      </c>
      <c r="J43" s="54" t="s">
        <v>110</v>
      </c>
      <c r="K43" s="54" t="s">
        <v>110</v>
      </c>
      <c r="L43" s="54" t="s">
        <v>110</v>
      </c>
      <c r="M43" s="54" t="s">
        <v>110</v>
      </c>
    </row>
    <row r="44" spans="1:18">
      <c r="A44" s="52" t="s">
        <v>65</v>
      </c>
      <c r="B44" s="52">
        <v>0.18</v>
      </c>
      <c r="C44" s="52">
        <v>0.17</v>
      </c>
      <c r="D44" s="52">
        <v>411</v>
      </c>
      <c r="E44" s="52">
        <v>94</v>
      </c>
      <c r="F44" s="54" t="s">
        <v>110</v>
      </c>
      <c r="G44" s="54" t="s">
        <v>110</v>
      </c>
      <c r="H44" s="54" t="s">
        <v>110</v>
      </c>
      <c r="I44" s="54" t="s">
        <v>110</v>
      </c>
      <c r="J44" s="54" t="s">
        <v>110</v>
      </c>
      <c r="K44" s="54" t="s">
        <v>110</v>
      </c>
      <c r="L44" s="54" t="s">
        <v>110</v>
      </c>
      <c r="M44" s="54" t="s">
        <v>110</v>
      </c>
    </row>
    <row r="45" spans="1:18">
      <c r="A45" s="59" t="s">
        <v>101</v>
      </c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</row>
    <row r="46" spans="1:18">
      <c r="A46" s="62" t="s">
        <v>104</v>
      </c>
      <c r="B46" s="59" t="s">
        <v>105</v>
      </c>
      <c r="C46" s="59"/>
      <c r="D46" s="59"/>
      <c r="E46" s="59"/>
      <c r="F46" s="59" t="s">
        <v>106</v>
      </c>
      <c r="G46" s="59"/>
      <c r="H46" s="59" t="s">
        <v>107</v>
      </c>
      <c r="I46" s="59"/>
      <c r="J46" s="59" t="s">
        <v>108</v>
      </c>
      <c r="K46" s="59"/>
      <c r="L46" s="59" t="s">
        <v>109</v>
      </c>
      <c r="M46" s="59"/>
    </row>
    <row r="47" spans="1:18">
      <c r="A47" s="62"/>
      <c r="B47" s="59" t="s">
        <v>97</v>
      </c>
      <c r="C47" s="59"/>
      <c r="D47" s="59" t="s">
        <v>87</v>
      </c>
      <c r="E47" s="59"/>
      <c r="F47" s="59" t="s">
        <v>87</v>
      </c>
      <c r="G47" s="59"/>
      <c r="H47" s="59" t="s">
        <v>87</v>
      </c>
      <c r="I47" s="59"/>
      <c r="J47" s="59" t="s">
        <v>87</v>
      </c>
      <c r="K47" s="59"/>
      <c r="L47" s="59" t="s">
        <v>87</v>
      </c>
      <c r="M47" s="59"/>
    </row>
    <row r="48" spans="1:18">
      <c r="A48" s="62"/>
      <c r="B48" s="46" t="s">
        <v>99</v>
      </c>
      <c r="C48" s="46" t="s">
        <v>100</v>
      </c>
      <c r="D48" s="46" t="s">
        <v>99</v>
      </c>
      <c r="E48" s="46" t="s">
        <v>100</v>
      </c>
      <c r="F48" s="46" t="s">
        <v>99</v>
      </c>
      <c r="G48" s="46" t="s">
        <v>100</v>
      </c>
      <c r="H48" s="46" t="s">
        <v>99</v>
      </c>
      <c r="I48" s="46" t="s">
        <v>100</v>
      </c>
      <c r="J48" s="46" t="s">
        <v>99</v>
      </c>
      <c r="K48" s="46" t="s">
        <v>100</v>
      </c>
      <c r="L48" s="46" t="s">
        <v>99</v>
      </c>
      <c r="M48" s="46" t="s">
        <v>100</v>
      </c>
    </row>
    <row r="49" spans="1:13">
      <c r="A49" s="47" t="s">
        <v>58</v>
      </c>
      <c r="B49" s="48">
        <v>3.215697E-2</v>
      </c>
      <c r="C49" s="48">
        <v>3.7213040000000003E-2</v>
      </c>
      <c r="D49" s="49">
        <v>180</v>
      </c>
      <c r="E49" s="49">
        <v>30</v>
      </c>
      <c r="F49" s="50">
        <f>'HEK 081921'!B3/'HEK 081921'!$B$17*$D$4</f>
        <v>65.557835332430116</v>
      </c>
      <c r="G49" s="50">
        <f>'HEK 081921'!B3/'HEK 081921'!$B$17*$E$4</f>
        <v>95.791197863276025</v>
      </c>
      <c r="H49" s="50">
        <f>'HEK 081921'!B3/'HEK 081921'!$B$18*$D$5</f>
        <v>914.41032512189395</v>
      </c>
      <c r="I49" s="50">
        <f>'HEK 081921'!B3/'HEK 081921'!$B$18*$E$5</f>
        <v>675.47925870692825</v>
      </c>
      <c r="J49" s="50">
        <f>'HEK 081921'!B3/'HEK 081921'!$B$15*$D$6</f>
        <v>386.52233929811132</v>
      </c>
      <c r="K49" s="49">
        <f>'HEK 081921'!B3/'HEK 081921'!$B$15*$E$6</f>
        <v>382.6014514875082</v>
      </c>
      <c r="L49" s="50">
        <f>'HEK 081921'!B3/'HEK 081921'!$B$13*$D$7</f>
        <v>407.9804360259788</v>
      </c>
      <c r="M49" s="49">
        <f>'HEK 081921'!B3/'HEK 081921'!$B$13*$E$7</f>
        <v>314.40554334015474</v>
      </c>
    </row>
    <row r="50" spans="1:13">
      <c r="A50" s="47" t="s">
        <v>59</v>
      </c>
      <c r="B50" s="48">
        <v>8.1091490000000002E-2</v>
      </c>
      <c r="C50" s="48">
        <v>0.12164242</v>
      </c>
      <c r="D50" s="49">
        <v>325</v>
      </c>
      <c r="E50" s="49">
        <v>74</v>
      </c>
      <c r="F50" s="50">
        <f>'HEK 081921'!B4/'HEK 081921'!$B$17*$D$4</f>
        <v>97.265115547835464</v>
      </c>
      <c r="G50" s="50">
        <f>'HEK 081921'!B4/'HEK 081921'!$B$17*$E$4</f>
        <v>142.12095139187906</v>
      </c>
      <c r="H50" s="50">
        <f>'HEK 081921'!B4/'HEK 081921'!$B$18*$D$5</f>
        <v>1356.6681309734752</v>
      </c>
      <c r="I50" s="50">
        <f>'HEK 081921'!B4/'HEK 081921'!$B$18*$E$5</f>
        <v>1002.1772045269913</v>
      </c>
      <c r="J50" s="50">
        <f>'HEK 081921'!B4/'HEK 081921'!$B$15*$D$6</f>
        <v>573.46524336890241</v>
      </c>
      <c r="K50" s="49">
        <f>'HEK 081921'!B4/'HEK 081921'!$B$15*$E$6</f>
        <v>567.64800422403755</v>
      </c>
      <c r="L50" s="50">
        <f>'HEK 081921'!B4/'HEK 081921'!$B$13*$D$7</f>
        <v>605.3016248950662</v>
      </c>
      <c r="M50" s="49">
        <f>'HEK 081921'!B4/'HEK 081921'!$B$13*$E$7</f>
        <v>466.46890256201777</v>
      </c>
    </row>
    <row r="51" spans="1:13">
      <c r="A51" s="47" t="s">
        <v>73</v>
      </c>
      <c r="B51" s="48">
        <v>0.49493769999999998</v>
      </c>
      <c r="C51" s="48">
        <v>1.3607457000000001</v>
      </c>
      <c r="D51" s="49">
        <v>1033</v>
      </c>
      <c r="E51" s="49">
        <v>448</v>
      </c>
      <c r="F51" s="50">
        <f>'HEK 081921'!B5/'HEK 081921'!$B$17*$D$4</f>
        <v>88.468774813722419</v>
      </c>
      <c r="G51" s="50">
        <f>'HEK 081921'!B5/'HEK 081921'!$B$17*$E$4</f>
        <v>129.26799473976405</v>
      </c>
      <c r="H51" s="50">
        <f>'HEK 081921'!B5/'HEK 081921'!$B$18*$D$5</f>
        <v>1233.9754772307679</v>
      </c>
      <c r="I51" s="50">
        <f>'HEK 081921'!B5/'HEK 081921'!$B$18*$E$5</f>
        <v>911.54355733161208</v>
      </c>
      <c r="J51" s="50">
        <f>'HEK 081921'!B5/'HEK 081921'!$B$15*$D$6</f>
        <v>521.60291172582663</v>
      </c>
      <c r="K51" s="49">
        <f>'HEK 081921'!B5/'HEK 081921'!$B$15*$E$6</f>
        <v>516.31176477097097</v>
      </c>
      <c r="L51" s="50">
        <f>'HEK 081921'!B5/'HEK 081921'!$B$13*$D$7</f>
        <v>550.56011444190983</v>
      </c>
      <c r="M51" s="49">
        <f>'HEK 081921'!B5/'HEK 081921'!$B$13*$E$7</f>
        <v>424.28297201855065</v>
      </c>
    </row>
    <row r="52" spans="1:13">
      <c r="A52" s="47" t="s">
        <v>61</v>
      </c>
      <c r="B52" s="48">
        <v>9.5072779999999996E-2</v>
      </c>
      <c r="C52" s="48">
        <v>0.22762104999999999</v>
      </c>
      <c r="D52" s="49">
        <v>360</v>
      </c>
      <c r="E52" s="49">
        <v>118</v>
      </c>
      <c r="F52" s="50">
        <f>'HEK 081921'!B6/'HEK 081921'!$B$17*$D$4</f>
        <v>1029.8462282205187</v>
      </c>
      <c r="G52" s="50">
        <f>'HEK 081921'!B6/'HEK 081921'!$B$17*$E$4</f>
        <v>1504.7812868741869</v>
      </c>
      <c r="H52" s="50">
        <f>'HEK 081921'!B6/'HEK 081921'!$B$18*$D$5</f>
        <v>14364.446592806276</v>
      </c>
      <c r="I52" s="50">
        <f>'HEK 081921'!B6/'HEK 081921'!$B$18*$E$5</f>
        <v>10611.085056318254</v>
      </c>
      <c r="J52" s="50">
        <f>'HEK 081921'!B6/'HEK 081921'!$B$15*$D$6</f>
        <v>6071.8687740475179</v>
      </c>
      <c r="K52" s="49">
        <f>'HEK 081921'!B6/'HEK 081921'!$B$15*$E$6</f>
        <v>6010.2756555049355</v>
      </c>
      <c r="L52" s="50">
        <f>'HEK 081921'!B6/'HEK 081921'!$B$13*$D$7</f>
        <v>6408.953424081009</v>
      </c>
      <c r="M52" s="49">
        <f>'HEK 081921'!B6/'HEK 081921'!$B$13*$E$7</f>
        <v>4938.9880141498397</v>
      </c>
    </row>
    <row r="53" spans="1:13">
      <c r="A53" s="51" t="s">
        <v>62</v>
      </c>
      <c r="B53" s="48">
        <v>1.9573810000000001E-2</v>
      </c>
      <c r="C53" s="48">
        <v>2.523034E-2</v>
      </c>
      <c r="D53" s="49">
        <v>131</v>
      </c>
      <c r="E53" s="49">
        <v>23</v>
      </c>
      <c r="F53" s="50">
        <f>'HEK 081921'!B7/'HEK 081921'!$B$17*$D$4</f>
        <v>954.63714660497533</v>
      </c>
      <c r="G53" s="50">
        <f>'HEK 081921'!B7/'HEK 081921'!$B$17*$E$4</f>
        <v>1394.8879692925743</v>
      </c>
      <c r="H53" s="50">
        <f>'HEK 081921'!B7/'HEK 081921'!$B$18*$D$5</f>
        <v>13315.419265661325</v>
      </c>
      <c r="I53" s="50">
        <f>'HEK 081921'!B7/'HEK 081921'!$B$18*$E$5</f>
        <v>9836.1635775950963</v>
      </c>
      <c r="J53" s="50">
        <f>'HEK 081921'!B7/'HEK 081921'!$B$15*$D$6</f>
        <v>5628.44366681061</v>
      </c>
      <c r="K53" s="49">
        <f>'HEK 081921'!B7/'HEK 081921'!$B$15*$E$6</f>
        <v>5571.3486585222445</v>
      </c>
      <c r="L53" s="50">
        <f>'HEK 081921'!B7/'HEK 081921'!$B$13*$D$7</f>
        <v>5940.9112174548827</v>
      </c>
      <c r="M53" s="49">
        <f>'HEK 081921'!B7/'HEK 081921'!$B$13*$E$7</f>
        <v>4578.2965415052004</v>
      </c>
    </row>
    <row r="54" spans="1:13">
      <c r="A54" s="47" t="s">
        <v>63</v>
      </c>
      <c r="B54" s="54" t="s">
        <v>110</v>
      </c>
      <c r="C54" s="54" t="s">
        <v>110</v>
      </c>
      <c r="D54" s="54" t="s">
        <v>110</v>
      </c>
      <c r="E54" s="54" t="s">
        <v>110</v>
      </c>
      <c r="F54" s="54" t="s">
        <v>110</v>
      </c>
      <c r="G54" s="54" t="s">
        <v>110</v>
      </c>
      <c r="H54" s="54" t="s">
        <v>110</v>
      </c>
      <c r="I54" s="54" t="s">
        <v>110</v>
      </c>
      <c r="J54" s="54" t="s">
        <v>110</v>
      </c>
      <c r="K54" s="54" t="s">
        <v>110</v>
      </c>
      <c r="L54" s="54" t="s">
        <v>110</v>
      </c>
      <c r="M54" s="54" t="s">
        <v>110</v>
      </c>
    </row>
    <row r="55" spans="1:13">
      <c r="A55" s="47" t="s">
        <v>64</v>
      </c>
      <c r="B55" s="48">
        <v>1.817568E-2</v>
      </c>
      <c r="C55" s="48">
        <v>1.4773959999999999E-2</v>
      </c>
      <c r="D55" s="49">
        <v>125</v>
      </c>
      <c r="E55" s="49">
        <v>15</v>
      </c>
      <c r="F55" s="54" t="s">
        <v>110</v>
      </c>
      <c r="G55" s="54" t="s">
        <v>110</v>
      </c>
      <c r="H55" s="54" t="s">
        <v>110</v>
      </c>
      <c r="I55" s="54" t="s">
        <v>110</v>
      </c>
      <c r="J55" s="54" t="s">
        <v>110</v>
      </c>
      <c r="K55" s="54" t="s">
        <v>110</v>
      </c>
      <c r="L55" s="54" t="s">
        <v>110</v>
      </c>
      <c r="M55" s="54" t="s">
        <v>110</v>
      </c>
    </row>
    <row r="56" spans="1:13">
      <c r="A56" s="47" t="s">
        <v>66</v>
      </c>
      <c r="B56" s="48">
        <v>0.23628379999999999</v>
      </c>
      <c r="C56" s="48">
        <v>0.25604949999999999</v>
      </c>
      <c r="D56" s="49">
        <v>644</v>
      </c>
      <c r="E56" s="49">
        <v>129</v>
      </c>
      <c r="F56" s="50">
        <f>'HEK 081921'!B10/'HEK 081921'!$B$17*$D$4</f>
        <v>75.417801534247189</v>
      </c>
      <c r="G56" s="50">
        <f>'HEK 081921'!B10/'HEK 081921'!$B$17*$E$4</f>
        <v>110.19829304227515</v>
      </c>
      <c r="H56" s="50">
        <f>'HEK 081921'!B10/'HEK 081921'!$B$18*$D$5</f>
        <v>1051.9385832557373</v>
      </c>
      <c r="I56" s="50">
        <f>'HEK 081921'!B10/'HEK 081921'!$B$18*$E$5</f>
        <v>777.07203746642006</v>
      </c>
      <c r="J56" s="50">
        <f>'HEK 081921'!B10/'HEK 081921'!$B$15*$D$6</f>
        <v>444.6556986807293</v>
      </c>
      <c r="K56" s="49">
        <f>'HEK 081921'!B10/'HEK 081921'!$B$15*$E$6</f>
        <v>440.14510529034874</v>
      </c>
      <c r="L56" s="50">
        <f>'HEK 081921'!B10/'HEK 081921'!$B$13*$D$7</f>
        <v>469.34111533792691</v>
      </c>
      <c r="M56" s="49">
        <f>'HEK 081921'!B10/'HEK 081921'!$B$13*$E$7</f>
        <v>361.69246206281031</v>
      </c>
    </row>
    <row r="57" spans="1:13">
      <c r="A57" s="47" t="s">
        <v>67</v>
      </c>
      <c r="B57" s="48">
        <v>1.3170379999999999</v>
      </c>
      <c r="C57" s="48">
        <v>2.0068489999999999</v>
      </c>
      <c r="D57" s="49">
        <v>1933</v>
      </c>
      <c r="E57" s="49">
        <v>598</v>
      </c>
      <c r="F57" s="50">
        <f>'HEK 081921'!B11/'HEK 081921'!$B$17*$D$4</f>
        <v>1033.5343212714117</v>
      </c>
      <c r="G57" s="50">
        <f>'HEK 081921'!B11/'HEK 081921'!$B$17*$E$4</f>
        <v>1510.1702209258503</v>
      </c>
      <c r="H57" s="50">
        <f>'HEK 081921'!B11/'HEK 081921'!$B$18*$D$5</f>
        <v>14415.888656880634</v>
      </c>
      <c r="I57" s="50">
        <f>'HEK 081921'!B11/'HEK 081921'!$B$18*$E$5</f>
        <v>10649.085553854926</v>
      </c>
      <c r="J57" s="50">
        <f>'HEK 081921'!B11/'HEK 081921'!$B$15*$D$6</f>
        <v>6093.6133961258975</v>
      </c>
      <c r="K57" s="49">
        <f>'HEK 081921'!B11/'HEK 081921'!$B$15*$E$6</f>
        <v>6031.7996998443723</v>
      </c>
      <c r="L57" s="50">
        <f>'HEK 081921'!B11/'HEK 081921'!$B$13*$D$7</f>
        <v>6431.9052162409835</v>
      </c>
      <c r="M57" s="49">
        <f>'HEK 081921'!B11/'HEK 081921'!$B$13*$E$7</f>
        <v>4956.6755551382703</v>
      </c>
    </row>
    <row r="58" spans="1:13">
      <c r="A58" s="61" t="s">
        <v>102</v>
      </c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</row>
    <row r="59" spans="1:13">
      <c r="A59" s="47" t="s">
        <v>58</v>
      </c>
      <c r="B59" s="54" t="s">
        <v>110</v>
      </c>
      <c r="C59" s="54" t="s">
        <v>110</v>
      </c>
      <c r="D59" s="54" t="s">
        <v>110</v>
      </c>
      <c r="E59" s="54" t="s">
        <v>110</v>
      </c>
      <c r="F59" s="50">
        <f>'HELA 080921'!B3/'HELA 080921'!$B$17*$H$4</f>
        <v>20.917492195530816</v>
      </c>
      <c r="G59" s="50">
        <f>('HELA 080921'!B3)/'HELA 080921'!$B$17*$I$4</f>
        <v>27.133853401252825</v>
      </c>
      <c r="H59" s="50">
        <f>('HELA 080921'!B3)/'HELA 080921'!$B$18*$H$5</f>
        <v>2516.8504678054524</v>
      </c>
      <c r="I59" s="50">
        <f>('HELA 080921'!B3)/'HELA 080921'!$B$18*$I$5</f>
        <v>1551.0215206344944</v>
      </c>
      <c r="J59" s="50">
        <f>('HELA 080921'!B3)/'HELA 080921'!$B$15*$H$6</f>
        <v>2096.5081632680044</v>
      </c>
      <c r="K59" s="50">
        <f>('HELA 080921'!B3)/'HELA 080921'!$B$15*$I$6</f>
        <v>1626.0771904740723</v>
      </c>
      <c r="L59" s="50">
        <f>('HELA 080921'!B3)/'HELA 080921'!$B$13*$H$7</f>
        <v>197.5957532104876</v>
      </c>
      <c r="M59" s="50">
        <f>('HELA 080921'!B3)/'HELA 080921'!$B$13*$I$7</f>
        <v>183.98230876095653</v>
      </c>
    </row>
    <row r="60" spans="1:13">
      <c r="A60" s="47" t="s">
        <v>59</v>
      </c>
      <c r="B60" s="48">
        <v>8.8491689999999998E-2</v>
      </c>
      <c r="C60" s="48">
        <v>0.11011066</v>
      </c>
      <c r="D60" s="49">
        <v>203</v>
      </c>
      <c r="E60" s="49">
        <v>29</v>
      </c>
      <c r="F60" s="50">
        <f>'HELA 080921'!B4/'HELA 080921'!$B$17*$H$4</f>
        <v>30.953787118474814</v>
      </c>
      <c r="G60" s="50">
        <f>('HELA 080921'!B4)/'HELA 080921'!$B$17*$I$4</f>
        <v>40.152782849644566</v>
      </c>
      <c r="H60" s="50">
        <f>('HELA 080921'!B4)/'HELA 080921'!$B$18*$H$5</f>
        <v>3724.4452088825915</v>
      </c>
      <c r="I60" s="50">
        <f>('HELA 080921'!B4)/'HELA 080921'!$B$18*$I$5</f>
        <v>2295.207738915803</v>
      </c>
      <c r="J60" s="50">
        <f>('HELA 080921'!B4)/'HELA 080921'!$B$15*$H$6</f>
        <v>3102.4210154507787</v>
      </c>
      <c r="K60" s="50">
        <f>('HELA 080921'!B4)/'HELA 080921'!$B$15*$I$6</f>
        <v>2406.2754139760668</v>
      </c>
      <c r="L60" s="50">
        <f>('HELA 080921'!B4)/'HELA 080921'!$B$13*$H$7</f>
        <v>292.40297179118454</v>
      </c>
      <c r="M60" s="50">
        <f>('HELA 080921'!B4)/'HELA 080921'!$B$13*$I$7</f>
        <v>272.25774321880334</v>
      </c>
    </row>
    <row r="61" spans="1:13">
      <c r="A61" s="47" t="s">
        <v>73</v>
      </c>
      <c r="B61" s="48">
        <v>0.27718720000000002</v>
      </c>
      <c r="C61" s="48">
        <v>0.40980329999999998</v>
      </c>
      <c r="D61" s="49">
        <v>413</v>
      </c>
      <c r="E61" s="49">
        <v>78</v>
      </c>
      <c r="F61" s="50">
        <f>'HELA 080921'!B5/'HELA 080921'!$B$17*$H$4</f>
        <v>12.158227778918965</v>
      </c>
      <c r="G61" s="50">
        <f>('HELA 080921'!B5)/'HELA 080921'!$B$17*$I$4</f>
        <v>15.771468543571995</v>
      </c>
      <c r="H61" s="50">
        <f>('HELA 080921'!B5)/'HELA 080921'!$B$18*$H$5</f>
        <v>1462.9115664063913</v>
      </c>
      <c r="I61" s="50">
        <f>('HELA 080921'!B5)/'HELA 080921'!$B$18*$I$5</f>
        <v>901.52647179706071</v>
      </c>
      <c r="J61" s="50">
        <f>('HELA 080921'!B5)/'HELA 080921'!$B$15*$H$6</f>
        <v>1218.5888992381947</v>
      </c>
      <c r="K61" s="50">
        <f>('HELA 080921'!B5)/'HELA 080921'!$B$15*$I$6</f>
        <v>945.15234823954825</v>
      </c>
      <c r="L61" s="50">
        <f>('HELA 080921'!B5)/'HELA 080921'!$B$13*$H$7</f>
        <v>114.85192169420107</v>
      </c>
      <c r="M61" s="50">
        <f>('HELA 080921'!B5)/'HELA 080921'!$B$13*$I$7</f>
        <v>106.93914912443658</v>
      </c>
    </row>
    <row r="62" spans="1:13">
      <c r="A62" s="47" t="s">
        <v>61</v>
      </c>
      <c r="B62" s="48">
        <v>4.6848540000000001E-2</v>
      </c>
      <c r="C62" s="48">
        <v>9.7500970000000006E-2</v>
      </c>
      <c r="D62" s="49">
        <v>136</v>
      </c>
      <c r="E62" s="49">
        <v>26</v>
      </c>
      <c r="F62" s="50">
        <f>'HELA 080921'!B6/'HELA 080921'!$B$17*$H$4</f>
        <v>1154.2464655900496</v>
      </c>
      <c r="G62" s="50">
        <f>('HELA 080921'!B6)/'HELA 080921'!$B$17*$I$4</f>
        <v>1497.2709966124048</v>
      </c>
      <c r="H62" s="50">
        <f>('HELA 080921'!B6)/'HELA 080921'!$B$18*$H$5</f>
        <v>138882.12457436926</v>
      </c>
      <c r="I62" s="50">
        <f>('HELA 080921'!B6)/'HELA 080921'!$B$18*$I$5</f>
        <v>85586.794607671618</v>
      </c>
      <c r="J62" s="50">
        <f>('HELA 080921'!B6)/'HELA 080921'!$B$15*$H$6</f>
        <v>115687.24945191128</v>
      </c>
      <c r="K62" s="50">
        <f>('HELA 080921'!B6)/'HELA 080921'!$B$15*$I$6</f>
        <v>89728.435528342598</v>
      </c>
      <c r="L62" s="50">
        <f>('HELA 080921'!B6)/'HELA 080921'!$B$13*$H$7</f>
        <v>10903.515470537088</v>
      </c>
      <c r="M62" s="50">
        <f>('HELA 080921'!B6)/'HELA 080921'!$B$13*$I$7</f>
        <v>10152.31308004522</v>
      </c>
    </row>
    <row r="63" spans="1:13">
      <c r="A63" s="51" t="s">
        <v>62</v>
      </c>
      <c r="B63" s="48">
        <v>4.89697388</v>
      </c>
      <c r="C63" s="48">
        <v>17.528527239999999</v>
      </c>
      <c r="D63" s="49">
        <v>2483</v>
      </c>
      <c r="E63" s="49">
        <v>1335</v>
      </c>
      <c r="F63" s="50">
        <f>'HELA 080921'!B7/'HELA 080921'!$B$17*$H$4</f>
        <v>1722.1818670643011</v>
      </c>
      <c r="G63" s="50">
        <f>('HELA 080921'!B7)/'HELA 080921'!$B$17*$I$4</f>
        <v>2233.9881795774127</v>
      </c>
      <c r="H63" s="50">
        <f>('HELA 080921'!B7)/'HELA 080921'!$B$18*$H$5</f>
        <v>207217.68160587375</v>
      </c>
      <c r="I63" s="50">
        <f>('HELA 080921'!B7)/'HELA 080921'!$B$18*$I$5</f>
        <v>127698.91884238087</v>
      </c>
      <c r="J63" s="50">
        <f>('HELA 080921'!B7)/'HELA 080921'!$B$15*$H$6</f>
        <v>172610.00072006078</v>
      </c>
      <c r="K63" s="50">
        <f>('HELA 080921'!B7)/'HELA 080921'!$B$15*$I$6</f>
        <v>133878.41265597023</v>
      </c>
      <c r="L63" s="50">
        <f>('HELA 080921'!B7)/'HELA 080921'!$B$13*$H$7</f>
        <v>16268.480944418434</v>
      </c>
      <c r="M63" s="50">
        <f>('HELA 080921'!B7)/'HELA 080921'!$B$13*$I$7</f>
        <v>15147.656948878532</v>
      </c>
    </row>
    <row r="64" spans="1:13">
      <c r="A64" s="47" t="s">
        <v>63</v>
      </c>
      <c r="B64" s="48">
        <v>3.098510444</v>
      </c>
      <c r="C64" s="48">
        <v>10.291411591999999</v>
      </c>
      <c r="D64" s="49">
        <v>1866</v>
      </c>
      <c r="E64" s="49">
        <v>892</v>
      </c>
      <c r="F64" s="50">
        <f>'HELA 080921'!B8/'HELA 080921'!$B$17*$H$4</f>
        <v>1089.0470081167896</v>
      </c>
      <c r="G64" s="50">
        <f>('HELA 080921'!B8)/'HELA 080921'!$B$17*$I$4</f>
        <v>1412.695249941461</v>
      </c>
      <c r="H64" s="50">
        <f>('HELA 080921'!B8)/'HELA 080921'!$B$18*$H$5</f>
        <v>131037.1456682795</v>
      </c>
      <c r="I64" s="50">
        <f>('HELA 080921'!B8)/'HELA 080921'!$B$18*$I$5</f>
        <v>80752.287644340409</v>
      </c>
      <c r="J64" s="50">
        <f>('HELA 080921'!B8)/'HELA 080921'!$B$15*$H$6</f>
        <v>109152.4701602264</v>
      </c>
      <c r="K64" s="50">
        <f>('HELA 080921'!B8)/'HELA 080921'!$B$15*$I$6</f>
        <v>84659.981354318603</v>
      </c>
      <c r="L64" s="50">
        <f>('HELA 080921'!B8)/'HELA 080921'!$B$13*$H$7</f>
        <v>10287.612962343655</v>
      </c>
      <c r="M64" s="50">
        <f>('HELA 080921'!B8)/'HELA 080921'!$B$13*$I$7</f>
        <v>9578.8434401973282</v>
      </c>
    </row>
    <row r="65" spans="1:13">
      <c r="A65" s="47" t="s">
        <v>64</v>
      </c>
      <c r="B65" s="54" t="s">
        <v>110</v>
      </c>
      <c r="C65" s="54" t="s">
        <v>110</v>
      </c>
      <c r="D65" s="54" t="s">
        <v>110</v>
      </c>
      <c r="E65" s="54" t="s">
        <v>110</v>
      </c>
      <c r="F65" s="50">
        <f>'HELA 080921'!B9/'HELA 080921'!$B$17*$H$4</f>
        <v>27.012783796471915</v>
      </c>
      <c r="G65" s="50">
        <f>('HELA 080921'!B9)/'HELA 080921'!$B$17*$I$4</f>
        <v>35.040573154835911</v>
      </c>
      <c r="H65" s="50">
        <f>('HELA 080921'!B9)/'HELA 080921'!$B$18*$H$5</f>
        <v>3250.2527979622664</v>
      </c>
      <c r="I65" s="50">
        <f>('HELA 080921'!B9)/'HELA 080921'!$B$18*$I$5</f>
        <v>2002.9843256987767</v>
      </c>
      <c r="J65" s="50">
        <f>('HELA 080921'!B9)/'HELA 080921'!$B$15*$H$6</f>
        <v>2707.4240646303206</v>
      </c>
      <c r="K65" s="50">
        <f>('HELA 080921'!B9)/'HELA 080921'!$B$15*$I$6</f>
        <v>2099.9109822560608</v>
      </c>
      <c r="L65" s="50">
        <f>('HELA 080921'!B9)/'HELA 080921'!$B$13*$H$7</f>
        <v>255.17453577519899</v>
      </c>
      <c r="M65" s="50">
        <f>('HELA 080921'!B9)/'HELA 080921'!$B$13*$I$7</f>
        <v>237.59417632278655</v>
      </c>
    </row>
    <row r="66" spans="1:13">
      <c r="A66" s="47" t="s">
        <v>66</v>
      </c>
      <c r="B66" s="48">
        <v>0.1899969</v>
      </c>
      <c r="C66" s="48">
        <v>0.37892569999999998</v>
      </c>
      <c r="D66" s="49">
        <v>327</v>
      </c>
      <c r="E66" s="49">
        <v>73</v>
      </c>
      <c r="F66" s="50">
        <f>'HELA 080921'!B10/'HELA 080921'!$B$17*$H$4</f>
        <v>14.67231613821394</v>
      </c>
      <c r="G66" s="50">
        <f>('HELA 080921'!B10)/'HELA 080921'!$B$17*$I$4</f>
        <v>19.032705805727215</v>
      </c>
      <c r="H66" s="50">
        <f>('HELA 080921'!B10)/'HELA 080921'!$B$18*$H$5</f>
        <v>1765.4136256421414</v>
      </c>
      <c r="I66" s="50">
        <f>('HELA 080921'!B10)/'HELA 080921'!$B$18*$I$5</f>
        <v>1087.9448585516791</v>
      </c>
      <c r="J66" s="50">
        <f>('HELA 080921'!B10)/'HELA 080921'!$B$15*$H$6</f>
        <v>1470.5697160191437</v>
      </c>
      <c r="K66" s="50">
        <f>('HELA 080921'!B10)/'HELA 080921'!$B$15*$I$6</f>
        <v>1140.5917296755024</v>
      </c>
      <c r="L66" s="50">
        <f>('HELA 080921'!B10)/'HELA 080921'!$B$13*$H$7</f>
        <v>138.60109670757808</v>
      </c>
      <c r="M66" s="50">
        <f>('HELA 080921'!B10)/'HELA 080921'!$B$13*$I$7</f>
        <v>129.05211450519869</v>
      </c>
    </row>
    <row r="67" spans="1:13">
      <c r="A67" s="47" t="s">
        <v>67</v>
      </c>
      <c r="B67" s="48">
        <v>2.109486</v>
      </c>
      <c r="C67" s="48">
        <v>3.7093020000000001</v>
      </c>
      <c r="D67" s="49">
        <v>1468</v>
      </c>
      <c r="E67" s="49">
        <v>412</v>
      </c>
      <c r="F67" s="50">
        <f>'HELA 080921'!B11/'HELA 080921'!$B$17*$H$4</f>
        <v>1242.3983457530683</v>
      </c>
      <c r="G67" s="50">
        <f>('HELA 080921'!B11)/'HELA 080921'!$B$17*$I$4</f>
        <v>1611.6202776365994</v>
      </c>
      <c r="H67" s="50">
        <f>('HELA 080921'!B11)/'HELA 080921'!$B$18*$H$5</f>
        <v>149488.80240899164</v>
      </c>
      <c r="I67" s="50">
        <f>('HELA 080921'!B11)/'HELA 080921'!$B$18*$I$5</f>
        <v>92123.212163809018</v>
      </c>
      <c r="J67" s="50">
        <f>('HELA 080921'!B11)/'HELA 080921'!$B$15*$H$6</f>
        <v>124522.49292381648</v>
      </c>
      <c r="K67" s="50">
        <f>('HELA 080921'!B11)/'HELA 080921'!$B$15*$I$6</f>
        <v>96581.157656338153</v>
      </c>
      <c r="L67" s="50">
        <f>('HELA 080921'!B11)/'HELA 080921'!$B$13*$H$7</f>
        <v>11736.236572804495</v>
      </c>
      <c r="M67" s="50">
        <f>('HELA 080921'!B11)/'HELA 080921'!$B$13*$I$7</f>
        <v>10927.663503624033</v>
      </c>
    </row>
    <row r="68" spans="1:13">
      <c r="A68" s="61" t="s">
        <v>86</v>
      </c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</row>
    <row r="69" spans="1:13">
      <c r="A69" s="47" t="s">
        <v>58</v>
      </c>
      <c r="B69" s="48">
        <v>5.1024859999999998E-2</v>
      </c>
      <c r="C69" s="48">
        <v>4.726172E-2</v>
      </c>
      <c r="D69" s="49">
        <v>185</v>
      </c>
      <c r="E69" s="49">
        <v>38</v>
      </c>
      <c r="F69" s="50">
        <f>('UHRR 081921'!B3)/'UHRR 081921'!$B$17*$L$4</f>
        <v>230.40892124271335</v>
      </c>
      <c r="G69" s="50">
        <f>('UHRR 081921'!B3)/'UHRR 081921'!$B$17*$M$4</f>
        <v>270.36198334372256</v>
      </c>
      <c r="H69" s="50">
        <f>('UHRR 081921'!B3)/'UHRR 081921'!$B$18*$L$5</f>
        <v>4541.5195955703457</v>
      </c>
      <c r="I69" s="50">
        <f>('UHRR 081921'!B3)/'UHRR 081921'!$B$18*$M$5</f>
        <v>3738.0040446896824</v>
      </c>
      <c r="J69" s="50">
        <f>('UHRR 081921'!B3)/'UHRR 081921'!$B$15*$L$6</f>
        <v>2267.8626412267181</v>
      </c>
      <c r="K69" s="50">
        <f>('UHRR 081921'!B3)/'UHRR 081921'!$B$15*$M$6</f>
        <v>2138.957708932935</v>
      </c>
      <c r="L69" s="50">
        <f>('UHRR 081921'!B3)/'UHRR 081921'!$B$13*$L$7</f>
        <v>937.45660483076699</v>
      </c>
      <c r="M69" s="50">
        <f>('UHRR 081921'!B3)/'UHRR 081921'!$B$13*$M$7</f>
        <v>738.27561226304965</v>
      </c>
    </row>
    <row r="70" spans="1:13">
      <c r="A70" s="47" t="s">
        <v>59</v>
      </c>
      <c r="B70" s="48">
        <v>5.5527050000000001E-2</v>
      </c>
      <c r="C70" s="48">
        <v>2.782312E-2</v>
      </c>
      <c r="D70" s="49">
        <v>195</v>
      </c>
      <c r="E70" s="49">
        <v>26</v>
      </c>
      <c r="F70" s="50">
        <f>('UHRR 081921'!B4)/'UHRR 081921'!$B$17*$L$4</f>
        <v>154.92889212407496</v>
      </c>
      <c r="G70" s="50">
        <f>('UHRR 081921'!B4)/'UHRR 081921'!$B$17*$M$4</f>
        <v>181.79366634760984</v>
      </c>
      <c r="H70" s="50">
        <f>('UHRR 081921'!B4)/'UHRR 081921'!$B$18*$L$5</f>
        <v>3053.7558863022637</v>
      </c>
      <c r="I70" s="50">
        <f>('UHRR 081921'!B4)/'UHRR 081921'!$B$18*$M$5</f>
        <v>2513.4652871753701</v>
      </c>
      <c r="J70" s="50">
        <f>('UHRR 081921'!B4)/'UHRR 081921'!$B$15*$L$6</f>
        <v>1524.9298707696876</v>
      </c>
      <c r="K70" s="50">
        <f>('UHRR 081921'!B4)/'UHRR 081921'!$B$15*$M$6</f>
        <v>1438.2531125873638</v>
      </c>
      <c r="L70" s="50">
        <f>('UHRR 081921'!B4)/'UHRR 081921'!$B$13*$L$7</f>
        <v>630.35368777163035</v>
      </c>
      <c r="M70" s="50">
        <f>('UHRR 081921'!B4)/'UHRR 081921'!$B$13*$M$7</f>
        <v>496.42271693832987</v>
      </c>
    </row>
    <row r="71" spans="1:13">
      <c r="A71" s="47" t="s">
        <v>73</v>
      </c>
      <c r="B71" s="48">
        <v>0.2941433</v>
      </c>
      <c r="C71" s="48">
        <v>0.40734759999999998</v>
      </c>
      <c r="D71" s="49">
        <v>565</v>
      </c>
      <c r="E71" s="49">
        <v>181</v>
      </c>
      <c r="F71" s="50">
        <f>('UHRR 081921'!B5)/'UHRR 081921'!$B$17*$L$4</f>
        <v>45.729131286591596</v>
      </c>
      <c r="G71" s="50">
        <f>('UHRR 081921'!B5)/'UHRR 081921'!$B$17*$M$4</f>
        <v>53.658593445714381</v>
      </c>
      <c r="H71" s="50">
        <f>('UHRR 081921'!B5)/'UHRR 081921'!$B$18*$L$5</f>
        <v>901.3528847161881</v>
      </c>
      <c r="I71" s="50">
        <f>('UHRR 081921'!B5)/'UHRR 081921'!$B$18*$M$5</f>
        <v>741.87959731542162</v>
      </c>
      <c r="J71" s="50">
        <f>('UHRR 081921'!B5)/'UHRR 081921'!$B$15*$L$6</f>
        <v>450.10144529676148</v>
      </c>
      <c r="K71" s="50">
        <f>('UHRR 081921'!B5)/'UHRR 081921'!$B$15*$M$6</f>
        <v>424.5177546108348</v>
      </c>
      <c r="L71" s="50">
        <f>('UHRR 081921'!B5)/'UHRR 081921'!$B$13*$L$7</f>
        <v>186.05649436911412</v>
      </c>
      <c r="M71" s="50">
        <f>('UHRR 081921'!B5)/'UHRR 081921'!$B$13*$M$7</f>
        <v>146.52515283165695</v>
      </c>
    </row>
    <row r="72" spans="1:13">
      <c r="A72" s="47" t="s">
        <v>61</v>
      </c>
      <c r="B72" s="48">
        <v>0.37068060000000003</v>
      </c>
      <c r="C72" s="48">
        <v>1.0542753300000001</v>
      </c>
      <c r="D72" s="49">
        <v>655</v>
      </c>
      <c r="E72" s="49">
        <v>363</v>
      </c>
      <c r="F72" s="50">
        <f>('UHRR 081921'!B6)/'UHRR 081921'!$B$17*$L$4</f>
        <v>2173.2464933287215</v>
      </c>
      <c r="G72" s="50">
        <f>('UHRR 081921'!B6)/'UHRR 081921'!$B$17*$M$4</f>
        <v>2550.0888987375738</v>
      </c>
      <c r="H72" s="50">
        <f>('UHRR 081921'!B6)/'UHRR 081921'!$B$18*$L$5</f>
        <v>42836.195240287634</v>
      </c>
      <c r="I72" s="50">
        <f>('UHRR 081921'!B6)/'UHRR 081921'!$B$18*$M$5</f>
        <v>35257.33351970779</v>
      </c>
      <c r="J72" s="50">
        <f>('UHRR 081921'!B6)/'UHRR 081921'!$B$15*$L$6</f>
        <v>21390.771267946486</v>
      </c>
      <c r="K72" s="50">
        <f>('UHRR 081921'!B6)/'UHRR 081921'!$B$15*$M$6</f>
        <v>20174.923415487952</v>
      </c>
      <c r="L72" s="50">
        <f>('UHRR 081921'!B6)/'UHRR 081921'!$B$13*$L$7</f>
        <v>8842.2109183445664</v>
      </c>
      <c r="M72" s="50">
        <f>('UHRR 081921'!B6)/'UHRR 081921'!$B$13*$M$7</f>
        <v>6963.5102530194581</v>
      </c>
    </row>
    <row r="73" spans="1:13">
      <c r="A73" s="51" t="s">
        <v>62</v>
      </c>
      <c r="B73" s="48">
        <v>2.851389E-2</v>
      </c>
      <c r="C73" s="48">
        <v>5.6454110000000002E-2</v>
      </c>
      <c r="D73" s="49">
        <v>127</v>
      </c>
      <c r="E73" s="49">
        <v>43</v>
      </c>
      <c r="F73" s="50">
        <f>('UHRR 081921'!B7)/'UHRR 081921'!$B$17*$L$4</f>
        <v>1803.5480392242532</v>
      </c>
      <c r="G73" s="50">
        <f>('UHRR 081921'!B7)/'UHRR 081921'!$B$17*$M$4</f>
        <v>2116.2844837362027</v>
      </c>
      <c r="H73" s="50">
        <f>('UHRR 081921'!B7)/'UHRR 081921'!$B$18*$L$5</f>
        <v>35549.18237328648</v>
      </c>
      <c r="I73" s="50">
        <f>('UHRR 081921'!B7)/'UHRR 081921'!$B$18*$M$5</f>
        <v>29259.586951109028</v>
      </c>
      <c r="J73" s="50">
        <f>('UHRR 081921'!B7)/'UHRR 081921'!$B$15*$L$6</f>
        <v>17751.913414436578</v>
      </c>
      <c r="K73" s="50">
        <f>('UHRR 081921'!B7)/'UHRR 081921'!$B$15*$M$6</f>
        <v>16742.897632274711</v>
      </c>
      <c r="L73" s="50">
        <f>('UHRR 081921'!B7)/'UHRR 081921'!$B$13*$L$7</f>
        <v>7338.0319320158487</v>
      </c>
      <c r="M73" s="50">
        <f>('UHRR 081921'!B7)/'UHRR 081921'!$B$13*$M$7</f>
        <v>5778.9235144306158</v>
      </c>
    </row>
    <row r="74" spans="1:13">
      <c r="A74" s="47" t="s">
        <v>63</v>
      </c>
      <c r="B74" s="53">
        <v>4.5021940000000002E-3</v>
      </c>
      <c r="C74" s="53">
        <v>2.2418080000000001E-3</v>
      </c>
      <c r="D74" s="49">
        <v>39</v>
      </c>
      <c r="E74" s="49">
        <v>4</v>
      </c>
      <c r="F74" s="50">
        <f>('UHRR 081921'!B8)/'UHRR 081921'!$B$17*$L$4</f>
        <v>5559.2759640455806</v>
      </c>
      <c r="G74" s="50">
        <f>('UHRR 081921'!B8)/'UHRR 081921'!$B$17*$M$4</f>
        <v>6523.2581598312618</v>
      </c>
      <c r="H74" s="50">
        <f>('UHRR 081921'!B8)/'UHRR 081921'!$B$18*$L$5</f>
        <v>109577.18386824259</v>
      </c>
      <c r="I74" s="50">
        <f>('UHRR 081921'!B8)/'UHRR 081921'!$B$18*$M$5</f>
        <v>90190.066977737282</v>
      </c>
      <c r="J74" s="50">
        <f>('UHRR 081921'!B8)/'UHRR 081921'!$B$15*$L$6</f>
        <v>54718.689724030533</v>
      </c>
      <c r="K74" s="50">
        <f>('UHRR 081921'!B8)/'UHRR 081921'!$B$15*$M$6</f>
        <v>51608.48857434126</v>
      </c>
      <c r="L74" s="50">
        <f>('UHRR 081921'!B8)/'UHRR 081921'!$B$13*$L$7</f>
        <v>22618.828917138875</v>
      </c>
      <c r="M74" s="50">
        <f>('UHRR 081921'!B8)/'UHRR 081921'!$B$13*$M$7</f>
        <v>17813.01628408541</v>
      </c>
    </row>
    <row r="75" spans="1:13">
      <c r="A75" s="47" t="s">
        <v>64</v>
      </c>
      <c r="B75" s="48">
        <v>0.74586339999999995</v>
      </c>
      <c r="C75" s="48">
        <v>0.59332680000000004</v>
      </c>
      <c r="D75" s="49">
        <v>1023</v>
      </c>
      <c r="E75" s="49">
        <v>239</v>
      </c>
      <c r="F75" s="50">
        <f>('UHRR 081921'!B9)/'UHRR 081921'!$B$17*$L$4</f>
        <v>59.666432315856625</v>
      </c>
      <c r="G75" s="50">
        <f>('UHRR 081921'!B9)/'UHRR 081921'!$B$17*$M$4</f>
        <v>70.012631858841857</v>
      </c>
      <c r="H75" s="50">
        <f>('UHRR 081921'!B9)/'UHRR 081921'!$B$18*$L$5</f>
        <v>1176.0667516636104</v>
      </c>
      <c r="I75" s="50">
        <f>('UHRR 081921'!B9)/'UHRR 081921'!$B$18*$M$5</f>
        <v>967.98927804506013</v>
      </c>
      <c r="J75" s="50">
        <f>('UHRR 081921'!B9)/'UHRR 081921'!$B$15*$L$6</f>
        <v>587.28313146291919</v>
      </c>
      <c r="K75" s="50">
        <f>('UHRR 081921'!B9)/'UHRR 081921'!$B$15*$M$6</f>
        <v>553.902056735413</v>
      </c>
      <c r="L75" s="50">
        <f>('UHRR 081921'!B9)/'UHRR 081921'!$B$13*$L$7</f>
        <v>242.76269668510778</v>
      </c>
      <c r="M75" s="50">
        <f>('UHRR 081921'!B9)/'UHRR 081921'!$B$13*$M$7</f>
        <v>191.18301327897885</v>
      </c>
    </row>
    <row r="76" spans="1:13">
      <c r="A76" s="47" t="s">
        <v>66</v>
      </c>
      <c r="B76" s="48">
        <v>0.2461199</v>
      </c>
      <c r="C76" s="48">
        <v>0.2368333</v>
      </c>
      <c r="D76" s="49">
        <v>504</v>
      </c>
      <c r="E76" s="49">
        <v>122</v>
      </c>
      <c r="F76" s="50">
        <f>('UHRR 081921'!B10)/'UHRR 081921'!$B$17*$L$4</f>
        <v>91.527371475889254</v>
      </c>
      <c r="G76" s="50">
        <f>('UHRR 081921'!B10)/'UHRR 081921'!$B$17*$M$4</f>
        <v>107.39827932440204</v>
      </c>
      <c r="H76" s="50">
        <f>('UHRR 081921'!B10)/'UHRR 081921'!$B$18*$L$5</f>
        <v>1804.0679538225256</v>
      </c>
      <c r="I76" s="50">
        <f>('UHRR 081921'!B10)/'UHRR 081921'!$B$18*$M$5</f>
        <v>1484.8803723892654</v>
      </c>
      <c r="J76" s="50">
        <f>('UHRR 081921'!B10)/'UHRR 081921'!$B$15*$L$6</f>
        <v>900.88311381481981</v>
      </c>
      <c r="K76" s="50">
        <f>('UHRR 081921'!B10)/'UHRR 081921'!$B$15*$M$6</f>
        <v>849.67706866911533</v>
      </c>
      <c r="L76" s="50">
        <f>('UHRR 081921'!B10)/'UHRR 081921'!$B$13*$L$7</f>
        <v>372.39416967924819</v>
      </c>
      <c r="M76" s="50">
        <f>('UHRR 081921'!B10)/'UHRR 081921'!$B$13*$M$7</f>
        <v>293.27174421344887</v>
      </c>
    </row>
    <row r="77" spans="1:13">
      <c r="A77" s="47" t="s">
        <v>67</v>
      </c>
      <c r="B77" s="48">
        <v>6.9003620000000003</v>
      </c>
      <c r="C77" s="48">
        <v>9.8776220000000006</v>
      </c>
      <c r="D77" s="49">
        <v>4232</v>
      </c>
      <c r="E77" s="49">
        <v>1863</v>
      </c>
      <c r="F77" s="50">
        <f>('UHRR 081921'!B11)/'UHRR 081921'!$B$17*$L$4</f>
        <v>696.30368742813732</v>
      </c>
      <c r="G77" s="50">
        <f>('UHRR 081921'!B11)/'UHRR 081921'!$B$17*$M$4</f>
        <v>817.04321571954836</v>
      </c>
      <c r="H77" s="50">
        <f>('UHRR 081921'!B11)/'UHRR 081921'!$B$18*$L$5</f>
        <v>13724.628473007882</v>
      </c>
      <c r="I77" s="50">
        <f>('UHRR 081921'!B11)/'UHRR 081921'!$B$18*$M$5</f>
        <v>11296.376832548669</v>
      </c>
      <c r="J77" s="50">
        <f>('UHRR 081921'!B11)/'UHRR 081921'!$B$15*$L$6</f>
        <v>6853.5589297049337</v>
      </c>
      <c r="K77" s="50">
        <f>('UHRR 081921'!B11)/'UHRR 081921'!$B$15*$M$6</f>
        <v>6464.003789219355</v>
      </c>
      <c r="L77" s="50">
        <f>('UHRR 081921'!B11)/'UHRR 081921'!$B$13*$L$7</f>
        <v>2833.0261138626315</v>
      </c>
      <c r="M77" s="50">
        <f>('UHRR 081921'!B11)/'UHRR 081921'!$B$13*$M$7</f>
        <v>2231.0943013161841</v>
      </c>
    </row>
  </sheetData>
  <mergeCells count="44">
    <mergeCell ref="A45:M45"/>
    <mergeCell ref="A46:A48"/>
    <mergeCell ref="A58:M58"/>
    <mergeCell ref="A68:M68"/>
    <mergeCell ref="A10:A12"/>
    <mergeCell ref="A23:M23"/>
    <mergeCell ref="B46:E46"/>
    <mergeCell ref="F46:G46"/>
    <mergeCell ref="H46:I46"/>
    <mergeCell ref="J46:K46"/>
    <mergeCell ref="L46:M46"/>
    <mergeCell ref="L47:M47"/>
    <mergeCell ref="B47:C47"/>
    <mergeCell ref="D47:E47"/>
    <mergeCell ref="F47:G47"/>
    <mergeCell ref="H47:I47"/>
    <mergeCell ref="A34:M34"/>
    <mergeCell ref="F10:G10"/>
    <mergeCell ref="H10:I10"/>
    <mergeCell ref="J10:K10"/>
    <mergeCell ref="L10:M10"/>
    <mergeCell ref="B11:C11"/>
    <mergeCell ref="D11:E11"/>
    <mergeCell ref="F11:G11"/>
    <mergeCell ref="H11:I11"/>
    <mergeCell ref="J11:K11"/>
    <mergeCell ref="L11:M11"/>
    <mergeCell ref="B10:E10"/>
    <mergeCell ref="J47:K47"/>
    <mergeCell ref="P13:Q13"/>
    <mergeCell ref="R13:S13"/>
    <mergeCell ref="B1:E1"/>
    <mergeCell ref="F1:I1"/>
    <mergeCell ref="J1:M1"/>
    <mergeCell ref="N1:Q1"/>
    <mergeCell ref="B2:C2"/>
    <mergeCell ref="D2:E2"/>
    <mergeCell ref="F2:G2"/>
    <mergeCell ref="H2:I2"/>
    <mergeCell ref="J2:K2"/>
    <mergeCell ref="L2:M2"/>
    <mergeCell ref="N2:O2"/>
    <mergeCell ref="P2:Q2"/>
    <mergeCell ref="A9:M9"/>
  </mergeCells>
  <pageMargins left="0.7" right="0.7" top="0.75" bottom="0.75" header="0.3" footer="0.3"/>
  <pageSetup scale="4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HEK 081921</vt:lpstr>
      <vt:lpstr>HELA 080921</vt:lpstr>
      <vt:lpstr>UHRR 081921</vt:lpstr>
      <vt:lpstr>For 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Jun Yao</cp:lastModifiedBy>
  <cp:lastPrinted>2021-09-23T14:34:52Z</cp:lastPrinted>
  <dcterms:created xsi:type="dcterms:W3CDTF">2021-08-16T19:13:17Z</dcterms:created>
  <dcterms:modified xsi:type="dcterms:W3CDTF">2021-12-21T23:32:34Z</dcterms:modified>
</cp:coreProperties>
</file>