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_a_g\Desktop\ucl_cours\M1\S1\excel\"/>
    </mc:Choice>
  </mc:AlternateContent>
  <xr:revisionPtr revIDLastSave="0" documentId="13_ncr:1_{12382F88-D5B1-4ECD-AB5D-EACE906C06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 de données" sheetId="1" r:id="rId1"/>
    <sheet name="Feuil1" sheetId="3" r:id="rId2"/>
  </sheets>
  <definedNames>
    <definedName name="_xlnm._FilterDatabase" localSheetId="0" hidden="1">'base de données'!$A$1:$R$318</definedName>
    <definedName name="_xlnm.Print_Titles" localSheetId="0">'base de données'!$1:$1</definedName>
    <definedName name="paiements">Feuil1!$A$12:$B$14</definedName>
    <definedName name="prestas">Feuil1!$A$1:$C$10</definedName>
    <definedName name="_xlnm.Print_Area" localSheetId="0">'base de données'!$A$1:$R$283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3" l="1"/>
  <c r="G3" i="3"/>
  <c r="G4" i="3"/>
  <c r="G2" i="3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2" i="1"/>
  <c r="H14" i="3"/>
  <c r="H13" i="3"/>
</calcChain>
</file>

<file path=xl/sharedStrings.xml><?xml version="1.0" encoding="utf-8"?>
<sst xmlns="http://schemas.openxmlformats.org/spreadsheetml/2006/main" count="1938" uniqueCount="475">
  <si>
    <t>NOM</t>
  </si>
  <si>
    <t>PRENOM</t>
  </si>
  <si>
    <t>DIRECTION</t>
  </si>
  <si>
    <t>SITE</t>
  </si>
  <si>
    <t>SALAIRE</t>
  </si>
  <si>
    <t>ABENHAÏM</t>
  </si>
  <si>
    <t>Myriam</t>
  </si>
  <si>
    <t>Paris</t>
  </si>
  <si>
    <t>femme</t>
  </si>
  <si>
    <t>ABSCHEN</t>
  </si>
  <si>
    <t>Paul</t>
  </si>
  <si>
    <t>homme</t>
  </si>
  <si>
    <t>ADAMO</t>
  </si>
  <si>
    <t>Stéphane</t>
  </si>
  <si>
    <t>AGAPOF</t>
  </si>
  <si>
    <t>Brigitte</t>
  </si>
  <si>
    <t>Nice</t>
  </si>
  <si>
    <t>ALEMBERT</t>
  </si>
  <si>
    <t>Jean</t>
  </si>
  <si>
    <t>AMARA</t>
  </si>
  <si>
    <t>Nicolas</t>
  </si>
  <si>
    <t>AMELLAL</t>
  </si>
  <si>
    <t>Jean-Marc</t>
  </si>
  <si>
    <t>Viviane</t>
  </si>
  <si>
    <t>Strasbourg</t>
  </si>
  <si>
    <t>Henri</t>
  </si>
  <si>
    <t>ANGONIN</t>
  </si>
  <si>
    <t>Jean-Pierre</t>
  </si>
  <si>
    <t>AZOURA</t>
  </si>
  <si>
    <t>Marie-France</t>
  </si>
  <si>
    <t>AZRIA</t>
  </si>
  <si>
    <t>Maryse</t>
  </si>
  <si>
    <t>BACH</t>
  </si>
  <si>
    <t>Ginette</t>
  </si>
  <si>
    <t>BAH</t>
  </si>
  <si>
    <t>Paule</t>
  </si>
  <si>
    <t>BARNAUD</t>
  </si>
  <si>
    <t>Janine</t>
  </si>
  <si>
    <t>BARRACHINA</t>
  </si>
  <si>
    <t>Monique</t>
  </si>
  <si>
    <t>BARRANDON</t>
  </si>
  <si>
    <t>Margaret</t>
  </si>
  <si>
    <t>BASS</t>
  </si>
  <si>
    <t>Thierry</t>
  </si>
  <si>
    <t>BAUDET</t>
  </si>
  <si>
    <t>Arlette</t>
  </si>
  <si>
    <t>Michele</t>
  </si>
  <si>
    <t>BEAUDEAU</t>
  </si>
  <si>
    <t>Gérard</t>
  </si>
  <si>
    <t>BEAUMIER</t>
  </si>
  <si>
    <t>Isabelle</t>
  </si>
  <si>
    <t>BEDO</t>
  </si>
  <si>
    <t>BEETHOVEN</t>
  </si>
  <si>
    <t>BENHAMOU</t>
  </si>
  <si>
    <t>Jeanine</t>
  </si>
  <si>
    <t>BENSIMHON</t>
  </si>
  <si>
    <t>Pascal</t>
  </si>
  <si>
    <t>BENSIMON</t>
  </si>
  <si>
    <t>Elisabeth</t>
  </si>
  <si>
    <t>BÉRAUD</t>
  </si>
  <si>
    <t>Giséle</t>
  </si>
  <si>
    <t>BERDUGO</t>
  </si>
  <si>
    <t>Bernadette</t>
  </si>
  <si>
    <t>BERTOLO</t>
  </si>
  <si>
    <t>Claudie</t>
  </si>
  <si>
    <t>BERTRAND</t>
  </si>
  <si>
    <t>Roger</t>
  </si>
  <si>
    <t>BIDAULT</t>
  </si>
  <si>
    <t>Marie-Reine</t>
  </si>
  <si>
    <t>BINET</t>
  </si>
  <si>
    <t>Jacques</t>
  </si>
  <si>
    <t>Emmanuel</t>
  </si>
  <si>
    <t>BLANC</t>
  </si>
  <si>
    <t>BLANCHOT</t>
  </si>
  <si>
    <t>Guy</t>
  </si>
  <si>
    <t>BOLLO</t>
  </si>
  <si>
    <t>René</t>
  </si>
  <si>
    <t>BONNAY</t>
  </si>
  <si>
    <t>Nadège</t>
  </si>
  <si>
    <t>BOUCHET</t>
  </si>
  <si>
    <t>Micheline</t>
  </si>
  <si>
    <t>BOUDART</t>
  </si>
  <si>
    <t>Martine</t>
  </si>
  <si>
    <t>BOULLICAUD</t>
  </si>
  <si>
    <t>Jean-Paul</t>
  </si>
  <si>
    <t>BOUN</t>
  </si>
  <si>
    <t>BOUSLAH</t>
  </si>
  <si>
    <t>Fabien</t>
  </si>
  <si>
    <t>BOUZCKAR</t>
  </si>
  <si>
    <t>Ghislaine</t>
  </si>
  <si>
    <t>BOVERO</t>
  </si>
  <si>
    <t>Gilbert</t>
  </si>
  <si>
    <t>BRELEUR</t>
  </si>
  <si>
    <t>BRON</t>
  </si>
  <si>
    <t>Géneviéve</t>
  </si>
  <si>
    <t>BRUNET</t>
  </si>
  <si>
    <t>Françoise</t>
  </si>
  <si>
    <t>BSIRI</t>
  </si>
  <si>
    <t>Marie-Rose</t>
  </si>
  <si>
    <t>CAILLOT</t>
  </si>
  <si>
    <t>Jocelyne</t>
  </si>
  <si>
    <t>CALVET</t>
  </si>
  <si>
    <t>Christine</t>
  </si>
  <si>
    <t>CAPRON</t>
  </si>
  <si>
    <t>Claude</t>
  </si>
  <si>
    <t>CARRERA</t>
  </si>
  <si>
    <t>Victor</t>
  </si>
  <si>
    <t>CHAMBLAS</t>
  </si>
  <si>
    <t>CHARDON</t>
  </si>
  <si>
    <t>Annick</t>
  </si>
  <si>
    <t>CHAUBEAU</t>
  </si>
  <si>
    <t>Louis</t>
  </si>
  <si>
    <t>CHAVES</t>
  </si>
  <si>
    <t>CHEHMAT</t>
  </si>
  <si>
    <t>CHHUOR</t>
  </si>
  <si>
    <t>Anne-Marie</t>
  </si>
  <si>
    <t>CHI</t>
  </si>
  <si>
    <t>Nicole</t>
  </si>
  <si>
    <t>CHICHE</t>
  </si>
  <si>
    <t>Vincent</t>
  </si>
  <si>
    <t>CHIFFLET</t>
  </si>
  <si>
    <t>Ingrid</t>
  </si>
  <si>
    <t>CHRISTOPHE</t>
  </si>
  <si>
    <t>CLAVERIE</t>
  </si>
  <si>
    <t>Chantal</t>
  </si>
  <si>
    <t>COHEN</t>
  </si>
  <si>
    <t>Christian</t>
  </si>
  <si>
    <t>COMTE</t>
  </si>
  <si>
    <t>Martin</t>
  </si>
  <si>
    <t>CORBET</t>
  </si>
  <si>
    <t>Marie-Thérése</t>
  </si>
  <si>
    <t>COUDERC</t>
  </si>
  <si>
    <t>Marie-Louise</t>
  </si>
  <si>
    <t>COUGET</t>
  </si>
  <si>
    <t>Denis</t>
  </si>
  <si>
    <t>CRIÉ</t>
  </si>
  <si>
    <t>Michel</t>
  </si>
  <si>
    <t>CROMBEZ</t>
  </si>
  <si>
    <t>Katherine</t>
  </si>
  <si>
    <t>CUCIT</t>
  </si>
  <si>
    <t>CYMBALIST</t>
  </si>
  <si>
    <t>DAMBSKI</t>
  </si>
  <si>
    <t>DANIEL</t>
  </si>
  <si>
    <t>DEAUCOURT</t>
  </si>
  <si>
    <t>DEDIEU</t>
  </si>
  <si>
    <t>Josselaine</t>
  </si>
  <si>
    <t>DEFRANCE</t>
  </si>
  <si>
    <t>Sylvanna</t>
  </si>
  <si>
    <t>DEGRENDEL</t>
  </si>
  <si>
    <t>Hubert</t>
  </si>
  <si>
    <t>DEIXONNE</t>
  </si>
  <si>
    <t>Nadine</t>
  </si>
  <si>
    <t>DELAMARRE</t>
  </si>
  <si>
    <t>Jean-Luc</t>
  </si>
  <si>
    <t>DELUC</t>
  </si>
  <si>
    <t>DENIS</t>
  </si>
  <si>
    <t>Claudine</t>
  </si>
  <si>
    <t>DESHAYES</t>
  </si>
  <si>
    <t>DESROSES</t>
  </si>
  <si>
    <t>DESTAIN</t>
  </si>
  <si>
    <t>Roseline</t>
  </si>
  <si>
    <t>D'HÉROUVILLE</t>
  </si>
  <si>
    <t>Yolande</t>
  </si>
  <si>
    <t>DI</t>
  </si>
  <si>
    <t>DINIC</t>
  </si>
  <si>
    <t>Jean-François</t>
  </si>
  <si>
    <t>DONG</t>
  </si>
  <si>
    <t>Huguette</t>
  </si>
  <si>
    <t>DOUCOURE</t>
  </si>
  <si>
    <t>Jean-Jacques</t>
  </si>
  <si>
    <t>DUPRÉ</t>
  </si>
  <si>
    <t>Sophie</t>
  </si>
  <si>
    <t>DURAND</t>
  </si>
  <si>
    <t>DURAND-RENIER</t>
  </si>
  <si>
    <t>DUROC</t>
  </si>
  <si>
    <t>Annie</t>
  </si>
  <si>
    <t>EL KAABI</t>
  </si>
  <si>
    <t>FABRE</t>
  </si>
  <si>
    <t>Didier</t>
  </si>
  <si>
    <t>FALZON</t>
  </si>
  <si>
    <t>Patricia</t>
  </si>
  <si>
    <t>FARIDI</t>
  </si>
  <si>
    <t>FAUCHEUX</t>
  </si>
  <si>
    <t>FAUQUIER</t>
  </si>
  <si>
    <t>Mireille</t>
  </si>
  <si>
    <t>FAURE</t>
  </si>
  <si>
    <t>Simone</t>
  </si>
  <si>
    <t>FAVRE</t>
  </si>
  <si>
    <t>Dany</t>
  </si>
  <si>
    <t>FEDON</t>
  </si>
  <si>
    <t>Marie-Claude</t>
  </si>
  <si>
    <t>FERNANDEZ</t>
  </si>
  <si>
    <t>Suzanne</t>
  </si>
  <si>
    <t>Yvette</t>
  </si>
  <si>
    <t>FERRAND</t>
  </si>
  <si>
    <t>Danielle</t>
  </si>
  <si>
    <t>FILLEAU</t>
  </si>
  <si>
    <t>Sylvie</t>
  </si>
  <si>
    <t>FITOUSSI</t>
  </si>
  <si>
    <t>Samuel</t>
  </si>
  <si>
    <t>FOURNOL</t>
  </si>
  <si>
    <t>FRANÇOIS</t>
  </si>
  <si>
    <t>FRENOIS</t>
  </si>
  <si>
    <t>FRETTE</t>
  </si>
  <si>
    <t>Daniel</t>
  </si>
  <si>
    <t>FRISA</t>
  </si>
  <si>
    <t>GARCIA</t>
  </si>
  <si>
    <t>Ghyslaine</t>
  </si>
  <si>
    <t>GEIL</t>
  </si>
  <si>
    <t>Dominique</t>
  </si>
  <si>
    <t>GENTIL</t>
  </si>
  <si>
    <t>Michelle</t>
  </si>
  <si>
    <t>GEORGET</t>
  </si>
  <si>
    <t>Philippe</t>
  </si>
  <si>
    <t>GHAFFAR</t>
  </si>
  <si>
    <t>GHIBAUDO</t>
  </si>
  <si>
    <t>GILLINGHAM</t>
  </si>
  <si>
    <t>Magdeleine</t>
  </si>
  <si>
    <t>GIRARD</t>
  </si>
  <si>
    <t>André</t>
  </si>
  <si>
    <t>GIRAUDO</t>
  </si>
  <si>
    <t>GIRON</t>
  </si>
  <si>
    <t>GLYNATSIS</t>
  </si>
  <si>
    <t>Hervé</t>
  </si>
  <si>
    <t>GONDOUIN</t>
  </si>
  <si>
    <t>Bernard</t>
  </si>
  <si>
    <t>GORZINSKY</t>
  </si>
  <si>
    <t>Odette</t>
  </si>
  <si>
    <t>GOUILLON</t>
  </si>
  <si>
    <t>GOYER</t>
  </si>
  <si>
    <t>GRAIN</t>
  </si>
  <si>
    <t>GUELT</t>
  </si>
  <si>
    <t>GUILLE</t>
  </si>
  <si>
    <t>GUITTON</t>
  </si>
  <si>
    <t>Francis</t>
  </si>
  <si>
    <t>GUTFREUND</t>
  </si>
  <si>
    <t>GUYOT</t>
  </si>
  <si>
    <t>Pierre</t>
  </si>
  <si>
    <t>HABRANT</t>
  </si>
  <si>
    <t>Moïse</t>
  </si>
  <si>
    <t>HARAULT</t>
  </si>
  <si>
    <t>Armelle</t>
  </si>
  <si>
    <t>HERCLICH</t>
  </si>
  <si>
    <t>HERMANT</t>
  </si>
  <si>
    <t>HERSELIN</t>
  </si>
  <si>
    <t>HEURAUX</t>
  </si>
  <si>
    <t>Catherine</t>
  </si>
  <si>
    <t>HUSETOWSKI</t>
  </si>
  <si>
    <t>Franca</t>
  </si>
  <si>
    <t>ILARDO</t>
  </si>
  <si>
    <t>IMMEUBLE</t>
  </si>
  <si>
    <t>JOLIBOIS</t>
  </si>
  <si>
    <t>JOLY</t>
  </si>
  <si>
    <t>JUDITH</t>
  </si>
  <si>
    <t>Marie-Hélène</t>
  </si>
  <si>
    <t>KAC</t>
  </si>
  <si>
    <t>KARSENTY</t>
  </si>
  <si>
    <t>KILBURG</t>
  </si>
  <si>
    <t>KONGOLO</t>
  </si>
  <si>
    <t>KRIEF</t>
  </si>
  <si>
    <t>KTORZA</t>
  </si>
  <si>
    <t>Juliette</t>
  </si>
  <si>
    <t>LACHAUSSÉE</t>
  </si>
  <si>
    <t>LACIRE</t>
  </si>
  <si>
    <t>LADD</t>
  </si>
  <si>
    <t>LAIGUILLON</t>
  </si>
  <si>
    <t>LAM</t>
  </si>
  <si>
    <t>Pierrette</t>
  </si>
  <si>
    <t>LAMBERT</t>
  </si>
  <si>
    <t>LANLO</t>
  </si>
  <si>
    <t>LAUB</t>
  </si>
  <si>
    <t>LE BARBANCHON</t>
  </si>
  <si>
    <t>LE HYARIC</t>
  </si>
  <si>
    <t>LE LOCH</t>
  </si>
  <si>
    <t>LE PREVOST</t>
  </si>
  <si>
    <t>LEBAS</t>
  </si>
  <si>
    <t>Eliane</t>
  </si>
  <si>
    <t>LEBRETON</t>
  </si>
  <si>
    <t>Olivier</t>
  </si>
  <si>
    <t>LEDOUX</t>
  </si>
  <si>
    <t>Madeleine</t>
  </si>
  <si>
    <t>LEE</t>
  </si>
  <si>
    <t>LEFORT</t>
  </si>
  <si>
    <t>LEGRAND</t>
  </si>
  <si>
    <t>LEKA</t>
  </si>
  <si>
    <t>LEMAIRE</t>
  </si>
  <si>
    <t>LEMARIÉ</t>
  </si>
  <si>
    <t>LÉVY</t>
  </si>
  <si>
    <t>Denise</t>
  </si>
  <si>
    <t>LOBJOY</t>
  </si>
  <si>
    <t>Patrick</t>
  </si>
  <si>
    <t>LOUAPRE</t>
  </si>
  <si>
    <t>Louisette</t>
  </si>
  <si>
    <t>LY</t>
  </si>
  <si>
    <t>Jean-Claude</t>
  </si>
  <si>
    <t>MARECHAL</t>
  </si>
  <si>
    <t>MARINIER</t>
  </si>
  <si>
    <t>Marcel</t>
  </si>
  <si>
    <t>Christiane</t>
  </si>
  <si>
    <t>MARQUEZ</t>
  </si>
  <si>
    <t>Marie-Cecile</t>
  </si>
  <si>
    <t>MARTAUD</t>
  </si>
  <si>
    <t>MARTEL</t>
  </si>
  <si>
    <t>MARTI</t>
  </si>
  <si>
    <t>Anne</t>
  </si>
  <si>
    <t>MARTIN</t>
  </si>
  <si>
    <t>Franz</t>
  </si>
  <si>
    <t>France</t>
  </si>
  <si>
    <t>Laurent</t>
  </si>
  <si>
    <t>Jacqueline</t>
  </si>
  <si>
    <t>MECHARD</t>
  </si>
  <si>
    <t>Véronique</t>
  </si>
  <si>
    <t>MERCIER</t>
  </si>
  <si>
    <t>Evelyne</t>
  </si>
  <si>
    <t>MERLAUD</t>
  </si>
  <si>
    <t>MESROBIAN</t>
  </si>
  <si>
    <t>Joël</t>
  </si>
  <si>
    <t>MIANET</t>
  </si>
  <si>
    <t>Georges</t>
  </si>
  <si>
    <t>MICELI</t>
  </si>
  <si>
    <t>MILLET</t>
  </si>
  <si>
    <t>Pasquale</t>
  </si>
  <si>
    <t>MOINARD</t>
  </si>
  <si>
    <t>Loïc</t>
  </si>
  <si>
    <t>MOITA</t>
  </si>
  <si>
    <t>Jeanne-Marie</t>
  </si>
  <si>
    <t>MONTFORT</t>
  </si>
  <si>
    <t>Huong</t>
  </si>
  <si>
    <t>NAIMI</t>
  </si>
  <si>
    <t>NICOLLE</t>
  </si>
  <si>
    <t>OBEL</t>
  </si>
  <si>
    <t>Rolande</t>
  </si>
  <si>
    <t>OCLOO</t>
  </si>
  <si>
    <t>Thérése</t>
  </si>
  <si>
    <t>ONG</t>
  </si>
  <si>
    <t>PARINET</t>
  </si>
  <si>
    <t>Jean-Louis</t>
  </si>
  <si>
    <t>PARTOUCHE</t>
  </si>
  <si>
    <t>Robert</t>
  </si>
  <si>
    <t>PAVARD</t>
  </si>
  <si>
    <t>PEDRO</t>
  </si>
  <si>
    <t>PENALVA</t>
  </si>
  <si>
    <t>PERFETTO</t>
  </si>
  <si>
    <t>PERRUCHON</t>
  </si>
  <si>
    <t>Fabrice</t>
  </si>
  <si>
    <t>PESNOT</t>
  </si>
  <si>
    <t>PIDERIT</t>
  </si>
  <si>
    <t>POINSOT</t>
  </si>
  <si>
    <t>POISSON</t>
  </si>
  <si>
    <t>PONTALIER</t>
  </si>
  <si>
    <t>POTRIQUET</t>
  </si>
  <si>
    <t>Claudette</t>
  </si>
  <si>
    <t>POUYADOU</t>
  </si>
  <si>
    <t>Josette</t>
  </si>
  <si>
    <t>PUAULT</t>
  </si>
  <si>
    <t>QUINTIN</t>
  </si>
  <si>
    <t>RAGEUL</t>
  </si>
  <si>
    <t>Marielle</t>
  </si>
  <si>
    <t>RAMBEAUD</t>
  </si>
  <si>
    <t>RAMOND</t>
  </si>
  <si>
    <t>RAMOS</t>
  </si>
  <si>
    <t>Yvan</t>
  </si>
  <si>
    <t>REBY-FAYARD</t>
  </si>
  <si>
    <t>Luc</t>
  </si>
  <si>
    <t>REMUND</t>
  </si>
  <si>
    <t>Marie-Marthe</t>
  </si>
  <si>
    <t>RENIER</t>
  </si>
  <si>
    <t>REVERDITO</t>
  </si>
  <si>
    <t>Marie-Jeanne</t>
  </si>
  <si>
    <t>RIDEAU</t>
  </si>
  <si>
    <t>RIEGERT</t>
  </si>
  <si>
    <t>Raymonde</t>
  </si>
  <si>
    <t>RIESI</t>
  </si>
  <si>
    <t>François</t>
  </si>
  <si>
    <t>ROBERT</t>
  </si>
  <si>
    <t>Marie-Josée</t>
  </si>
  <si>
    <t>RODIER</t>
  </si>
  <si>
    <t>Régis</t>
  </si>
  <si>
    <t>ROGUET</t>
  </si>
  <si>
    <t>ROLLAIS-LARROUSSE</t>
  </si>
  <si>
    <t>Colette</t>
  </si>
  <si>
    <t>ROLLAND</t>
  </si>
  <si>
    <t>Nathalie</t>
  </si>
  <si>
    <t>ROSAR</t>
  </si>
  <si>
    <t>Georgette</t>
  </si>
  <si>
    <t>ROSSO</t>
  </si>
  <si>
    <t>ROTENBERG</t>
  </si>
  <si>
    <t>ROULET</t>
  </si>
  <si>
    <t>SAADA</t>
  </si>
  <si>
    <t>SACCHET</t>
  </si>
  <si>
    <t>SAILLANT</t>
  </si>
  <si>
    <t>SAPIENCE</t>
  </si>
  <si>
    <t>Alain</t>
  </si>
  <si>
    <t>Lille</t>
  </si>
  <si>
    <t>SARFATI</t>
  </si>
  <si>
    <t>SAYAVONG</t>
  </si>
  <si>
    <t>Henriette</t>
  </si>
  <si>
    <t>SCHUSTER</t>
  </si>
  <si>
    <t>SCOTTI</t>
  </si>
  <si>
    <t>SENG</t>
  </si>
  <si>
    <t>Cécile</t>
  </si>
  <si>
    <t>SENILLE</t>
  </si>
  <si>
    <t>Marthe</t>
  </si>
  <si>
    <t>SENTEX</t>
  </si>
  <si>
    <t>SINSEAU</t>
  </si>
  <si>
    <t>SOK</t>
  </si>
  <si>
    <t>SONG</t>
  </si>
  <si>
    <t>Aline</t>
  </si>
  <si>
    <t>STOEFFLER</t>
  </si>
  <si>
    <t>SUON</t>
  </si>
  <si>
    <t>William</t>
  </si>
  <si>
    <t>SURENA</t>
  </si>
  <si>
    <t>Adrienne</t>
  </si>
  <si>
    <t>TAIEB</t>
  </si>
  <si>
    <t>TAMBURRINI</t>
  </si>
  <si>
    <t>Marie-Claire</t>
  </si>
  <si>
    <t>TAN</t>
  </si>
  <si>
    <t>Joelle</t>
  </si>
  <si>
    <t>TANG</t>
  </si>
  <si>
    <t>TARDIF</t>
  </si>
  <si>
    <t>Marie-Paule</t>
  </si>
  <si>
    <t>THAO</t>
  </si>
  <si>
    <t>Sylvain</t>
  </si>
  <si>
    <t>THIAM</t>
  </si>
  <si>
    <t>THOQUENNE</t>
  </si>
  <si>
    <t>Lydia</t>
  </si>
  <si>
    <t>VANNAXAY</t>
  </si>
  <si>
    <t>VASSEUR</t>
  </si>
  <si>
    <t>VIAND</t>
  </si>
  <si>
    <t>VIDON</t>
  </si>
  <si>
    <t>VINET</t>
  </si>
  <si>
    <t>Marie-José</t>
  </si>
  <si>
    <t>ZANOTI</t>
  </si>
  <si>
    <t>ZAOUI</t>
  </si>
  <si>
    <t>Liliane</t>
  </si>
  <si>
    <t>ZENOU</t>
  </si>
  <si>
    <t>ZHOU</t>
  </si>
  <si>
    <t>ZIHOUNE</t>
  </si>
  <si>
    <t>ZOUC</t>
  </si>
  <si>
    <t>Fred</t>
  </si>
  <si>
    <t>TEL</t>
  </si>
  <si>
    <t>Intervention sur site</t>
  </si>
  <si>
    <t>Formation CRM</t>
  </si>
  <si>
    <t>Déploiement technique</t>
  </si>
  <si>
    <t>Conseil et architecture</t>
  </si>
  <si>
    <t>Audit sécurité</t>
  </si>
  <si>
    <t>Compétence Front</t>
  </si>
  <si>
    <t>Compétence Back</t>
  </si>
  <si>
    <t>Compétence Fullstack</t>
  </si>
  <si>
    <t>Support et TMA</t>
  </si>
  <si>
    <t>Gestion projet Agile</t>
  </si>
  <si>
    <t>PU</t>
  </si>
  <si>
    <t>DATE_COMMANDE</t>
  </si>
  <si>
    <t>FACTURATION</t>
  </si>
  <si>
    <t>PRODUIT</t>
  </si>
  <si>
    <t>QUANTITE</t>
  </si>
  <si>
    <t>REF</t>
  </si>
  <si>
    <t>PAIEMENT</t>
  </si>
  <si>
    <t>Chèque</t>
  </si>
  <si>
    <t>Virement</t>
  </si>
  <si>
    <t>Espèce</t>
  </si>
  <si>
    <t>NAISSANCE</t>
  </si>
  <si>
    <t>GENRE</t>
  </si>
  <si>
    <t>NB ENFANTS</t>
  </si>
  <si>
    <t>Département 1</t>
  </si>
  <si>
    <t>Département 2</t>
  </si>
  <si>
    <t>Département 3</t>
  </si>
  <si>
    <t>Département 4</t>
  </si>
  <si>
    <t>Département 5</t>
  </si>
  <si>
    <t>Département 6</t>
  </si>
  <si>
    <t>Age</t>
  </si>
  <si>
    <t>PRIME_VENTE</t>
  </si>
  <si>
    <t>TYPE PAIEMENT</t>
  </si>
  <si>
    <t>Colonne1</t>
  </si>
  <si>
    <t>Somme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</si>
</sst>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 mmm\ yyyy"/>
    <numFmt numFmtId="165" formatCode="#,##0.00&quot; €&quot;"/>
    <numFmt numFmtId="166" formatCode="#,##0.00&quot; €  &quot;"/>
  </numFmts>
  <fonts count="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4" fontId="0" fillId="0" borderId="0" xfId="0" applyNumberFormat="1"/>
    <xf numFmtId="1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14" fontId="1" fillId="0" borderId="0" xfId="0" applyNumberFormat="1" applyFont="1"/>
    <xf numFmtId="1" fontId="1" fillId="0" borderId="0" xfId="0" applyNumberFormat="1" applyFont="1"/>
    <xf numFmtId="1" fontId="0" fillId="0" borderId="0" xfId="1" applyNumberFormat="1" applyFont="1"/>
  </cellXfs>
  <cellStyles count="2">
    <cellStyle name="Normal" xfId="0" builtinId="0"/>
    <cellStyle name="Pourcentage" xfId="1" builtinId="5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dd/mm/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d\ mmm\ 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#,##0.00&quot; €  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#,##0.00&quot; €  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EF21C0-914C-43C4-AF51-E9C47D525420}" name="Tableau1" displayName="Tableau1" ref="K1:T318" totalsRowShown="0" headerRowDxfId="22">
  <autoFilter ref="K1:T318" xr:uid="{5FEF21C0-914C-43C4-AF51-E9C47D525420}"/>
  <tableColumns count="10">
    <tableColumn id="1" xr3:uid="{9F8D6074-4F59-4167-9E64-820643561DCF}" name="FACTURATION" dataDxfId="21">
      <calculatedColumnFormula>I2*J2</calculatedColumnFormula>
    </tableColumn>
    <tableColumn id="2" xr3:uid="{686ACA17-8BAD-44DF-AD0A-D9DBC178FCF1}" name="PAIEMENT" dataDxfId="20"/>
    <tableColumn id="3" xr3:uid="{5CA01BF3-1924-4BB0-9266-EA49BD8A8E25}" name="TYPE PAIEMENT" dataDxfId="19">
      <calculatedColumnFormula>VLOOKUP(L2,paiements,2,FALSE)</calculatedColumnFormula>
    </tableColumn>
    <tableColumn id="4" xr3:uid="{ACB70019-2D7F-42D6-932A-2509EC8645AA}" name="SALAIRE" dataDxfId="18"/>
    <tableColumn id="5" xr3:uid="{C3CD2058-51AF-4477-A95A-B6AF6E55BB7C}" name="PRIME_VENTE" dataDxfId="17">
      <calculatedColumnFormula>IF(K2&gt;=10000,0.05*K2,"rien")</calculatedColumnFormula>
    </tableColumn>
    <tableColumn id="6" xr3:uid="{744F6AE0-099F-4845-9374-548FFFCB517F}" name="GENRE" dataDxfId="16"/>
    <tableColumn id="7" xr3:uid="{DA91D497-3A11-4CC1-911D-83F73591BFEA}" name="NB ENFANTS" dataDxfId="15"/>
    <tableColumn id="8" xr3:uid="{C704EB5F-77CD-4920-A502-94D8CC5C443E}" name="NAISSANCE" dataDxfId="14"/>
    <tableColumn id="9" xr3:uid="{2E09F8AE-ADC6-41F9-B417-9892EFCBCF7B}" name="Age" dataDxfId="13">
      <calculatedColumnFormula>YEAR(TODAY()) - YEAR(R2)</calculatedColumnFormula>
    </tableColumn>
    <tableColumn id="10" xr3:uid="{2998FED3-1F23-485E-8803-F7FC2224F4E6}" name="Colonne1" dataDxfId="12" dataCellStyle="Pourcentage">
      <calculatedColumnFormula>YEARFRAC(R2,TODAY())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9E56AD-89C9-46FE-BBBF-CF9B72A396C1}" name="Tableau2" displayName="Tableau2" ref="A1:J318" totalsRowShown="0" headerRowDxfId="11" dataDxfId="10">
  <autoFilter ref="A1:J318" xr:uid="{1D9E56AD-89C9-46FE-BBBF-CF9B72A396C1}"/>
  <tableColumns count="10">
    <tableColumn id="1" xr3:uid="{0CC980EC-1952-4355-AE6D-C80FAA425986}" name="NOM" dataDxfId="9"/>
    <tableColumn id="2" xr3:uid="{3F6F78A9-7667-42E3-88D8-2830E17D269C}" name="PRENOM" dataDxfId="8"/>
    <tableColumn id="3" xr3:uid="{D9DCA39C-D381-46BC-B182-2E29C63D353B}" name="TEL" dataDxfId="7"/>
    <tableColumn id="4" xr3:uid="{746D043D-2A59-400B-A5C1-F7A4094D3737}" name="DIRECTION" dataDxfId="6"/>
    <tableColumn id="5" xr3:uid="{C6285A99-9138-4617-9938-8626FB4977E5}" name="SITE" dataDxfId="5"/>
    <tableColumn id="6" xr3:uid="{0DAB6610-AE7F-4D6F-8C7B-646615A83980}" name="DATE_COMMANDE" dataDxfId="4"/>
    <tableColumn id="7" xr3:uid="{82A68125-B61B-4D6F-9177-CAAA54EA6ED4}" name="REF" dataDxfId="3"/>
    <tableColumn id="8" xr3:uid="{F8CA3922-01CA-4D29-AB42-E8D1F93E6C09}" name="PRODUIT" dataDxfId="2"/>
    <tableColumn id="9" xr3:uid="{B69D9FC9-8345-4CE1-89AB-B3F46BC20C67}" name="QUANTITE" dataDxfId="1"/>
    <tableColumn id="10" xr3:uid="{156B8841-7645-4EDA-9AE0-D4A7D35C0689}" name="PU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318"/>
  <sheetViews>
    <sheetView tabSelected="1" zoomScale="77" zoomScaleNormal="77" zoomScaleSheetLayoutView="10" workbookViewId="0">
      <selection activeCell="A2" sqref="A2"/>
    </sheetView>
  </sheetViews>
  <sheetFormatPr baseColWidth="10" defaultColWidth="11.44140625" defaultRowHeight="13.2" x14ac:dyDescent="0.25"/>
  <cols>
    <col min="1" max="1" width="21.109375" style="1" bestFit="1" customWidth="1"/>
    <col min="2" max="2" width="13.109375" style="1" bestFit="1" customWidth="1"/>
    <col min="3" max="3" width="8.6640625" style="1" bestFit="1" customWidth="1"/>
    <col min="4" max="4" width="15.21875" style="1" bestFit="1" customWidth="1"/>
    <col min="5" max="5" width="9.88671875" style="1" bestFit="1" customWidth="1"/>
    <col min="6" max="6" width="21.88671875" style="11" bestFit="1" customWidth="1"/>
    <col min="7" max="7" width="9" style="1" bestFit="1" customWidth="1"/>
    <col min="8" max="8" width="19.5546875" style="1" bestFit="1" customWidth="1"/>
    <col min="9" max="9" width="14.21875" style="1" bestFit="1" customWidth="1"/>
    <col min="10" max="10" width="7.88671875" style="1" bestFit="1" customWidth="1"/>
    <col min="11" max="11" width="17.88671875" style="1" bestFit="1" customWidth="1"/>
    <col min="12" max="12" width="14.5546875" style="1" bestFit="1" customWidth="1"/>
    <col min="13" max="13" width="22.77734375" style="1" customWidth="1"/>
    <col min="14" max="14" width="13.109375" style="2" bestFit="1" customWidth="1"/>
    <col min="15" max="15" width="34.33203125" style="2" bestFit="1" customWidth="1"/>
    <col min="16" max="16" width="9.33203125" style="1" customWidth="1"/>
    <col min="17" max="17" width="14.44140625" style="1" customWidth="1"/>
    <col min="18" max="18" width="21.21875" style="1" bestFit="1" customWidth="1"/>
    <col min="19" max="19" width="33.6640625" customWidth="1"/>
    <col min="20" max="20" width="15.6640625" bestFit="1" customWidth="1"/>
  </cols>
  <sheetData>
    <row r="1" spans="1:20" s="3" customFormat="1" x14ac:dyDescent="0.25">
      <c r="A1" s="3" t="s">
        <v>0</v>
      </c>
      <c r="B1" s="3" t="s">
        <v>1</v>
      </c>
      <c r="C1" s="3" t="s">
        <v>440</v>
      </c>
      <c r="D1" s="3" t="s">
        <v>2</v>
      </c>
      <c r="E1" s="3" t="s">
        <v>3</v>
      </c>
      <c r="F1" s="9" t="s">
        <v>452</v>
      </c>
      <c r="G1" s="3" t="s">
        <v>456</v>
      </c>
      <c r="H1" s="3" t="s">
        <v>454</v>
      </c>
      <c r="I1" s="3" t="s">
        <v>455</v>
      </c>
      <c r="J1" s="3" t="s">
        <v>451</v>
      </c>
      <c r="K1" s="3" t="s">
        <v>453</v>
      </c>
      <c r="L1" s="3" t="s">
        <v>457</v>
      </c>
      <c r="M1" s="3" t="s">
        <v>472</v>
      </c>
      <c r="N1" s="4" t="s">
        <v>4</v>
      </c>
      <c r="O1" s="4" t="s">
        <v>471</v>
      </c>
      <c r="P1" s="3" t="s">
        <v>462</v>
      </c>
      <c r="Q1" s="3" t="s">
        <v>463</v>
      </c>
      <c r="R1" s="3" t="s">
        <v>461</v>
      </c>
      <c r="S1" s="3" t="s">
        <v>470</v>
      </c>
      <c r="T1" s="3" t="s">
        <v>473</v>
      </c>
    </row>
    <row r="2" spans="1:20" x14ac:dyDescent="0.25">
      <c r="A2" s="5" t="s">
        <v>438</v>
      </c>
      <c r="B2" s="5" t="s">
        <v>439</v>
      </c>
      <c r="C2" s="5">
        <v>3185</v>
      </c>
      <c r="D2" s="5" t="s">
        <v>464</v>
      </c>
      <c r="E2" s="5" t="s">
        <v>24</v>
      </c>
      <c r="F2" s="10">
        <v>44201</v>
      </c>
      <c r="G2" s="5">
        <v>4</v>
      </c>
      <c r="H2" s="5" t="s">
        <v>444</v>
      </c>
      <c r="I2" s="5">
        <v>8</v>
      </c>
      <c r="J2" s="5">
        <v>5000</v>
      </c>
      <c r="K2" s="5">
        <f>I2*J2</f>
        <v>40000</v>
      </c>
      <c r="L2" s="5">
        <v>2</v>
      </c>
      <c r="M2" s="5" t="str">
        <f t="shared" ref="M2:M65" si="0">VLOOKUP(L2,paiements,2,FALSE)</f>
        <v>Virement</v>
      </c>
      <c r="N2" s="6">
        <v>3552.19</v>
      </c>
      <c r="O2" s="6">
        <f>IF(K2&gt;=10000,0.05*K2,"rien")</f>
        <v>2000</v>
      </c>
      <c r="P2" s="5" t="s">
        <v>11</v>
      </c>
      <c r="Q2" s="5">
        <v>1</v>
      </c>
      <c r="R2" s="7">
        <v>21101</v>
      </c>
      <c r="S2" s="12">
        <f ca="1">YEAR(TODAY()) - YEAR(R2)</f>
        <v>66</v>
      </c>
      <c r="T2" s="13">
        <f ca="1">YEARFRAC(R2,TODAY())</f>
        <v>65.861111111111114</v>
      </c>
    </row>
    <row r="3" spans="1:20" x14ac:dyDescent="0.25">
      <c r="A3" s="5" t="s">
        <v>437</v>
      </c>
      <c r="B3" s="5" t="s">
        <v>298</v>
      </c>
      <c r="C3" s="5">
        <v>3671</v>
      </c>
      <c r="D3" s="5" t="s">
        <v>466</v>
      </c>
      <c r="E3" s="5" t="s">
        <v>24</v>
      </c>
      <c r="F3" s="10">
        <v>44165</v>
      </c>
      <c r="G3" s="5">
        <v>6</v>
      </c>
      <c r="H3" s="5" t="s">
        <v>446</v>
      </c>
      <c r="I3" s="5">
        <v>3</v>
      </c>
      <c r="J3" s="5">
        <v>500</v>
      </c>
      <c r="K3" s="5">
        <f t="shared" ref="K3:K66" si="1">I3*J3</f>
        <v>1500</v>
      </c>
      <c r="L3" s="5">
        <v>1</v>
      </c>
      <c r="M3" s="5" t="str">
        <f t="shared" si="0"/>
        <v>Chèque</v>
      </c>
      <c r="N3" s="6">
        <v>1088.18</v>
      </c>
      <c r="O3" s="6" t="str">
        <f t="shared" ref="O3:O66" si="2">IF(K3&gt;=10000,0.05*K3,"rien")</f>
        <v>rien</v>
      </c>
      <c r="P3" s="5" t="s">
        <v>8</v>
      </c>
      <c r="Q3" s="5">
        <v>4</v>
      </c>
      <c r="R3" s="7">
        <v>22068</v>
      </c>
      <c r="S3" s="12">
        <f t="shared" ref="S3:S66" ca="1" si="3">YEAR(TODAY()) - YEAR(R3)</f>
        <v>63</v>
      </c>
      <c r="T3" s="13">
        <f t="shared" ref="T3:T66" ca="1" si="4">YEARFRAC(R3,TODAY())</f>
        <v>63.213888888888889</v>
      </c>
    </row>
    <row r="4" spans="1:20" x14ac:dyDescent="0.25">
      <c r="A4" s="5" t="s">
        <v>436</v>
      </c>
      <c r="B4" s="5" t="s">
        <v>213</v>
      </c>
      <c r="C4" s="5">
        <v>3585</v>
      </c>
      <c r="D4" s="5" t="s">
        <v>468</v>
      </c>
      <c r="E4" s="5" t="s">
        <v>24</v>
      </c>
      <c r="F4" s="10">
        <v>44129</v>
      </c>
      <c r="G4" s="5">
        <v>6</v>
      </c>
      <c r="H4" s="5" t="s">
        <v>446</v>
      </c>
      <c r="I4" s="5">
        <v>3</v>
      </c>
      <c r="J4" s="5">
        <v>500</v>
      </c>
      <c r="K4" s="5">
        <f t="shared" si="1"/>
        <v>1500</v>
      </c>
      <c r="L4" s="5">
        <v>1</v>
      </c>
      <c r="M4" s="5" t="str">
        <f t="shared" si="0"/>
        <v>Chèque</v>
      </c>
      <c r="N4" s="6">
        <v>2392.36</v>
      </c>
      <c r="O4" s="6" t="str">
        <f t="shared" si="2"/>
        <v>rien</v>
      </c>
      <c r="P4" s="5" t="s">
        <v>11</v>
      </c>
      <c r="Q4" s="5">
        <v>1</v>
      </c>
      <c r="R4" s="7">
        <v>30480</v>
      </c>
      <c r="S4" s="12">
        <f t="shared" ca="1" si="3"/>
        <v>40</v>
      </c>
      <c r="T4" s="13">
        <f t="shared" ca="1" si="4"/>
        <v>40.180555555555557</v>
      </c>
    </row>
    <row r="5" spans="1:20" x14ac:dyDescent="0.25">
      <c r="A5" s="5" t="s">
        <v>435</v>
      </c>
      <c r="B5" s="5" t="s">
        <v>338</v>
      </c>
      <c r="C5" s="5">
        <v>3703</v>
      </c>
      <c r="D5" s="5" t="s">
        <v>465</v>
      </c>
      <c r="E5" s="5" t="s">
        <v>24</v>
      </c>
      <c r="F5" s="10">
        <v>44221</v>
      </c>
      <c r="G5" s="5">
        <v>4</v>
      </c>
      <c r="H5" s="5" t="s">
        <v>444</v>
      </c>
      <c r="I5" s="5">
        <v>9</v>
      </c>
      <c r="J5" s="5">
        <v>5000</v>
      </c>
      <c r="K5" s="5">
        <f t="shared" si="1"/>
        <v>45000</v>
      </c>
      <c r="L5" s="5">
        <v>1</v>
      </c>
      <c r="M5" s="5" t="str">
        <f t="shared" si="0"/>
        <v>Chèque</v>
      </c>
      <c r="N5" s="6">
        <v>2189.39</v>
      </c>
      <c r="O5" s="6">
        <f t="shared" si="2"/>
        <v>2250</v>
      </c>
      <c r="P5" s="5" t="s">
        <v>11</v>
      </c>
      <c r="Q5" s="5">
        <v>4</v>
      </c>
      <c r="R5" s="7">
        <v>20235</v>
      </c>
      <c r="S5" s="12">
        <f t="shared" ca="1" si="3"/>
        <v>68</v>
      </c>
      <c r="T5" s="13">
        <f t="shared" ca="1" si="4"/>
        <v>68.227777777777774</v>
      </c>
    </row>
    <row r="6" spans="1:20" x14ac:dyDescent="0.25">
      <c r="A6" s="5" t="s">
        <v>433</v>
      </c>
      <c r="B6" s="5" t="s">
        <v>434</v>
      </c>
      <c r="C6" s="5">
        <v>3096</v>
      </c>
      <c r="D6" s="5" t="s">
        <v>466</v>
      </c>
      <c r="E6" s="5" t="s">
        <v>24</v>
      </c>
      <c r="F6" s="10">
        <v>44222</v>
      </c>
      <c r="G6" s="5">
        <v>5</v>
      </c>
      <c r="H6" s="5" t="s">
        <v>445</v>
      </c>
      <c r="I6" s="5">
        <v>6</v>
      </c>
      <c r="J6" s="5">
        <v>2000</v>
      </c>
      <c r="K6" s="5">
        <f t="shared" si="1"/>
        <v>12000</v>
      </c>
      <c r="L6" s="5">
        <v>3</v>
      </c>
      <c r="M6" s="5" t="str">
        <f t="shared" si="0"/>
        <v>Espèce</v>
      </c>
      <c r="N6" s="6">
        <v>1602.13</v>
      </c>
      <c r="O6" s="6">
        <f t="shared" si="2"/>
        <v>600</v>
      </c>
      <c r="P6" s="5" t="s">
        <v>8</v>
      </c>
      <c r="Q6" s="5">
        <v>5</v>
      </c>
      <c r="R6" s="7">
        <v>18179</v>
      </c>
      <c r="S6" s="12">
        <f t="shared" ca="1" si="3"/>
        <v>74</v>
      </c>
      <c r="T6" s="13">
        <f t="shared" ca="1" si="4"/>
        <v>73.861111111111114</v>
      </c>
    </row>
    <row r="7" spans="1:20" x14ac:dyDescent="0.25">
      <c r="A7" s="5" t="s">
        <v>432</v>
      </c>
      <c r="B7" s="5" t="s">
        <v>39</v>
      </c>
      <c r="C7" s="5">
        <v>3161</v>
      </c>
      <c r="D7" s="5" t="s">
        <v>465</v>
      </c>
      <c r="E7" s="5" t="s">
        <v>24</v>
      </c>
      <c r="F7" s="10">
        <v>44361</v>
      </c>
      <c r="G7" s="5">
        <v>8</v>
      </c>
      <c r="H7" s="5" t="s">
        <v>448</v>
      </c>
      <c r="I7" s="5">
        <v>5</v>
      </c>
      <c r="J7" s="5">
        <v>800</v>
      </c>
      <c r="K7" s="5">
        <f t="shared" si="1"/>
        <v>4000</v>
      </c>
      <c r="L7" s="5">
        <v>1</v>
      </c>
      <c r="M7" s="5" t="str">
        <f t="shared" si="0"/>
        <v>Chèque</v>
      </c>
      <c r="N7" s="6">
        <v>2720.17</v>
      </c>
      <c r="O7" s="6" t="str">
        <f t="shared" si="2"/>
        <v>rien</v>
      </c>
      <c r="P7" s="5" t="s">
        <v>8</v>
      </c>
      <c r="Q7" s="5">
        <v>3</v>
      </c>
      <c r="R7" s="7">
        <v>17018</v>
      </c>
      <c r="S7" s="12">
        <f t="shared" ca="1" si="3"/>
        <v>77</v>
      </c>
      <c r="T7" s="13">
        <f t="shared" ca="1" si="4"/>
        <v>77.038888888888891</v>
      </c>
    </row>
    <row r="8" spans="1:20" x14ac:dyDescent="0.25">
      <c r="A8" s="5" t="s">
        <v>430</v>
      </c>
      <c r="B8" s="5" t="s">
        <v>431</v>
      </c>
      <c r="C8" s="5">
        <v>3559</v>
      </c>
      <c r="D8" s="5" t="s">
        <v>467</v>
      </c>
      <c r="E8" s="5" t="s">
        <v>24</v>
      </c>
      <c r="F8" s="10">
        <v>44085</v>
      </c>
      <c r="G8" s="5">
        <v>8</v>
      </c>
      <c r="H8" s="5" t="s">
        <v>448</v>
      </c>
      <c r="I8" s="5">
        <v>5</v>
      </c>
      <c r="J8" s="5">
        <v>800</v>
      </c>
      <c r="K8" s="5">
        <f t="shared" si="1"/>
        <v>4000</v>
      </c>
      <c r="L8" s="5">
        <v>1</v>
      </c>
      <c r="M8" s="5" t="str">
        <f t="shared" si="0"/>
        <v>Chèque</v>
      </c>
      <c r="N8" s="6">
        <v>3465.59</v>
      </c>
      <c r="O8" s="6" t="str">
        <f t="shared" si="2"/>
        <v>rien</v>
      </c>
      <c r="P8" s="5" t="s">
        <v>8</v>
      </c>
      <c r="Q8" s="5">
        <v>5</v>
      </c>
      <c r="R8" s="7">
        <v>17827</v>
      </c>
      <c r="S8" s="12">
        <f t="shared" ca="1" si="3"/>
        <v>75</v>
      </c>
      <c r="T8" s="13">
        <f t="shared" ca="1" si="4"/>
        <v>74.825000000000003</v>
      </c>
    </row>
    <row r="9" spans="1:20" x14ac:dyDescent="0.25">
      <c r="A9" s="5" t="s">
        <v>429</v>
      </c>
      <c r="B9" s="5" t="s">
        <v>132</v>
      </c>
      <c r="C9" s="5">
        <v>3018</v>
      </c>
      <c r="D9" s="5" t="s">
        <v>466</v>
      </c>
      <c r="E9" s="5" t="s">
        <v>24</v>
      </c>
      <c r="F9" s="10">
        <v>44375</v>
      </c>
      <c r="G9" s="5">
        <v>3</v>
      </c>
      <c r="H9" s="5" t="s">
        <v>443</v>
      </c>
      <c r="I9" s="5">
        <v>2</v>
      </c>
      <c r="J9" s="5">
        <v>1300</v>
      </c>
      <c r="K9" s="5">
        <f t="shared" si="1"/>
        <v>2600</v>
      </c>
      <c r="L9" s="5">
        <v>1</v>
      </c>
      <c r="M9" s="5" t="str">
        <f t="shared" si="0"/>
        <v>Chèque</v>
      </c>
      <c r="N9" s="6">
        <v>1994.49</v>
      </c>
      <c r="O9" s="6" t="str">
        <f t="shared" si="2"/>
        <v>rien</v>
      </c>
      <c r="P9" s="5" t="s">
        <v>8</v>
      </c>
      <c r="Q9" s="5">
        <v>3</v>
      </c>
      <c r="R9" s="7">
        <v>16785</v>
      </c>
      <c r="S9" s="12">
        <f t="shared" ca="1" si="3"/>
        <v>78</v>
      </c>
      <c r="T9" s="13">
        <f t="shared" ca="1" si="4"/>
        <v>77.677777777777777</v>
      </c>
    </row>
    <row r="10" spans="1:20" x14ac:dyDescent="0.25">
      <c r="A10" s="5" t="s">
        <v>428</v>
      </c>
      <c r="B10" s="5" t="s">
        <v>39</v>
      </c>
      <c r="C10" s="5">
        <v>3081</v>
      </c>
      <c r="D10" s="5" t="s">
        <v>466</v>
      </c>
      <c r="E10" s="5" t="s">
        <v>24</v>
      </c>
      <c r="F10" s="10">
        <v>44202</v>
      </c>
      <c r="G10" s="5">
        <v>2</v>
      </c>
      <c r="H10" s="5" t="s">
        <v>442</v>
      </c>
      <c r="I10" s="5">
        <v>9</v>
      </c>
      <c r="J10" s="5">
        <v>700</v>
      </c>
      <c r="K10" s="5">
        <f t="shared" si="1"/>
        <v>6300</v>
      </c>
      <c r="L10" s="5">
        <v>1</v>
      </c>
      <c r="M10" s="5" t="str">
        <f t="shared" si="0"/>
        <v>Chèque</v>
      </c>
      <c r="N10" s="6">
        <v>1891.47</v>
      </c>
      <c r="O10" s="6" t="str">
        <f t="shared" si="2"/>
        <v>rien</v>
      </c>
      <c r="P10" s="5" t="s">
        <v>8</v>
      </c>
      <c r="Q10" s="5">
        <v>5</v>
      </c>
      <c r="R10" s="7">
        <v>17213</v>
      </c>
      <c r="S10" s="12">
        <f t="shared" ca="1" si="3"/>
        <v>76</v>
      </c>
      <c r="T10" s="13">
        <f t="shared" ca="1" si="4"/>
        <v>76.50833333333334</v>
      </c>
    </row>
    <row r="11" spans="1:20" x14ac:dyDescent="0.25">
      <c r="A11" s="5" t="s">
        <v>427</v>
      </c>
      <c r="B11" s="5" t="s">
        <v>298</v>
      </c>
      <c r="C11" s="5">
        <v>3064</v>
      </c>
      <c r="D11" s="5" t="s">
        <v>466</v>
      </c>
      <c r="E11" s="5" t="s">
        <v>24</v>
      </c>
      <c r="F11" s="10">
        <v>44354</v>
      </c>
      <c r="G11" s="5">
        <v>7</v>
      </c>
      <c r="H11" s="5" t="s">
        <v>447</v>
      </c>
      <c r="I11" s="5">
        <v>6</v>
      </c>
      <c r="J11" s="5">
        <v>600</v>
      </c>
      <c r="K11" s="5">
        <f t="shared" si="1"/>
        <v>3600</v>
      </c>
      <c r="L11" s="5">
        <v>2</v>
      </c>
      <c r="M11" s="5" t="str">
        <f t="shared" si="0"/>
        <v>Virement</v>
      </c>
      <c r="N11" s="6">
        <v>2181.9</v>
      </c>
      <c r="O11" s="6" t="str">
        <f t="shared" si="2"/>
        <v>rien</v>
      </c>
      <c r="P11" s="5" t="s">
        <v>8</v>
      </c>
      <c r="Q11" s="5">
        <v>5</v>
      </c>
      <c r="R11" s="7">
        <v>22035</v>
      </c>
      <c r="S11" s="12">
        <f t="shared" ca="1" si="3"/>
        <v>63</v>
      </c>
      <c r="T11" s="13">
        <f t="shared" ca="1" si="4"/>
        <v>63.302777777777777</v>
      </c>
    </row>
    <row r="12" spans="1:20" x14ac:dyDescent="0.25">
      <c r="A12" s="5" t="s">
        <v>426</v>
      </c>
      <c r="B12" s="5" t="s">
        <v>234</v>
      </c>
      <c r="C12" s="5">
        <v>3333</v>
      </c>
      <c r="D12" s="5" t="s">
        <v>464</v>
      </c>
      <c r="E12" s="5" t="s">
        <v>24</v>
      </c>
      <c r="F12" s="10">
        <v>44240</v>
      </c>
      <c r="G12" s="5">
        <v>6</v>
      </c>
      <c r="H12" s="5" t="s">
        <v>446</v>
      </c>
      <c r="I12" s="5">
        <v>1</v>
      </c>
      <c r="J12" s="5">
        <v>500</v>
      </c>
      <c r="K12" s="5">
        <f t="shared" si="1"/>
        <v>500</v>
      </c>
      <c r="L12" s="5">
        <v>1</v>
      </c>
      <c r="M12" s="5" t="str">
        <f t="shared" si="0"/>
        <v>Chèque</v>
      </c>
      <c r="N12" s="6">
        <v>3578.47</v>
      </c>
      <c r="O12" s="6" t="str">
        <f t="shared" si="2"/>
        <v>rien</v>
      </c>
      <c r="P12" s="5" t="s">
        <v>11</v>
      </c>
      <c r="Q12" s="5">
        <v>3</v>
      </c>
      <c r="R12" s="7">
        <v>22471</v>
      </c>
      <c r="S12" s="12">
        <f t="shared" ca="1" si="3"/>
        <v>62</v>
      </c>
      <c r="T12" s="13">
        <f t="shared" ca="1" si="4"/>
        <v>62.108333333333334</v>
      </c>
    </row>
    <row r="13" spans="1:20" x14ac:dyDescent="0.25">
      <c r="A13" s="5" t="s">
        <v>424</v>
      </c>
      <c r="B13" s="5" t="s">
        <v>425</v>
      </c>
      <c r="C13" s="5">
        <v>3864</v>
      </c>
      <c r="D13" s="5" t="s">
        <v>464</v>
      </c>
      <c r="E13" s="5" t="s">
        <v>7</v>
      </c>
      <c r="F13" s="10">
        <v>44212</v>
      </c>
      <c r="G13" s="5">
        <v>8</v>
      </c>
      <c r="H13" s="5" t="s">
        <v>448</v>
      </c>
      <c r="I13" s="5">
        <v>3</v>
      </c>
      <c r="J13" s="5">
        <v>800</v>
      </c>
      <c r="K13" s="5">
        <f t="shared" si="1"/>
        <v>2400</v>
      </c>
      <c r="L13" s="5">
        <v>3</v>
      </c>
      <c r="M13" s="5" t="str">
        <f t="shared" si="0"/>
        <v>Espèce</v>
      </c>
      <c r="N13" s="6">
        <v>1307.6400000000001</v>
      </c>
      <c r="O13" s="6" t="str">
        <f t="shared" si="2"/>
        <v>rien</v>
      </c>
      <c r="P13" s="5" t="s">
        <v>8</v>
      </c>
      <c r="Q13" s="5">
        <v>5</v>
      </c>
      <c r="R13" s="7">
        <v>19212</v>
      </c>
      <c r="S13" s="12">
        <f t="shared" ca="1" si="3"/>
        <v>71</v>
      </c>
      <c r="T13" s="13">
        <f t="shared" ca="1" si="4"/>
        <v>71.033333333333331</v>
      </c>
    </row>
    <row r="14" spans="1:20" x14ac:dyDescent="0.25">
      <c r="A14" s="5" t="s">
        <v>423</v>
      </c>
      <c r="B14" s="5" t="s">
        <v>115</v>
      </c>
      <c r="C14" s="5">
        <v>3019</v>
      </c>
      <c r="D14" s="5" t="s">
        <v>466</v>
      </c>
      <c r="E14" s="5" t="s">
        <v>7</v>
      </c>
      <c r="F14" s="10">
        <v>44322</v>
      </c>
      <c r="G14" s="5">
        <v>8</v>
      </c>
      <c r="H14" s="5" t="s">
        <v>448</v>
      </c>
      <c r="I14" s="5">
        <v>6</v>
      </c>
      <c r="J14" s="5">
        <v>800</v>
      </c>
      <c r="K14" s="5">
        <f t="shared" si="1"/>
        <v>4800</v>
      </c>
      <c r="L14" s="5">
        <v>3</v>
      </c>
      <c r="M14" s="5" t="str">
        <f t="shared" si="0"/>
        <v>Espèce</v>
      </c>
      <c r="N14" s="6">
        <v>1259.02</v>
      </c>
      <c r="O14" s="6" t="str">
        <f t="shared" si="2"/>
        <v>rien</v>
      </c>
      <c r="P14" s="5" t="s">
        <v>8</v>
      </c>
      <c r="Q14" s="5">
        <v>2</v>
      </c>
      <c r="R14" s="7">
        <v>23280</v>
      </c>
      <c r="S14" s="12">
        <f t="shared" ca="1" si="3"/>
        <v>60</v>
      </c>
      <c r="T14" s="13">
        <f t="shared" ca="1" si="4"/>
        <v>59.894444444444446</v>
      </c>
    </row>
    <row r="15" spans="1:20" x14ac:dyDescent="0.25">
      <c r="A15" s="5" t="s">
        <v>421</v>
      </c>
      <c r="B15" s="5" t="s">
        <v>422</v>
      </c>
      <c r="C15" s="5">
        <v>3779</v>
      </c>
      <c r="D15" s="5" t="s">
        <v>468</v>
      </c>
      <c r="E15" s="5" t="s">
        <v>7</v>
      </c>
      <c r="F15" s="10">
        <v>44238</v>
      </c>
      <c r="G15" s="5">
        <v>10</v>
      </c>
      <c r="H15" s="5" t="s">
        <v>450</v>
      </c>
      <c r="I15" s="5">
        <v>1</v>
      </c>
      <c r="J15" s="5">
        <v>1000</v>
      </c>
      <c r="K15" s="5">
        <f t="shared" si="1"/>
        <v>1000</v>
      </c>
      <c r="L15" s="5">
        <v>3</v>
      </c>
      <c r="M15" s="5" t="str">
        <f t="shared" si="0"/>
        <v>Espèce</v>
      </c>
      <c r="N15" s="6">
        <v>4067.34</v>
      </c>
      <c r="O15" s="6" t="str">
        <f t="shared" si="2"/>
        <v>rien</v>
      </c>
      <c r="P15" s="5" t="s">
        <v>11</v>
      </c>
      <c r="Q15" s="5">
        <v>4</v>
      </c>
      <c r="R15" s="7">
        <v>20850</v>
      </c>
      <c r="S15" s="12">
        <f t="shared" ca="1" si="3"/>
        <v>66</v>
      </c>
      <c r="T15" s="13">
        <f t="shared" ca="1" si="4"/>
        <v>66.55</v>
      </c>
    </row>
    <row r="16" spans="1:20" x14ac:dyDescent="0.25">
      <c r="A16" s="5" t="s">
        <v>419</v>
      </c>
      <c r="B16" s="5" t="s">
        <v>420</v>
      </c>
      <c r="C16" s="5">
        <v>3641</v>
      </c>
      <c r="D16" s="5" t="s">
        <v>465</v>
      </c>
      <c r="E16" s="5" t="s">
        <v>7</v>
      </c>
      <c r="F16" s="10">
        <v>44140</v>
      </c>
      <c r="G16" s="5">
        <v>3</v>
      </c>
      <c r="H16" s="5" t="s">
        <v>443</v>
      </c>
      <c r="I16" s="5">
        <v>5</v>
      </c>
      <c r="J16" s="5">
        <v>1300</v>
      </c>
      <c r="K16" s="5">
        <f t="shared" si="1"/>
        <v>6500</v>
      </c>
      <c r="L16" s="5">
        <v>2</v>
      </c>
      <c r="M16" s="5" t="str">
        <f t="shared" si="0"/>
        <v>Virement</v>
      </c>
      <c r="N16" s="6">
        <v>1570.69</v>
      </c>
      <c r="O16" s="6" t="str">
        <f t="shared" si="2"/>
        <v>rien</v>
      </c>
      <c r="P16" s="5" t="s">
        <v>8</v>
      </c>
      <c r="Q16" s="5">
        <v>3</v>
      </c>
      <c r="R16" s="7">
        <v>19960</v>
      </c>
      <c r="S16" s="12">
        <f t="shared" ca="1" si="3"/>
        <v>69</v>
      </c>
      <c r="T16" s="13">
        <f t="shared" ca="1" si="4"/>
        <v>68.983333333333334</v>
      </c>
    </row>
    <row r="17" spans="1:20" x14ac:dyDescent="0.25">
      <c r="A17" s="5" t="s">
        <v>418</v>
      </c>
      <c r="B17" s="5" t="s">
        <v>241</v>
      </c>
      <c r="C17" s="5">
        <v>3733</v>
      </c>
      <c r="D17" s="5" t="s">
        <v>466</v>
      </c>
      <c r="E17" s="5" t="s">
        <v>7</v>
      </c>
      <c r="F17" s="10">
        <v>44228</v>
      </c>
      <c r="G17" s="5">
        <v>8</v>
      </c>
      <c r="H17" s="5" t="s">
        <v>448</v>
      </c>
      <c r="I17" s="5">
        <v>9</v>
      </c>
      <c r="J17" s="5">
        <v>800</v>
      </c>
      <c r="K17" s="5">
        <f t="shared" si="1"/>
        <v>7200</v>
      </c>
      <c r="L17" s="5">
        <v>1</v>
      </c>
      <c r="M17" s="5" t="str">
        <f t="shared" si="0"/>
        <v>Chèque</v>
      </c>
      <c r="N17" s="6">
        <v>1539.65</v>
      </c>
      <c r="O17" s="6" t="str">
        <f t="shared" si="2"/>
        <v>rien</v>
      </c>
      <c r="P17" s="5" t="s">
        <v>8</v>
      </c>
      <c r="Q17" s="5">
        <v>2</v>
      </c>
      <c r="R17" s="7">
        <v>20732</v>
      </c>
      <c r="S17" s="12">
        <f t="shared" ca="1" si="3"/>
        <v>67</v>
      </c>
      <c r="T17" s="13">
        <f t="shared" ca="1" si="4"/>
        <v>66.87222222222222</v>
      </c>
    </row>
    <row r="18" spans="1:20" x14ac:dyDescent="0.25">
      <c r="A18" s="5" t="s">
        <v>416</v>
      </c>
      <c r="B18" s="5" t="s">
        <v>417</v>
      </c>
      <c r="C18" s="5">
        <v>3608</v>
      </c>
      <c r="D18" s="5" t="s">
        <v>466</v>
      </c>
      <c r="E18" s="5" t="s">
        <v>7</v>
      </c>
      <c r="F18" s="10">
        <v>44364</v>
      </c>
      <c r="G18" s="5">
        <v>7</v>
      </c>
      <c r="H18" s="5" t="s">
        <v>447</v>
      </c>
      <c r="I18" s="5">
        <v>3</v>
      </c>
      <c r="J18" s="5">
        <v>600</v>
      </c>
      <c r="K18" s="5">
        <f t="shared" si="1"/>
        <v>1800</v>
      </c>
      <c r="L18" s="5">
        <v>2</v>
      </c>
      <c r="M18" s="5" t="str">
        <f t="shared" si="0"/>
        <v>Virement</v>
      </c>
      <c r="N18" s="6">
        <v>1379.12</v>
      </c>
      <c r="O18" s="6" t="str">
        <f t="shared" si="2"/>
        <v>rien</v>
      </c>
      <c r="P18" s="5" t="s">
        <v>8</v>
      </c>
      <c r="Q18" s="5">
        <v>1</v>
      </c>
      <c r="R18" s="7">
        <v>29764</v>
      </c>
      <c r="S18" s="12">
        <f t="shared" ca="1" si="3"/>
        <v>42</v>
      </c>
      <c r="T18" s="13">
        <f t="shared" ca="1" si="4"/>
        <v>42.141666666666666</v>
      </c>
    </row>
    <row r="19" spans="1:20" x14ac:dyDescent="0.25">
      <c r="A19" s="5" t="s">
        <v>416</v>
      </c>
      <c r="B19" s="5" t="s">
        <v>382</v>
      </c>
      <c r="C19" s="5">
        <v>3733</v>
      </c>
      <c r="D19" s="5" t="s">
        <v>468</v>
      </c>
      <c r="E19" s="5" t="s">
        <v>7</v>
      </c>
      <c r="F19" s="10">
        <v>44157</v>
      </c>
      <c r="G19" s="5">
        <v>5</v>
      </c>
      <c r="H19" s="5" t="s">
        <v>445</v>
      </c>
      <c r="I19" s="5">
        <v>10</v>
      </c>
      <c r="J19" s="5">
        <v>2000</v>
      </c>
      <c r="K19" s="5">
        <f t="shared" si="1"/>
        <v>20000</v>
      </c>
      <c r="L19" s="5">
        <v>2</v>
      </c>
      <c r="M19" s="5" t="str">
        <f t="shared" si="0"/>
        <v>Virement</v>
      </c>
      <c r="N19" s="6">
        <v>1786.79</v>
      </c>
      <c r="O19" s="6">
        <f t="shared" si="2"/>
        <v>1000</v>
      </c>
      <c r="P19" s="5" t="s">
        <v>8</v>
      </c>
      <c r="Q19" s="5">
        <v>5</v>
      </c>
      <c r="R19" s="7">
        <v>27343</v>
      </c>
      <c r="S19" s="12">
        <f t="shared" ca="1" si="3"/>
        <v>49</v>
      </c>
      <c r="T19" s="13">
        <f t="shared" ca="1" si="4"/>
        <v>48.772222222222226</v>
      </c>
    </row>
    <row r="20" spans="1:20" x14ac:dyDescent="0.25">
      <c r="A20" s="5" t="s">
        <v>414</v>
      </c>
      <c r="B20" s="5" t="s">
        <v>415</v>
      </c>
      <c r="C20" s="5">
        <v>3102</v>
      </c>
      <c r="D20" s="5" t="s">
        <v>466</v>
      </c>
      <c r="E20" s="5" t="s">
        <v>7</v>
      </c>
      <c r="F20" s="10">
        <v>44236</v>
      </c>
      <c r="G20" s="5">
        <v>2</v>
      </c>
      <c r="H20" s="5" t="s">
        <v>442</v>
      </c>
      <c r="I20" s="5">
        <v>6</v>
      </c>
      <c r="J20" s="5">
        <v>700</v>
      </c>
      <c r="K20" s="5">
        <f t="shared" si="1"/>
        <v>4200</v>
      </c>
      <c r="L20" s="5">
        <v>2</v>
      </c>
      <c r="M20" s="5" t="str">
        <f t="shared" si="0"/>
        <v>Virement</v>
      </c>
      <c r="N20" s="6">
        <v>1588.48</v>
      </c>
      <c r="O20" s="6" t="str">
        <f t="shared" si="2"/>
        <v>rien</v>
      </c>
      <c r="P20" s="5" t="s">
        <v>8</v>
      </c>
      <c r="Q20" s="5">
        <v>0</v>
      </c>
      <c r="R20" s="7">
        <v>27353</v>
      </c>
      <c r="S20" s="12">
        <f t="shared" ca="1" si="3"/>
        <v>49</v>
      </c>
      <c r="T20" s="13">
        <f t="shared" ca="1" si="4"/>
        <v>48.744444444444447</v>
      </c>
    </row>
    <row r="21" spans="1:20" x14ac:dyDescent="0.25">
      <c r="A21" s="5" t="s">
        <v>413</v>
      </c>
      <c r="B21" s="5" t="s">
        <v>136</v>
      </c>
      <c r="C21" s="5">
        <v>3185</v>
      </c>
      <c r="D21" s="5" t="s">
        <v>467</v>
      </c>
      <c r="E21" s="5" t="s">
        <v>7</v>
      </c>
      <c r="F21" s="10">
        <v>44089</v>
      </c>
      <c r="G21" s="5">
        <v>4</v>
      </c>
      <c r="H21" s="5" t="s">
        <v>444</v>
      </c>
      <c r="I21" s="5">
        <v>7</v>
      </c>
      <c r="J21" s="5">
        <v>5000</v>
      </c>
      <c r="K21" s="5">
        <f t="shared" si="1"/>
        <v>35000</v>
      </c>
      <c r="L21" s="5">
        <v>3</v>
      </c>
      <c r="M21" s="5" t="str">
        <f t="shared" si="0"/>
        <v>Espèce</v>
      </c>
      <c r="N21" s="6">
        <v>3076.88</v>
      </c>
      <c r="O21" s="6">
        <f t="shared" si="2"/>
        <v>1750</v>
      </c>
      <c r="P21" s="5" t="s">
        <v>11</v>
      </c>
      <c r="Q21" s="5">
        <v>0</v>
      </c>
      <c r="R21" s="7">
        <v>18530</v>
      </c>
      <c r="S21" s="12">
        <f t="shared" ca="1" si="3"/>
        <v>73</v>
      </c>
      <c r="T21" s="13">
        <f t="shared" ca="1" si="4"/>
        <v>72.900000000000006</v>
      </c>
    </row>
    <row r="22" spans="1:20" x14ac:dyDescent="0.25">
      <c r="A22" s="5" t="s">
        <v>411</v>
      </c>
      <c r="B22" s="5" t="s">
        <v>412</v>
      </c>
      <c r="C22" s="5">
        <v>3569</v>
      </c>
      <c r="D22" s="5" t="s">
        <v>468</v>
      </c>
      <c r="E22" s="5" t="s">
        <v>7</v>
      </c>
      <c r="F22" s="10">
        <v>44142</v>
      </c>
      <c r="G22" s="5">
        <v>1</v>
      </c>
      <c r="H22" s="5" t="s">
        <v>441</v>
      </c>
      <c r="I22" s="5">
        <v>7</v>
      </c>
      <c r="J22" s="5">
        <v>1200</v>
      </c>
      <c r="K22" s="5">
        <f t="shared" si="1"/>
        <v>8400</v>
      </c>
      <c r="L22" s="5">
        <v>1</v>
      </c>
      <c r="M22" s="5" t="str">
        <f t="shared" si="0"/>
        <v>Chèque</v>
      </c>
      <c r="N22" s="6">
        <v>2919.15</v>
      </c>
      <c r="O22" s="6" t="str">
        <f t="shared" si="2"/>
        <v>rien</v>
      </c>
      <c r="P22" s="5" t="s">
        <v>8</v>
      </c>
      <c r="Q22" s="5">
        <v>4</v>
      </c>
      <c r="R22" s="7">
        <v>18215</v>
      </c>
      <c r="S22" s="12">
        <f t="shared" ca="1" si="3"/>
        <v>74</v>
      </c>
      <c r="T22" s="13">
        <f t="shared" ca="1" si="4"/>
        <v>73.763888888888886</v>
      </c>
    </row>
    <row r="23" spans="1:20" x14ac:dyDescent="0.25">
      <c r="A23" s="5" t="s">
        <v>409</v>
      </c>
      <c r="B23" s="5" t="s">
        <v>410</v>
      </c>
      <c r="C23" s="5">
        <v>3133</v>
      </c>
      <c r="D23" s="5" t="s">
        <v>467</v>
      </c>
      <c r="E23" s="5" t="s">
        <v>7</v>
      </c>
      <c r="F23" s="10">
        <v>44361</v>
      </c>
      <c r="G23" s="5">
        <v>10</v>
      </c>
      <c r="H23" s="5" t="s">
        <v>450</v>
      </c>
      <c r="I23" s="5">
        <v>5</v>
      </c>
      <c r="J23" s="5">
        <v>1000</v>
      </c>
      <c r="K23" s="5">
        <f t="shared" si="1"/>
        <v>5000</v>
      </c>
      <c r="L23" s="5">
        <v>3</v>
      </c>
      <c r="M23" s="5" t="str">
        <f t="shared" si="0"/>
        <v>Espèce</v>
      </c>
      <c r="N23" s="6">
        <v>3562.89</v>
      </c>
      <c r="O23" s="6" t="str">
        <f t="shared" si="2"/>
        <v>rien</v>
      </c>
      <c r="P23" s="5" t="s">
        <v>11</v>
      </c>
      <c r="Q23" s="5">
        <v>0</v>
      </c>
      <c r="R23" s="7">
        <v>26274</v>
      </c>
      <c r="S23" s="12">
        <f t="shared" ca="1" si="3"/>
        <v>52</v>
      </c>
      <c r="T23" s="13">
        <f t="shared" ca="1" si="4"/>
        <v>51.697222222222223</v>
      </c>
    </row>
    <row r="24" spans="1:20" x14ac:dyDescent="0.25">
      <c r="A24" s="5" t="s">
        <v>408</v>
      </c>
      <c r="B24" s="5" t="s">
        <v>22</v>
      </c>
      <c r="C24" s="5">
        <v>3181</v>
      </c>
      <c r="D24" s="5" t="s">
        <v>468</v>
      </c>
      <c r="E24" s="5" t="s">
        <v>7</v>
      </c>
      <c r="F24" s="10">
        <v>44053</v>
      </c>
      <c r="G24" s="5">
        <v>8</v>
      </c>
      <c r="H24" s="5" t="s">
        <v>448</v>
      </c>
      <c r="I24" s="5">
        <v>1</v>
      </c>
      <c r="J24" s="5">
        <v>800</v>
      </c>
      <c r="K24" s="5">
        <f t="shared" si="1"/>
        <v>800</v>
      </c>
      <c r="L24" s="5">
        <v>3</v>
      </c>
      <c r="M24" s="5" t="str">
        <f t="shared" si="0"/>
        <v>Espèce</v>
      </c>
      <c r="N24" s="6">
        <v>3257.48</v>
      </c>
      <c r="O24" s="6" t="str">
        <f t="shared" si="2"/>
        <v>rien</v>
      </c>
      <c r="P24" s="5" t="s">
        <v>11</v>
      </c>
      <c r="Q24" s="5">
        <v>0</v>
      </c>
      <c r="R24" s="7">
        <v>19378</v>
      </c>
      <c r="S24" s="12">
        <f t="shared" ca="1" si="3"/>
        <v>70</v>
      </c>
      <c r="T24" s="13">
        <f t="shared" ca="1" si="4"/>
        <v>70.580555555555549</v>
      </c>
    </row>
    <row r="25" spans="1:20" x14ac:dyDescent="0.25">
      <c r="A25" s="5" t="s">
        <v>406</v>
      </c>
      <c r="B25" s="5" t="s">
        <v>407</v>
      </c>
      <c r="C25" s="5">
        <v>3980</v>
      </c>
      <c r="D25" s="5" t="s">
        <v>468</v>
      </c>
      <c r="E25" s="5" t="s">
        <v>7</v>
      </c>
      <c r="F25" s="10">
        <v>44121</v>
      </c>
      <c r="G25" s="5">
        <v>8</v>
      </c>
      <c r="H25" s="5" t="s">
        <v>448</v>
      </c>
      <c r="I25" s="5">
        <v>2</v>
      </c>
      <c r="J25" s="5">
        <v>800</v>
      </c>
      <c r="K25" s="5">
        <f t="shared" si="1"/>
        <v>1600</v>
      </c>
      <c r="L25" s="5">
        <v>2</v>
      </c>
      <c r="M25" s="5" t="str">
        <f t="shared" si="0"/>
        <v>Virement</v>
      </c>
      <c r="N25" s="6">
        <v>2058.9699999999998</v>
      </c>
      <c r="O25" s="6" t="str">
        <f t="shared" si="2"/>
        <v>rien</v>
      </c>
      <c r="P25" s="5" t="s">
        <v>8</v>
      </c>
      <c r="Q25" s="5">
        <v>4</v>
      </c>
      <c r="R25" s="7">
        <v>21991</v>
      </c>
      <c r="S25" s="12">
        <f t="shared" ca="1" si="3"/>
        <v>63</v>
      </c>
      <c r="T25" s="13">
        <f t="shared" ca="1" si="4"/>
        <v>63.422222222222224</v>
      </c>
    </row>
    <row r="26" spans="1:20" x14ac:dyDescent="0.25">
      <c r="A26" s="5" t="s">
        <v>405</v>
      </c>
      <c r="B26" s="5" t="s">
        <v>6</v>
      </c>
      <c r="C26" s="5">
        <v>3155</v>
      </c>
      <c r="D26" s="5" t="s">
        <v>465</v>
      </c>
      <c r="E26" s="5" t="s">
        <v>7</v>
      </c>
      <c r="F26" s="10">
        <v>44042</v>
      </c>
      <c r="G26" s="5">
        <v>4</v>
      </c>
      <c r="H26" s="5" t="s">
        <v>444</v>
      </c>
      <c r="I26" s="5">
        <v>3</v>
      </c>
      <c r="J26" s="5">
        <v>5000</v>
      </c>
      <c r="K26" s="5">
        <f t="shared" si="1"/>
        <v>15000</v>
      </c>
      <c r="L26" s="5">
        <v>3</v>
      </c>
      <c r="M26" s="5" t="str">
        <f t="shared" si="0"/>
        <v>Espèce</v>
      </c>
      <c r="N26" s="6">
        <v>2967.88</v>
      </c>
      <c r="O26" s="6">
        <f t="shared" si="2"/>
        <v>750</v>
      </c>
      <c r="P26" s="5" t="s">
        <v>8</v>
      </c>
      <c r="Q26" s="5">
        <v>2</v>
      </c>
      <c r="R26" s="7">
        <v>27844</v>
      </c>
      <c r="S26" s="12">
        <f t="shared" ca="1" si="3"/>
        <v>47</v>
      </c>
      <c r="T26" s="13">
        <f t="shared" ca="1" si="4"/>
        <v>47.397222222222226</v>
      </c>
    </row>
    <row r="27" spans="1:20" x14ac:dyDescent="0.25">
      <c r="A27" s="5" t="s">
        <v>404</v>
      </c>
      <c r="B27" s="5" t="s">
        <v>175</v>
      </c>
      <c r="C27" s="5">
        <v>3051</v>
      </c>
      <c r="D27" s="5" t="s">
        <v>469</v>
      </c>
      <c r="E27" s="5" t="s">
        <v>7</v>
      </c>
      <c r="F27" s="10">
        <v>44127</v>
      </c>
      <c r="G27" s="5">
        <v>9</v>
      </c>
      <c r="H27" s="5" t="s">
        <v>449</v>
      </c>
      <c r="I27" s="5">
        <v>10</v>
      </c>
      <c r="J27" s="5">
        <v>500</v>
      </c>
      <c r="K27" s="5">
        <f t="shared" si="1"/>
        <v>5000</v>
      </c>
      <c r="L27" s="5">
        <v>1</v>
      </c>
      <c r="M27" s="5" t="str">
        <f t="shared" si="0"/>
        <v>Chèque</v>
      </c>
      <c r="N27" s="6">
        <v>2428.34</v>
      </c>
      <c r="O27" s="6" t="str">
        <f t="shared" si="2"/>
        <v>rien</v>
      </c>
      <c r="P27" s="5" t="s">
        <v>8</v>
      </c>
      <c r="Q27" s="5">
        <v>0</v>
      </c>
      <c r="R27" s="7">
        <v>20520</v>
      </c>
      <c r="S27" s="12">
        <f t="shared" ca="1" si="3"/>
        <v>67</v>
      </c>
      <c r="T27" s="13">
        <f t="shared" ca="1" si="4"/>
        <v>67.45</v>
      </c>
    </row>
    <row r="28" spans="1:20" x14ac:dyDescent="0.25">
      <c r="A28" s="5" t="s">
        <v>403</v>
      </c>
      <c r="B28" s="5" t="s">
        <v>13</v>
      </c>
      <c r="C28" s="5">
        <v>3066</v>
      </c>
      <c r="D28" s="5" t="s">
        <v>465</v>
      </c>
      <c r="E28" s="5" t="s">
        <v>7</v>
      </c>
      <c r="F28" s="10">
        <v>44125</v>
      </c>
      <c r="G28" s="5">
        <v>2</v>
      </c>
      <c r="H28" s="5" t="s">
        <v>442</v>
      </c>
      <c r="I28" s="5">
        <v>10</v>
      </c>
      <c r="J28" s="5">
        <v>700</v>
      </c>
      <c r="K28" s="5">
        <f t="shared" si="1"/>
        <v>7000</v>
      </c>
      <c r="L28" s="5">
        <v>1</v>
      </c>
      <c r="M28" s="5" t="str">
        <f t="shared" si="0"/>
        <v>Chèque</v>
      </c>
      <c r="N28" s="6">
        <v>2449.4699999999998</v>
      </c>
      <c r="O28" s="6" t="str">
        <f t="shared" si="2"/>
        <v>rien</v>
      </c>
      <c r="P28" s="5" t="s">
        <v>11</v>
      </c>
      <c r="Q28" s="5">
        <v>1</v>
      </c>
      <c r="R28" s="7">
        <v>27084</v>
      </c>
      <c r="S28" s="12">
        <f t="shared" ca="1" si="3"/>
        <v>49</v>
      </c>
      <c r="T28" s="13">
        <f t="shared" ca="1" si="4"/>
        <v>49.483333333333334</v>
      </c>
    </row>
    <row r="29" spans="1:20" x14ac:dyDescent="0.25">
      <c r="A29" s="5" t="s">
        <v>401</v>
      </c>
      <c r="B29" s="5" t="s">
        <v>402</v>
      </c>
      <c r="C29" s="5">
        <v>3160</v>
      </c>
      <c r="D29" s="5" t="s">
        <v>467</v>
      </c>
      <c r="E29" s="5" t="s">
        <v>7</v>
      </c>
      <c r="F29" s="10">
        <v>44198</v>
      </c>
      <c r="G29" s="5">
        <v>3</v>
      </c>
      <c r="H29" s="5" t="s">
        <v>443</v>
      </c>
      <c r="I29" s="5">
        <v>7</v>
      </c>
      <c r="J29" s="5">
        <v>1300</v>
      </c>
      <c r="K29" s="5">
        <f t="shared" si="1"/>
        <v>9100</v>
      </c>
      <c r="L29" s="5">
        <v>3</v>
      </c>
      <c r="M29" s="5" t="str">
        <f t="shared" si="0"/>
        <v>Espèce</v>
      </c>
      <c r="N29" s="6">
        <v>2466.73</v>
      </c>
      <c r="O29" s="6" t="str">
        <f t="shared" si="2"/>
        <v>rien</v>
      </c>
      <c r="P29" s="5" t="s">
        <v>8</v>
      </c>
      <c r="Q29" s="5">
        <v>4</v>
      </c>
      <c r="R29" s="7">
        <v>22454</v>
      </c>
      <c r="S29" s="12">
        <f t="shared" ca="1" si="3"/>
        <v>62</v>
      </c>
      <c r="T29" s="13">
        <f t="shared" ca="1" si="4"/>
        <v>62.155555555555559</v>
      </c>
    </row>
    <row r="30" spans="1:20" x14ac:dyDescent="0.25">
      <c r="A30" s="5" t="s">
        <v>399</v>
      </c>
      <c r="B30" s="5" t="s">
        <v>400</v>
      </c>
      <c r="C30" s="5">
        <v>3045</v>
      </c>
      <c r="D30" s="5" t="s">
        <v>467</v>
      </c>
      <c r="E30" s="5" t="s">
        <v>7</v>
      </c>
      <c r="F30" s="10">
        <v>44085</v>
      </c>
      <c r="G30" s="5">
        <v>9</v>
      </c>
      <c r="H30" s="5" t="s">
        <v>449</v>
      </c>
      <c r="I30" s="5">
        <v>3</v>
      </c>
      <c r="J30" s="5">
        <v>500</v>
      </c>
      <c r="K30" s="5">
        <f t="shared" si="1"/>
        <v>1500</v>
      </c>
      <c r="L30" s="5">
        <v>2</v>
      </c>
      <c r="M30" s="5" t="str">
        <f t="shared" si="0"/>
        <v>Virement</v>
      </c>
      <c r="N30" s="6">
        <v>1399.35</v>
      </c>
      <c r="O30" s="6" t="str">
        <f t="shared" si="2"/>
        <v>rien</v>
      </c>
      <c r="P30" s="5" t="s">
        <v>8</v>
      </c>
      <c r="Q30" s="5">
        <v>4</v>
      </c>
      <c r="R30" s="7">
        <v>20422</v>
      </c>
      <c r="S30" s="12">
        <f t="shared" ca="1" si="3"/>
        <v>68</v>
      </c>
      <c r="T30" s="13">
        <f t="shared" ca="1" si="4"/>
        <v>67.719444444444449</v>
      </c>
    </row>
    <row r="31" spans="1:20" x14ac:dyDescent="0.25">
      <c r="A31" s="5" t="s">
        <v>398</v>
      </c>
      <c r="B31" s="5" t="s">
        <v>384</v>
      </c>
      <c r="C31" s="5">
        <v>3502</v>
      </c>
      <c r="D31" s="5" t="s">
        <v>464</v>
      </c>
      <c r="E31" s="5" t="s">
        <v>7</v>
      </c>
      <c r="F31" s="10">
        <v>44252</v>
      </c>
      <c r="G31" s="5">
        <v>5</v>
      </c>
      <c r="H31" s="5" t="s">
        <v>445</v>
      </c>
      <c r="I31" s="5">
        <v>10</v>
      </c>
      <c r="J31" s="5">
        <v>2000</v>
      </c>
      <c r="K31" s="5">
        <f t="shared" si="1"/>
        <v>20000</v>
      </c>
      <c r="L31" s="5">
        <v>3</v>
      </c>
      <c r="M31" s="5" t="str">
        <f t="shared" si="0"/>
        <v>Espèce</v>
      </c>
      <c r="N31" s="6">
        <v>2035.99</v>
      </c>
      <c r="O31" s="6">
        <f t="shared" si="2"/>
        <v>1000</v>
      </c>
      <c r="P31" s="5" t="s">
        <v>8</v>
      </c>
      <c r="Q31" s="5">
        <v>3</v>
      </c>
      <c r="R31" s="7">
        <v>27350</v>
      </c>
      <c r="S31" s="12">
        <f t="shared" ca="1" si="3"/>
        <v>49</v>
      </c>
      <c r="T31" s="13">
        <f t="shared" ca="1" si="4"/>
        <v>48.75277777777778</v>
      </c>
    </row>
    <row r="32" spans="1:20" x14ac:dyDescent="0.25">
      <c r="A32" s="5" t="s">
        <v>397</v>
      </c>
      <c r="B32" s="5" t="s">
        <v>62</v>
      </c>
      <c r="C32" s="5">
        <v>3031</v>
      </c>
      <c r="D32" s="5" t="s">
        <v>466</v>
      </c>
      <c r="E32" s="5" t="s">
        <v>7</v>
      </c>
      <c r="F32" s="10">
        <v>44212</v>
      </c>
      <c r="G32" s="5">
        <v>6</v>
      </c>
      <c r="H32" s="5" t="s">
        <v>446</v>
      </c>
      <c r="I32" s="5">
        <v>4</v>
      </c>
      <c r="J32" s="5">
        <v>500</v>
      </c>
      <c r="K32" s="5">
        <f t="shared" si="1"/>
        <v>2000</v>
      </c>
      <c r="L32" s="5">
        <v>1</v>
      </c>
      <c r="M32" s="5" t="str">
        <f t="shared" si="0"/>
        <v>Chèque</v>
      </c>
      <c r="N32" s="6">
        <v>2684.74</v>
      </c>
      <c r="O32" s="6" t="str">
        <f t="shared" si="2"/>
        <v>rien</v>
      </c>
      <c r="P32" s="5" t="s">
        <v>8</v>
      </c>
      <c r="Q32" s="5">
        <v>3</v>
      </c>
      <c r="R32" s="7">
        <v>19445</v>
      </c>
      <c r="S32" s="12">
        <f t="shared" ca="1" si="3"/>
        <v>70</v>
      </c>
      <c r="T32" s="13">
        <f t="shared" ca="1" si="4"/>
        <v>70.391666666666666</v>
      </c>
    </row>
    <row r="33" spans="1:20" x14ac:dyDescent="0.25">
      <c r="A33" s="5" t="s">
        <v>395</v>
      </c>
      <c r="B33" s="5" t="s">
        <v>396</v>
      </c>
      <c r="C33" s="5">
        <v>3628</v>
      </c>
      <c r="D33" s="5" t="s">
        <v>466</v>
      </c>
      <c r="E33" s="5" t="s">
        <v>7</v>
      </c>
      <c r="F33" s="10">
        <v>44219</v>
      </c>
      <c r="G33" s="5">
        <v>6</v>
      </c>
      <c r="H33" s="5" t="s">
        <v>446</v>
      </c>
      <c r="I33" s="5">
        <v>1</v>
      </c>
      <c r="J33" s="5">
        <v>500</v>
      </c>
      <c r="K33" s="5">
        <f t="shared" si="1"/>
        <v>500</v>
      </c>
      <c r="L33" s="5">
        <v>1</v>
      </c>
      <c r="M33" s="5" t="str">
        <f t="shared" si="0"/>
        <v>Chèque</v>
      </c>
      <c r="N33" s="6">
        <v>2506.4499999999998</v>
      </c>
      <c r="O33" s="6" t="str">
        <f t="shared" si="2"/>
        <v>rien</v>
      </c>
      <c r="P33" s="5" t="s">
        <v>8</v>
      </c>
      <c r="Q33" s="5">
        <v>4</v>
      </c>
      <c r="R33" s="7">
        <v>16338</v>
      </c>
      <c r="S33" s="12">
        <f t="shared" ca="1" si="3"/>
        <v>79</v>
      </c>
      <c r="T33" s="13">
        <f t="shared" ca="1" si="4"/>
        <v>78.902777777777771</v>
      </c>
    </row>
    <row r="34" spans="1:20" x14ac:dyDescent="0.25">
      <c r="A34" s="5" t="s">
        <v>394</v>
      </c>
      <c r="B34" s="5" t="s">
        <v>56</v>
      </c>
      <c r="C34" s="5">
        <v>3963</v>
      </c>
      <c r="D34" s="5" t="s">
        <v>465</v>
      </c>
      <c r="E34" s="5" t="s">
        <v>7</v>
      </c>
      <c r="F34" s="10">
        <v>44034</v>
      </c>
      <c r="G34" s="5">
        <v>1</v>
      </c>
      <c r="H34" s="5" t="s">
        <v>441</v>
      </c>
      <c r="I34" s="5">
        <v>7</v>
      </c>
      <c r="J34" s="5">
        <v>1200</v>
      </c>
      <c r="K34" s="5">
        <f t="shared" si="1"/>
        <v>8400</v>
      </c>
      <c r="L34" s="5">
        <v>2</v>
      </c>
      <c r="M34" s="5" t="str">
        <f t="shared" si="0"/>
        <v>Virement</v>
      </c>
      <c r="N34" s="6">
        <v>1459.03</v>
      </c>
      <c r="O34" s="6" t="str">
        <f t="shared" si="2"/>
        <v>rien</v>
      </c>
      <c r="P34" s="5" t="s">
        <v>11</v>
      </c>
      <c r="Q34" s="5">
        <v>1</v>
      </c>
      <c r="R34" s="7">
        <v>17468</v>
      </c>
      <c r="S34" s="12">
        <f t="shared" ca="1" si="3"/>
        <v>76</v>
      </c>
      <c r="T34" s="13">
        <f t="shared" ca="1" si="4"/>
        <v>75.805555555555557</v>
      </c>
    </row>
    <row r="35" spans="1:20" x14ac:dyDescent="0.25">
      <c r="A35" s="5" t="s">
        <v>391</v>
      </c>
      <c r="B35" s="5" t="s">
        <v>392</v>
      </c>
      <c r="C35" s="5">
        <v>3035</v>
      </c>
      <c r="D35" s="5" t="s">
        <v>468</v>
      </c>
      <c r="E35" s="5" t="s">
        <v>7</v>
      </c>
      <c r="F35" s="10">
        <v>44165</v>
      </c>
      <c r="G35" s="5">
        <v>6</v>
      </c>
      <c r="H35" s="5" t="s">
        <v>446</v>
      </c>
      <c r="I35" s="5">
        <v>6</v>
      </c>
      <c r="J35" s="5">
        <v>500</v>
      </c>
      <c r="K35" s="5">
        <f t="shared" si="1"/>
        <v>3000</v>
      </c>
      <c r="L35" s="5">
        <v>1</v>
      </c>
      <c r="M35" s="5" t="str">
        <f t="shared" si="0"/>
        <v>Chèque</v>
      </c>
      <c r="N35" s="6">
        <v>2832.72</v>
      </c>
      <c r="O35" s="6" t="str">
        <f t="shared" si="2"/>
        <v>rien</v>
      </c>
      <c r="P35" s="5" t="s">
        <v>11</v>
      </c>
      <c r="Q35" s="5">
        <v>2</v>
      </c>
      <c r="R35" s="7">
        <v>24175</v>
      </c>
      <c r="S35" s="12">
        <f t="shared" ca="1" si="3"/>
        <v>57</v>
      </c>
      <c r="T35" s="13">
        <f t="shared" ca="1" si="4"/>
        <v>57.44166666666667</v>
      </c>
    </row>
    <row r="36" spans="1:20" x14ac:dyDescent="0.25">
      <c r="A36" s="5" t="s">
        <v>390</v>
      </c>
      <c r="B36" s="5" t="s">
        <v>190</v>
      </c>
      <c r="C36" s="5">
        <v>3890</v>
      </c>
      <c r="D36" s="5" t="s">
        <v>465</v>
      </c>
      <c r="E36" s="5" t="s">
        <v>7</v>
      </c>
      <c r="F36" s="10">
        <v>44129</v>
      </c>
      <c r="G36" s="5">
        <v>7</v>
      </c>
      <c r="H36" s="5" t="s">
        <v>447</v>
      </c>
      <c r="I36" s="5">
        <v>5</v>
      </c>
      <c r="J36" s="5">
        <v>600</v>
      </c>
      <c r="K36" s="5">
        <f t="shared" si="1"/>
        <v>3000</v>
      </c>
      <c r="L36" s="5">
        <v>3</v>
      </c>
      <c r="M36" s="5" t="str">
        <f t="shared" si="0"/>
        <v>Espèce</v>
      </c>
      <c r="N36" s="6">
        <v>1776.89</v>
      </c>
      <c r="O36" s="6" t="str">
        <f t="shared" si="2"/>
        <v>rien</v>
      </c>
      <c r="P36" s="5" t="s">
        <v>8</v>
      </c>
      <c r="Q36" s="5">
        <v>3</v>
      </c>
      <c r="R36" s="7">
        <v>28184</v>
      </c>
      <c r="S36" s="12">
        <f t="shared" ca="1" si="3"/>
        <v>46</v>
      </c>
      <c r="T36" s="13">
        <f t="shared" ca="1" si="4"/>
        <v>46.466666666666669</v>
      </c>
    </row>
    <row r="37" spans="1:20" x14ac:dyDescent="0.25">
      <c r="A37" s="5" t="s">
        <v>389</v>
      </c>
      <c r="B37" s="5" t="s">
        <v>130</v>
      </c>
      <c r="C37" s="5">
        <v>3025</v>
      </c>
      <c r="D37" s="5" t="s">
        <v>468</v>
      </c>
      <c r="E37" s="5" t="s">
        <v>7</v>
      </c>
      <c r="F37" s="10">
        <v>44039</v>
      </c>
      <c r="G37" s="5">
        <v>9</v>
      </c>
      <c r="H37" s="5" t="s">
        <v>449</v>
      </c>
      <c r="I37" s="5">
        <v>2</v>
      </c>
      <c r="J37" s="5">
        <v>500</v>
      </c>
      <c r="K37" s="5">
        <f t="shared" si="1"/>
        <v>1000</v>
      </c>
      <c r="L37" s="5">
        <v>3</v>
      </c>
      <c r="M37" s="5" t="str">
        <f t="shared" si="0"/>
        <v>Espèce</v>
      </c>
      <c r="N37" s="6">
        <v>2058.7600000000002</v>
      </c>
      <c r="O37" s="6" t="str">
        <f t="shared" si="2"/>
        <v>rien</v>
      </c>
      <c r="P37" s="5" t="s">
        <v>8</v>
      </c>
      <c r="Q37" s="5">
        <v>2</v>
      </c>
      <c r="R37" s="7">
        <v>17610</v>
      </c>
      <c r="S37" s="12">
        <f t="shared" ca="1" si="3"/>
        <v>75</v>
      </c>
      <c r="T37" s="13">
        <f t="shared" ca="1" si="4"/>
        <v>75.416666666666671</v>
      </c>
    </row>
    <row r="38" spans="1:20" x14ac:dyDescent="0.25">
      <c r="A38" s="5" t="s">
        <v>388</v>
      </c>
      <c r="B38" s="5" t="s">
        <v>82</v>
      </c>
      <c r="C38" s="5">
        <v>3563</v>
      </c>
      <c r="D38" s="5" t="s">
        <v>468</v>
      </c>
      <c r="E38" s="5" t="s">
        <v>7</v>
      </c>
      <c r="F38" s="10">
        <v>44230</v>
      </c>
      <c r="G38" s="5">
        <v>2</v>
      </c>
      <c r="H38" s="5" t="s">
        <v>442</v>
      </c>
      <c r="I38" s="5">
        <v>2</v>
      </c>
      <c r="J38" s="5">
        <v>700</v>
      </c>
      <c r="K38" s="5">
        <f t="shared" si="1"/>
        <v>1400</v>
      </c>
      <c r="L38" s="5">
        <v>3</v>
      </c>
      <c r="M38" s="5" t="str">
        <f t="shared" si="0"/>
        <v>Espèce</v>
      </c>
      <c r="N38" s="6">
        <v>1608.99</v>
      </c>
      <c r="O38" s="6" t="str">
        <f t="shared" si="2"/>
        <v>rien</v>
      </c>
      <c r="P38" s="5" t="s">
        <v>8</v>
      </c>
      <c r="Q38" s="5">
        <v>1</v>
      </c>
      <c r="R38" s="7">
        <v>25649</v>
      </c>
      <c r="S38" s="12">
        <f t="shared" ca="1" si="3"/>
        <v>53</v>
      </c>
      <c r="T38" s="13">
        <f t="shared" ca="1" si="4"/>
        <v>53.405555555555559</v>
      </c>
    </row>
    <row r="39" spans="1:20" x14ac:dyDescent="0.25">
      <c r="A39" s="5" t="s">
        <v>387</v>
      </c>
      <c r="B39" s="5" t="s">
        <v>298</v>
      </c>
      <c r="C39" s="5">
        <v>3185</v>
      </c>
      <c r="D39" s="5" t="s">
        <v>466</v>
      </c>
      <c r="E39" s="5" t="s">
        <v>7</v>
      </c>
      <c r="F39" s="10">
        <v>44323</v>
      </c>
      <c r="G39" s="5">
        <v>3</v>
      </c>
      <c r="H39" s="5" t="s">
        <v>443</v>
      </c>
      <c r="I39" s="5">
        <v>6</v>
      </c>
      <c r="J39" s="5">
        <v>1300</v>
      </c>
      <c r="K39" s="5">
        <f t="shared" si="1"/>
        <v>7800</v>
      </c>
      <c r="L39" s="5">
        <v>3</v>
      </c>
      <c r="M39" s="5" t="str">
        <f t="shared" si="0"/>
        <v>Espèce</v>
      </c>
      <c r="N39" s="6">
        <v>1341.96</v>
      </c>
      <c r="O39" s="6" t="str">
        <f t="shared" si="2"/>
        <v>rien</v>
      </c>
      <c r="P39" s="5" t="s">
        <v>8</v>
      </c>
      <c r="Q39" s="5">
        <v>4</v>
      </c>
      <c r="R39" s="7">
        <v>27502</v>
      </c>
      <c r="S39" s="12">
        <f t="shared" ca="1" si="3"/>
        <v>48</v>
      </c>
      <c r="T39" s="13">
        <f t="shared" ca="1" si="4"/>
        <v>48.333333333333336</v>
      </c>
    </row>
    <row r="40" spans="1:20" x14ac:dyDescent="0.25">
      <c r="A40" s="5" t="s">
        <v>386</v>
      </c>
      <c r="B40" s="5" t="s">
        <v>136</v>
      </c>
      <c r="C40" s="5">
        <v>3024</v>
      </c>
      <c r="D40" s="5" t="s">
        <v>467</v>
      </c>
      <c r="E40" s="5" t="s">
        <v>7</v>
      </c>
      <c r="F40" s="10">
        <v>44217</v>
      </c>
      <c r="G40" s="5">
        <v>3</v>
      </c>
      <c r="H40" s="5" t="s">
        <v>443</v>
      </c>
      <c r="I40" s="5">
        <v>6</v>
      </c>
      <c r="J40" s="5">
        <v>1300</v>
      </c>
      <c r="K40" s="5">
        <f t="shared" si="1"/>
        <v>7800</v>
      </c>
      <c r="L40" s="5">
        <v>3</v>
      </c>
      <c r="M40" s="5" t="str">
        <f t="shared" si="0"/>
        <v>Espèce</v>
      </c>
      <c r="N40" s="6">
        <v>3455.16</v>
      </c>
      <c r="O40" s="6" t="str">
        <f t="shared" si="2"/>
        <v>rien</v>
      </c>
      <c r="P40" s="5" t="s">
        <v>11</v>
      </c>
      <c r="Q40" s="5">
        <v>2</v>
      </c>
      <c r="R40" s="7">
        <v>17002</v>
      </c>
      <c r="S40" s="12">
        <f t="shared" ca="1" si="3"/>
        <v>77</v>
      </c>
      <c r="T40" s="13">
        <f t="shared" ca="1" si="4"/>
        <v>77.080555555555549</v>
      </c>
    </row>
    <row r="41" spans="1:20" x14ac:dyDescent="0.25">
      <c r="A41" s="5" t="s">
        <v>385</v>
      </c>
      <c r="B41" s="5" t="s">
        <v>338</v>
      </c>
      <c r="C41" s="5">
        <v>3165</v>
      </c>
      <c r="D41" s="5" t="s">
        <v>465</v>
      </c>
      <c r="E41" s="5" t="s">
        <v>7</v>
      </c>
      <c r="F41" s="10">
        <v>44153</v>
      </c>
      <c r="G41" s="5">
        <v>8</v>
      </c>
      <c r="H41" s="5" t="s">
        <v>448</v>
      </c>
      <c r="I41" s="5">
        <v>9</v>
      </c>
      <c r="J41" s="5">
        <v>800</v>
      </c>
      <c r="K41" s="5">
        <f t="shared" si="1"/>
        <v>7200</v>
      </c>
      <c r="L41" s="5">
        <v>1</v>
      </c>
      <c r="M41" s="5" t="str">
        <f t="shared" si="0"/>
        <v>Chèque</v>
      </c>
      <c r="N41" s="6">
        <v>1643.84</v>
      </c>
      <c r="O41" s="6" t="str">
        <f t="shared" si="2"/>
        <v>rien</v>
      </c>
      <c r="P41" s="5" t="s">
        <v>11</v>
      </c>
      <c r="Q41" s="5">
        <v>4</v>
      </c>
      <c r="R41" s="7">
        <v>23243</v>
      </c>
      <c r="S41" s="12">
        <f t="shared" ca="1" si="3"/>
        <v>60</v>
      </c>
      <c r="T41" s="13">
        <f t="shared" ca="1" si="4"/>
        <v>59.994444444444447</v>
      </c>
    </row>
    <row r="42" spans="1:20" x14ac:dyDescent="0.25">
      <c r="A42" s="5" t="s">
        <v>383</v>
      </c>
      <c r="B42" s="5" t="s">
        <v>384</v>
      </c>
      <c r="C42" s="5">
        <v>3121</v>
      </c>
      <c r="D42" s="5" t="s">
        <v>464</v>
      </c>
      <c r="E42" s="5" t="s">
        <v>7</v>
      </c>
      <c r="F42" s="10">
        <v>44346</v>
      </c>
      <c r="G42" s="5">
        <v>4</v>
      </c>
      <c r="H42" s="5" t="s">
        <v>444</v>
      </c>
      <c r="I42" s="5">
        <v>9</v>
      </c>
      <c r="J42" s="5">
        <v>5000</v>
      </c>
      <c r="K42" s="5">
        <f t="shared" si="1"/>
        <v>45000</v>
      </c>
      <c r="L42" s="5">
        <v>1</v>
      </c>
      <c r="M42" s="5" t="str">
        <f t="shared" si="0"/>
        <v>Chèque</v>
      </c>
      <c r="N42" s="6">
        <v>2240.9899999999998</v>
      </c>
      <c r="O42" s="6">
        <f t="shared" si="2"/>
        <v>2250</v>
      </c>
      <c r="P42" s="5" t="s">
        <v>8</v>
      </c>
      <c r="Q42" s="5">
        <v>3</v>
      </c>
      <c r="R42" s="7">
        <v>22082</v>
      </c>
      <c r="S42" s="12">
        <f t="shared" ca="1" si="3"/>
        <v>63</v>
      </c>
      <c r="T42" s="13">
        <f t="shared" ca="1" si="4"/>
        <v>63.174999999999997</v>
      </c>
    </row>
    <row r="43" spans="1:20" x14ac:dyDescent="0.25">
      <c r="A43" s="5" t="s">
        <v>381</v>
      </c>
      <c r="B43" s="5" t="s">
        <v>382</v>
      </c>
      <c r="C43" s="5">
        <v>3077</v>
      </c>
      <c r="D43" s="5" t="s">
        <v>468</v>
      </c>
      <c r="E43" s="5" t="s">
        <v>7</v>
      </c>
      <c r="F43" s="10">
        <v>44266</v>
      </c>
      <c r="G43" s="5">
        <v>8</v>
      </c>
      <c r="H43" s="5" t="s">
        <v>448</v>
      </c>
      <c r="I43" s="5">
        <v>1</v>
      </c>
      <c r="J43" s="5">
        <v>800</v>
      </c>
      <c r="K43" s="5">
        <f t="shared" si="1"/>
        <v>800</v>
      </c>
      <c r="L43" s="5">
        <v>1</v>
      </c>
      <c r="M43" s="5" t="str">
        <f t="shared" si="0"/>
        <v>Chèque</v>
      </c>
      <c r="N43" s="6">
        <v>2448.5700000000002</v>
      </c>
      <c r="O43" s="6" t="str">
        <f t="shared" si="2"/>
        <v>rien</v>
      </c>
      <c r="P43" s="5" t="s">
        <v>8</v>
      </c>
      <c r="Q43" s="5">
        <v>2</v>
      </c>
      <c r="R43" s="7">
        <v>28659</v>
      </c>
      <c r="S43" s="12">
        <f t="shared" ca="1" si="3"/>
        <v>45</v>
      </c>
      <c r="T43" s="13">
        <f t="shared" ca="1" si="4"/>
        <v>45.166666666666664</v>
      </c>
    </row>
    <row r="44" spans="1:20" x14ac:dyDescent="0.25">
      <c r="A44" s="5" t="s">
        <v>379</v>
      </c>
      <c r="B44" s="5" t="s">
        <v>380</v>
      </c>
      <c r="C44" s="5">
        <v>3663</v>
      </c>
      <c r="D44" s="5" t="s">
        <v>469</v>
      </c>
      <c r="E44" s="5" t="s">
        <v>7</v>
      </c>
      <c r="F44" s="10">
        <v>44208</v>
      </c>
      <c r="G44" s="5">
        <v>2</v>
      </c>
      <c r="H44" s="5" t="s">
        <v>442</v>
      </c>
      <c r="I44" s="5">
        <v>5</v>
      </c>
      <c r="J44" s="5">
        <v>700</v>
      </c>
      <c r="K44" s="5">
        <f t="shared" si="1"/>
        <v>3500</v>
      </c>
      <c r="L44" s="5">
        <v>2</v>
      </c>
      <c r="M44" s="5" t="str">
        <f t="shared" si="0"/>
        <v>Virement</v>
      </c>
      <c r="N44" s="6">
        <v>2307.1</v>
      </c>
      <c r="O44" s="6" t="str">
        <f t="shared" si="2"/>
        <v>rien</v>
      </c>
      <c r="P44" s="5" t="s">
        <v>8</v>
      </c>
      <c r="Q44" s="5">
        <v>3</v>
      </c>
      <c r="R44" s="7">
        <v>23356</v>
      </c>
      <c r="S44" s="12">
        <f t="shared" ca="1" si="3"/>
        <v>60</v>
      </c>
      <c r="T44" s="13">
        <f t="shared" ca="1" si="4"/>
        <v>59.68611111111111</v>
      </c>
    </row>
    <row r="45" spans="1:20" x14ac:dyDescent="0.25">
      <c r="A45" s="5" t="s">
        <v>378</v>
      </c>
      <c r="B45" s="5" t="s">
        <v>204</v>
      </c>
      <c r="C45" s="5">
        <v>3166</v>
      </c>
      <c r="D45" s="5" t="s">
        <v>469</v>
      </c>
      <c r="E45" s="5" t="s">
        <v>7</v>
      </c>
      <c r="F45" s="10">
        <v>44334</v>
      </c>
      <c r="G45" s="5">
        <v>3</v>
      </c>
      <c r="H45" s="5" t="s">
        <v>443</v>
      </c>
      <c r="I45" s="5">
        <v>7</v>
      </c>
      <c r="J45" s="5">
        <v>1300</v>
      </c>
      <c r="K45" s="5">
        <f t="shared" si="1"/>
        <v>9100</v>
      </c>
      <c r="L45" s="5">
        <v>3</v>
      </c>
      <c r="M45" s="5" t="str">
        <f t="shared" si="0"/>
        <v>Espèce</v>
      </c>
      <c r="N45" s="6">
        <v>2677.48</v>
      </c>
      <c r="O45" s="6" t="str">
        <f t="shared" si="2"/>
        <v>rien</v>
      </c>
      <c r="P45" s="5" t="s">
        <v>11</v>
      </c>
      <c r="Q45" s="5">
        <v>1</v>
      </c>
      <c r="R45" s="7">
        <v>27770</v>
      </c>
      <c r="S45" s="12">
        <f t="shared" ca="1" si="3"/>
        <v>47</v>
      </c>
      <c r="T45" s="13">
        <f t="shared" ca="1" si="4"/>
        <v>47.602777777777774</v>
      </c>
    </row>
    <row r="46" spans="1:20" x14ac:dyDescent="0.25">
      <c r="A46" s="5" t="s">
        <v>376</v>
      </c>
      <c r="B46" s="5" t="s">
        <v>377</v>
      </c>
      <c r="C46" s="5">
        <v>3916</v>
      </c>
      <c r="D46" s="5" t="s">
        <v>465</v>
      </c>
      <c r="E46" s="5" t="s">
        <v>7</v>
      </c>
      <c r="F46" s="10">
        <v>44083</v>
      </c>
      <c r="G46" s="5">
        <v>9</v>
      </c>
      <c r="H46" s="5" t="s">
        <v>449</v>
      </c>
      <c r="I46" s="5">
        <v>5</v>
      </c>
      <c r="J46" s="5">
        <v>500</v>
      </c>
      <c r="K46" s="5">
        <f t="shared" si="1"/>
        <v>2500</v>
      </c>
      <c r="L46" s="5">
        <v>2</v>
      </c>
      <c r="M46" s="5" t="str">
        <f t="shared" si="0"/>
        <v>Virement</v>
      </c>
      <c r="N46" s="6">
        <v>1499.52</v>
      </c>
      <c r="O46" s="6" t="str">
        <f t="shared" si="2"/>
        <v>rien</v>
      </c>
      <c r="P46" s="5" t="s">
        <v>11</v>
      </c>
      <c r="Q46" s="5">
        <v>4</v>
      </c>
      <c r="R46" s="7">
        <v>19815</v>
      </c>
      <c r="S46" s="12">
        <f t="shared" ca="1" si="3"/>
        <v>69</v>
      </c>
      <c r="T46" s="13">
        <f t="shared" ca="1" si="4"/>
        <v>69.38055555555556</v>
      </c>
    </row>
    <row r="47" spans="1:20" x14ac:dyDescent="0.25">
      <c r="A47" s="5" t="s">
        <v>374</v>
      </c>
      <c r="B47" s="5" t="s">
        <v>375</v>
      </c>
      <c r="C47" s="5">
        <v>3017</v>
      </c>
      <c r="D47" s="5" t="s">
        <v>467</v>
      </c>
      <c r="E47" s="5" t="s">
        <v>7</v>
      </c>
      <c r="F47" s="10">
        <v>44315</v>
      </c>
      <c r="G47" s="5">
        <v>7</v>
      </c>
      <c r="H47" s="5" t="s">
        <v>447</v>
      </c>
      <c r="I47" s="5">
        <v>10</v>
      </c>
      <c r="J47" s="5">
        <v>600</v>
      </c>
      <c r="K47" s="5">
        <f t="shared" si="1"/>
        <v>6000</v>
      </c>
      <c r="L47" s="5">
        <v>3</v>
      </c>
      <c r="M47" s="5" t="str">
        <f t="shared" si="0"/>
        <v>Espèce</v>
      </c>
      <c r="N47" s="6">
        <v>2348.16</v>
      </c>
      <c r="O47" s="6" t="str">
        <f t="shared" si="2"/>
        <v>rien</v>
      </c>
      <c r="P47" s="5" t="s">
        <v>8</v>
      </c>
      <c r="Q47" s="5">
        <v>4</v>
      </c>
      <c r="R47" s="7">
        <v>28235</v>
      </c>
      <c r="S47" s="12">
        <f t="shared" ca="1" si="3"/>
        <v>46</v>
      </c>
      <c r="T47" s="13">
        <f t="shared" ca="1" si="4"/>
        <v>46.327777777777776</v>
      </c>
    </row>
    <row r="48" spans="1:20" x14ac:dyDescent="0.25">
      <c r="A48" s="5" t="s">
        <v>374</v>
      </c>
      <c r="B48" s="5" t="s">
        <v>23</v>
      </c>
      <c r="C48" s="5">
        <v>3531</v>
      </c>
      <c r="D48" s="5" t="s">
        <v>467</v>
      </c>
      <c r="E48" s="5" t="s">
        <v>7</v>
      </c>
      <c r="F48" s="10">
        <v>44342</v>
      </c>
      <c r="G48" s="5">
        <v>6</v>
      </c>
      <c r="H48" s="5" t="s">
        <v>446</v>
      </c>
      <c r="I48" s="5">
        <v>2</v>
      </c>
      <c r="J48" s="5">
        <v>500</v>
      </c>
      <c r="K48" s="5">
        <f t="shared" si="1"/>
        <v>1000</v>
      </c>
      <c r="L48" s="5">
        <v>3</v>
      </c>
      <c r="M48" s="5" t="str">
        <f t="shared" si="0"/>
        <v>Espèce</v>
      </c>
      <c r="N48" s="6">
        <v>1577.39</v>
      </c>
      <c r="O48" s="6" t="str">
        <f t="shared" si="2"/>
        <v>rien</v>
      </c>
      <c r="P48" s="5" t="s">
        <v>8</v>
      </c>
      <c r="Q48" s="5">
        <v>3</v>
      </c>
      <c r="R48" s="7">
        <v>23189</v>
      </c>
      <c r="S48" s="12">
        <f t="shared" ca="1" si="3"/>
        <v>60</v>
      </c>
      <c r="T48" s="13">
        <f t="shared" ca="1" si="4"/>
        <v>60.141666666666666</v>
      </c>
    </row>
    <row r="49" spans="1:20" x14ac:dyDescent="0.25">
      <c r="A49" s="5" t="s">
        <v>372</v>
      </c>
      <c r="B49" s="5" t="s">
        <v>373</v>
      </c>
      <c r="C49" s="5">
        <v>3629</v>
      </c>
      <c r="D49" s="5" t="s">
        <v>464</v>
      </c>
      <c r="E49" s="5" t="s">
        <v>7</v>
      </c>
      <c r="F49" s="10">
        <v>44205</v>
      </c>
      <c r="G49" s="5">
        <v>8</v>
      </c>
      <c r="H49" s="5" t="s">
        <v>448</v>
      </c>
      <c r="I49" s="5">
        <v>2</v>
      </c>
      <c r="J49" s="5">
        <v>800</v>
      </c>
      <c r="K49" s="5">
        <f t="shared" si="1"/>
        <v>1600</v>
      </c>
      <c r="L49" s="5">
        <v>2</v>
      </c>
      <c r="M49" s="5" t="str">
        <f t="shared" si="0"/>
        <v>Virement</v>
      </c>
      <c r="N49" s="6">
        <v>3546.74</v>
      </c>
      <c r="O49" s="6" t="str">
        <f t="shared" si="2"/>
        <v>rien</v>
      </c>
      <c r="P49" s="5" t="s">
        <v>11</v>
      </c>
      <c r="Q49" s="5">
        <v>1</v>
      </c>
      <c r="R49" s="7">
        <v>19327</v>
      </c>
      <c r="S49" s="12">
        <f t="shared" ca="1" si="3"/>
        <v>71</v>
      </c>
      <c r="T49" s="13">
        <f t="shared" ca="1" si="4"/>
        <v>70.719444444444449</v>
      </c>
    </row>
    <row r="50" spans="1:20" x14ac:dyDescent="0.25">
      <c r="A50" s="5" t="s">
        <v>370</v>
      </c>
      <c r="B50" s="5" t="s">
        <v>371</v>
      </c>
      <c r="C50" s="5">
        <v>3079</v>
      </c>
      <c r="D50" s="5" t="s">
        <v>467</v>
      </c>
      <c r="E50" s="5" t="s">
        <v>7</v>
      </c>
      <c r="F50" s="10">
        <v>44212</v>
      </c>
      <c r="G50" s="5">
        <v>7</v>
      </c>
      <c r="H50" s="5" t="s">
        <v>447</v>
      </c>
      <c r="I50" s="5">
        <v>4</v>
      </c>
      <c r="J50" s="5">
        <v>600</v>
      </c>
      <c r="K50" s="5">
        <f t="shared" si="1"/>
        <v>2400</v>
      </c>
      <c r="L50" s="5">
        <v>1</v>
      </c>
      <c r="M50" s="5" t="str">
        <f t="shared" si="0"/>
        <v>Chèque</v>
      </c>
      <c r="N50" s="6">
        <v>2923.66</v>
      </c>
      <c r="O50" s="6" t="str">
        <f t="shared" si="2"/>
        <v>rien</v>
      </c>
      <c r="P50" s="5" t="s">
        <v>8</v>
      </c>
      <c r="Q50" s="5">
        <v>4</v>
      </c>
      <c r="R50" s="7">
        <v>18666</v>
      </c>
      <c r="S50" s="12">
        <f t="shared" ca="1" si="3"/>
        <v>72</v>
      </c>
      <c r="T50" s="13">
        <f t="shared" ca="1" si="4"/>
        <v>72.530555555555551</v>
      </c>
    </row>
    <row r="51" spans="1:20" x14ac:dyDescent="0.25">
      <c r="A51" s="5" t="s">
        <v>369</v>
      </c>
      <c r="B51" s="5" t="s">
        <v>10</v>
      </c>
      <c r="C51" s="5">
        <v>3174</v>
      </c>
      <c r="D51" s="5" t="s">
        <v>468</v>
      </c>
      <c r="E51" s="5" t="s">
        <v>7</v>
      </c>
      <c r="F51" s="10">
        <v>44377</v>
      </c>
      <c r="G51" s="5">
        <v>4</v>
      </c>
      <c r="H51" s="5" t="s">
        <v>444</v>
      </c>
      <c r="I51" s="5">
        <v>1</v>
      </c>
      <c r="J51" s="5">
        <v>5000</v>
      </c>
      <c r="K51" s="5">
        <f t="shared" si="1"/>
        <v>5000</v>
      </c>
      <c r="L51" s="5">
        <v>2</v>
      </c>
      <c r="M51" s="5" t="str">
        <f t="shared" si="0"/>
        <v>Virement</v>
      </c>
      <c r="N51" s="6">
        <v>2862.68</v>
      </c>
      <c r="O51" s="6" t="str">
        <f t="shared" si="2"/>
        <v>rien</v>
      </c>
      <c r="P51" s="5" t="s">
        <v>11</v>
      </c>
      <c r="Q51" s="5">
        <v>2</v>
      </c>
      <c r="R51" s="7">
        <v>27699</v>
      </c>
      <c r="S51" s="12">
        <f t="shared" ca="1" si="3"/>
        <v>48</v>
      </c>
      <c r="T51" s="13">
        <f t="shared" ca="1" si="4"/>
        <v>47.797222222222224</v>
      </c>
    </row>
    <row r="52" spans="1:20" x14ac:dyDescent="0.25">
      <c r="A52" s="5" t="s">
        <v>367</v>
      </c>
      <c r="B52" s="5" t="s">
        <v>368</v>
      </c>
      <c r="C52" s="5">
        <v>3125</v>
      </c>
      <c r="D52" s="5" t="s">
        <v>465</v>
      </c>
      <c r="E52" s="5" t="s">
        <v>7</v>
      </c>
      <c r="F52" s="10">
        <v>44303</v>
      </c>
      <c r="G52" s="5">
        <v>1</v>
      </c>
      <c r="H52" s="5" t="s">
        <v>441</v>
      </c>
      <c r="I52" s="5">
        <v>3</v>
      </c>
      <c r="J52" s="5">
        <v>1200</v>
      </c>
      <c r="K52" s="5">
        <f t="shared" si="1"/>
        <v>3600</v>
      </c>
      <c r="L52" s="5">
        <v>1</v>
      </c>
      <c r="M52" s="5" t="str">
        <f t="shared" si="0"/>
        <v>Chèque</v>
      </c>
      <c r="N52" s="6">
        <v>1605.42</v>
      </c>
      <c r="O52" s="6" t="str">
        <f t="shared" si="2"/>
        <v>rien</v>
      </c>
      <c r="P52" s="5" t="s">
        <v>8</v>
      </c>
      <c r="Q52" s="5">
        <v>5</v>
      </c>
      <c r="R52" s="7">
        <v>21288</v>
      </c>
      <c r="S52" s="12">
        <f t="shared" ca="1" si="3"/>
        <v>65</v>
      </c>
      <c r="T52" s="13">
        <f t="shared" ca="1" si="4"/>
        <v>65.347222222222229</v>
      </c>
    </row>
    <row r="53" spans="1:20" x14ac:dyDescent="0.25">
      <c r="A53" s="5" t="s">
        <v>366</v>
      </c>
      <c r="B53" s="5" t="s">
        <v>39</v>
      </c>
      <c r="C53" s="5">
        <v>3208</v>
      </c>
      <c r="D53" s="5" t="s">
        <v>467</v>
      </c>
      <c r="E53" s="5" t="s">
        <v>7</v>
      </c>
      <c r="F53" s="10">
        <v>44037</v>
      </c>
      <c r="G53" s="5">
        <v>8</v>
      </c>
      <c r="H53" s="5" t="s">
        <v>448</v>
      </c>
      <c r="I53" s="5">
        <v>10</v>
      </c>
      <c r="J53" s="5">
        <v>800</v>
      </c>
      <c r="K53" s="5">
        <f t="shared" si="1"/>
        <v>8000</v>
      </c>
      <c r="L53" s="5">
        <v>1</v>
      </c>
      <c r="M53" s="5" t="str">
        <f t="shared" si="0"/>
        <v>Chèque</v>
      </c>
      <c r="N53" s="6">
        <v>1034.3499999999999</v>
      </c>
      <c r="O53" s="6" t="str">
        <f t="shared" si="2"/>
        <v>rien</v>
      </c>
      <c r="P53" s="5" t="s">
        <v>8</v>
      </c>
      <c r="Q53" s="5">
        <v>5</v>
      </c>
      <c r="R53" s="7">
        <v>22133</v>
      </c>
      <c r="S53" s="12">
        <f t="shared" ca="1" si="3"/>
        <v>63</v>
      </c>
      <c r="T53" s="13">
        <f t="shared" ca="1" si="4"/>
        <v>63.036111111111111</v>
      </c>
    </row>
    <row r="54" spans="1:20" x14ac:dyDescent="0.25">
      <c r="A54" s="5" t="s">
        <v>364</v>
      </c>
      <c r="B54" s="5" t="s">
        <v>365</v>
      </c>
      <c r="C54" s="5">
        <v>3182</v>
      </c>
      <c r="D54" s="5" t="s">
        <v>468</v>
      </c>
      <c r="E54" s="5" t="s">
        <v>7</v>
      </c>
      <c r="F54" s="10">
        <v>44211</v>
      </c>
      <c r="G54" s="5">
        <v>8</v>
      </c>
      <c r="H54" s="5" t="s">
        <v>448</v>
      </c>
      <c r="I54" s="5">
        <v>3</v>
      </c>
      <c r="J54" s="5">
        <v>800</v>
      </c>
      <c r="K54" s="5">
        <f t="shared" si="1"/>
        <v>2400</v>
      </c>
      <c r="L54" s="5">
        <v>1</v>
      </c>
      <c r="M54" s="5" t="str">
        <f t="shared" si="0"/>
        <v>Chèque</v>
      </c>
      <c r="N54" s="6">
        <v>1467.34</v>
      </c>
      <c r="O54" s="6" t="str">
        <f t="shared" si="2"/>
        <v>rien</v>
      </c>
      <c r="P54" s="5" t="s">
        <v>8</v>
      </c>
      <c r="Q54" s="5">
        <v>0</v>
      </c>
      <c r="R54" s="7">
        <v>20737</v>
      </c>
      <c r="S54" s="12">
        <f t="shared" ca="1" si="3"/>
        <v>67</v>
      </c>
      <c r="T54" s="13">
        <f t="shared" ca="1" si="4"/>
        <v>66.858333333333334</v>
      </c>
    </row>
    <row r="55" spans="1:20" x14ac:dyDescent="0.25">
      <c r="A55" s="5" t="s">
        <v>362</v>
      </c>
      <c r="B55" s="5" t="s">
        <v>363</v>
      </c>
      <c r="C55" s="5">
        <v>3004</v>
      </c>
      <c r="D55" s="5" t="s">
        <v>469</v>
      </c>
      <c r="E55" s="5" t="s">
        <v>7</v>
      </c>
      <c r="F55" s="10">
        <v>44251</v>
      </c>
      <c r="G55" s="5">
        <v>1</v>
      </c>
      <c r="H55" s="5" t="s">
        <v>441</v>
      </c>
      <c r="I55" s="5">
        <v>7</v>
      </c>
      <c r="J55" s="5">
        <v>1200</v>
      </c>
      <c r="K55" s="5">
        <f t="shared" si="1"/>
        <v>8400</v>
      </c>
      <c r="L55" s="5">
        <v>3</v>
      </c>
      <c r="M55" s="5" t="str">
        <f t="shared" si="0"/>
        <v>Espèce</v>
      </c>
      <c r="N55" s="6">
        <v>2446.34</v>
      </c>
      <c r="O55" s="6" t="str">
        <f t="shared" si="2"/>
        <v>rien</v>
      </c>
      <c r="P55" s="5" t="s">
        <v>11</v>
      </c>
      <c r="Q55" s="5">
        <v>3</v>
      </c>
      <c r="R55" s="7">
        <v>20409</v>
      </c>
      <c r="S55" s="12">
        <f t="shared" ca="1" si="3"/>
        <v>68</v>
      </c>
      <c r="T55" s="13">
        <f t="shared" ca="1" si="4"/>
        <v>67.75555555555556</v>
      </c>
    </row>
    <row r="56" spans="1:20" x14ac:dyDescent="0.25">
      <c r="A56" s="5" t="s">
        <v>360</v>
      </c>
      <c r="B56" s="5" t="s">
        <v>361</v>
      </c>
      <c r="C56" s="5">
        <v>3703</v>
      </c>
      <c r="D56" s="5" t="s">
        <v>467</v>
      </c>
      <c r="E56" s="5" t="s">
        <v>7</v>
      </c>
      <c r="F56" s="10">
        <v>44355</v>
      </c>
      <c r="G56" s="5">
        <v>3</v>
      </c>
      <c r="H56" s="5" t="s">
        <v>443</v>
      </c>
      <c r="I56" s="5">
        <v>2</v>
      </c>
      <c r="J56" s="5">
        <v>1300</v>
      </c>
      <c r="K56" s="5">
        <f t="shared" si="1"/>
        <v>2600</v>
      </c>
      <c r="L56" s="5">
        <v>3</v>
      </c>
      <c r="M56" s="5" t="str">
        <f t="shared" si="0"/>
        <v>Espèce</v>
      </c>
      <c r="N56" s="6">
        <v>2540.34</v>
      </c>
      <c r="O56" s="6" t="str">
        <f t="shared" si="2"/>
        <v>rien</v>
      </c>
      <c r="P56" s="5" t="s">
        <v>11</v>
      </c>
      <c r="Q56" s="5">
        <v>2</v>
      </c>
      <c r="R56" s="7">
        <v>29274</v>
      </c>
      <c r="S56" s="12">
        <f t="shared" ca="1" si="3"/>
        <v>43</v>
      </c>
      <c r="T56" s="13">
        <f t="shared" ca="1" si="4"/>
        <v>43.486111111111114</v>
      </c>
    </row>
    <row r="57" spans="1:20" x14ac:dyDescent="0.25">
      <c r="A57" s="5" t="s">
        <v>359</v>
      </c>
      <c r="B57" s="5" t="s">
        <v>119</v>
      </c>
      <c r="C57" s="5">
        <v>3092</v>
      </c>
      <c r="D57" s="5" t="s">
        <v>467</v>
      </c>
      <c r="E57" s="5" t="s">
        <v>7</v>
      </c>
      <c r="F57" s="10">
        <v>44216</v>
      </c>
      <c r="G57" s="5">
        <v>7</v>
      </c>
      <c r="H57" s="5" t="s">
        <v>447</v>
      </c>
      <c r="I57" s="5">
        <v>8</v>
      </c>
      <c r="J57" s="5">
        <v>600</v>
      </c>
      <c r="K57" s="5">
        <f t="shared" si="1"/>
        <v>4800</v>
      </c>
      <c r="L57" s="5">
        <v>2</v>
      </c>
      <c r="M57" s="5" t="str">
        <f t="shared" si="0"/>
        <v>Virement</v>
      </c>
      <c r="N57" s="6">
        <v>1684.59</v>
      </c>
      <c r="O57" s="6" t="str">
        <f t="shared" si="2"/>
        <v>rien</v>
      </c>
      <c r="P57" s="5" t="s">
        <v>11</v>
      </c>
      <c r="Q57" s="5">
        <v>3</v>
      </c>
      <c r="R57" s="7">
        <v>20090</v>
      </c>
      <c r="S57" s="12">
        <f t="shared" ca="1" si="3"/>
        <v>68</v>
      </c>
      <c r="T57" s="13">
        <f t="shared" ca="1" si="4"/>
        <v>68.63055555555556</v>
      </c>
    </row>
    <row r="58" spans="1:20" x14ac:dyDescent="0.25">
      <c r="A58" s="5" t="s">
        <v>358</v>
      </c>
      <c r="B58" s="5" t="s">
        <v>126</v>
      </c>
      <c r="C58" s="5">
        <v>3198</v>
      </c>
      <c r="D58" s="5" t="s">
        <v>464</v>
      </c>
      <c r="E58" s="5" t="s">
        <v>7</v>
      </c>
      <c r="F58" s="10">
        <v>44299</v>
      </c>
      <c r="G58" s="5">
        <v>1</v>
      </c>
      <c r="H58" s="5" t="s">
        <v>441</v>
      </c>
      <c r="I58" s="5">
        <v>10</v>
      </c>
      <c r="J58" s="5">
        <v>1200</v>
      </c>
      <c r="K58" s="5">
        <f t="shared" si="1"/>
        <v>12000</v>
      </c>
      <c r="L58" s="5">
        <v>2</v>
      </c>
      <c r="M58" s="5" t="str">
        <f t="shared" si="0"/>
        <v>Virement</v>
      </c>
      <c r="N58" s="6">
        <v>3586.33</v>
      </c>
      <c r="O58" s="6">
        <f t="shared" si="2"/>
        <v>600</v>
      </c>
      <c r="P58" s="5" t="s">
        <v>11</v>
      </c>
      <c r="Q58" s="5">
        <v>4</v>
      </c>
      <c r="R58" s="7">
        <v>22639</v>
      </c>
      <c r="S58" s="12">
        <f t="shared" ca="1" si="3"/>
        <v>62</v>
      </c>
      <c r="T58" s="13">
        <f t="shared" ca="1" si="4"/>
        <v>61.65</v>
      </c>
    </row>
    <row r="59" spans="1:20" x14ac:dyDescent="0.25">
      <c r="A59" s="5" t="s">
        <v>356</v>
      </c>
      <c r="B59" s="5" t="s">
        <v>357</v>
      </c>
      <c r="C59" s="5">
        <v>3917</v>
      </c>
      <c r="D59" s="5" t="s">
        <v>468</v>
      </c>
      <c r="E59" s="5" t="s">
        <v>7</v>
      </c>
      <c r="F59" s="10">
        <v>44270</v>
      </c>
      <c r="G59" s="5">
        <v>10</v>
      </c>
      <c r="H59" s="5" t="s">
        <v>450</v>
      </c>
      <c r="I59" s="5">
        <v>4</v>
      </c>
      <c r="J59" s="5">
        <v>1000</v>
      </c>
      <c r="K59" s="5">
        <f t="shared" si="1"/>
        <v>4000</v>
      </c>
      <c r="L59" s="5">
        <v>1</v>
      </c>
      <c r="M59" s="5" t="str">
        <f t="shared" si="0"/>
        <v>Chèque</v>
      </c>
      <c r="N59" s="6">
        <v>1201.9100000000001</v>
      </c>
      <c r="O59" s="6" t="str">
        <f t="shared" si="2"/>
        <v>rien</v>
      </c>
      <c r="P59" s="5" t="s">
        <v>8</v>
      </c>
      <c r="Q59" s="5">
        <v>3</v>
      </c>
      <c r="R59" s="7">
        <v>20485</v>
      </c>
      <c r="S59" s="12">
        <f t="shared" ca="1" si="3"/>
        <v>67</v>
      </c>
      <c r="T59" s="13">
        <f t="shared" ca="1" si="4"/>
        <v>67.55</v>
      </c>
    </row>
    <row r="60" spans="1:20" x14ac:dyDescent="0.25">
      <c r="A60" s="5" t="s">
        <v>355</v>
      </c>
      <c r="B60" s="5" t="s">
        <v>82</v>
      </c>
      <c r="C60" s="5">
        <v>3083</v>
      </c>
      <c r="D60" s="5" t="s">
        <v>467</v>
      </c>
      <c r="E60" s="5" t="s">
        <v>7</v>
      </c>
      <c r="F60" s="10">
        <v>44375</v>
      </c>
      <c r="G60" s="5">
        <v>2</v>
      </c>
      <c r="H60" s="5" t="s">
        <v>442</v>
      </c>
      <c r="I60" s="5">
        <v>3</v>
      </c>
      <c r="J60" s="5">
        <v>700</v>
      </c>
      <c r="K60" s="5">
        <f t="shared" si="1"/>
        <v>2100</v>
      </c>
      <c r="L60" s="5">
        <v>1</v>
      </c>
      <c r="M60" s="5" t="str">
        <f t="shared" si="0"/>
        <v>Chèque</v>
      </c>
      <c r="N60" s="6">
        <v>1109.93</v>
      </c>
      <c r="O60" s="6" t="str">
        <f t="shared" si="2"/>
        <v>rien</v>
      </c>
      <c r="P60" s="5" t="s">
        <v>8</v>
      </c>
      <c r="Q60" s="5">
        <v>4</v>
      </c>
      <c r="R60" s="7">
        <v>27284</v>
      </c>
      <c r="S60" s="12">
        <f t="shared" ca="1" si="3"/>
        <v>49</v>
      </c>
      <c r="T60" s="13">
        <f t="shared" ca="1" si="4"/>
        <v>48.93333333333333</v>
      </c>
    </row>
    <row r="61" spans="1:20" x14ac:dyDescent="0.25">
      <c r="A61" s="5" t="s">
        <v>354</v>
      </c>
      <c r="B61" s="5" t="s">
        <v>96</v>
      </c>
      <c r="C61" s="5">
        <v>3103</v>
      </c>
      <c r="D61" s="5" t="s">
        <v>464</v>
      </c>
      <c r="E61" s="5" t="s">
        <v>7</v>
      </c>
      <c r="F61" s="10">
        <v>44368</v>
      </c>
      <c r="G61" s="5">
        <v>7</v>
      </c>
      <c r="H61" s="5" t="s">
        <v>447</v>
      </c>
      <c r="I61" s="5">
        <v>2</v>
      </c>
      <c r="J61" s="5">
        <v>600</v>
      </c>
      <c r="K61" s="5">
        <f t="shared" si="1"/>
        <v>1200</v>
      </c>
      <c r="L61" s="5">
        <v>3</v>
      </c>
      <c r="M61" s="5" t="str">
        <f t="shared" si="0"/>
        <v>Espèce</v>
      </c>
      <c r="N61" s="6">
        <v>2420.66</v>
      </c>
      <c r="O61" s="6" t="str">
        <f t="shared" si="2"/>
        <v>rien</v>
      </c>
      <c r="P61" s="5" t="s">
        <v>8</v>
      </c>
      <c r="Q61" s="5">
        <v>4</v>
      </c>
      <c r="R61" s="7">
        <v>20383</v>
      </c>
      <c r="S61" s="12">
        <f t="shared" ca="1" si="3"/>
        <v>68</v>
      </c>
      <c r="T61" s="13">
        <f t="shared" ca="1" si="4"/>
        <v>67.825000000000003</v>
      </c>
    </row>
    <row r="62" spans="1:20" x14ac:dyDescent="0.25">
      <c r="A62" s="5" t="s">
        <v>352</v>
      </c>
      <c r="B62" s="5" t="s">
        <v>353</v>
      </c>
      <c r="C62" s="5">
        <v>3015</v>
      </c>
      <c r="D62" s="5" t="s">
        <v>469</v>
      </c>
      <c r="E62" s="5" t="s">
        <v>7</v>
      </c>
      <c r="F62" s="10">
        <v>44229</v>
      </c>
      <c r="G62" s="5">
        <v>10</v>
      </c>
      <c r="H62" s="5" t="s">
        <v>450</v>
      </c>
      <c r="I62" s="5">
        <v>2</v>
      </c>
      <c r="J62" s="5">
        <v>1000</v>
      </c>
      <c r="K62" s="5">
        <f t="shared" si="1"/>
        <v>2000</v>
      </c>
      <c r="L62" s="5">
        <v>1</v>
      </c>
      <c r="M62" s="5" t="str">
        <f t="shared" si="0"/>
        <v>Chèque</v>
      </c>
      <c r="N62" s="6">
        <v>2951.23</v>
      </c>
      <c r="O62" s="6" t="str">
        <f t="shared" si="2"/>
        <v>rien</v>
      </c>
      <c r="P62" s="5" t="s">
        <v>8</v>
      </c>
      <c r="Q62" s="5">
        <v>5</v>
      </c>
      <c r="R62" s="7">
        <v>22288</v>
      </c>
      <c r="S62" s="12">
        <f t="shared" ca="1" si="3"/>
        <v>62</v>
      </c>
      <c r="T62" s="13">
        <f t="shared" ca="1" si="4"/>
        <v>62.613888888888887</v>
      </c>
    </row>
    <row r="63" spans="1:20" x14ac:dyDescent="0.25">
      <c r="A63" s="5" t="s">
        <v>350</v>
      </c>
      <c r="B63" s="5" t="s">
        <v>351</v>
      </c>
      <c r="C63" s="5">
        <v>3139</v>
      </c>
      <c r="D63" s="5" t="s">
        <v>464</v>
      </c>
      <c r="E63" s="5" t="s">
        <v>7</v>
      </c>
      <c r="F63" s="10">
        <v>44157</v>
      </c>
      <c r="G63" s="5">
        <v>3</v>
      </c>
      <c r="H63" s="5" t="s">
        <v>443</v>
      </c>
      <c r="I63" s="5">
        <v>9</v>
      </c>
      <c r="J63" s="5">
        <v>1300</v>
      </c>
      <c r="K63" s="5">
        <f t="shared" si="1"/>
        <v>11700</v>
      </c>
      <c r="L63" s="5">
        <v>2</v>
      </c>
      <c r="M63" s="5" t="str">
        <f t="shared" si="0"/>
        <v>Virement</v>
      </c>
      <c r="N63" s="6">
        <v>2310.34</v>
      </c>
      <c r="O63" s="6">
        <f t="shared" si="2"/>
        <v>585</v>
      </c>
      <c r="P63" s="5" t="s">
        <v>8</v>
      </c>
      <c r="Q63" s="5">
        <v>4</v>
      </c>
      <c r="R63" s="7">
        <v>19262</v>
      </c>
      <c r="S63" s="12">
        <f t="shared" ca="1" si="3"/>
        <v>71</v>
      </c>
      <c r="T63" s="13">
        <f t="shared" ca="1" si="4"/>
        <v>70.897222222222226</v>
      </c>
    </row>
    <row r="64" spans="1:20" x14ac:dyDescent="0.25">
      <c r="A64" s="5" t="s">
        <v>349</v>
      </c>
      <c r="B64" s="5" t="s">
        <v>43</v>
      </c>
      <c r="C64" s="5">
        <v>3765</v>
      </c>
      <c r="D64" s="5" t="s">
        <v>467</v>
      </c>
      <c r="E64" s="5" t="s">
        <v>7</v>
      </c>
      <c r="F64" s="10">
        <v>44215</v>
      </c>
      <c r="G64" s="5">
        <v>3</v>
      </c>
      <c r="H64" s="5" t="s">
        <v>443</v>
      </c>
      <c r="I64" s="5">
        <v>5</v>
      </c>
      <c r="J64" s="5">
        <v>1300</v>
      </c>
      <c r="K64" s="5">
        <f t="shared" si="1"/>
        <v>6500</v>
      </c>
      <c r="L64" s="5">
        <v>1</v>
      </c>
      <c r="M64" s="5" t="str">
        <f t="shared" si="0"/>
        <v>Chèque</v>
      </c>
      <c r="N64" s="6">
        <v>1567.75</v>
      </c>
      <c r="O64" s="6" t="str">
        <f t="shared" si="2"/>
        <v>rien</v>
      </c>
      <c r="P64" s="5" t="s">
        <v>11</v>
      </c>
      <c r="Q64" s="5">
        <v>3</v>
      </c>
      <c r="R64" s="7">
        <v>23098</v>
      </c>
      <c r="S64" s="12">
        <f t="shared" ca="1" si="3"/>
        <v>60</v>
      </c>
      <c r="T64" s="13">
        <f t="shared" ca="1" si="4"/>
        <v>60.388888888888886</v>
      </c>
    </row>
    <row r="65" spans="1:20" x14ac:dyDescent="0.25">
      <c r="A65" s="5" t="s">
        <v>348</v>
      </c>
      <c r="B65" s="5" t="s">
        <v>204</v>
      </c>
      <c r="C65" s="5">
        <v>3733</v>
      </c>
      <c r="D65" s="5" t="s">
        <v>466</v>
      </c>
      <c r="E65" s="5" t="s">
        <v>7</v>
      </c>
      <c r="F65" s="10">
        <v>44146</v>
      </c>
      <c r="G65" s="5">
        <v>3</v>
      </c>
      <c r="H65" s="5" t="s">
        <v>443</v>
      </c>
      <c r="I65" s="5">
        <v>9</v>
      </c>
      <c r="J65" s="5">
        <v>1300</v>
      </c>
      <c r="K65" s="5">
        <f t="shared" si="1"/>
        <v>11700</v>
      </c>
      <c r="L65" s="5">
        <v>3</v>
      </c>
      <c r="M65" s="5" t="str">
        <f t="shared" si="0"/>
        <v>Espèce</v>
      </c>
      <c r="N65" s="6">
        <v>1929.18</v>
      </c>
      <c r="O65" s="6">
        <f t="shared" si="2"/>
        <v>585</v>
      </c>
      <c r="P65" s="5" t="s">
        <v>11</v>
      </c>
      <c r="Q65" s="5">
        <v>0</v>
      </c>
      <c r="R65" s="7">
        <v>20149</v>
      </c>
      <c r="S65" s="12">
        <f t="shared" ca="1" si="3"/>
        <v>68</v>
      </c>
      <c r="T65" s="13">
        <f t="shared" ca="1" si="4"/>
        <v>68.463888888888889</v>
      </c>
    </row>
    <row r="66" spans="1:20" x14ac:dyDescent="0.25">
      <c r="A66" s="5" t="s">
        <v>347</v>
      </c>
      <c r="B66" s="5" t="s">
        <v>237</v>
      </c>
      <c r="C66" s="5">
        <v>3409</v>
      </c>
      <c r="D66" s="5" t="s">
        <v>467</v>
      </c>
      <c r="E66" s="5" t="s">
        <v>7</v>
      </c>
      <c r="F66" s="10">
        <v>44235</v>
      </c>
      <c r="G66" s="5">
        <v>8</v>
      </c>
      <c r="H66" s="5" t="s">
        <v>448</v>
      </c>
      <c r="I66" s="5">
        <v>1</v>
      </c>
      <c r="J66" s="5">
        <v>800</v>
      </c>
      <c r="K66" s="5">
        <f t="shared" si="1"/>
        <v>800</v>
      </c>
      <c r="L66" s="5">
        <v>2</v>
      </c>
      <c r="M66" s="5" t="str">
        <f t="shared" ref="M66:M129" si="5">VLOOKUP(L66,paiements,2,FALSE)</f>
        <v>Virement</v>
      </c>
      <c r="N66" s="6">
        <v>2088.94</v>
      </c>
      <c r="O66" s="6" t="str">
        <f t="shared" si="2"/>
        <v>rien</v>
      </c>
      <c r="P66" s="5" t="s">
        <v>11</v>
      </c>
      <c r="Q66" s="5">
        <v>4</v>
      </c>
      <c r="R66" s="7">
        <v>29252</v>
      </c>
      <c r="S66" s="12">
        <f t="shared" ca="1" si="3"/>
        <v>43</v>
      </c>
      <c r="T66" s="13">
        <f t="shared" ca="1" si="4"/>
        <v>43.547222222222224</v>
      </c>
    </row>
    <row r="67" spans="1:20" x14ac:dyDescent="0.25">
      <c r="A67" s="5" t="s">
        <v>346</v>
      </c>
      <c r="B67" s="5" t="s">
        <v>104</v>
      </c>
      <c r="C67" s="5">
        <v>3552</v>
      </c>
      <c r="D67" s="5" t="s">
        <v>466</v>
      </c>
      <c r="E67" s="5" t="s">
        <v>7</v>
      </c>
      <c r="F67" s="10">
        <v>44145</v>
      </c>
      <c r="G67" s="5">
        <v>7</v>
      </c>
      <c r="H67" s="5" t="s">
        <v>447</v>
      </c>
      <c r="I67" s="5">
        <v>5</v>
      </c>
      <c r="J67" s="5">
        <v>600</v>
      </c>
      <c r="K67" s="5">
        <f t="shared" ref="K67:K130" si="6">I67*J67</f>
        <v>3000</v>
      </c>
      <c r="L67" s="5">
        <v>3</v>
      </c>
      <c r="M67" s="5" t="str">
        <f t="shared" si="5"/>
        <v>Espèce</v>
      </c>
      <c r="N67" s="6">
        <v>2766.9</v>
      </c>
      <c r="O67" s="6" t="str">
        <f t="shared" ref="O67:O130" si="7">IF(K67&gt;=10000,0.05*K67,"rien")</f>
        <v>rien</v>
      </c>
      <c r="P67" s="5" t="s">
        <v>8</v>
      </c>
      <c r="Q67" s="5">
        <v>4</v>
      </c>
      <c r="R67" s="7">
        <v>28839</v>
      </c>
      <c r="S67" s="12">
        <f t="shared" ref="S67:S130" ca="1" si="8">YEAR(TODAY()) - YEAR(R67)</f>
        <v>45</v>
      </c>
      <c r="T67" s="13">
        <f t="shared" ref="T67:T130" ca="1" si="9">YEARFRAC(R67,TODAY())</f>
        <v>44.674999999999997</v>
      </c>
    </row>
    <row r="68" spans="1:20" x14ac:dyDescent="0.25">
      <c r="A68" s="5" t="s">
        <v>345</v>
      </c>
      <c r="B68" s="5" t="s">
        <v>308</v>
      </c>
      <c r="C68" s="5">
        <v>3142</v>
      </c>
      <c r="D68" s="5" t="s">
        <v>464</v>
      </c>
      <c r="E68" s="5" t="s">
        <v>7</v>
      </c>
      <c r="F68" s="10">
        <v>44352</v>
      </c>
      <c r="G68" s="5">
        <v>6</v>
      </c>
      <c r="H68" s="5" t="s">
        <v>446</v>
      </c>
      <c r="I68" s="5">
        <v>6</v>
      </c>
      <c r="J68" s="5">
        <v>500</v>
      </c>
      <c r="K68" s="5">
        <f t="shared" si="6"/>
        <v>3000</v>
      </c>
      <c r="L68" s="5">
        <v>2</v>
      </c>
      <c r="M68" s="5" t="str">
        <f t="shared" si="5"/>
        <v>Virement</v>
      </c>
      <c r="N68" s="6">
        <v>1694.55</v>
      </c>
      <c r="O68" s="6" t="str">
        <f t="shared" si="7"/>
        <v>rien</v>
      </c>
      <c r="P68" s="5" t="s">
        <v>11</v>
      </c>
      <c r="Q68" s="5">
        <v>1</v>
      </c>
      <c r="R68" s="7">
        <v>16621</v>
      </c>
      <c r="S68" s="12">
        <f t="shared" ca="1" si="8"/>
        <v>78</v>
      </c>
      <c r="T68" s="13">
        <f t="shared" ca="1" si="9"/>
        <v>78.125</v>
      </c>
    </row>
    <row r="69" spans="1:20" x14ac:dyDescent="0.25">
      <c r="A69" s="5" t="s">
        <v>343</v>
      </c>
      <c r="B69" s="5" t="s">
        <v>344</v>
      </c>
      <c r="C69" s="5">
        <v>3128</v>
      </c>
      <c r="D69" s="5" t="s">
        <v>464</v>
      </c>
      <c r="E69" s="5" t="s">
        <v>7</v>
      </c>
      <c r="F69" s="10">
        <v>44323</v>
      </c>
      <c r="G69" s="5">
        <v>3</v>
      </c>
      <c r="H69" s="5" t="s">
        <v>443</v>
      </c>
      <c r="I69" s="5">
        <v>5</v>
      </c>
      <c r="J69" s="5">
        <v>1300</v>
      </c>
      <c r="K69" s="5">
        <f t="shared" si="6"/>
        <v>6500</v>
      </c>
      <c r="L69" s="5">
        <v>3</v>
      </c>
      <c r="M69" s="5" t="str">
        <f t="shared" si="5"/>
        <v>Espèce</v>
      </c>
      <c r="N69" s="6">
        <v>1235.1500000000001</v>
      </c>
      <c r="O69" s="6" t="str">
        <f t="shared" si="7"/>
        <v>rien</v>
      </c>
      <c r="P69" s="5" t="s">
        <v>11</v>
      </c>
      <c r="Q69" s="5">
        <v>0</v>
      </c>
      <c r="R69" s="7">
        <v>27079</v>
      </c>
      <c r="S69" s="12">
        <f t="shared" ca="1" si="8"/>
        <v>49</v>
      </c>
      <c r="T69" s="13">
        <f t="shared" ca="1" si="9"/>
        <v>49.49722222222222</v>
      </c>
    </row>
    <row r="70" spans="1:20" x14ac:dyDescent="0.25">
      <c r="A70" s="5" t="s">
        <v>342</v>
      </c>
      <c r="B70" s="5" t="s">
        <v>56</v>
      </c>
      <c r="C70" s="5">
        <v>3420</v>
      </c>
      <c r="D70" s="5" t="s">
        <v>468</v>
      </c>
      <c r="E70" s="5" t="s">
        <v>7</v>
      </c>
      <c r="F70" s="10">
        <v>44155</v>
      </c>
      <c r="G70" s="5">
        <v>3</v>
      </c>
      <c r="H70" s="5" t="s">
        <v>443</v>
      </c>
      <c r="I70" s="5">
        <v>3</v>
      </c>
      <c r="J70" s="5">
        <v>1300</v>
      </c>
      <c r="K70" s="5">
        <f t="shared" si="6"/>
        <v>3900</v>
      </c>
      <c r="L70" s="5">
        <v>1</v>
      </c>
      <c r="M70" s="5" t="str">
        <f t="shared" si="5"/>
        <v>Chèque</v>
      </c>
      <c r="N70" s="6">
        <v>3544.65</v>
      </c>
      <c r="O70" s="6" t="str">
        <f t="shared" si="7"/>
        <v>rien</v>
      </c>
      <c r="P70" s="5" t="s">
        <v>11</v>
      </c>
      <c r="Q70" s="5">
        <v>3</v>
      </c>
      <c r="R70" s="7">
        <v>20953</v>
      </c>
      <c r="S70" s="12">
        <f t="shared" ca="1" si="8"/>
        <v>66</v>
      </c>
      <c r="T70" s="13">
        <f t="shared" ca="1" si="9"/>
        <v>66.263888888888886</v>
      </c>
    </row>
    <row r="71" spans="1:20" x14ac:dyDescent="0.25">
      <c r="A71" s="5" t="s">
        <v>341</v>
      </c>
      <c r="B71" s="5" t="s">
        <v>50</v>
      </c>
      <c r="C71" s="5">
        <v>3413</v>
      </c>
      <c r="D71" s="5" t="s">
        <v>469</v>
      </c>
      <c r="E71" s="5" t="s">
        <v>7</v>
      </c>
      <c r="F71" s="10">
        <v>44288</v>
      </c>
      <c r="G71" s="5">
        <v>2</v>
      </c>
      <c r="H71" s="5" t="s">
        <v>442</v>
      </c>
      <c r="I71" s="5">
        <v>5</v>
      </c>
      <c r="J71" s="5">
        <v>700</v>
      </c>
      <c r="K71" s="5">
        <f t="shared" si="6"/>
        <v>3500</v>
      </c>
      <c r="L71" s="5">
        <v>2</v>
      </c>
      <c r="M71" s="5" t="str">
        <f t="shared" si="5"/>
        <v>Virement</v>
      </c>
      <c r="N71" s="6">
        <v>2842.18</v>
      </c>
      <c r="O71" s="6" t="str">
        <f t="shared" si="7"/>
        <v>rien</v>
      </c>
      <c r="P71" s="5" t="s">
        <v>8</v>
      </c>
      <c r="Q71" s="5">
        <v>4</v>
      </c>
      <c r="R71" s="7">
        <v>23162</v>
      </c>
      <c r="S71" s="12">
        <f t="shared" ca="1" si="8"/>
        <v>60</v>
      </c>
      <c r="T71" s="13">
        <f t="shared" ca="1" si="9"/>
        <v>60.216666666666669</v>
      </c>
    </row>
    <row r="72" spans="1:20" x14ac:dyDescent="0.25">
      <c r="A72" s="5" t="s">
        <v>340</v>
      </c>
      <c r="B72" s="5" t="s">
        <v>234</v>
      </c>
      <c r="C72" s="5">
        <v>3630</v>
      </c>
      <c r="D72" s="5" t="s">
        <v>464</v>
      </c>
      <c r="E72" s="5" t="s">
        <v>7</v>
      </c>
      <c r="F72" s="10">
        <v>44083</v>
      </c>
      <c r="G72" s="5">
        <v>2</v>
      </c>
      <c r="H72" s="5" t="s">
        <v>442</v>
      </c>
      <c r="I72" s="5">
        <v>2</v>
      </c>
      <c r="J72" s="5">
        <v>700</v>
      </c>
      <c r="K72" s="5">
        <f t="shared" si="6"/>
        <v>1400</v>
      </c>
      <c r="L72" s="5">
        <v>3</v>
      </c>
      <c r="M72" s="5" t="str">
        <f t="shared" si="5"/>
        <v>Espèce</v>
      </c>
      <c r="N72" s="6">
        <v>2239.52</v>
      </c>
      <c r="O72" s="6" t="str">
        <f t="shared" si="7"/>
        <v>rien</v>
      </c>
      <c r="P72" s="5" t="s">
        <v>11</v>
      </c>
      <c r="Q72" s="5">
        <v>1</v>
      </c>
      <c r="R72" s="7">
        <v>21463</v>
      </c>
      <c r="S72" s="12">
        <f t="shared" ca="1" si="8"/>
        <v>65</v>
      </c>
      <c r="T72" s="13">
        <f t="shared" ca="1" si="9"/>
        <v>64.86944444444444</v>
      </c>
    </row>
    <row r="73" spans="1:20" x14ac:dyDescent="0.25">
      <c r="A73" s="5" t="s">
        <v>339</v>
      </c>
      <c r="B73" s="5" t="s">
        <v>175</v>
      </c>
      <c r="C73" s="5">
        <v>3073</v>
      </c>
      <c r="D73" s="5" t="s">
        <v>466</v>
      </c>
      <c r="E73" s="5" t="s">
        <v>7</v>
      </c>
      <c r="F73" s="10">
        <v>44237</v>
      </c>
      <c r="G73" s="5">
        <v>5</v>
      </c>
      <c r="H73" s="5" t="s">
        <v>445</v>
      </c>
      <c r="I73" s="5">
        <v>10</v>
      </c>
      <c r="J73" s="5">
        <v>2000</v>
      </c>
      <c r="K73" s="5">
        <f t="shared" si="6"/>
        <v>20000</v>
      </c>
      <c r="L73" s="5">
        <v>3</v>
      </c>
      <c r="M73" s="5" t="str">
        <f t="shared" si="5"/>
        <v>Espèce</v>
      </c>
      <c r="N73" s="6">
        <v>2686.2</v>
      </c>
      <c r="O73" s="6">
        <f t="shared" si="7"/>
        <v>1000</v>
      </c>
      <c r="P73" s="5" t="s">
        <v>8</v>
      </c>
      <c r="Q73" s="5">
        <v>4</v>
      </c>
      <c r="R73" s="7">
        <v>23411</v>
      </c>
      <c r="S73" s="12">
        <f t="shared" ca="1" si="8"/>
        <v>59</v>
      </c>
      <c r="T73" s="13">
        <f t="shared" ca="1" si="9"/>
        <v>59.538888888888891</v>
      </c>
    </row>
    <row r="74" spans="1:20" x14ac:dyDescent="0.25">
      <c r="A74" s="5" t="s">
        <v>337</v>
      </c>
      <c r="B74" s="5" t="s">
        <v>338</v>
      </c>
      <c r="C74" s="5">
        <v>3670</v>
      </c>
      <c r="D74" s="5" t="s">
        <v>465</v>
      </c>
      <c r="E74" s="5" t="s">
        <v>7</v>
      </c>
      <c r="F74" s="10">
        <v>44284</v>
      </c>
      <c r="G74" s="5">
        <v>10</v>
      </c>
      <c r="H74" s="5" t="s">
        <v>450</v>
      </c>
      <c r="I74" s="5">
        <v>7</v>
      </c>
      <c r="J74" s="5">
        <v>1000</v>
      </c>
      <c r="K74" s="5">
        <f t="shared" si="6"/>
        <v>7000</v>
      </c>
      <c r="L74" s="5">
        <v>3</v>
      </c>
      <c r="M74" s="5" t="str">
        <f t="shared" si="5"/>
        <v>Espèce</v>
      </c>
      <c r="N74" s="6">
        <v>3389.77</v>
      </c>
      <c r="O74" s="6" t="str">
        <f t="shared" si="7"/>
        <v>rien</v>
      </c>
      <c r="P74" s="5" t="s">
        <v>11</v>
      </c>
      <c r="Q74" s="5">
        <v>5</v>
      </c>
      <c r="R74" s="7">
        <v>25281</v>
      </c>
      <c r="S74" s="12">
        <f t="shared" ca="1" si="8"/>
        <v>54</v>
      </c>
      <c r="T74" s="13">
        <f t="shared" ca="1" si="9"/>
        <v>54.413888888888891</v>
      </c>
    </row>
    <row r="75" spans="1:20" x14ac:dyDescent="0.25">
      <c r="A75" s="5" t="s">
        <v>335</v>
      </c>
      <c r="B75" s="5" t="s">
        <v>336</v>
      </c>
      <c r="C75" s="5">
        <v>3881</v>
      </c>
      <c r="D75" s="5" t="s">
        <v>466</v>
      </c>
      <c r="E75" s="5" t="s">
        <v>7</v>
      </c>
      <c r="F75" s="10">
        <v>44281</v>
      </c>
      <c r="G75" s="5">
        <v>2</v>
      </c>
      <c r="H75" s="5" t="s">
        <v>442</v>
      </c>
      <c r="I75" s="5">
        <v>6</v>
      </c>
      <c r="J75" s="5">
        <v>700</v>
      </c>
      <c r="K75" s="5">
        <f t="shared" si="6"/>
        <v>4200</v>
      </c>
      <c r="L75" s="5">
        <v>1</v>
      </c>
      <c r="M75" s="5" t="str">
        <f t="shared" si="5"/>
        <v>Chèque</v>
      </c>
      <c r="N75" s="6">
        <v>1091.3699999999999</v>
      </c>
      <c r="O75" s="6" t="str">
        <f t="shared" si="7"/>
        <v>rien</v>
      </c>
      <c r="P75" s="5" t="s">
        <v>11</v>
      </c>
      <c r="Q75" s="5">
        <v>1</v>
      </c>
      <c r="R75" s="7">
        <v>27766</v>
      </c>
      <c r="S75" s="12">
        <f t="shared" ca="1" si="8"/>
        <v>47</v>
      </c>
      <c r="T75" s="13">
        <f t="shared" ca="1" si="9"/>
        <v>47.613888888888887</v>
      </c>
    </row>
    <row r="76" spans="1:20" x14ac:dyDescent="0.25">
      <c r="A76" s="5" t="s">
        <v>334</v>
      </c>
      <c r="B76" s="5" t="s">
        <v>204</v>
      </c>
      <c r="C76" s="5">
        <v>3764</v>
      </c>
      <c r="D76" s="5" t="s">
        <v>466</v>
      </c>
      <c r="E76" s="5" t="s">
        <v>7</v>
      </c>
      <c r="F76" s="10">
        <v>44186</v>
      </c>
      <c r="G76" s="5">
        <v>4</v>
      </c>
      <c r="H76" s="5" t="s">
        <v>444</v>
      </c>
      <c r="I76" s="5">
        <v>1</v>
      </c>
      <c r="J76" s="5">
        <v>5000</v>
      </c>
      <c r="K76" s="5">
        <f t="shared" si="6"/>
        <v>5000</v>
      </c>
      <c r="L76" s="5">
        <v>2</v>
      </c>
      <c r="M76" s="5" t="str">
        <f t="shared" si="5"/>
        <v>Virement</v>
      </c>
      <c r="N76" s="6">
        <v>3639.67</v>
      </c>
      <c r="O76" s="6" t="str">
        <f t="shared" si="7"/>
        <v>rien</v>
      </c>
      <c r="P76" s="5" t="s">
        <v>11</v>
      </c>
      <c r="Q76" s="5">
        <v>1</v>
      </c>
      <c r="R76" s="7">
        <v>21652</v>
      </c>
      <c r="S76" s="12">
        <f t="shared" ca="1" si="8"/>
        <v>64</v>
      </c>
      <c r="T76" s="13">
        <f t="shared" ca="1" si="9"/>
        <v>64.349999999999994</v>
      </c>
    </row>
    <row r="77" spans="1:20" x14ac:dyDescent="0.25">
      <c r="A77" s="5" t="s">
        <v>332</v>
      </c>
      <c r="B77" s="5" t="s">
        <v>333</v>
      </c>
      <c r="C77" s="5">
        <v>3067</v>
      </c>
      <c r="D77" s="5" t="s">
        <v>465</v>
      </c>
      <c r="E77" s="5" t="s">
        <v>7</v>
      </c>
      <c r="F77" s="10">
        <v>44155</v>
      </c>
      <c r="G77" s="5">
        <v>4</v>
      </c>
      <c r="H77" s="5" t="s">
        <v>444</v>
      </c>
      <c r="I77" s="5">
        <v>5</v>
      </c>
      <c r="J77" s="5">
        <v>5000</v>
      </c>
      <c r="K77" s="5">
        <f t="shared" si="6"/>
        <v>25000</v>
      </c>
      <c r="L77" s="5">
        <v>1</v>
      </c>
      <c r="M77" s="5" t="str">
        <f t="shared" si="5"/>
        <v>Chèque</v>
      </c>
      <c r="N77" s="6">
        <v>3385.24</v>
      </c>
      <c r="O77" s="6">
        <f t="shared" si="7"/>
        <v>1250</v>
      </c>
      <c r="P77" s="5" t="s">
        <v>8</v>
      </c>
      <c r="Q77" s="5">
        <v>3</v>
      </c>
      <c r="R77" s="7">
        <v>21282</v>
      </c>
      <c r="S77" s="12">
        <f t="shared" ca="1" si="8"/>
        <v>65</v>
      </c>
      <c r="T77" s="13">
        <f t="shared" ca="1" si="9"/>
        <v>65.363888888888894</v>
      </c>
    </row>
    <row r="78" spans="1:20" x14ac:dyDescent="0.25">
      <c r="A78" s="5" t="s">
        <v>330</v>
      </c>
      <c r="B78" s="5" t="s">
        <v>331</v>
      </c>
      <c r="C78" s="5">
        <v>3723</v>
      </c>
      <c r="D78" s="5" t="s">
        <v>465</v>
      </c>
      <c r="E78" s="5" t="s">
        <v>7</v>
      </c>
      <c r="F78" s="10">
        <v>44138</v>
      </c>
      <c r="G78" s="5">
        <v>3</v>
      </c>
      <c r="H78" s="5" t="s">
        <v>443</v>
      </c>
      <c r="I78" s="5">
        <v>7</v>
      </c>
      <c r="J78" s="5">
        <v>1300</v>
      </c>
      <c r="K78" s="5">
        <f t="shared" si="6"/>
        <v>9100</v>
      </c>
      <c r="L78" s="5">
        <v>2</v>
      </c>
      <c r="M78" s="5" t="str">
        <f t="shared" si="5"/>
        <v>Virement</v>
      </c>
      <c r="N78" s="6">
        <v>1623.44</v>
      </c>
      <c r="O78" s="6" t="str">
        <f t="shared" si="7"/>
        <v>rien</v>
      </c>
      <c r="P78" s="5" t="s">
        <v>8</v>
      </c>
      <c r="Q78" s="5">
        <v>1</v>
      </c>
      <c r="R78" s="7">
        <v>22129</v>
      </c>
      <c r="S78" s="12">
        <f t="shared" ca="1" si="8"/>
        <v>63</v>
      </c>
      <c r="T78" s="13">
        <f t="shared" ca="1" si="9"/>
        <v>63.047222222222224</v>
      </c>
    </row>
    <row r="79" spans="1:20" x14ac:dyDescent="0.25">
      <c r="A79" s="5" t="s">
        <v>329</v>
      </c>
      <c r="B79" s="5" t="s">
        <v>96</v>
      </c>
      <c r="C79" s="5">
        <v>3032</v>
      </c>
      <c r="D79" s="5" t="s">
        <v>464</v>
      </c>
      <c r="E79" s="5" t="s">
        <v>7</v>
      </c>
      <c r="F79" s="10">
        <v>44283</v>
      </c>
      <c r="G79" s="5">
        <v>9</v>
      </c>
      <c r="H79" s="5" t="s">
        <v>449</v>
      </c>
      <c r="I79" s="5">
        <v>7</v>
      </c>
      <c r="J79" s="5">
        <v>500</v>
      </c>
      <c r="K79" s="5">
        <f t="shared" si="6"/>
        <v>3500</v>
      </c>
      <c r="L79" s="5">
        <v>2</v>
      </c>
      <c r="M79" s="5" t="str">
        <f t="shared" si="5"/>
        <v>Virement</v>
      </c>
      <c r="N79" s="6">
        <v>1887.96</v>
      </c>
      <c r="O79" s="6" t="str">
        <f t="shared" si="7"/>
        <v>rien</v>
      </c>
      <c r="P79" s="5" t="s">
        <v>8</v>
      </c>
      <c r="Q79" s="5">
        <v>5</v>
      </c>
      <c r="R79" s="7">
        <v>31515</v>
      </c>
      <c r="S79" s="12">
        <f t="shared" ca="1" si="8"/>
        <v>37</v>
      </c>
      <c r="T79" s="13">
        <f t="shared" ca="1" si="9"/>
        <v>37.347222222222221</v>
      </c>
    </row>
    <row r="80" spans="1:20" x14ac:dyDescent="0.25">
      <c r="A80" s="5" t="s">
        <v>328</v>
      </c>
      <c r="B80" s="5" t="s">
        <v>124</v>
      </c>
      <c r="C80" s="5">
        <v>3644</v>
      </c>
      <c r="D80" s="5" t="s">
        <v>466</v>
      </c>
      <c r="E80" s="5" t="s">
        <v>7</v>
      </c>
      <c r="F80" s="10">
        <v>44088</v>
      </c>
      <c r="G80" s="5">
        <v>2</v>
      </c>
      <c r="H80" s="5" t="s">
        <v>442</v>
      </c>
      <c r="I80" s="5">
        <v>5</v>
      </c>
      <c r="J80" s="5">
        <v>700</v>
      </c>
      <c r="K80" s="5">
        <f t="shared" si="6"/>
        <v>3500</v>
      </c>
      <c r="L80" s="5">
        <v>3</v>
      </c>
      <c r="M80" s="5" t="str">
        <f t="shared" si="5"/>
        <v>Espèce</v>
      </c>
      <c r="N80" s="6">
        <v>1552.96</v>
      </c>
      <c r="O80" s="6" t="str">
        <f t="shared" si="7"/>
        <v>rien</v>
      </c>
      <c r="P80" s="5" t="s">
        <v>8</v>
      </c>
      <c r="Q80" s="5">
        <v>4</v>
      </c>
      <c r="R80" s="7">
        <v>15318</v>
      </c>
      <c r="S80" s="12">
        <f t="shared" ca="1" si="8"/>
        <v>82</v>
      </c>
      <c r="T80" s="13">
        <f t="shared" ca="1" si="9"/>
        <v>81.694444444444443</v>
      </c>
    </row>
    <row r="81" spans="1:20" x14ac:dyDescent="0.25">
      <c r="A81" s="5" t="s">
        <v>326</v>
      </c>
      <c r="B81" s="5" t="s">
        <v>327</v>
      </c>
      <c r="C81" s="5">
        <v>3584</v>
      </c>
      <c r="D81" s="5" t="s">
        <v>469</v>
      </c>
      <c r="E81" s="5" t="s">
        <v>7</v>
      </c>
      <c r="F81" s="10">
        <v>44125</v>
      </c>
      <c r="G81" s="5">
        <v>10</v>
      </c>
      <c r="H81" s="5" t="s">
        <v>450</v>
      </c>
      <c r="I81" s="5">
        <v>5</v>
      </c>
      <c r="J81" s="5">
        <v>1000</v>
      </c>
      <c r="K81" s="5">
        <f t="shared" si="6"/>
        <v>5000</v>
      </c>
      <c r="L81" s="5">
        <v>2</v>
      </c>
      <c r="M81" s="5" t="str">
        <f t="shared" si="5"/>
        <v>Virement</v>
      </c>
      <c r="N81" s="6">
        <v>2273.6</v>
      </c>
      <c r="O81" s="6" t="str">
        <f t="shared" si="7"/>
        <v>rien</v>
      </c>
      <c r="P81" s="5" t="s">
        <v>11</v>
      </c>
      <c r="Q81" s="5">
        <v>3</v>
      </c>
      <c r="R81" s="7">
        <v>20652</v>
      </c>
      <c r="S81" s="12">
        <f t="shared" ca="1" si="8"/>
        <v>67</v>
      </c>
      <c r="T81" s="13">
        <f t="shared" ca="1" si="9"/>
        <v>67.088888888888889</v>
      </c>
    </row>
    <row r="82" spans="1:20" x14ac:dyDescent="0.25">
      <c r="A82" s="5" t="s">
        <v>324</v>
      </c>
      <c r="B82" s="5" t="s">
        <v>325</v>
      </c>
      <c r="C82" s="5">
        <v>3626</v>
      </c>
      <c r="D82" s="5" t="s">
        <v>467</v>
      </c>
      <c r="E82" s="5" t="s">
        <v>7</v>
      </c>
      <c r="F82" s="10">
        <v>44177</v>
      </c>
      <c r="G82" s="5">
        <v>1</v>
      </c>
      <c r="H82" s="5" t="s">
        <v>441</v>
      </c>
      <c r="I82" s="5">
        <v>3</v>
      </c>
      <c r="J82" s="5">
        <v>1200</v>
      </c>
      <c r="K82" s="5">
        <f t="shared" si="6"/>
        <v>3600</v>
      </c>
      <c r="L82" s="5">
        <v>1</v>
      </c>
      <c r="M82" s="5" t="str">
        <f t="shared" si="5"/>
        <v>Chèque</v>
      </c>
      <c r="N82" s="6">
        <v>1658.65</v>
      </c>
      <c r="O82" s="6" t="str">
        <f t="shared" si="7"/>
        <v>rien</v>
      </c>
      <c r="P82" s="5" t="s">
        <v>8</v>
      </c>
      <c r="Q82" s="5">
        <v>5</v>
      </c>
      <c r="R82" s="7">
        <v>21302</v>
      </c>
      <c r="S82" s="12">
        <f t="shared" ca="1" si="8"/>
        <v>65</v>
      </c>
      <c r="T82" s="13">
        <f t="shared" ca="1" si="9"/>
        <v>65.308333333333337</v>
      </c>
    </row>
    <row r="83" spans="1:20" x14ac:dyDescent="0.25">
      <c r="A83" s="5" t="s">
        <v>322</v>
      </c>
      <c r="B83" s="5" t="s">
        <v>323</v>
      </c>
      <c r="C83" s="5">
        <v>3150</v>
      </c>
      <c r="D83" s="5" t="s">
        <v>464</v>
      </c>
      <c r="E83" s="5" t="s">
        <v>7</v>
      </c>
      <c r="F83" s="10">
        <v>44160</v>
      </c>
      <c r="G83" s="5">
        <v>1</v>
      </c>
      <c r="H83" s="5" t="s">
        <v>441</v>
      </c>
      <c r="I83" s="5">
        <v>7</v>
      </c>
      <c r="J83" s="5">
        <v>1200</v>
      </c>
      <c r="K83" s="5">
        <f t="shared" si="6"/>
        <v>8400</v>
      </c>
      <c r="L83" s="5">
        <v>2</v>
      </c>
      <c r="M83" s="5" t="str">
        <f t="shared" si="5"/>
        <v>Virement</v>
      </c>
      <c r="N83" s="6">
        <v>2113.58</v>
      </c>
      <c r="O83" s="6" t="str">
        <f t="shared" si="7"/>
        <v>rien</v>
      </c>
      <c r="P83" s="5" t="s">
        <v>11</v>
      </c>
      <c r="Q83" s="5">
        <v>4</v>
      </c>
      <c r="R83" s="7">
        <v>22603</v>
      </c>
      <c r="S83" s="12">
        <f t="shared" ca="1" si="8"/>
        <v>62</v>
      </c>
      <c r="T83" s="13">
        <f t="shared" ca="1" si="9"/>
        <v>61.75</v>
      </c>
    </row>
    <row r="84" spans="1:20" x14ac:dyDescent="0.25">
      <c r="A84" s="5" t="s">
        <v>320</v>
      </c>
      <c r="B84" s="5" t="s">
        <v>321</v>
      </c>
      <c r="C84" s="5">
        <v>3618</v>
      </c>
      <c r="D84" s="5" t="s">
        <v>468</v>
      </c>
      <c r="E84" s="5" t="s">
        <v>7</v>
      </c>
      <c r="F84" s="10">
        <v>44125</v>
      </c>
      <c r="G84" s="5">
        <v>8</v>
      </c>
      <c r="H84" s="5" t="s">
        <v>448</v>
      </c>
      <c r="I84" s="5">
        <v>2</v>
      </c>
      <c r="J84" s="5">
        <v>800</v>
      </c>
      <c r="K84" s="5">
        <f t="shared" si="6"/>
        <v>1600</v>
      </c>
      <c r="L84" s="5">
        <v>2</v>
      </c>
      <c r="M84" s="5" t="str">
        <f t="shared" si="5"/>
        <v>Virement</v>
      </c>
      <c r="N84" s="6">
        <v>2355</v>
      </c>
      <c r="O84" s="6" t="str">
        <f t="shared" si="7"/>
        <v>rien</v>
      </c>
      <c r="P84" s="5" t="s">
        <v>11</v>
      </c>
      <c r="Q84" s="5">
        <v>3</v>
      </c>
      <c r="R84" s="7">
        <v>22301</v>
      </c>
      <c r="S84" s="12">
        <f t="shared" ca="1" si="8"/>
        <v>62</v>
      </c>
      <c r="T84" s="13">
        <f t="shared" ca="1" si="9"/>
        <v>62.577777777777776</v>
      </c>
    </row>
    <row r="85" spans="1:20" x14ac:dyDescent="0.25">
      <c r="A85" s="5" t="s">
        <v>319</v>
      </c>
      <c r="B85" s="5" t="s">
        <v>13</v>
      </c>
      <c r="C85" s="5">
        <v>3588</v>
      </c>
      <c r="D85" s="5" t="s">
        <v>465</v>
      </c>
      <c r="E85" s="5" t="s">
        <v>7</v>
      </c>
      <c r="F85" s="10">
        <v>44372</v>
      </c>
      <c r="G85" s="5">
        <v>1</v>
      </c>
      <c r="H85" s="5" t="s">
        <v>441</v>
      </c>
      <c r="I85" s="5">
        <v>10</v>
      </c>
      <c r="J85" s="5">
        <v>1200</v>
      </c>
      <c r="K85" s="5">
        <f t="shared" si="6"/>
        <v>12000</v>
      </c>
      <c r="L85" s="5">
        <v>1</v>
      </c>
      <c r="M85" s="5" t="str">
        <f t="shared" si="5"/>
        <v>Chèque</v>
      </c>
      <c r="N85" s="6">
        <v>2748.01</v>
      </c>
      <c r="O85" s="6">
        <f t="shared" si="7"/>
        <v>600</v>
      </c>
      <c r="P85" s="5" t="s">
        <v>11</v>
      </c>
      <c r="Q85" s="5">
        <v>1</v>
      </c>
      <c r="R85" s="7">
        <v>24980</v>
      </c>
      <c r="S85" s="12">
        <f t="shared" ca="1" si="8"/>
        <v>55</v>
      </c>
      <c r="T85" s="13">
        <f t="shared" ca="1" si="9"/>
        <v>55.238888888888887</v>
      </c>
    </row>
    <row r="86" spans="1:20" x14ac:dyDescent="0.25">
      <c r="A86" s="5" t="s">
        <v>317</v>
      </c>
      <c r="B86" s="5" t="s">
        <v>318</v>
      </c>
      <c r="C86" s="5">
        <v>3110</v>
      </c>
      <c r="D86" s="5" t="s">
        <v>466</v>
      </c>
      <c r="E86" s="5" t="s">
        <v>7</v>
      </c>
      <c r="F86" s="10">
        <v>44286</v>
      </c>
      <c r="G86" s="5">
        <v>8</v>
      </c>
      <c r="H86" s="5" t="s">
        <v>448</v>
      </c>
      <c r="I86" s="5">
        <v>8</v>
      </c>
      <c r="J86" s="5">
        <v>800</v>
      </c>
      <c r="K86" s="5">
        <f t="shared" si="6"/>
        <v>6400</v>
      </c>
      <c r="L86" s="5">
        <v>2</v>
      </c>
      <c r="M86" s="5" t="str">
        <f t="shared" si="5"/>
        <v>Virement</v>
      </c>
      <c r="N86" s="6">
        <v>3733.85</v>
      </c>
      <c r="O86" s="6" t="str">
        <f t="shared" si="7"/>
        <v>rien</v>
      </c>
      <c r="P86" s="5" t="s">
        <v>11</v>
      </c>
      <c r="Q86" s="5">
        <v>1</v>
      </c>
      <c r="R86" s="7">
        <v>18377</v>
      </c>
      <c r="S86" s="12">
        <f t="shared" ca="1" si="8"/>
        <v>73</v>
      </c>
      <c r="T86" s="13">
        <f t="shared" ca="1" si="9"/>
        <v>73.316666666666663</v>
      </c>
    </row>
    <row r="87" spans="1:20" x14ac:dyDescent="0.25">
      <c r="A87" s="5" t="s">
        <v>317</v>
      </c>
      <c r="B87" s="5" t="s">
        <v>130</v>
      </c>
      <c r="C87" s="5">
        <v>3148</v>
      </c>
      <c r="D87" s="5" t="s">
        <v>468</v>
      </c>
      <c r="E87" s="5" t="s">
        <v>7</v>
      </c>
      <c r="F87" s="10">
        <v>44210</v>
      </c>
      <c r="G87" s="5">
        <v>9</v>
      </c>
      <c r="H87" s="5" t="s">
        <v>449</v>
      </c>
      <c r="I87" s="5">
        <v>9</v>
      </c>
      <c r="J87" s="5">
        <v>500</v>
      </c>
      <c r="K87" s="5">
        <f t="shared" si="6"/>
        <v>4500</v>
      </c>
      <c r="L87" s="5">
        <v>2</v>
      </c>
      <c r="M87" s="5" t="str">
        <f t="shared" si="5"/>
        <v>Virement</v>
      </c>
      <c r="N87" s="6">
        <v>1039.52</v>
      </c>
      <c r="O87" s="6" t="str">
        <f t="shared" si="7"/>
        <v>rien</v>
      </c>
      <c r="P87" s="5" t="s">
        <v>8</v>
      </c>
      <c r="Q87" s="5">
        <v>3</v>
      </c>
      <c r="R87" s="7">
        <v>20681</v>
      </c>
      <c r="S87" s="12">
        <f t="shared" ca="1" si="8"/>
        <v>67</v>
      </c>
      <c r="T87" s="13">
        <f t="shared" ca="1" si="9"/>
        <v>67.011111111111106</v>
      </c>
    </row>
    <row r="88" spans="1:20" x14ac:dyDescent="0.25">
      <c r="A88" s="5" t="s">
        <v>315</v>
      </c>
      <c r="B88" s="5" t="s">
        <v>316</v>
      </c>
      <c r="C88" s="5">
        <v>3154</v>
      </c>
      <c r="D88" s="5" t="s">
        <v>464</v>
      </c>
      <c r="E88" s="5" t="s">
        <v>7</v>
      </c>
      <c r="F88" s="10">
        <v>44145</v>
      </c>
      <c r="G88" s="5">
        <v>5</v>
      </c>
      <c r="H88" s="5" t="s">
        <v>445</v>
      </c>
      <c r="I88" s="5">
        <v>1</v>
      </c>
      <c r="J88" s="5">
        <v>2000</v>
      </c>
      <c r="K88" s="5">
        <f t="shared" si="6"/>
        <v>2000</v>
      </c>
      <c r="L88" s="5">
        <v>1</v>
      </c>
      <c r="M88" s="5" t="str">
        <f t="shared" si="5"/>
        <v>Chèque</v>
      </c>
      <c r="N88" s="6">
        <v>1407.03</v>
      </c>
      <c r="O88" s="6" t="str">
        <f t="shared" si="7"/>
        <v>rien</v>
      </c>
      <c r="P88" s="5" t="s">
        <v>11</v>
      </c>
      <c r="Q88" s="5">
        <v>1</v>
      </c>
      <c r="R88" s="7">
        <v>21192</v>
      </c>
      <c r="S88" s="12">
        <f t="shared" ca="1" si="8"/>
        <v>65</v>
      </c>
      <c r="T88" s="13">
        <f t="shared" ca="1" si="9"/>
        <v>65.613888888888894</v>
      </c>
    </row>
    <row r="89" spans="1:20" x14ac:dyDescent="0.25">
      <c r="A89" s="5" t="s">
        <v>314</v>
      </c>
      <c r="B89" s="5" t="s">
        <v>309</v>
      </c>
      <c r="C89" s="5">
        <v>3057</v>
      </c>
      <c r="D89" s="5" t="s">
        <v>469</v>
      </c>
      <c r="E89" s="5" t="s">
        <v>7</v>
      </c>
      <c r="F89" s="10">
        <v>44348</v>
      </c>
      <c r="G89" s="5">
        <v>10</v>
      </c>
      <c r="H89" s="5" t="s">
        <v>450</v>
      </c>
      <c r="I89" s="5">
        <v>9</v>
      </c>
      <c r="J89" s="5">
        <v>1000</v>
      </c>
      <c r="K89" s="5">
        <f t="shared" si="6"/>
        <v>9000</v>
      </c>
      <c r="L89" s="5">
        <v>1</v>
      </c>
      <c r="M89" s="5" t="str">
        <f t="shared" si="5"/>
        <v>Chèque</v>
      </c>
      <c r="N89" s="6">
        <v>1124.03</v>
      </c>
      <c r="O89" s="6" t="str">
        <f t="shared" si="7"/>
        <v>rien</v>
      </c>
      <c r="P89" s="5" t="s">
        <v>8</v>
      </c>
      <c r="Q89" s="5">
        <v>3</v>
      </c>
      <c r="R89" s="7">
        <v>19687</v>
      </c>
      <c r="S89" s="12">
        <f t="shared" ca="1" si="8"/>
        <v>70</v>
      </c>
      <c r="T89" s="13">
        <f t="shared" ca="1" si="9"/>
        <v>69.733333333333334</v>
      </c>
    </row>
    <row r="90" spans="1:20" x14ac:dyDescent="0.25">
      <c r="A90" s="5" t="s">
        <v>312</v>
      </c>
      <c r="B90" s="5" t="s">
        <v>313</v>
      </c>
      <c r="C90" s="5">
        <v>3117</v>
      </c>
      <c r="D90" s="5" t="s">
        <v>469</v>
      </c>
      <c r="E90" s="5" t="s">
        <v>7</v>
      </c>
      <c r="F90" s="10">
        <v>44236</v>
      </c>
      <c r="G90" s="5">
        <v>4</v>
      </c>
      <c r="H90" s="5" t="s">
        <v>444</v>
      </c>
      <c r="I90" s="5">
        <v>9</v>
      </c>
      <c r="J90" s="5">
        <v>5000</v>
      </c>
      <c r="K90" s="5">
        <f t="shared" si="6"/>
        <v>45000</v>
      </c>
      <c r="L90" s="5">
        <v>3</v>
      </c>
      <c r="M90" s="5" t="str">
        <f t="shared" si="5"/>
        <v>Espèce</v>
      </c>
      <c r="N90" s="6">
        <v>3701.96</v>
      </c>
      <c r="O90" s="6">
        <f t="shared" si="7"/>
        <v>2250</v>
      </c>
      <c r="P90" s="5" t="s">
        <v>8</v>
      </c>
      <c r="Q90" s="5">
        <v>5</v>
      </c>
      <c r="R90" s="7">
        <v>17460</v>
      </c>
      <c r="S90" s="12">
        <f t="shared" ca="1" si="8"/>
        <v>76</v>
      </c>
      <c r="T90" s="13">
        <f t="shared" ca="1" si="9"/>
        <v>75.827777777777783</v>
      </c>
    </row>
    <row r="91" spans="1:20" x14ac:dyDescent="0.25">
      <c r="A91" s="5" t="s">
        <v>310</v>
      </c>
      <c r="B91" s="5" t="s">
        <v>311</v>
      </c>
      <c r="C91" s="5">
        <v>3611</v>
      </c>
      <c r="D91" s="5" t="s">
        <v>467</v>
      </c>
      <c r="E91" s="5" t="s">
        <v>7</v>
      </c>
      <c r="F91" s="10">
        <v>44254</v>
      </c>
      <c r="G91" s="5">
        <v>6</v>
      </c>
      <c r="H91" s="5" t="s">
        <v>446</v>
      </c>
      <c r="I91" s="5">
        <v>6</v>
      </c>
      <c r="J91" s="5">
        <v>500</v>
      </c>
      <c r="K91" s="5">
        <f t="shared" si="6"/>
        <v>3000</v>
      </c>
      <c r="L91" s="5">
        <v>3</v>
      </c>
      <c r="M91" s="5" t="str">
        <f t="shared" si="5"/>
        <v>Espèce</v>
      </c>
      <c r="N91" s="6">
        <v>3084.39</v>
      </c>
      <c r="O91" s="6" t="str">
        <f t="shared" si="7"/>
        <v>rien</v>
      </c>
      <c r="P91" s="5" t="s">
        <v>8</v>
      </c>
      <c r="Q91" s="5">
        <v>0</v>
      </c>
      <c r="R91" s="7">
        <v>26281</v>
      </c>
      <c r="S91" s="12">
        <f t="shared" ca="1" si="8"/>
        <v>52</v>
      </c>
      <c r="T91" s="13">
        <f t="shared" ca="1" si="9"/>
        <v>51.677777777777777</v>
      </c>
    </row>
    <row r="92" spans="1:20" x14ac:dyDescent="0.25">
      <c r="A92" s="5" t="s">
        <v>305</v>
      </c>
      <c r="B92" s="5" t="s">
        <v>306</v>
      </c>
      <c r="C92" s="5">
        <v>3120</v>
      </c>
      <c r="D92" s="5" t="s">
        <v>464</v>
      </c>
      <c r="E92" s="5" t="s">
        <v>7</v>
      </c>
      <c r="F92" s="10">
        <v>44142</v>
      </c>
      <c r="G92" s="5">
        <v>6</v>
      </c>
      <c r="H92" s="5" t="s">
        <v>446</v>
      </c>
      <c r="I92" s="5">
        <v>4</v>
      </c>
      <c r="J92" s="5">
        <v>500</v>
      </c>
      <c r="K92" s="5">
        <f t="shared" si="6"/>
        <v>2000</v>
      </c>
      <c r="L92" s="5">
        <v>2</v>
      </c>
      <c r="M92" s="5" t="str">
        <f t="shared" si="5"/>
        <v>Virement</v>
      </c>
      <c r="N92" s="6">
        <v>2436.5100000000002</v>
      </c>
      <c r="O92" s="6" t="str">
        <f t="shared" si="7"/>
        <v>rien</v>
      </c>
      <c r="P92" s="5" t="s">
        <v>11</v>
      </c>
      <c r="Q92" s="5">
        <v>0</v>
      </c>
      <c r="R92" s="7">
        <v>18472</v>
      </c>
      <c r="S92" s="12">
        <f t="shared" ca="1" si="8"/>
        <v>73</v>
      </c>
      <c r="T92" s="13">
        <f t="shared" ca="1" si="9"/>
        <v>73.055555555555557</v>
      </c>
    </row>
    <row r="93" spans="1:20" x14ac:dyDescent="0.25">
      <c r="A93" s="5" t="s">
        <v>305</v>
      </c>
      <c r="B93" s="5" t="s">
        <v>308</v>
      </c>
      <c r="C93" s="5">
        <v>3638</v>
      </c>
      <c r="D93" s="5" t="s">
        <v>469</v>
      </c>
      <c r="E93" s="5" t="s">
        <v>7</v>
      </c>
      <c r="F93" s="10">
        <v>44376</v>
      </c>
      <c r="G93" s="5">
        <v>2</v>
      </c>
      <c r="H93" s="5" t="s">
        <v>442</v>
      </c>
      <c r="I93" s="5">
        <v>5</v>
      </c>
      <c r="J93" s="5">
        <v>700</v>
      </c>
      <c r="K93" s="5">
        <f t="shared" si="6"/>
        <v>3500</v>
      </c>
      <c r="L93" s="5">
        <v>1</v>
      </c>
      <c r="M93" s="5" t="str">
        <f t="shared" si="5"/>
        <v>Chèque</v>
      </c>
      <c r="N93" s="6">
        <v>1063.32</v>
      </c>
      <c r="O93" s="6" t="str">
        <f t="shared" si="7"/>
        <v>rien</v>
      </c>
      <c r="P93" s="5" t="s">
        <v>11</v>
      </c>
      <c r="Q93" s="5">
        <v>5</v>
      </c>
      <c r="R93" s="7">
        <v>30552</v>
      </c>
      <c r="S93" s="12">
        <f t="shared" ca="1" si="8"/>
        <v>40</v>
      </c>
      <c r="T93" s="13">
        <f t="shared" ca="1" si="9"/>
        <v>39.983333333333334</v>
      </c>
    </row>
    <row r="94" spans="1:20" x14ac:dyDescent="0.25">
      <c r="A94" s="5" t="s">
        <v>305</v>
      </c>
      <c r="B94" s="5" t="s">
        <v>307</v>
      </c>
      <c r="C94" s="5">
        <v>3913</v>
      </c>
      <c r="D94" s="5" t="s">
        <v>464</v>
      </c>
      <c r="E94" s="5" t="s">
        <v>7</v>
      </c>
      <c r="F94" s="10">
        <v>44038</v>
      </c>
      <c r="G94" s="5">
        <v>5</v>
      </c>
      <c r="H94" s="5" t="s">
        <v>445</v>
      </c>
      <c r="I94" s="5">
        <v>10</v>
      </c>
      <c r="J94" s="5">
        <v>2000</v>
      </c>
      <c r="K94" s="5">
        <f t="shared" si="6"/>
        <v>20000</v>
      </c>
      <c r="L94" s="5">
        <v>1</v>
      </c>
      <c r="M94" s="5" t="str">
        <f t="shared" si="5"/>
        <v>Chèque</v>
      </c>
      <c r="N94" s="6">
        <v>1241.49</v>
      </c>
      <c r="O94" s="6">
        <f t="shared" si="7"/>
        <v>1000</v>
      </c>
      <c r="P94" s="5" t="s">
        <v>8</v>
      </c>
      <c r="Q94" s="5">
        <v>3</v>
      </c>
      <c r="R94" s="7">
        <v>20368</v>
      </c>
      <c r="S94" s="12">
        <f t="shared" ca="1" si="8"/>
        <v>68</v>
      </c>
      <c r="T94" s="13">
        <f t="shared" ca="1" si="9"/>
        <v>67.86666666666666</v>
      </c>
    </row>
    <row r="95" spans="1:20" x14ac:dyDescent="0.25">
      <c r="A95" s="5" t="s">
        <v>305</v>
      </c>
      <c r="B95" s="5" t="s">
        <v>309</v>
      </c>
      <c r="C95" s="5">
        <v>3943</v>
      </c>
      <c r="D95" s="5" t="s">
        <v>469</v>
      </c>
      <c r="E95" s="5" t="s">
        <v>7</v>
      </c>
      <c r="F95" s="10">
        <v>44045</v>
      </c>
      <c r="G95" s="5">
        <v>5</v>
      </c>
      <c r="H95" s="5" t="s">
        <v>445</v>
      </c>
      <c r="I95" s="5">
        <v>3</v>
      </c>
      <c r="J95" s="5">
        <v>2000</v>
      </c>
      <c r="K95" s="5">
        <f t="shared" si="6"/>
        <v>6000</v>
      </c>
      <c r="L95" s="5">
        <v>1</v>
      </c>
      <c r="M95" s="5" t="str">
        <f t="shared" si="5"/>
        <v>Chèque</v>
      </c>
      <c r="N95" s="6">
        <v>2382.7399999999998</v>
      </c>
      <c r="O95" s="6" t="str">
        <f t="shared" si="7"/>
        <v>rien</v>
      </c>
      <c r="P95" s="5" t="s">
        <v>8</v>
      </c>
      <c r="Q95" s="5">
        <v>4</v>
      </c>
      <c r="R95" s="7">
        <v>15505</v>
      </c>
      <c r="S95" s="12">
        <f t="shared" ca="1" si="8"/>
        <v>81</v>
      </c>
      <c r="T95" s="13">
        <f t="shared" ca="1" si="9"/>
        <v>81.180555555555557</v>
      </c>
    </row>
    <row r="96" spans="1:20" x14ac:dyDescent="0.25">
      <c r="A96" s="5" t="s">
        <v>303</v>
      </c>
      <c r="B96" s="5" t="s">
        <v>304</v>
      </c>
      <c r="C96" s="5">
        <v>3596</v>
      </c>
      <c r="D96" s="5" t="s">
        <v>467</v>
      </c>
      <c r="E96" s="5" t="s">
        <v>7</v>
      </c>
      <c r="F96" s="10">
        <v>44368</v>
      </c>
      <c r="G96" s="5">
        <v>4</v>
      </c>
      <c r="H96" s="5" t="s">
        <v>444</v>
      </c>
      <c r="I96" s="5">
        <v>9</v>
      </c>
      <c r="J96" s="5">
        <v>5000</v>
      </c>
      <c r="K96" s="5">
        <f t="shared" si="6"/>
        <v>45000</v>
      </c>
      <c r="L96" s="5">
        <v>1</v>
      </c>
      <c r="M96" s="5" t="str">
        <f t="shared" si="5"/>
        <v>Chèque</v>
      </c>
      <c r="N96" s="6">
        <v>2943.86</v>
      </c>
      <c r="O96" s="6">
        <f t="shared" si="7"/>
        <v>2250</v>
      </c>
      <c r="P96" s="5" t="s">
        <v>8</v>
      </c>
      <c r="Q96" s="5">
        <v>1</v>
      </c>
      <c r="R96" s="7">
        <v>25960</v>
      </c>
      <c r="S96" s="12">
        <f t="shared" ca="1" si="8"/>
        <v>52</v>
      </c>
      <c r="T96" s="13">
        <f t="shared" ca="1" si="9"/>
        <v>52.55833333333333</v>
      </c>
    </row>
    <row r="97" spans="1:20" x14ac:dyDescent="0.25">
      <c r="A97" s="5" t="s">
        <v>302</v>
      </c>
      <c r="B97" s="5" t="s">
        <v>294</v>
      </c>
      <c r="C97" s="5">
        <v>3591</v>
      </c>
      <c r="D97" s="5" t="s">
        <v>469</v>
      </c>
      <c r="E97" s="5" t="s">
        <v>7</v>
      </c>
      <c r="F97" s="10">
        <v>44112</v>
      </c>
      <c r="G97" s="5">
        <v>1</v>
      </c>
      <c r="H97" s="5" t="s">
        <v>441</v>
      </c>
      <c r="I97" s="5">
        <v>1</v>
      </c>
      <c r="J97" s="5">
        <v>1200</v>
      </c>
      <c r="K97" s="5">
        <f t="shared" si="6"/>
        <v>1200</v>
      </c>
      <c r="L97" s="5">
        <v>1</v>
      </c>
      <c r="M97" s="5" t="str">
        <f t="shared" si="5"/>
        <v>Chèque</v>
      </c>
      <c r="N97" s="6">
        <v>2207.2199999999998</v>
      </c>
      <c r="O97" s="6" t="str">
        <f t="shared" si="7"/>
        <v>rien</v>
      </c>
      <c r="P97" s="5" t="s">
        <v>11</v>
      </c>
      <c r="Q97" s="5">
        <v>3</v>
      </c>
      <c r="R97" s="7">
        <v>26943</v>
      </c>
      <c r="S97" s="12">
        <f t="shared" ca="1" si="8"/>
        <v>50</v>
      </c>
      <c r="T97" s="13">
        <f t="shared" ca="1" si="9"/>
        <v>49.866666666666667</v>
      </c>
    </row>
    <row r="98" spans="1:20" x14ac:dyDescent="0.25">
      <c r="A98" s="5" t="s">
        <v>301</v>
      </c>
      <c r="B98" s="5" t="s">
        <v>204</v>
      </c>
      <c r="C98" s="5">
        <v>3086</v>
      </c>
      <c r="D98" s="5" t="s">
        <v>466</v>
      </c>
      <c r="E98" s="5" t="s">
        <v>7</v>
      </c>
      <c r="F98" s="10">
        <v>44318</v>
      </c>
      <c r="G98" s="5">
        <v>4</v>
      </c>
      <c r="H98" s="5" t="s">
        <v>444</v>
      </c>
      <c r="I98" s="5">
        <v>7</v>
      </c>
      <c r="J98" s="5">
        <v>5000</v>
      </c>
      <c r="K98" s="5">
        <f t="shared" si="6"/>
        <v>35000</v>
      </c>
      <c r="L98" s="5">
        <v>2</v>
      </c>
      <c r="M98" s="5" t="str">
        <f t="shared" si="5"/>
        <v>Virement</v>
      </c>
      <c r="N98" s="6">
        <v>1362.92</v>
      </c>
      <c r="O98" s="6">
        <f t="shared" si="7"/>
        <v>1750</v>
      </c>
      <c r="P98" s="5" t="s">
        <v>11</v>
      </c>
      <c r="Q98" s="5">
        <v>0</v>
      </c>
      <c r="R98" s="7">
        <v>21761</v>
      </c>
      <c r="S98" s="12">
        <f t="shared" ca="1" si="8"/>
        <v>64</v>
      </c>
      <c r="T98" s="13">
        <f t="shared" ca="1" si="9"/>
        <v>64.05</v>
      </c>
    </row>
    <row r="99" spans="1:20" x14ac:dyDescent="0.25">
      <c r="A99" s="5" t="s">
        <v>299</v>
      </c>
      <c r="B99" s="5" t="s">
        <v>300</v>
      </c>
      <c r="C99" s="5">
        <v>3626</v>
      </c>
      <c r="D99" s="5" t="s">
        <v>465</v>
      </c>
      <c r="E99" s="5" t="s">
        <v>7</v>
      </c>
      <c r="F99" s="10">
        <v>44084</v>
      </c>
      <c r="G99" s="5">
        <v>10</v>
      </c>
      <c r="H99" s="5" t="s">
        <v>450</v>
      </c>
      <c r="I99" s="5">
        <v>10</v>
      </c>
      <c r="J99" s="5">
        <v>1000</v>
      </c>
      <c r="K99" s="5">
        <f t="shared" si="6"/>
        <v>10000</v>
      </c>
      <c r="L99" s="5">
        <v>3</v>
      </c>
      <c r="M99" s="5" t="str">
        <f t="shared" si="5"/>
        <v>Espèce</v>
      </c>
      <c r="N99" s="6">
        <v>3297.49</v>
      </c>
      <c r="O99" s="6">
        <f t="shared" si="7"/>
        <v>500</v>
      </c>
      <c r="P99" s="5" t="s">
        <v>8</v>
      </c>
      <c r="Q99" s="5">
        <v>4</v>
      </c>
      <c r="R99" s="7">
        <v>21755</v>
      </c>
      <c r="S99" s="12">
        <f t="shared" ca="1" si="8"/>
        <v>64</v>
      </c>
      <c r="T99" s="13">
        <f t="shared" ca="1" si="9"/>
        <v>64.066666666666663</v>
      </c>
    </row>
    <row r="100" spans="1:20" x14ac:dyDescent="0.25">
      <c r="A100" s="5" t="s">
        <v>296</v>
      </c>
      <c r="B100" s="5" t="s">
        <v>297</v>
      </c>
      <c r="C100" s="5">
        <v>3131</v>
      </c>
      <c r="D100" s="5" t="s">
        <v>466</v>
      </c>
      <c r="E100" s="5" t="s">
        <v>7</v>
      </c>
      <c r="F100" s="10">
        <v>44024</v>
      </c>
      <c r="G100" s="5">
        <v>8</v>
      </c>
      <c r="H100" s="5" t="s">
        <v>448</v>
      </c>
      <c r="I100" s="5">
        <v>7</v>
      </c>
      <c r="J100" s="5">
        <v>800</v>
      </c>
      <c r="K100" s="5">
        <f t="shared" si="6"/>
        <v>5600</v>
      </c>
      <c r="L100" s="5">
        <v>3</v>
      </c>
      <c r="M100" s="5" t="str">
        <f t="shared" si="5"/>
        <v>Espèce</v>
      </c>
      <c r="N100" s="6">
        <v>3072.81</v>
      </c>
      <c r="O100" s="6" t="str">
        <f t="shared" si="7"/>
        <v>rien</v>
      </c>
      <c r="P100" s="5" t="s">
        <v>11</v>
      </c>
      <c r="Q100" s="5">
        <v>4</v>
      </c>
      <c r="R100" s="7">
        <v>23133</v>
      </c>
      <c r="S100" s="12">
        <f t="shared" ca="1" si="8"/>
        <v>60</v>
      </c>
      <c r="T100" s="13">
        <f t="shared" ca="1" si="9"/>
        <v>60.294444444444444</v>
      </c>
    </row>
    <row r="101" spans="1:20" x14ac:dyDescent="0.25">
      <c r="A101" s="5" t="s">
        <v>296</v>
      </c>
      <c r="B101" s="5" t="s">
        <v>298</v>
      </c>
      <c r="C101" s="5">
        <v>3986</v>
      </c>
      <c r="D101" s="5" t="s">
        <v>466</v>
      </c>
      <c r="E101" s="5" t="s">
        <v>7</v>
      </c>
      <c r="F101" s="10">
        <v>44134</v>
      </c>
      <c r="G101" s="5">
        <v>8</v>
      </c>
      <c r="H101" s="5" t="s">
        <v>448</v>
      </c>
      <c r="I101" s="5">
        <v>7</v>
      </c>
      <c r="J101" s="5">
        <v>800</v>
      </c>
      <c r="K101" s="5">
        <f t="shared" si="6"/>
        <v>5600</v>
      </c>
      <c r="L101" s="5">
        <v>2</v>
      </c>
      <c r="M101" s="5" t="str">
        <f t="shared" si="5"/>
        <v>Virement</v>
      </c>
      <c r="N101" s="6">
        <v>3063.77</v>
      </c>
      <c r="O101" s="6" t="str">
        <f t="shared" si="7"/>
        <v>rien</v>
      </c>
      <c r="P101" s="5" t="s">
        <v>8</v>
      </c>
      <c r="Q101" s="5">
        <v>2</v>
      </c>
      <c r="R101" s="7">
        <v>20641</v>
      </c>
      <c r="S101" s="12">
        <f t="shared" ca="1" si="8"/>
        <v>67</v>
      </c>
      <c r="T101" s="13">
        <f t="shared" ca="1" si="9"/>
        <v>67.11944444444444</v>
      </c>
    </row>
    <row r="102" spans="1:20" x14ac:dyDescent="0.25">
      <c r="A102" s="5" t="s">
        <v>295</v>
      </c>
      <c r="B102" s="5" t="s">
        <v>94</v>
      </c>
      <c r="C102" s="5">
        <v>3206</v>
      </c>
      <c r="D102" s="5" t="s">
        <v>464</v>
      </c>
      <c r="E102" s="5" t="s">
        <v>7</v>
      </c>
      <c r="F102" s="10">
        <v>44289</v>
      </c>
      <c r="G102" s="5">
        <v>1</v>
      </c>
      <c r="H102" s="5" t="s">
        <v>441</v>
      </c>
      <c r="I102" s="5">
        <v>4</v>
      </c>
      <c r="J102" s="5">
        <v>1200</v>
      </c>
      <c r="K102" s="5">
        <f t="shared" si="6"/>
        <v>4800</v>
      </c>
      <c r="L102" s="5">
        <v>1</v>
      </c>
      <c r="M102" s="5" t="str">
        <f t="shared" si="5"/>
        <v>Chèque</v>
      </c>
      <c r="N102" s="6">
        <v>1444.29</v>
      </c>
      <c r="O102" s="6" t="str">
        <f t="shared" si="7"/>
        <v>rien</v>
      </c>
      <c r="P102" s="5" t="s">
        <v>8</v>
      </c>
      <c r="Q102" s="5">
        <v>4</v>
      </c>
      <c r="R102" s="7">
        <v>22009</v>
      </c>
      <c r="S102" s="12">
        <f t="shared" ca="1" si="8"/>
        <v>63</v>
      </c>
      <c r="T102" s="13">
        <f t="shared" ca="1" si="9"/>
        <v>63.375</v>
      </c>
    </row>
    <row r="103" spans="1:20" x14ac:dyDescent="0.25">
      <c r="A103" s="5" t="s">
        <v>293</v>
      </c>
      <c r="B103" s="5" t="s">
        <v>294</v>
      </c>
      <c r="C103" s="5">
        <v>3123</v>
      </c>
      <c r="D103" s="5" t="s">
        <v>469</v>
      </c>
      <c r="E103" s="5" t="s">
        <v>7</v>
      </c>
      <c r="F103" s="10">
        <v>44016</v>
      </c>
      <c r="G103" s="5">
        <v>1</v>
      </c>
      <c r="H103" s="5" t="s">
        <v>441</v>
      </c>
      <c r="I103" s="5">
        <v>9</v>
      </c>
      <c r="J103" s="5">
        <v>1200</v>
      </c>
      <c r="K103" s="5">
        <f t="shared" si="6"/>
        <v>10800</v>
      </c>
      <c r="L103" s="5">
        <v>3</v>
      </c>
      <c r="M103" s="5" t="str">
        <f t="shared" si="5"/>
        <v>Espèce</v>
      </c>
      <c r="N103" s="6">
        <v>2319.9899999999998</v>
      </c>
      <c r="O103" s="6">
        <f t="shared" si="7"/>
        <v>540</v>
      </c>
      <c r="P103" s="5" t="s">
        <v>11</v>
      </c>
      <c r="Q103" s="5">
        <v>5</v>
      </c>
      <c r="R103" s="7">
        <v>27774</v>
      </c>
      <c r="S103" s="12">
        <f t="shared" ca="1" si="8"/>
        <v>47</v>
      </c>
      <c r="T103" s="13">
        <f t="shared" ca="1" si="9"/>
        <v>47.591666666666669</v>
      </c>
    </row>
    <row r="104" spans="1:20" x14ac:dyDescent="0.25">
      <c r="A104" s="5" t="s">
        <v>291</v>
      </c>
      <c r="B104" s="5" t="s">
        <v>292</v>
      </c>
      <c r="C104" s="5">
        <v>3135</v>
      </c>
      <c r="D104" s="5" t="s">
        <v>465</v>
      </c>
      <c r="E104" s="5" t="s">
        <v>7</v>
      </c>
      <c r="F104" s="10">
        <v>44033</v>
      </c>
      <c r="G104" s="5">
        <v>6</v>
      </c>
      <c r="H104" s="5" t="s">
        <v>446</v>
      </c>
      <c r="I104" s="5">
        <v>9</v>
      </c>
      <c r="J104" s="5">
        <v>500</v>
      </c>
      <c r="K104" s="5">
        <f t="shared" si="6"/>
        <v>4500</v>
      </c>
      <c r="L104" s="5">
        <v>2</v>
      </c>
      <c r="M104" s="5" t="str">
        <f t="shared" si="5"/>
        <v>Virement</v>
      </c>
      <c r="N104" s="6">
        <v>3383.31</v>
      </c>
      <c r="O104" s="6" t="str">
        <f t="shared" si="7"/>
        <v>rien</v>
      </c>
      <c r="P104" s="5" t="s">
        <v>8</v>
      </c>
      <c r="Q104" s="5">
        <v>4</v>
      </c>
      <c r="R104" s="7">
        <v>18037</v>
      </c>
      <c r="S104" s="12">
        <f t="shared" ca="1" si="8"/>
        <v>74</v>
      </c>
      <c r="T104" s="13">
        <f t="shared" ca="1" si="9"/>
        <v>74.24722222222222</v>
      </c>
    </row>
    <row r="105" spans="1:20" x14ac:dyDescent="0.25">
      <c r="A105" s="5" t="s">
        <v>289</v>
      </c>
      <c r="B105" s="5" t="s">
        <v>290</v>
      </c>
      <c r="C105" s="5">
        <v>3063</v>
      </c>
      <c r="D105" s="5" t="s">
        <v>468</v>
      </c>
      <c r="E105" s="5" t="s">
        <v>7</v>
      </c>
      <c r="F105" s="10">
        <v>44200</v>
      </c>
      <c r="G105" s="5">
        <v>2</v>
      </c>
      <c r="H105" s="5" t="s">
        <v>442</v>
      </c>
      <c r="I105" s="5">
        <v>8</v>
      </c>
      <c r="J105" s="5">
        <v>700</v>
      </c>
      <c r="K105" s="5">
        <f t="shared" si="6"/>
        <v>5600</v>
      </c>
      <c r="L105" s="5">
        <v>1</v>
      </c>
      <c r="M105" s="5" t="str">
        <f t="shared" si="5"/>
        <v>Chèque</v>
      </c>
      <c r="N105" s="6">
        <v>1759.71</v>
      </c>
      <c r="O105" s="6" t="str">
        <f t="shared" si="7"/>
        <v>rien</v>
      </c>
      <c r="P105" s="5" t="s">
        <v>11</v>
      </c>
      <c r="Q105" s="5">
        <v>4</v>
      </c>
      <c r="R105" s="7">
        <v>29754</v>
      </c>
      <c r="S105" s="12">
        <f t="shared" ca="1" si="8"/>
        <v>42</v>
      </c>
      <c r="T105" s="13">
        <f t="shared" ca="1" si="9"/>
        <v>42.169444444444444</v>
      </c>
    </row>
    <row r="106" spans="1:20" x14ac:dyDescent="0.25">
      <c r="A106" s="5" t="s">
        <v>287</v>
      </c>
      <c r="B106" s="5" t="s">
        <v>288</v>
      </c>
      <c r="C106" s="5">
        <v>3844</v>
      </c>
      <c r="D106" s="5" t="s">
        <v>464</v>
      </c>
      <c r="E106" s="5" t="s">
        <v>7</v>
      </c>
      <c r="F106" s="10">
        <v>44121</v>
      </c>
      <c r="G106" s="5">
        <v>3</v>
      </c>
      <c r="H106" s="5" t="s">
        <v>443</v>
      </c>
      <c r="I106" s="5">
        <v>2</v>
      </c>
      <c r="J106" s="5">
        <v>1300</v>
      </c>
      <c r="K106" s="5">
        <f t="shared" si="6"/>
        <v>2600</v>
      </c>
      <c r="L106" s="5">
        <v>2</v>
      </c>
      <c r="M106" s="5" t="str">
        <f t="shared" si="5"/>
        <v>Virement</v>
      </c>
      <c r="N106" s="6">
        <v>2716.75</v>
      </c>
      <c r="O106" s="6" t="str">
        <f t="shared" si="7"/>
        <v>rien</v>
      </c>
      <c r="P106" s="5" t="s">
        <v>8</v>
      </c>
      <c r="Q106" s="5">
        <v>0</v>
      </c>
      <c r="R106" s="7">
        <v>22984</v>
      </c>
      <c r="S106" s="12">
        <f t="shared" ca="1" si="8"/>
        <v>61</v>
      </c>
      <c r="T106" s="13">
        <f t="shared" ca="1" si="9"/>
        <v>60.705555555555556</v>
      </c>
    </row>
    <row r="107" spans="1:20" x14ac:dyDescent="0.25">
      <c r="A107" s="5" t="s">
        <v>286</v>
      </c>
      <c r="B107" s="5" t="s">
        <v>223</v>
      </c>
      <c r="C107" s="5">
        <v>3037</v>
      </c>
      <c r="D107" s="5" t="s">
        <v>469</v>
      </c>
      <c r="E107" s="5" t="s">
        <v>7</v>
      </c>
      <c r="F107" s="10">
        <v>44250</v>
      </c>
      <c r="G107" s="5">
        <v>1</v>
      </c>
      <c r="H107" s="5" t="s">
        <v>441</v>
      </c>
      <c r="I107" s="5">
        <v>2</v>
      </c>
      <c r="J107" s="5">
        <v>1200</v>
      </c>
      <c r="K107" s="5">
        <f t="shared" si="6"/>
        <v>2400</v>
      </c>
      <c r="L107" s="5">
        <v>3</v>
      </c>
      <c r="M107" s="5" t="str">
        <f t="shared" si="5"/>
        <v>Espèce</v>
      </c>
      <c r="N107" s="6">
        <v>1733.09</v>
      </c>
      <c r="O107" s="6" t="str">
        <f t="shared" si="7"/>
        <v>rien</v>
      </c>
      <c r="P107" s="5" t="s">
        <v>11</v>
      </c>
      <c r="Q107" s="5">
        <v>5</v>
      </c>
      <c r="R107" s="7">
        <v>29860</v>
      </c>
      <c r="S107" s="12">
        <f t="shared" ca="1" si="8"/>
        <v>42</v>
      </c>
      <c r="T107" s="13">
        <f t="shared" ca="1" si="9"/>
        <v>41.880555555555553</v>
      </c>
    </row>
    <row r="108" spans="1:20" x14ac:dyDescent="0.25">
      <c r="A108" s="5" t="s">
        <v>285</v>
      </c>
      <c r="B108" s="5" t="s">
        <v>213</v>
      </c>
      <c r="C108" s="5">
        <v>3626</v>
      </c>
      <c r="D108" s="5" t="s">
        <v>468</v>
      </c>
      <c r="E108" s="5" t="s">
        <v>7</v>
      </c>
      <c r="F108" s="10">
        <v>44137</v>
      </c>
      <c r="G108" s="5">
        <v>7</v>
      </c>
      <c r="H108" s="5" t="s">
        <v>447</v>
      </c>
      <c r="I108" s="5">
        <v>3</v>
      </c>
      <c r="J108" s="5">
        <v>600</v>
      </c>
      <c r="K108" s="5">
        <f t="shared" si="6"/>
        <v>1800</v>
      </c>
      <c r="L108" s="5">
        <v>3</v>
      </c>
      <c r="M108" s="5" t="str">
        <f t="shared" si="5"/>
        <v>Espèce</v>
      </c>
      <c r="N108" s="6">
        <v>3388.3</v>
      </c>
      <c r="O108" s="6" t="str">
        <f t="shared" si="7"/>
        <v>rien</v>
      </c>
      <c r="P108" s="5" t="s">
        <v>11</v>
      </c>
      <c r="Q108" s="5">
        <v>4</v>
      </c>
      <c r="R108" s="7">
        <v>21050</v>
      </c>
      <c r="S108" s="12">
        <f t="shared" ca="1" si="8"/>
        <v>66</v>
      </c>
      <c r="T108" s="13">
        <f t="shared" ca="1" si="9"/>
        <v>66</v>
      </c>
    </row>
    <row r="109" spans="1:20" x14ac:dyDescent="0.25">
      <c r="A109" s="5" t="s">
        <v>284</v>
      </c>
      <c r="B109" s="5" t="s">
        <v>62</v>
      </c>
      <c r="C109" s="5">
        <v>3010</v>
      </c>
      <c r="D109" s="5" t="s">
        <v>466</v>
      </c>
      <c r="E109" s="5" t="s">
        <v>7</v>
      </c>
      <c r="F109" s="10">
        <v>44051</v>
      </c>
      <c r="G109" s="5">
        <v>5</v>
      </c>
      <c r="H109" s="5" t="s">
        <v>445</v>
      </c>
      <c r="I109" s="5">
        <v>3</v>
      </c>
      <c r="J109" s="5">
        <v>2000</v>
      </c>
      <c r="K109" s="5">
        <f t="shared" si="6"/>
        <v>6000</v>
      </c>
      <c r="L109" s="5">
        <v>1</v>
      </c>
      <c r="M109" s="5" t="str">
        <f t="shared" si="5"/>
        <v>Chèque</v>
      </c>
      <c r="N109" s="6">
        <v>2383.81</v>
      </c>
      <c r="O109" s="6" t="str">
        <f t="shared" si="7"/>
        <v>rien</v>
      </c>
      <c r="P109" s="5" t="s">
        <v>8</v>
      </c>
      <c r="Q109" s="5">
        <v>3</v>
      </c>
      <c r="R109" s="7">
        <v>25265</v>
      </c>
      <c r="S109" s="12">
        <f t="shared" ca="1" si="8"/>
        <v>54</v>
      </c>
      <c r="T109" s="13">
        <f t="shared" ca="1" si="9"/>
        <v>54.458333333333336</v>
      </c>
    </row>
    <row r="110" spans="1:20" x14ac:dyDescent="0.25">
      <c r="A110" s="5" t="s">
        <v>283</v>
      </c>
      <c r="B110" s="5" t="s">
        <v>13</v>
      </c>
      <c r="C110" s="5">
        <v>3136</v>
      </c>
      <c r="D110" s="5" t="s">
        <v>465</v>
      </c>
      <c r="E110" s="5" t="s">
        <v>16</v>
      </c>
      <c r="F110" s="10">
        <v>44153</v>
      </c>
      <c r="G110" s="5">
        <v>4</v>
      </c>
      <c r="H110" s="5" t="s">
        <v>444</v>
      </c>
      <c r="I110" s="5">
        <v>1</v>
      </c>
      <c r="J110" s="5">
        <v>5000</v>
      </c>
      <c r="K110" s="5">
        <f t="shared" si="6"/>
        <v>5000</v>
      </c>
      <c r="L110" s="5">
        <v>1</v>
      </c>
      <c r="M110" s="5" t="str">
        <f t="shared" si="5"/>
        <v>Chèque</v>
      </c>
      <c r="N110" s="6">
        <v>2920.91</v>
      </c>
      <c r="O110" s="6" t="str">
        <f t="shared" si="7"/>
        <v>rien</v>
      </c>
      <c r="P110" s="5" t="s">
        <v>11</v>
      </c>
      <c r="Q110" s="5">
        <v>0</v>
      </c>
      <c r="R110" s="7">
        <v>28166</v>
      </c>
      <c r="S110" s="12">
        <f t="shared" ca="1" si="8"/>
        <v>46</v>
      </c>
      <c r="T110" s="13">
        <f t="shared" ca="1" si="9"/>
        <v>46.522222222222226</v>
      </c>
    </row>
    <row r="111" spans="1:20" x14ac:dyDescent="0.25">
      <c r="A111" s="5" t="s">
        <v>282</v>
      </c>
      <c r="B111" s="5" t="s">
        <v>96</v>
      </c>
      <c r="C111" s="5">
        <v>3164</v>
      </c>
      <c r="D111" s="5" t="s">
        <v>464</v>
      </c>
      <c r="E111" s="5" t="s">
        <v>16</v>
      </c>
      <c r="F111" s="10">
        <v>44222</v>
      </c>
      <c r="G111" s="5">
        <v>6</v>
      </c>
      <c r="H111" s="5" t="s">
        <v>446</v>
      </c>
      <c r="I111" s="5">
        <v>3</v>
      </c>
      <c r="J111" s="5">
        <v>500</v>
      </c>
      <c r="K111" s="5">
        <f t="shared" si="6"/>
        <v>1500</v>
      </c>
      <c r="L111" s="5">
        <v>1</v>
      </c>
      <c r="M111" s="5" t="str">
        <f t="shared" si="5"/>
        <v>Chèque</v>
      </c>
      <c r="N111" s="6">
        <v>1951.51</v>
      </c>
      <c r="O111" s="6" t="str">
        <f t="shared" si="7"/>
        <v>rien</v>
      </c>
      <c r="P111" s="5" t="s">
        <v>8</v>
      </c>
      <c r="Q111" s="5">
        <v>1</v>
      </c>
      <c r="R111" s="7">
        <v>28509</v>
      </c>
      <c r="S111" s="12">
        <f t="shared" ca="1" si="8"/>
        <v>45</v>
      </c>
      <c r="T111" s="13">
        <f t="shared" ca="1" si="9"/>
        <v>45.580555555555556</v>
      </c>
    </row>
    <row r="112" spans="1:20" x14ac:dyDescent="0.25">
      <c r="A112" s="5" t="s">
        <v>281</v>
      </c>
      <c r="B112" s="5" t="s">
        <v>39</v>
      </c>
      <c r="C112" s="5">
        <v>3055</v>
      </c>
      <c r="D112" s="5" t="s">
        <v>465</v>
      </c>
      <c r="E112" s="5" t="s">
        <v>16</v>
      </c>
      <c r="F112" s="10">
        <v>44123</v>
      </c>
      <c r="G112" s="5">
        <v>10</v>
      </c>
      <c r="H112" s="5" t="s">
        <v>450</v>
      </c>
      <c r="I112" s="5">
        <v>1</v>
      </c>
      <c r="J112" s="5">
        <v>1000</v>
      </c>
      <c r="K112" s="5">
        <f t="shared" si="6"/>
        <v>1000</v>
      </c>
      <c r="L112" s="5">
        <v>2</v>
      </c>
      <c r="M112" s="5" t="str">
        <f t="shared" si="5"/>
        <v>Virement</v>
      </c>
      <c r="N112" s="6">
        <v>1453.9</v>
      </c>
      <c r="O112" s="6" t="str">
        <f t="shared" si="7"/>
        <v>rien</v>
      </c>
      <c r="P112" s="5" t="s">
        <v>8</v>
      </c>
      <c r="Q112" s="5">
        <v>3</v>
      </c>
      <c r="R112" s="7">
        <v>28580</v>
      </c>
      <c r="S112" s="12">
        <f t="shared" ca="1" si="8"/>
        <v>45</v>
      </c>
      <c r="T112" s="13">
        <f t="shared" ca="1" si="9"/>
        <v>45.383333333333333</v>
      </c>
    </row>
    <row r="113" spans="1:20" x14ac:dyDescent="0.25">
      <c r="A113" s="5" t="s">
        <v>279</v>
      </c>
      <c r="B113" s="5" t="s">
        <v>280</v>
      </c>
      <c r="C113" s="5">
        <v>3722</v>
      </c>
      <c r="D113" s="5" t="s">
        <v>466</v>
      </c>
      <c r="E113" s="5" t="s">
        <v>16</v>
      </c>
      <c r="F113" s="10">
        <v>44169</v>
      </c>
      <c r="G113" s="5">
        <v>2</v>
      </c>
      <c r="H113" s="5" t="s">
        <v>442</v>
      </c>
      <c r="I113" s="5">
        <v>1</v>
      </c>
      <c r="J113" s="5">
        <v>700</v>
      </c>
      <c r="K113" s="5">
        <f t="shared" si="6"/>
        <v>700</v>
      </c>
      <c r="L113" s="5">
        <v>2</v>
      </c>
      <c r="M113" s="5" t="str">
        <f t="shared" si="5"/>
        <v>Virement</v>
      </c>
      <c r="N113" s="6">
        <v>1033.32</v>
      </c>
      <c r="O113" s="6" t="str">
        <f t="shared" si="7"/>
        <v>rien</v>
      </c>
      <c r="P113" s="5" t="s">
        <v>8</v>
      </c>
      <c r="Q113" s="5">
        <v>0</v>
      </c>
      <c r="R113" s="7">
        <v>23011</v>
      </c>
      <c r="S113" s="12">
        <f t="shared" ca="1" si="8"/>
        <v>61</v>
      </c>
      <c r="T113" s="13">
        <f t="shared" ca="1" si="9"/>
        <v>60.633333333333333</v>
      </c>
    </row>
    <row r="114" spans="1:20" x14ac:dyDescent="0.25">
      <c r="A114" s="5" t="s">
        <v>277</v>
      </c>
      <c r="B114" s="5" t="s">
        <v>278</v>
      </c>
      <c r="C114" s="5">
        <v>3124</v>
      </c>
      <c r="D114" s="5" t="s">
        <v>465</v>
      </c>
      <c r="E114" s="5" t="s">
        <v>16</v>
      </c>
      <c r="F114" s="10">
        <v>44105</v>
      </c>
      <c r="G114" s="5">
        <v>7</v>
      </c>
      <c r="H114" s="5" t="s">
        <v>447</v>
      </c>
      <c r="I114" s="5">
        <v>1</v>
      </c>
      <c r="J114" s="5">
        <v>600</v>
      </c>
      <c r="K114" s="5">
        <f t="shared" si="6"/>
        <v>600</v>
      </c>
      <c r="L114" s="5">
        <v>1</v>
      </c>
      <c r="M114" s="5" t="str">
        <f t="shared" si="5"/>
        <v>Chèque</v>
      </c>
      <c r="N114" s="6">
        <v>1321.28</v>
      </c>
      <c r="O114" s="6" t="str">
        <f t="shared" si="7"/>
        <v>rien</v>
      </c>
      <c r="P114" s="5" t="s">
        <v>11</v>
      </c>
      <c r="Q114" s="5">
        <v>1</v>
      </c>
      <c r="R114" s="7">
        <v>23077</v>
      </c>
      <c r="S114" s="12">
        <f t="shared" ca="1" si="8"/>
        <v>60</v>
      </c>
      <c r="T114" s="13">
        <f t="shared" ca="1" si="9"/>
        <v>60.447222222222223</v>
      </c>
    </row>
    <row r="115" spans="1:20" x14ac:dyDescent="0.25">
      <c r="A115" s="5" t="s">
        <v>275</v>
      </c>
      <c r="B115" s="5" t="s">
        <v>276</v>
      </c>
      <c r="C115" s="5">
        <v>3105</v>
      </c>
      <c r="D115" s="5" t="s">
        <v>464</v>
      </c>
      <c r="E115" s="5" t="s">
        <v>16</v>
      </c>
      <c r="F115" s="10">
        <v>44127</v>
      </c>
      <c r="G115" s="5">
        <v>3</v>
      </c>
      <c r="H115" s="5" t="s">
        <v>443</v>
      </c>
      <c r="I115" s="5">
        <v>6</v>
      </c>
      <c r="J115" s="5">
        <v>1300</v>
      </c>
      <c r="K115" s="5">
        <f t="shared" si="6"/>
        <v>7800</v>
      </c>
      <c r="L115" s="5">
        <v>1</v>
      </c>
      <c r="M115" s="5" t="str">
        <f t="shared" si="5"/>
        <v>Chèque</v>
      </c>
      <c r="N115" s="6">
        <v>2695.35</v>
      </c>
      <c r="O115" s="6" t="str">
        <f t="shared" si="7"/>
        <v>rien</v>
      </c>
      <c r="P115" s="5" t="s">
        <v>8</v>
      </c>
      <c r="Q115" s="5">
        <v>2</v>
      </c>
      <c r="R115" s="7">
        <v>19070</v>
      </c>
      <c r="S115" s="12">
        <f t="shared" ca="1" si="8"/>
        <v>71</v>
      </c>
      <c r="T115" s="13">
        <f t="shared" ca="1" si="9"/>
        <v>71.419444444444451</v>
      </c>
    </row>
    <row r="116" spans="1:20" x14ac:dyDescent="0.25">
      <c r="A116" s="5" t="s">
        <v>274</v>
      </c>
      <c r="B116" s="5" t="s">
        <v>60</v>
      </c>
      <c r="C116" s="5">
        <v>3204</v>
      </c>
      <c r="D116" s="5" t="s">
        <v>464</v>
      </c>
      <c r="E116" s="5" t="s">
        <v>16</v>
      </c>
      <c r="F116" s="10">
        <v>44119</v>
      </c>
      <c r="G116" s="5">
        <v>4</v>
      </c>
      <c r="H116" s="5" t="s">
        <v>444</v>
      </c>
      <c r="I116" s="5">
        <v>3</v>
      </c>
      <c r="J116" s="5">
        <v>5000</v>
      </c>
      <c r="K116" s="5">
        <f t="shared" si="6"/>
        <v>15000</v>
      </c>
      <c r="L116" s="5">
        <v>3</v>
      </c>
      <c r="M116" s="5" t="str">
        <f t="shared" si="5"/>
        <v>Espèce</v>
      </c>
      <c r="N116" s="6">
        <v>3412.05</v>
      </c>
      <c r="O116" s="6">
        <f t="shared" si="7"/>
        <v>750</v>
      </c>
      <c r="P116" s="5" t="s">
        <v>8</v>
      </c>
      <c r="Q116" s="5">
        <v>4</v>
      </c>
      <c r="R116" s="7">
        <v>20362</v>
      </c>
      <c r="S116" s="12">
        <f t="shared" ca="1" si="8"/>
        <v>68</v>
      </c>
      <c r="T116" s="13">
        <f t="shared" ca="1" si="9"/>
        <v>67.88333333333334</v>
      </c>
    </row>
    <row r="117" spans="1:20" x14ac:dyDescent="0.25">
      <c r="A117" s="5" t="s">
        <v>273</v>
      </c>
      <c r="B117" s="5" t="s">
        <v>117</v>
      </c>
      <c r="C117" s="5">
        <v>3104</v>
      </c>
      <c r="D117" s="5" t="s">
        <v>468</v>
      </c>
      <c r="E117" s="5" t="s">
        <v>16</v>
      </c>
      <c r="F117" s="10">
        <v>44135</v>
      </c>
      <c r="G117" s="5">
        <v>6</v>
      </c>
      <c r="H117" s="5" t="s">
        <v>446</v>
      </c>
      <c r="I117" s="5">
        <v>2</v>
      </c>
      <c r="J117" s="5">
        <v>500</v>
      </c>
      <c r="K117" s="5">
        <f t="shared" si="6"/>
        <v>1000</v>
      </c>
      <c r="L117" s="5">
        <v>2</v>
      </c>
      <c r="M117" s="5" t="str">
        <f t="shared" si="5"/>
        <v>Virement</v>
      </c>
      <c r="N117" s="6">
        <v>3596.54</v>
      </c>
      <c r="O117" s="6" t="str">
        <f t="shared" si="7"/>
        <v>rien</v>
      </c>
      <c r="P117" s="5" t="s">
        <v>8</v>
      </c>
      <c r="Q117" s="5">
        <v>2</v>
      </c>
      <c r="R117" s="7">
        <v>18689</v>
      </c>
      <c r="S117" s="12">
        <f t="shared" ca="1" si="8"/>
        <v>72</v>
      </c>
      <c r="T117" s="13">
        <f t="shared" ca="1" si="9"/>
        <v>72.461111111111109</v>
      </c>
    </row>
    <row r="118" spans="1:20" x14ac:dyDescent="0.25">
      <c r="A118" s="5" t="s">
        <v>272</v>
      </c>
      <c r="B118" s="5" t="s">
        <v>254</v>
      </c>
      <c r="C118" s="5">
        <v>3703</v>
      </c>
      <c r="D118" s="5" t="s">
        <v>467</v>
      </c>
      <c r="E118" s="5" t="s">
        <v>16</v>
      </c>
      <c r="F118" s="10">
        <v>44032</v>
      </c>
      <c r="G118" s="5">
        <v>2</v>
      </c>
      <c r="H118" s="5" t="s">
        <v>442</v>
      </c>
      <c r="I118" s="5">
        <v>4</v>
      </c>
      <c r="J118" s="5">
        <v>700</v>
      </c>
      <c r="K118" s="5">
        <f t="shared" si="6"/>
        <v>2800</v>
      </c>
      <c r="L118" s="5">
        <v>1</v>
      </c>
      <c r="M118" s="5" t="str">
        <f t="shared" si="5"/>
        <v>Chèque</v>
      </c>
      <c r="N118" s="6">
        <v>2272.7600000000002</v>
      </c>
      <c r="O118" s="6" t="str">
        <f t="shared" si="7"/>
        <v>rien</v>
      </c>
      <c r="P118" s="5" t="s">
        <v>8</v>
      </c>
      <c r="Q118" s="5">
        <v>1</v>
      </c>
      <c r="R118" s="7">
        <v>27153</v>
      </c>
      <c r="S118" s="12">
        <f t="shared" ca="1" si="8"/>
        <v>49</v>
      </c>
      <c r="T118" s="13">
        <f t="shared" ca="1" si="9"/>
        <v>49.288888888888891</v>
      </c>
    </row>
    <row r="119" spans="1:20" x14ac:dyDescent="0.25">
      <c r="A119" s="5" t="s">
        <v>271</v>
      </c>
      <c r="B119" s="5" t="s">
        <v>54</v>
      </c>
      <c r="C119" s="5">
        <v>3590</v>
      </c>
      <c r="D119" s="5" t="s">
        <v>464</v>
      </c>
      <c r="E119" s="5" t="s">
        <v>16</v>
      </c>
      <c r="F119" s="10">
        <v>44197</v>
      </c>
      <c r="G119" s="5">
        <v>4</v>
      </c>
      <c r="H119" s="5" t="s">
        <v>444</v>
      </c>
      <c r="I119" s="5">
        <v>5</v>
      </c>
      <c r="J119" s="5">
        <v>5000</v>
      </c>
      <c r="K119" s="5">
        <f t="shared" si="6"/>
        <v>25000</v>
      </c>
      <c r="L119" s="5">
        <v>1</v>
      </c>
      <c r="M119" s="5" t="str">
        <f t="shared" si="5"/>
        <v>Chèque</v>
      </c>
      <c r="N119" s="6">
        <v>3538.28</v>
      </c>
      <c r="O119" s="6">
        <f t="shared" si="7"/>
        <v>1250</v>
      </c>
      <c r="P119" s="5" t="s">
        <v>8</v>
      </c>
      <c r="Q119" s="5">
        <v>3</v>
      </c>
      <c r="R119" s="7">
        <v>20221</v>
      </c>
      <c r="S119" s="12">
        <f t="shared" ca="1" si="8"/>
        <v>68</v>
      </c>
      <c r="T119" s="13">
        <f t="shared" ca="1" si="9"/>
        <v>68.266666666666666</v>
      </c>
    </row>
    <row r="120" spans="1:20" x14ac:dyDescent="0.25">
      <c r="A120" s="5" t="s">
        <v>270</v>
      </c>
      <c r="B120" s="5" t="s">
        <v>117</v>
      </c>
      <c r="C120" s="5">
        <v>3733</v>
      </c>
      <c r="D120" s="5" t="s">
        <v>468</v>
      </c>
      <c r="E120" s="5" t="s">
        <v>16</v>
      </c>
      <c r="F120" s="10">
        <v>44096</v>
      </c>
      <c r="G120" s="5">
        <v>9</v>
      </c>
      <c r="H120" s="5" t="s">
        <v>449</v>
      </c>
      <c r="I120" s="5">
        <v>9</v>
      </c>
      <c r="J120" s="5">
        <v>500</v>
      </c>
      <c r="K120" s="5">
        <f t="shared" si="6"/>
        <v>4500</v>
      </c>
      <c r="L120" s="5">
        <v>3</v>
      </c>
      <c r="M120" s="5" t="str">
        <f t="shared" si="5"/>
        <v>Espèce</v>
      </c>
      <c r="N120" s="6">
        <v>2121.87</v>
      </c>
      <c r="O120" s="6" t="str">
        <f t="shared" si="7"/>
        <v>rien</v>
      </c>
      <c r="P120" s="5" t="s">
        <v>8</v>
      </c>
      <c r="Q120" s="5">
        <v>0</v>
      </c>
      <c r="R120" s="7">
        <v>18135</v>
      </c>
      <c r="S120" s="12">
        <f t="shared" ca="1" si="8"/>
        <v>74</v>
      </c>
      <c r="T120" s="13">
        <f t="shared" ca="1" si="9"/>
        <v>73.980555555555554</v>
      </c>
    </row>
    <row r="121" spans="1:20" x14ac:dyDescent="0.25">
      <c r="A121" s="5" t="s">
        <v>269</v>
      </c>
      <c r="B121" s="5" t="s">
        <v>246</v>
      </c>
      <c r="C121" s="5">
        <v>3695</v>
      </c>
      <c r="D121" s="5" t="s">
        <v>466</v>
      </c>
      <c r="E121" s="5" t="s">
        <v>16</v>
      </c>
      <c r="F121" s="10">
        <v>44260</v>
      </c>
      <c r="G121" s="5">
        <v>2</v>
      </c>
      <c r="H121" s="5" t="s">
        <v>442</v>
      </c>
      <c r="I121" s="5">
        <v>1</v>
      </c>
      <c r="J121" s="5">
        <v>700</v>
      </c>
      <c r="K121" s="5">
        <f t="shared" si="6"/>
        <v>700</v>
      </c>
      <c r="L121" s="5">
        <v>2</v>
      </c>
      <c r="M121" s="5" t="str">
        <f t="shared" si="5"/>
        <v>Virement</v>
      </c>
      <c r="N121" s="6">
        <v>1147.8800000000001</v>
      </c>
      <c r="O121" s="6" t="str">
        <f t="shared" si="7"/>
        <v>rien</v>
      </c>
      <c r="P121" s="5" t="s">
        <v>8</v>
      </c>
      <c r="Q121" s="5">
        <v>1</v>
      </c>
      <c r="R121" s="7">
        <v>27675</v>
      </c>
      <c r="S121" s="12">
        <f t="shared" ca="1" si="8"/>
        <v>48</v>
      </c>
      <c r="T121" s="13">
        <f t="shared" ca="1" si="9"/>
        <v>47.861111111111114</v>
      </c>
    </row>
    <row r="122" spans="1:20" x14ac:dyDescent="0.25">
      <c r="A122" s="5" t="s">
        <v>268</v>
      </c>
      <c r="B122" s="5" t="s">
        <v>94</v>
      </c>
      <c r="C122" s="5">
        <v>3153</v>
      </c>
      <c r="D122" s="5" t="s">
        <v>464</v>
      </c>
      <c r="E122" s="5" t="s">
        <v>16</v>
      </c>
      <c r="F122" s="10">
        <v>44299</v>
      </c>
      <c r="G122" s="5">
        <v>6</v>
      </c>
      <c r="H122" s="5" t="s">
        <v>446</v>
      </c>
      <c r="I122" s="5">
        <v>5</v>
      </c>
      <c r="J122" s="5">
        <v>500</v>
      </c>
      <c r="K122" s="5">
        <f t="shared" si="6"/>
        <v>2500</v>
      </c>
      <c r="L122" s="5">
        <v>2</v>
      </c>
      <c r="M122" s="5" t="str">
        <f t="shared" si="5"/>
        <v>Virement</v>
      </c>
      <c r="N122" s="6">
        <v>1754.62</v>
      </c>
      <c r="O122" s="6" t="str">
        <f t="shared" si="7"/>
        <v>rien</v>
      </c>
      <c r="P122" s="5" t="s">
        <v>8</v>
      </c>
      <c r="Q122" s="5">
        <v>1</v>
      </c>
      <c r="R122" s="7">
        <v>23507</v>
      </c>
      <c r="S122" s="12">
        <f t="shared" ca="1" si="8"/>
        <v>59</v>
      </c>
      <c r="T122" s="13">
        <f t="shared" ca="1" si="9"/>
        <v>59.272222222222226</v>
      </c>
    </row>
    <row r="123" spans="1:20" x14ac:dyDescent="0.25">
      <c r="A123" s="5" t="s">
        <v>266</v>
      </c>
      <c r="B123" s="5" t="s">
        <v>267</v>
      </c>
      <c r="C123" s="5">
        <v>3718</v>
      </c>
      <c r="D123" s="5" t="s">
        <v>467</v>
      </c>
      <c r="E123" s="5" t="s">
        <v>16</v>
      </c>
      <c r="F123" s="10">
        <v>44104</v>
      </c>
      <c r="G123" s="5">
        <v>5</v>
      </c>
      <c r="H123" s="5" t="s">
        <v>445</v>
      </c>
      <c r="I123" s="5">
        <v>3</v>
      </c>
      <c r="J123" s="5">
        <v>2000</v>
      </c>
      <c r="K123" s="5">
        <f t="shared" si="6"/>
        <v>6000</v>
      </c>
      <c r="L123" s="5">
        <v>3</v>
      </c>
      <c r="M123" s="5" t="str">
        <f t="shared" si="5"/>
        <v>Espèce</v>
      </c>
      <c r="N123" s="6">
        <v>1289.32</v>
      </c>
      <c r="O123" s="6" t="str">
        <f t="shared" si="7"/>
        <v>rien</v>
      </c>
      <c r="P123" s="5" t="s">
        <v>8</v>
      </c>
      <c r="Q123" s="5">
        <v>2</v>
      </c>
      <c r="R123" s="7">
        <v>21802</v>
      </c>
      <c r="S123" s="12">
        <f t="shared" ca="1" si="8"/>
        <v>64</v>
      </c>
      <c r="T123" s="13">
        <f t="shared" ca="1" si="9"/>
        <v>63.94166666666667</v>
      </c>
    </row>
    <row r="124" spans="1:20" x14ac:dyDescent="0.25">
      <c r="A124" s="5" t="s">
        <v>265</v>
      </c>
      <c r="B124" s="5" t="s">
        <v>211</v>
      </c>
      <c r="C124" s="5">
        <v>3551</v>
      </c>
      <c r="D124" s="5" t="s">
        <v>467</v>
      </c>
      <c r="E124" s="5" t="s">
        <v>16</v>
      </c>
      <c r="F124" s="10">
        <v>44162</v>
      </c>
      <c r="G124" s="5">
        <v>7</v>
      </c>
      <c r="H124" s="5" t="s">
        <v>447</v>
      </c>
      <c r="I124" s="5">
        <v>4</v>
      </c>
      <c r="J124" s="5">
        <v>600</v>
      </c>
      <c r="K124" s="5">
        <f t="shared" si="6"/>
        <v>2400</v>
      </c>
      <c r="L124" s="5">
        <v>2</v>
      </c>
      <c r="M124" s="5" t="str">
        <f t="shared" si="5"/>
        <v>Virement</v>
      </c>
      <c r="N124" s="6">
        <v>2712.81</v>
      </c>
      <c r="O124" s="6" t="str">
        <f t="shared" si="7"/>
        <v>rien</v>
      </c>
      <c r="P124" s="5" t="s">
        <v>8</v>
      </c>
      <c r="Q124" s="5">
        <v>0</v>
      </c>
      <c r="R124" s="7">
        <v>29244</v>
      </c>
      <c r="S124" s="12">
        <f t="shared" ca="1" si="8"/>
        <v>43</v>
      </c>
      <c r="T124" s="13">
        <f t="shared" ca="1" si="9"/>
        <v>43.56666666666667</v>
      </c>
    </row>
    <row r="125" spans="1:20" x14ac:dyDescent="0.25">
      <c r="A125" s="5" t="s">
        <v>264</v>
      </c>
      <c r="B125" s="5" t="s">
        <v>104</v>
      </c>
      <c r="C125" s="5">
        <v>3130</v>
      </c>
      <c r="D125" s="5" t="s">
        <v>464</v>
      </c>
      <c r="E125" s="5" t="s">
        <v>16</v>
      </c>
      <c r="F125" s="10">
        <v>44231</v>
      </c>
      <c r="G125" s="5">
        <v>4</v>
      </c>
      <c r="H125" s="5" t="s">
        <v>444</v>
      </c>
      <c r="I125" s="5">
        <v>8</v>
      </c>
      <c r="J125" s="5">
        <v>5000</v>
      </c>
      <c r="K125" s="5">
        <f t="shared" si="6"/>
        <v>40000</v>
      </c>
      <c r="L125" s="5">
        <v>2</v>
      </c>
      <c r="M125" s="5" t="str">
        <f t="shared" si="5"/>
        <v>Virement</v>
      </c>
      <c r="N125" s="6">
        <v>1759.65</v>
      </c>
      <c r="O125" s="6">
        <f t="shared" si="7"/>
        <v>2000</v>
      </c>
      <c r="P125" s="5" t="s">
        <v>8</v>
      </c>
      <c r="Q125" s="5">
        <v>1</v>
      </c>
      <c r="R125" s="7">
        <v>21863</v>
      </c>
      <c r="S125" s="12">
        <f t="shared" ca="1" si="8"/>
        <v>64</v>
      </c>
      <c r="T125" s="13">
        <f t="shared" ca="1" si="9"/>
        <v>63.774999999999999</v>
      </c>
    </row>
    <row r="126" spans="1:20" x14ac:dyDescent="0.25">
      <c r="A126" s="5" t="s">
        <v>263</v>
      </c>
      <c r="B126" s="5" t="s">
        <v>119</v>
      </c>
      <c r="C126" s="5">
        <v>3607</v>
      </c>
      <c r="D126" s="5" t="s">
        <v>467</v>
      </c>
      <c r="E126" s="5" t="s">
        <v>16</v>
      </c>
      <c r="F126" s="10">
        <v>44365</v>
      </c>
      <c r="G126" s="5">
        <v>6</v>
      </c>
      <c r="H126" s="5" t="s">
        <v>446</v>
      </c>
      <c r="I126" s="5">
        <v>1</v>
      </c>
      <c r="J126" s="5">
        <v>500</v>
      </c>
      <c r="K126" s="5">
        <f t="shared" si="6"/>
        <v>500</v>
      </c>
      <c r="L126" s="5">
        <v>2</v>
      </c>
      <c r="M126" s="5" t="str">
        <f t="shared" si="5"/>
        <v>Virement</v>
      </c>
      <c r="N126" s="6">
        <v>3286.95</v>
      </c>
      <c r="O126" s="6" t="str">
        <f t="shared" si="7"/>
        <v>rien</v>
      </c>
      <c r="P126" s="5" t="s">
        <v>11</v>
      </c>
      <c r="Q126" s="5">
        <v>0</v>
      </c>
      <c r="R126" s="7">
        <v>21682</v>
      </c>
      <c r="S126" s="12">
        <f t="shared" ca="1" si="8"/>
        <v>64</v>
      </c>
      <c r="T126" s="13">
        <f t="shared" ca="1" si="9"/>
        <v>64.266666666666666</v>
      </c>
    </row>
    <row r="127" spans="1:20" x14ac:dyDescent="0.25">
      <c r="A127" s="5" t="s">
        <v>262</v>
      </c>
      <c r="B127" s="5" t="s">
        <v>175</v>
      </c>
      <c r="C127" s="5">
        <v>3668</v>
      </c>
      <c r="D127" s="5" t="s">
        <v>464</v>
      </c>
      <c r="E127" s="5" t="s">
        <v>16</v>
      </c>
      <c r="F127" s="10">
        <v>44144</v>
      </c>
      <c r="G127" s="5">
        <v>6</v>
      </c>
      <c r="H127" s="5" t="s">
        <v>446</v>
      </c>
      <c r="I127" s="5">
        <v>6</v>
      </c>
      <c r="J127" s="5">
        <v>500</v>
      </c>
      <c r="K127" s="5">
        <f t="shared" si="6"/>
        <v>3000</v>
      </c>
      <c r="L127" s="5">
        <v>2</v>
      </c>
      <c r="M127" s="5" t="str">
        <f t="shared" si="5"/>
        <v>Virement</v>
      </c>
      <c r="N127" s="6">
        <v>1189.06</v>
      </c>
      <c r="O127" s="6" t="str">
        <f t="shared" si="7"/>
        <v>rien</v>
      </c>
      <c r="P127" s="5" t="s">
        <v>8</v>
      </c>
      <c r="Q127" s="5">
        <v>0</v>
      </c>
      <c r="R127" s="7">
        <v>30206</v>
      </c>
      <c r="S127" s="12">
        <f t="shared" ca="1" si="8"/>
        <v>41</v>
      </c>
      <c r="T127" s="13">
        <f t="shared" ca="1" si="9"/>
        <v>40.93333333333333</v>
      </c>
    </row>
    <row r="128" spans="1:20" x14ac:dyDescent="0.25">
      <c r="A128" s="5" t="s">
        <v>260</v>
      </c>
      <c r="B128" s="5" t="s">
        <v>261</v>
      </c>
      <c r="C128" s="5">
        <v>3056</v>
      </c>
      <c r="D128" s="5" t="s">
        <v>466</v>
      </c>
      <c r="E128" s="5" t="s">
        <v>16</v>
      </c>
      <c r="F128" s="10">
        <v>44123</v>
      </c>
      <c r="G128" s="5">
        <v>7</v>
      </c>
      <c r="H128" s="5" t="s">
        <v>447</v>
      </c>
      <c r="I128" s="5">
        <v>9</v>
      </c>
      <c r="J128" s="5">
        <v>600</v>
      </c>
      <c r="K128" s="5">
        <f t="shared" si="6"/>
        <v>5400</v>
      </c>
      <c r="L128" s="5">
        <v>1</v>
      </c>
      <c r="M128" s="5" t="str">
        <f t="shared" si="5"/>
        <v>Chèque</v>
      </c>
      <c r="N128" s="6">
        <v>1624.81</v>
      </c>
      <c r="O128" s="6" t="str">
        <f t="shared" si="7"/>
        <v>rien</v>
      </c>
      <c r="P128" s="5" t="s">
        <v>8</v>
      </c>
      <c r="Q128" s="5">
        <v>2</v>
      </c>
      <c r="R128" s="7">
        <v>30382</v>
      </c>
      <c r="S128" s="12">
        <f t="shared" ca="1" si="8"/>
        <v>40</v>
      </c>
      <c r="T128" s="13">
        <f t="shared" ca="1" si="9"/>
        <v>40.447222222222223</v>
      </c>
    </row>
    <row r="129" spans="1:20" x14ac:dyDescent="0.25">
      <c r="A129" s="5" t="s">
        <v>259</v>
      </c>
      <c r="B129" s="5" t="s">
        <v>45</v>
      </c>
      <c r="C129" s="5">
        <v>3676</v>
      </c>
      <c r="D129" s="5" t="s">
        <v>466</v>
      </c>
      <c r="E129" s="5" t="s">
        <v>16</v>
      </c>
      <c r="F129" s="10">
        <v>44315</v>
      </c>
      <c r="G129" s="5">
        <v>8</v>
      </c>
      <c r="H129" s="5" t="s">
        <v>448</v>
      </c>
      <c r="I129" s="5">
        <v>9</v>
      </c>
      <c r="J129" s="5">
        <v>800</v>
      </c>
      <c r="K129" s="5">
        <f t="shared" si="6"/>
        <v>7200</v>
      </c>
      <c r="L129" s="5">
        <v>3</v>
      </c>
      <c r="M129" s="5" t="str">
        <f t="shared" si="5"/>
        <v>Espèce</v>
      </c>
      <c r="N129" s="6">
        <v>2325.16</v>
      </c>
      <c r="O129" s="6" t="str">
        <f t="shared" si="7"/>
        <v>rien</v>
      </c>
      <c r="P129" s="5" t="s">
        <v>8</v>
      </c>
      <c r="Q129" s="5">
        <v>1</v>
      </c>
      <c r="R129" s="7">
        <v>22617</v>
      </c>
      <c r="S129" s="12">
        <f t="shared" ca="1" si="8"/>
        <v>62</v>
      </c>
      <c r="T129" s="13">
        <f t="shared" ca="1" si="9"/>
        <v>61.711111111111109</v>
      </c>
    </row>
    <row r="130" spans="1:20" x14ac:dyDescent="0.25">
      <c r="A130" s="5" t="s">
        <v>258</v>
      </c>
      <c r="B130" s="5" t="s">
        <v>225</v>
      </c>
      <c r="C130" s="5">
        <v>3144</v>
      </c>
      <c r="D130" s="5" t="s">
        <v>466</v>
      </c>
      <c r="E130" s="5" t="s">
        <v>16</v>
      </c>
      <c r="F130" s="10">
        <v>44228</v>
      </c>
      <c r="G130" s="5">
        <v>7</v>
      </c>
      <c r="H130" s="5" t="s">
        <v>447</v>
      </c>
      <c r="I130" s="5">
        <v>3</v>
      </c>
      <c r="J130" s="5">
        <v>600</v>
      </c>
      <c r="K130" s="5">
        <f t="shared" si="6"/>
        <v>1800</v>
      </c>
      <c r="L130" s="5">
        <v>2</v>
      </c>
      <c r="M130" s="5" t="str">
        <f t="shared" ref="M130:M193" si="10">VLOOKUP(L130,paiements,2,FALSE)</f>
        <v>Virement</v>
      </c>
      <c r="N130" s="6">
        <v>1107.51</v>
      </c>
      <c r="O130" s="6" t="str">
        <f t="shared" si="7"/>
        <v>rien</v>
      </c>
      <c r="P130" s="5" t="s">
        <v>11</v>
      </c>
      <c r="Q130" s="5">
        <v>0</v>
      </c>
      <c r="R130" s="7">
        <v>28017</v>
      </c>
      <c r="S130" s="12">
        <f t="shared" ca="1" si="8"/>
        <v>47</v>
      </c>
      <c r="T130" s="13">
        <f t="shared" ca="1" si="9"/>
        <v>46.927777777777777</v>
      </c>
    </row>
    <row r="131" spans="1:20" x14ac:dyDescent="0.25">
      <c r="A131" s="5" t="s">
        <v>257</v>
      </c>
      <c r="B131" s="5" t="s">
        <v>197</v>
      </c>
      <c r="C131" s="5">
        <v>3593</v>
      </c>
      <c r="D131" s="5" t="s">
        <v>465</v>
      </c>
      <c r="E131" s="5" t="s">
        <v>16</v>
      </c>
      <c r="F131" s="10">
        <v>44162</v>
      </c>
      <c r="G131" s="5">
        <v>4</v>
      </c>
      <c r="H131" s="5" t="s">
        <v>444</v>
      </c>
      <c r="I131" s="5">
        <v>4</v>
      </c>
      <c r="J131" s="5">
        <v>5000</v>
      </c>
      <c r="K131" s="5">
        <f t="shared" ref="K131:K194" si="11">I131*J131</f>
        <v>20000</v>
      </c>
      <c r="L131" s="5">
        <v>1</v>
      </c>
      <c r="M131" s="5" t="str">
        <f t="shared" si="10"/>
        <v>Chèque</v>
      </c>
      <c r="N131" s="6">
        <v>2734.39</v>
      </c>
      <c r="O131" s="6">
        <f t="shared" ref="O131:O194" si="12">IF(K131&gt;=10000,0.05*K131,"rien")</f>
        <v>1000</v>
      </c>
      <c r="P131" s="5" t="s">
        <v>8</v>
      </c>
      <c r="Q131" s="5">
        <v>4</v>
      </c>
      <c r="R131" s="7">
        <v>28161</v>
      </c>
      <c r="S131" s="12">
        <f t="shared" ref="S131:S194" ca="1" si="13">YEAR(TODAY()) - YEAR(R131)</f>
        <v>46</v>
      </c>
      <c r="T131" s="13">
        <f t="shared" ref="T131:T194" ca="1" si="14">YEARFRAC(R131,TODAY())</f>
        <v>46.536111111111111</v>
      </c>
    </row>
    <row r="132" spans="1:20" x14ac:dyDescent="0.25">
      <c r="A132" s="5" t="s">
        <v>256</v>
      </c>
      <c r="B132" s="5" t="s">
        <v>126</v>
      </c>
      <c r="C132" s="5">
        <v>3248</v>
      </c>
      <c r="D132" s="5" t="s">
        <v>466</v>
      </c>
      <c r="E132" s="5" t="s">
        <v>16</v>
      </c>
      <c r="F132" s="10">
        <v>44061</v>
      </c>
      <c r="G132" s="5">
        <v>6</v>
      </c>
      <c r="H132" s="5" t="s">
        <v>446</v>
      </c>
      <c r="I132" s="5">
        <v>6</v>
      </c>
      <c r="J132" s="5">
        <v>500</v>
      </c>
      <c r="K132" s="5">
        <f t="shared" si="11"/>
        <v>3000</v>
      </c>
      <c r="L132" s="5">
        <v>1</v>
      </c>
      <c r="M132" s="5" t="str">
        <f t="shared" si="10"/>
        <v>Chèque</v>
      </c>
      <c r="N132" s="6">
        <v>1091.7</v>
      </c>
      <c r="O132" s="6" t="str">
        <f t="shared" si="12"/>
        <v>rien</v>
      </c>
      <c r="P132" s="5" t="s">
        <v>11</v>
      </c>
      <c r="Q132" s="5">
        <v>2</v>
      </c>
      <c r="R132" s="7">
        <v>27077</v>
      </c>
      <c r="S132" s="12">
        <f t="shared" ca="1" si="13"/>
        <v>49</v>
      </c>
      <c r="T132" s="13">
        <f t="shared" ca="1" si="14"/>
        <v>49.50277777777778</v>
      </c>
    </row>
    <row r="133" spans="1:20" x14ac:dyDescent="0.25">
      <c r="A133" s="5" t="s">
        <v>255</v>
      </c>
      <c r="B133" s="5" t="s">
        <v>102</v>
      </c>
      <c r="C133" s="5">
        <v>3169</v>
      </c>
      <c r="D133" s="5" t="s">
        <v>464</v>
      </c>
      <c r="E133" s="5" t="s">
        <v>16</v>
      </c>
      <c r="F133" s="10">
        <v>44100</v>
      </c>
      <c r="G133" s="5">
        <v>10</v>
      </c>
      <c r="H133" s="5" t="s">
        <v>450</v>
      </c>
      <c r="I133" s="5">
        <v>7</v>
      </c>
      <c r="J133" s="5">
        <v>1000</v>
      </c>
      <c r="K133" s="5">
        <f t="shared" si="11"/>
        <v>7000</v>
      </c>
      <c r="L133" s="5">
        <v>2</v>
      </c>
      <c r="M133" s="5" t="str">
        <f t="shared" si="10"/>
        <v>Virement</v>
      </c>
      <c r="N133" s="6">
        <v>1599.85</v>
      </c>
      <c r="O133" s="6" t="str">
        <f t="shared" si="12"/>
        <v>rien</v>
      </c>
      <c r="P133" s="5" t="s">
        <v>8</v>
      </c>
      <c r="Q133" s="5">
        <v>2</v>
      </c>
      <c r="R133" s="7">
        <v>20578</v>
      </c>
      <c r="S133" s="12">
        <f t="shared" ca="1" si="13"/>
        <v>67</v>
      </c>
      <c r="T133" s="13">
        <f t="shared" ca="1" si="14"/>
        <v>67.291666666666671</v>
      </c>
    </row>
    <row r="134" spans="1:20" x14ac:dyDescent="0.25">
      <c r="A134" s="5" t="s">
        <v>253</v>
      </c>
      <c r="B134" s="5" t="s">
        <v>254</v>
      </c>
      <c r="C134" s="5">
        <v>3070</v>
      </c>
      <c r="D134" s="5" t="s">
        <v>465</v>
      </c>
      <c r="E134" s="5" t="s">
        <v>16</v>
      </c>
      <c r="F134" s="10">
        <v>44348</v>
      </c>
      <c r="G134" s="5">
        <v>7</v>
      </c>
      <c r="H134" s="5" t="s">
        <v>447</v>
      </c>
      <c r="I134" s="5">
        <v>3</v>
      </c>
      <c r="J134" s="5">
        <v>600</v>
      </c>
      <c r="K134" s="5">
        <f t="shared" si="11"/>
        <v>1800</v>
      </c>
      <c r="L134" s="5">
        <v>1</v>
      </c>
      <c r="M134" s="5" t="str">
        <f t="shared" si="10"/>
        <v>Chèque</v>
      </c>
      <c r="N134" s="6">
        <v>1713.09</v>
      </c>
      <c r="O134" s="6" t="str">
        <f t="shared" si="12"/>
        <v>rien</v>
      </c>
      <c r="P134" s="5" t="s">
        <v>8</v>
      </c>
      <c r="Q134" s="5">
        <v>1</v>
      </c>
      <c r="R134" s="7">
        <v>28912</v>
      </c>
      <c r="S134" s="12">
        <f t="shared" ca="1" si="13"/>
        <v>44</v>
      </c>
      <c r="T134" s="13">
        <f t="shared" ca="1" si="14"/>
        <v>44.477777777777774</v>
      </c>
    </row>
    <row r="135" spans="1:20" x14ac:dyDescent="0.25">
      <c r="A135" s="5" t="s">
        <v>252</v>
      </c>
      <c r="B135" s="5" t="s">
        <v>204</v>
      </c>
      <c r="C135" s="5">
        <v>3156</v>
      </c>
      <c r="D135" s="5" t="s">
        <v>464</v>
      </c>
      <c r="E135" s="5" t="s">
        <v>16</v>
      </c>
      <c r="F135" s="10">
        <v>44216</v>
      </c>
      <c r="G135" s="5">
        <v>3</v>
      </c>
      <c r="H135" s="5" t="s">
        <v>443</v>
      </c>
      <c r="I135" s="5">
        <v>1</v>
      </c>
      <c r="J135" s="5">
        <v>1300</v>
      </c>
      <c r="K135" s="5">
        <f t="shared" si="11"/>
        <v>1300</v>
      </c>
      <c r="L135" s="5">
        <v>3</v>
      </c>
      <c r="M135" s="5" t="str">
        <f t="shared" si="10"/>
        <v>Espèce</v>
      </c>
      <c r="N135" s="6">
        <v>3104.34</v>
      </c>
      <c r="O135" s="6" t="str">
        <f t="shared" si="12"/>
        <v>rien</v>
      </c>
      <c r="P135" s="5" t="s">
        <v>11</v>
      </c>
      <c r="Q135" s="5">
        <v>4</v>
      </c>
      <c r="R135" s="7">
        <v>29780</v>
      </c>
      <c r="S135" s="12">
        <f t="shared" ca="1" si="13"/>
        <v>42</v>
      </c>
      <c r="T135" s="13">
        <f t="shared" ca="1" si="14"/>
        <v>42.097222222222221</v>
      </c>
    </row>
    <row r="136" spans="1:20" x14ac:dyDescent="0.25">
      <c r="A136" s="5" t="s">
        <v>251</v>
      </c>
      <c r="B136" s="5" t="s">
        <v>46</v>
      </c>
      <c r="C136" s="5">
        <v>3022</v>
      </c>
      <c r="D136" s="5" t="s">
        <v>465</v>
      </c>
      <c r="E136" s="5" t="s">
        <v>16</v>
      </c>
      <c r="F136" s="10">
        <v>44236</v>
      </c>
      <c r="G136" s="5">
        <v>5</v>
      </c>
      <c r="H136" s="5" t="s">
        <v>445</v>
      </c>
      <c r="I136" s="5">
        <v>5</v>
      </c>
      <c r="J136" s="5">
        <v>2000</v>
      </c>
      <c r="K136" s="5">
        <f t="shared" si="11"/>
        <v>10000</v>
      </c>
      <c r="L136" s="5">
        <v>1</v>
      </c>
      <c r="M136" s="5" t="str">
        <f t="shared" si="10"/>
        <v>Chèque</v>
      </c>
      <c r="N136" s="6">
        <v>3015.36</v>
      </c>
      <c r="O136" s="6">
        <f t="shared" si="12"/>
        <v>500</v>
      </c>
      <c r="P136" s="5" t="s">
        <v>8</v>
      </c>
      <c r="Q136" s="5">
        <v>0</v>
      </c>
      <c r="R136" s="7">
        <v>24247</v>
      </c>
      <c r="S136" s="12">
        <f t="shared" ca="1" si="13"/>
        <v>57</v>
      </c>
      <c r="T136" s="13">
        <f t="shared" ca="1" si="14"/>
        <v>57.244444444444447</v>
      </c>
    </row>
    <row r="137" spans="1:20" x14ac:dyDescent="0.25">
      <c r="A137" s="5" t="s">
        <v>250</v>
      </c>
      <c r="B137" s="5" t="s">
        <v>197</v>
      </c>
      <c r="C137" s="5">
        <v>3040</v>
      </c>
      <c r="D137" s="5" t="s">
        <v>465</v>
      </c>
      <c r="E137" s="5" t="s">
        <v>16</v>
      </c>
      <c r="F137" s="10">
        <v>44236</v>
      </c>
      <c r="G137" s="5">
        <v>3</v>
      </c>
      <c r="H137" s="5" t="s">
        <v>443</v>
      </c>
      <c r="I137" s="5">
        <v>3</v>
      </c>
      <c r="J137" s="5">
        <v>1300</v>
      </c>
      <c r="K137" s="5">
        <f t="shared" si="11"/>
        <v>3900</v>
      </c>
      <c r="L137" s="5">
        <v>2</v>
      </c>
      <c r="M137" s="5" t="str">
        <f t="shared" si="10"/>
        <v>Virement</v>
      </c>
      <c r="N137" s="6">
        <v>1512.8</v>
      </c>
      <c r="O137" s="6" t="str">
        <f t="shared" si="12"/>
        <v>rien</v>
      </c>
      <c r="P137" s="5" t="s">
        <v>8</v>
      </c>
      <c r="Q137" s="5">
        <v>5</v>
      </c>
      <c r="R137" s="7">
        <v>21316</v>
      </c>
      <c r="S137" s="12">
        <f t="shared" ca="1" si="13"/>
        <v>65</v>
      </c>
      <c r="T137" s="13">
        <f t="shared" ca="1" si="14"/>
        <v>65.269444444444446</v>
      </c>
    </row>
    <row r="138" spans="1:20" x14ac:dyDescent="0.25">
      <c r="A138" s="5" t="s">
        <v>249</v>
      </c>
      <c r="B138" s="5" t="s">
        <v>197</v>
      </c>
      <c r="C138" s="5">
        <v>3071</v>
      </c>
      <c r="D138" s="5" t="s">
        <v>465</v>
      </c>
      <c r="E138" s="5" t="s">
        <v>16</v>
      </c>
      <c r="F138" s="10">
        <v>44218</v>
      </c>
      <c r="G138" s="5">
        <v>8</v>
      </c>
      <c r="H138" s="5" t="s">
        <v>448</v>
      </c>
      <c r="I138" s="5">
        <v>7</v>
      </c>
      <c r="J138" s="5">
        <v>800</v>
      </c>
      <c r="K138" s="5">
        <f t="shared" si="11"/>
        <v>5600</v>
      </c>
      <c r="L138" s="5">
        <v>1</v>
      </c>
      <c r="M138" s="5" t="str">
        <f t="shared" si="10"/>
        <v>Chèque</v>
      </c>
      <c r="N138" s="6">
        <v>2819.32</v>
      </c>
      <c r="O138" s="6" t="str">
        <f t="shared" si="12"/>
        <v>rien</v>
      </c>
      <c r="P138" s="5" t="s">
        <v>8</v>
      </c>
      <c r="Q138" s="5">
        <v>3</v>
      </c>
      <c r="R138" s="7">
        <v>27530</v>
      </c>
      <c r="S138" s="12">
        <f t="shared" ca="1" si="13"/>
        <v>48</v>
      </c>
      <c r="T138" s="13">
        <f t="shared" ca="1" si="14"/>
        <v>48.255555555555553</v>
      </c>
    </row>
    <row r="139" spans="1:20" x14ac:dyDescent="0.25">
      <c r="A139" s="5" t="s">
        <v>247</v>
      </c>
      <c r="B139" s="5" t="s">
        <v>248</v>
      </c>
      <c r="C139" s="5">
        <v>3691</v>
      </c>
      <c r="D139" s="5" t="s">
        <v>464</v>
      </c>
      <c r="E139" s="5" t="s">
        <v>16</v>
      </c>
      <c r="F139" s="10">
        <v>44161</v>
      </c>
      <c r="G139" s="5">
        <v>4</v>
      </c>
      <c r="H139" s="5" t="s">
        <v>444</v>
      </c>
      <c r="I139" s="5">
        <v>6</v>
      </c>
      <c r="J139" s="5">
        <v>5000</v>
      </c>
      <c r="K139" s="5">
        <f t="shared" si="11"/>
        <v>30000</v>
      </c>
      <c r="L139" s="5">
        <v>1</v>
      </c>
      <c r="M139" s="5" t="str">
        <f t="shared" si="10"/>
        <v>Chèque</v>
      </c>
      <c r="N139" s="6">
        <v>1539.52</v>
      </c>
      <c r="O139" s="6">
        <f t="shared" si="12"/>
        <v>1500</v>
      </c>
      <c r="P139" s="5" t="s">
        <v>8</v>
      </c>
      <c r="Q139" s="5">
        <v>5</v>
      </c>
      <c r="R139" s="7">
        <v>21125</v>
      </c>
      <c r="S139" s="12">
        <f t="shared" ca="1" si="13"/>
        <v>66</v>
      </c>
      <c r="T139" s="13">
        <f t="shared" ca="1" si="14"/>
        <v>65.797222222222217</v>
      </c>
    </row>
    <row r="140" spans="1:20" x14ac:dyDescent="0.25">
      <c r="A140" s="5" t="s">
        <v>245</v>
      </c>
      <c r="B140" s="5" t="s">
        <v>246</v>
      </c>
      <c r="C140" s="5">
        <v>3685</v>
      </c>
      <c r="D140" s="5" t="s">
        <v>466</v>
      </c>
      <c r="E140" s="5" t="s">
        <v>16</v>
      </c>
      <c r="F140" s="10">
        <v>44269</v>
      </c>
      <c r="G140" s="5">
        <v>7</v>
      </c>
      <c r="H140" s="5" t="s">
        <v>447</v>
      </c>
      <c r="I140" s="5">
        <v>9</v>
      </c>
      <c r="J140" s="5">
        <v>600</v>
      </c>
      <c r="K140" s="5">
        <f t="shared" si="11"/>
        <v>5400</v>
      </c>
      <c r="L140" s="5">
        <v>3</v>
      </c>
      <c r="M140" s="5" t="str">
        <f t="shared" si="10"/>
        <v>Espèce</v>
      </c>
      <c r="N140" s="6">
        <v>2864.17</v>
      </c>
      <c r="O140" s="6" t="str">
        <f t="shared" si="12"/>
        <v>rien</v>
      </c>
      <c r="P140" s="5" t="s">
        <v>8</v>
      </c>
      <c r="Q140" s="5">
        <v>0</v>
      </c>
      <c r="R140" s="7">
        <v>20176</v>
      </c>
      <c r="S140" s="12">
        <f t="shared" ca="1" si="13"/>
        <v>68</v>
      </c>
      <c r="T140" s="13">
        <f t="shared" ca="1" si="14"/>
        <v>68.388888888888886</v>
      </c>
    </row>
    <row r="141" spans="1:20" x14ac:dyDescent="0.25">
      <c r="A141" s="5" t="s">
        <v>244</v>
      </c>
      <c r="B141" s="5" t="s">
        <v>15</v>
      </c>
      <c r="C141" s="5">
        <v>3991</v>
      </c>
      <c r="D141" s="5" t="s">
        <v>466</v>
      </c>
      <c r="E141" s="5" t="s">
        <v>16</v>
      </c>
      <c r="F141" s="10">
        <v>44051</v>
      </c>
      <c r="G141" s="5">
        <v>3</v>
      </c>
      <c r="H141" s="5" t="s">
        <v>443</v>
      </c>
      <c r="I141" s="5">
        <v>6</v>
      </c>
      <c r="J141" s="5">
        <v>1300</v>
      </c>
      <c r="K141" s="5">
        <f t="shared" si="11"/>
        <v>7800</v>
      </c>
      <c r="L141" s="5">
        <v>3</v>
      </c>
      <c r="M141" s="5" t="str">
        <f t="shared" si="10"/>
        <v>Espèce</v>
      </c>
      <c r="N141" s="6">
        <v>1587.25</v>
      </c>
      <c r="O141" s="6" t="str">
        <f t="shared" si="12"/>
        <v>rien</v>
      </c>
      <c r="P141" s="5" t="s">
        <v>8</v>
      </c>
      <c r="Q141" s="5">
        <v>0</v>
      </c>
      <c r="R141" s="7">
        <v>17961</v>
      </c>
      <c r="S141" s="12">
        <f t="shared" ca="1" si="13"/>
        <v>74</v>
      </c>
      <c r="T141" s="13">
        <f t="shared" ca="1" si="14"/>
        <v>74.455555555555549</v>
      </c>
    </row>
    <row r="142" spans="1:20" x14ac:dyDescent="0.25">
      <c r="A142" s="5" t="s">
        <v>243</v>
      </c>
      <c r="B142" s="5" t="s">
        <v>27</v>
      </c>
      <c r="C142" s="5">
        <v>3998</v>
      </c>
      <c r="D142" s="5" t="s">
        <v>464</v>
      </c>
      <c r="E142" s="5" t="s">
        <v>16</v>
      </c>
      <c r="F142" s="10">
        <v>44071</v>
      </c>
      <c r="G142" s="5">
        <v>4</v>
      </c>
      <c r="H142" s="5" t="s">
        <v>444</v>
      </c>
      <c r="I142" s="5">
        <v>4</v>
      </c>
      <c r="J142" s="5">
        <v>5000</v>
      </c>
      <c r="K142" s="5">
        <f t="shared" si="11"/>
        <v>20000</v>
      </c>
      <c r="L142" s="5">
        <v>3</v>
      </c>
      <c r="M142" s="5" t="str">
        <f t="shared" si="10"/>
        <v>Espèce</v>
      </c>
      <c r="N142" s="6">
        <v>3200.92</v>
      </c>
      <c r="O142" s="6">
        <f t="shared" si="12"/>
        <v>1000</v>
      </c>
      <c r="P142" s="5" t="s">
        <v>11</v>
      </c>
      <c r="Q142" s="5">
        <v>4</v>
      </c>
      <c r="R142" s="7">
        <v>18586</v>
      </c>
      <c r="S142" s="12">
        <f t="shared" ca="1" si="13"/>
        <v>73</v>
      </c>
      <c r="T142" s="13">
        <f t="shared" ca="1" si="14"/>
        <v>72.74722222222222</v>
      </c>
    </row>
    <row r="143" spans="1:20" x14ac:dyDescent="0.25">
      <c r="A143" s="5" t="s">
        <v>242</v>
      </c>
      <c r="B143" s="5" t="s">
        <v>6</v>
      </c>
      <c r="C143" s="5">
        <v>3954</v>
      </c>
      <c r="D143" s="5" t="s">
        <v>467</v>
      </c>
      <c r="E143" s="5" t="s">
        <v>16</v>
      </c>
      <c r="F143" s="10">
        <v>44294</v>
      </c>
      <c r="G143" s="5">
        <v>9</v>
      </c>
      <c r="H143" s="5" t="s">
        <v>449</v>
      </c>
      <c r="I143" s="5">
        <v>6</v>
      </c>
      <c r="J143" s="5">
        <v>500</v>
      </c>
      <c r="K143" s="5">
        <f t="shared" si="11"/>
        <v>3000</v>
      </c>
      <c r="L143" s="5">
        <v>3</v>
      </c>
      <c r="M143" s="5" t="str">
        <f t="shared" si="10"/>
        <v>Espèce</v>
      </c>
      <c r="N143" s="6">
        <v>2728.82</v>
      </c>
      <c r="O143" s="6" t="str">
        <f t="shared" si="12"/>
        <v>rien</v>
      </c>
      <c r="P143" s="5" t="s">
        <v>8</v>
      </c>
      <c r="Q143" s="5">
        <v>3</v>
      </c>
      <c r="R143" s="7">
        <v>27967</v>
      </c>
      <c r="S143" s="12">
        <f t="shared" ca="1" si="13"/>
        <v>47</v>
      </c>
      <c r="T143" s="13">
        <f t="shared" ca="1" si="14"/>
        <v>47.06111111111111</v>
      </c>
    </row>
    <row r="144" spans="1:20" x14ac:dyDescent="0.25">
      <c r="A144" s="5" t="s">
        <v>240</v>
      </c>
      <c r="B144" s="5" t="s">
        <v>241</v>
      </c>
      <c r="C144" s="5">
        <v>3078</v>
      </c>
      <c r="D144" s="5" t="s">
        <v>466</v>
      </c>
      <c r="E144" s="5" t="s">
        <v>16</v>
      </c>
      <c r="F144" s="10">
        <v>44130</v>
      </c>
      <c r="G144" s="5">
        <v>4</v>
      </c>
      <c r="H144" s="5" t="s">
        <v>444</v>
      </c>
      <c r="I144" s="5">
        <v>5</v>
      </c>
      <c r="J144" s="5">
        <v>5000</v>
      </c>
      <c r="K144" s="5">
        <f t="shared" si="11"/>
        <v>25000</v>
      </c>
      <c r="L144" s="5">
        <v>1</v>
      </c>
      <c r="M144" s="5" t="str">
        <f t="shared" si="10"/>
        <v>Chèque</v>
      </c>
      <c r="N144" s="6">
        <v>1995.7</v>
      </c>
      <c r="O144" s="6">
        <f t="shared" si="12"/>
        <v>1250</v>
      </c>
      <c r="P144" s="5" t="s">
        <v>8</v>
      </c>
      <c r="Q144" s="5">
        <v>4</v>
      </c>
      <c r="R144" s="7">
        <v>21295</v>
      </c>
      <c r="S144" s="12">
        <f t="shared" ca="1" si="13"/>
        <v>65</v>
      </c>
      <c r="T144" s="13">
        <f t="shared" ca="1" si="14"/>
        <v>65.327777777777783</v>
      </c>
    </row>
    <row r="145" spans="1:20" x14ac:dyDescent="0.25">
      <c r="A145" s="5" t="s">
        <v>238</v>
      </c>
      <c r="B145" s="5" t="s">
        <v>239</v>
      </c>
      <c r="C145" s="5">
        <v>3115</v>
      </c>
      <c r="D145" s="5" t="s">
        <v>465</v>
      </c>
      <c r="E145" s="5" t="s">
        <v>16</v>
      </c>
      <c r="F145" s="10">
        <v>44323</v>
      </c>
      <c r="G145" s="5">
        <v>2</v>
      </c>
      <c r="H145" s="5" t="s">
        <v>442</v>
      </c>
      <c r="I145" s="5">
        <v>2</v>
      </c>
      <c r="J145" s="5">
        <v>700</v>
      </c>
      <c r="K145" s="5">
        <f t="shared" si="11"/>
        <v>1400</v>
      </c>
      <c r="L145" s="5">
        <v>3</v>
      </c>
      <c r="M145" s="5" t="str">
        <f t="shared" si="10"/>
        <v>Espèce</v>
      </c>
      <c r="N145" s="6">
        <v>2420.2600000000002</v>
      </c>
      <c r="O145" s="6" t="str">
        <f t="shared" si="12"/>
        <v>rien</v>
      </c>
      <c r="P145" s="5" t="s">
        <v>11</v>
      </c>
      <c r="Q145" s="5">
        <v>4</v>
      </c>
      <c r="R145" s="7">
        <v>29148</v>
      </c>
      <c r="S145" s="12">
        <f t="shared" ca="1" si="13"/>
        <v>44</v>
      </c>
      <c r="T145" s="13">
        <f t="shared" ca="1" si="14"/>
        <v>43.827777777777776</v>
      </c>
    </row>
    <row r="146" spans="1:20" x14ac:dyDescent="0.25">
      <c r="A146" s="5" t="s">
        <v>236</v>
      </c>
      <c r="B146" s="5" t="s">
        <v>237</v>
      </c>
      <c r="C146" s="5">
        <v>3711</v>
      </c>
      <c r="D146" s="5" t="s">
        <v>467</v>
      </c>
      <c r="E146" s="5" t="s">
        <v>16</v>
      </c>
      <c r="F146" s="10">
        <v>44359</v>
      </c>
      <c r="G146" s="5">
        <v>10</v>
      </c>
      <c r="H146" s="5" t="s">
        <v>450</v>
      </c>
      <c r="I146" s="5">
        <v>3</v>
      </c>
      <c r="J146" s="5">
        <v>1000</v>
      </c>
      <c r="K146" s="5">
        <f t="shared" si="11"/>
        <v>3000</v>
      </c>
      <c r="L146" s="5">
        <v>1</v>
      </c>
      <c r="M146" s="5" t="str">
        <f t="shared" si="10"/>
        <v>Chèque</v>
      </c>
      <c r="N146" s="6">
        <v>1821.28</v>
      </c>
      <c r="O146" s="6" t="str">
        <f t="shared" si="12"/>
        <v>rien</v>
      </c>
      <c r="P146" s="5" t="s">
        <v>11</v>
      </c>
      <c r="Q146" s="5">
        <v>2</v>
      </c>
      <c r="R146" s="7">
        <v>28630</v>
      </c>
      <c r="S146" s="12">
        <f t="shared" ca="1" si="13"/>
        <v>45</v>
      </c>
      <c r="T146" s="13">
        <f t="shared" ca="1" si="14"/>
        <v>45.244444444444447</v>
      </c>
    </row>
    <row r="147" spans="1:20" x14ac:dyDescent="0.25">
      <c r="A147" s="5" t="s">
        <v>235</v>
      </c>
      <c r="B147" s="5" t="s">
        <v>209</v>
      </c>
      <c r="C147" s="5">
        <v>3675</v>
      </c>
      <c r="D147" s="5" t="s">
        <v>464</v>
      </c>
      <c r="E147" s="5" t="s">
        <v>16</v>
      </c>
      <c r="F147" s="10">
        <v>44332</v>
      </c>
      <c r="G147" s="5">
        <v>1</v>
      </c>
      <c r="H147" s="5" t="s">
        <v>441</v>
      </c>
      <c r="I147" s="5">
        <v>5</v>
      </c>
      <c r="J147" s="5">
        <v>1200</v>
      </c>
      <c r="K147" s="5">
        <f t="shared" si="11"/>
        <v>6000</v>
      </c>
      <c r="L147" s="5">
        <v>1</v>
      </c>
      <c r="M147" s="5" t="str">
        <f t="shared" si="10"/>
        <v>Chèque</v>
      </c>
      <c r="N147" s="6">
        <v>1171.55</v>
      </c>
      <c r="O147" s="6" t="str">
        <f t="shared" si="12"/>
        <v>rien</v>
      </c>
      <c r="P147" s="5" t="s">
        <v>8</v>
      </c>
      <c r="Q147" s="5">
        <v>3</v>
      </c>
      <c r="R147" s="7">
        <v>23174</v>
      </c>
      <c r="S147" s="12">
        <f t="shared" ca="1" si="13"/>
        <v>60</v>
      </c>
      <c r="T147" s="13">
        <f t="shared" ca="1" si="14"/>
        <v>60.18333333333333</v>
      </c>
    </row>
    <row r="148" spans="1:20" x14ac:dyDescent="0.25">
      <c r="A148" s="5" t="s">
        <v>233</v>
      </c>
      <c r="B148" s="5" t="s">
        <v>234</v>
      </c>
      <c r="C148" s="5">
        <v>3140</v>
      </c>
      <c r="D148" s="5" t="s">
        <v>464</v>
      </c>
      <c r="E148" s="5" t="s">
        <v>16</v>
      </c>
      <c r="F148" s="10">
        <v>44137</v>
      </c>
      <c r="G148" s="5">
        <v>4</v>
      </c>
      <c r="H148" s="5" t="s">
        <v>444</v>
      </c>
      <c r="I148" s="5">
        <v>6</v>
      </c>
      <c r="J148" s="5">
        <v>5000</v>
      </c>
      <c r="K148" s="5">
        <f t="shared" si="11"/>
        <v>30000</v>
      </c>
      <c r="L148" s="5">
        <v>1</v>
      </c>
      <c r="M148" s="5" t="str">
        <f t="shared" si="10"/>
        <v>Chèque</v>
      </c>
      <c r="N148" s="6">
        <v>1530.41</v>
      </c>
      <c r="O148" s="6">
        <f t="shared" si="12"/>
        <v>1500</v>
      </c>
      <c r="P148" s="5" t="s">
        <v>11</v>
      </c>
      <c r="Q148" s="5">
        <v>2</v>
      </c>
      <c r="R148" s="7">
        <v>28973</v>
      </c>
      <c r="S148" s="12">
        <f t="shared" ca="1" si="13"/>
        <v>44</v>
      </c>
      <c r="T148" s="13">
        <f t="shared" ca="1" si="14"/>
        <v>44.305555555555557</v>
      </c>
    </row>
    <row r="149" spans="1:20" x14ac:dyDescent="0.25">
      <c r="A149" s="5" t="s">
        <v>232</v>
      </c>
      <c r="B149" s="5" t="s">
        <v>18</v>
      </c>
      <c r="C149" s="5">
        <v>3143</v>
      </c>
      <c r="D149" s="5" t="s">
        <v>469</v>
      </c>
      <c r="E149" s="5" t="s">
        <v>16</v>
      </c>
      <c r="F149" s="10">
        <v>44154</v>
      </c>
      <c r="G149" s="5">
        <v>5</v>
      </c>
      <c r="H149" s="5" t="s">
        <v>445</v>
      </c>
      <c r="I149" s="5">
        <v>1</v>
      </c>
      <c r="J149" s="5">
        <v>2000</v>
      </c>
      <c r="K149" s="5">
        <f t="shared" si="11"/>
        <v>2000</v>
      </c>
      <c r="L149" s="5">
        <v>2</v>
      </c>
      <c r="M149" s="5" t="str">
        <f t="shared" si="10"/>
        <v>Virement</v>
      </c>
      <c r="N149" s="6">
        <v>2164.84</v>
      </c>
      <c r="O149" s="6" t="str">
        <f t="shared" si="12"/>
        <v>rien</v>
      </c>
      <c r="P149" s="5" t="s">
        <v>11</v>
      </c>
      <c r="Q149" s="5">
        <v>1</v>
      </c>
      <c r="R149" s="7">
        <v>19017</v>
      </c>
      <c r="S149" s="12">
        <f t="shared" ca="1" si="13"/>
        <v>71</v>
      </c>
      <c r="T149" s="13">
        <f t="shared" ca="1" si="14"/>
        <v>71.566666666666663</v>
      </c>
    </row>
    <row r="150" spans="1:20" x14ac:dyDescent="0.25">
      <c r="A150" s="5" t="s">
        <v>231</v>
      </c>
      <c r="B150" s="5" t="s">
        <v>39</v>
      </c>
      <c r="C150" s="5">
        <v>3874</v>
      </c>
      <c r="D150" s="5" t="s">
        <v>468</v>
      </c>
      <c r="E150" s="5" t="s">
        <v>16</v>
      </c>
      <c r="F150" s="10">
        <v>44208</v>
      </c>
      <c r="G150" s="5">
        <v>5</v>
      </c>
      <c r="H150" s="5" t="s">
        <v>445</v>
      </c>
      <c r="I150" s="5">
        <v>9</v>
      </c>
      <c r="J150" s="5">
        <v>2000</v>
      </c>
      <c r="K150" s="5">
        <f t="shared" si="11"/>
        <v>18000</v>
      </c>
      <c r="L150" s="5">
        <v>1</v>
      </c>
      <c r="M150" s="5" t="str">
        <f t="shared" si="10"/>
        <v>Chèque</v>
      </c>
      <c r="N150" s="6">
        <v>2833.61</v>
      </c>
      <c r="O150" s="6">
        <f t="shared" si="12"/>
        <v>900</v>
      </c>
      <c r="P150" s="5" t="s">
        <v>8</v>
      </c>
      <c r="Q150" s="5">
        <v>4</v>
      </c>
      <c r="R150" s="7">
        <v>20286</v>
      </c>
      <c r="S150" s="12">
        <f t="shared" ca="1" si="13"/>
        <v>68</v>
      </c>
      <c r="T150" s="13">
        <f t="shared" ca="1" si="14"/>
        <v>68.088888888888889</v>
      </c>
    </row>
    <row r="151" spans="1:20" x14ac:dyDescent="0.25">
      <c r="A151" s="5" t="s">
        <v>230</v>
      </c>
      <c r="B151" s="5" t="s">
        <v>96</v>
      </c>
      <c r="C151" s="5">
        <v>3151</v>
      </c>
      <c r="D151" s="5" t="s">
        <v>464</v>
      </c>
      <c r="E151" s="5" t="s">
        <v>16</v>
      </c>
      <c r="F151" s="10">
        <v>44196</v>
      </c>
      <c r="G151" s="5">
        <v>10</v>
      </c>
      <c r="H151" s="5" t="s">
        <v>450</v>
      </c>
      <c r="I151" s="5">
        <v>6</v>
      </c>
      <c r="J151" s="5">
        <v>1000</v>
      </c>
      <c r="K151" s="5">
        <f t="shared" si="11"/>
        <v>6000</v>
      </c>
      <c r="L151" s="5">
        <v>2</v>
      </c>
      <c r="M151" s="5" t="str">
        <f t="shared" si="10"/>
        <v>Virement</v>
      </c>
      <c r="N151" s="6">
        <v>2394.8200000000002</v>
      </c>
      <c r="O151" s="6" t="str">
        <f t="shared" si="12"/>
        <v>rien</v>
      </c>
      <c r="P151" s="5" t="s">
        <v>8</v>
      </c>
      <c r="Q151" s="5">
        <v>0</v>
      </c>
      <c r="R151" s="7">
        <v>28529</v>
      </c>
      <c r="S151" s="12">
        <f t="shared" ca="1" si="13"/>
        <v>45</v>
      </c>
      <c r="T151" s="13">
        <f t="shared" ca="1" si="14"/>
        <v>45.527777777777779</v>
      </c>
    </row>
    <row r="152" spans="1:20" x14ac:dyDescent="0.25">
      <c r="A152" s="5" t="s">
        <v>229</v>
      </c>
      <c r="B152" s="5" t="s">
        <v>15</v>
      </c>
      <c r="C152" s="5">
        <v>3126</v>
      </c>
      <c r="D152" s="5" t="s">
        <v>466</v>
      </c>
      <c r="E152" s="5" t="s">
        <v>16</v>
      </c>
      <c r="F152" s="10">
        <v>44357</v>
      </c>
      <c r="G152" s="5">
        <v>2</v>
      </c>
      <c r="H152" s="5" t="s">
        <v>442</v>
      </c>
      <c r="I152" s="5">
        <v>10</v>
      </c>
      <c r="J152" s="5">
        <v>700</v>
      </c>
      <c r="K152" s="5">
        <f t="shared" si="11"/>
        <v>7000</v>
      </c>
      <c r="L152" s="5">
        <v>3</v>
      </c>
      <c r="M152" s="5" t="str">
        <f t="shared" si="10"/>
        <v>Espèce</v>
      </c>
      <c r="N152" s="6">
        <v>1976.27</v>
      </c>
      <c r="O152" s="6" t="str">
        <f t="shared" si="12"/>
        <v>rien</v>
      </c>
      <c r="P152" s="5" t="s">
        <v>8</v>
      </c>
      <c r="Q152" s="5">
        <v>1</v>
      </c>
      <c r="R152" s="7">
        <v>21944</v>
      </c>
      <c r="S152" s="12">
        <f t="shared" ca="1" si="13"/>
        <v>63</v>
      </c>
      <c r="T152" s="13">
        <f t="shared" ca="1" si="14"/>
        <v>63.552777777777777</v>
      </c>
    </row>
    <row r="153" spans="1:20" x14ac:dyDescent="0.25">
      <c r="A153" s="5" t="s">
        <v>228</v>
      </c>
      <c r="B153" s="5" t="s">
        <v>124</v>
      </c>
      <c r="C153" s="5">
        <v>3175</v>
      </c>
      <c r="D153" s="5" t="s">
        <v>466</v>
      </c>
      <c r="E153" s="5" t="s">
        <v>16</v>
      </c>
      <c r="F153" s="10">
        <v>44220</v>
      </c>
      <c r="G153" s="5">
        <v>2</v>
      </c>
      <c r="H153" s="5" t="s">
        <v>442</v>
      </c>
      <c r="I153" s="5">
        <v>7</v>
      </c>
      <c r="J153" s="5">
        <v>700</v>
      </c>
      <c r="K153" s="5">
        <f t="shared" si="11"/>
        <v>4900</v>
      </c>
      <c r="L153" s="5">
        <v>3</v>
      </c>
      <c r="M153" s="5" t="str">
        <f t="shared" si="10"/>
        <v>Espèce</v>
      </c>
      <c r="N153" s="6">
        <v>1868.96</v>
      </c>
      <c r="O153" s="6" t="str">
        <f t="shared" si="12"/>
        <v>rien</v>
      </c>
      <c r="P153" s="5" t="s">
        <v>8</v>
      </c>
      <c r="Q153" s="5">
        <v>5</v>
      </c>
      <c r="R153" s="7">
        <v>23979</v>
      </c>
      <c r="S153" s="12">
        <f t="shared" ca="1" si="13"/>
        <v>58</v>
      </c>
      <c r="T153" s="13">
        <f t="shared" ca="1" si="14"/>
        <v>57.980555555555554</v>
      </c>
    </row>
    <row r="154" spans="1:20" x14ac:dyDescent="0.25">
      <c r="A154" s="5" t="s">
        <v>226</v>
      </c>
      <c r="B154" s="5" t="s">
        <v>227</v>
      </c>
      <c r="C154" s="5">
        <v>3589</v>
      </c>
      <c r="D154" s="5" t="s">
        <v>468</v>
      </c>
      <c r="E154" s="5" t="s">
        <v>16</v>
      </c>
      <c r="F154" s="10">
        <v>44300</v>
      </c>
      <c r="G154" s="5">
        <v>6</v>
      </c>
      <c r="H154" s="5" t="s">
        <v>446</v>
      </c>
      <c r="I154" s="5">
        <v>10</v>
      </c>
      <c r="J154" s="5">
        <v>500</v>
      </c>
      <c r="K154" s="5">
        <f t="shared" si="11"/>
        <v>5000</v>
      </c>
      <c r="L154" s="5">
        <v>1</v>
      </c>
      <c r="M154" s="5" t="str">
        <f t="shared" si="10"/>
        <v>Chèque</v>
      </c>
      <c r="N154" s="6">
        <v>2866.35</v>
      </c>
      <c r="O154" s="6" t="str">
        <f t="shared" si="12"/>
        <v>rien</v>
      </c>
      <c r="P154" s="5" t="s">
        <v>8</v>
      </c>
      <c r="Q154" s="5">
        <v>1</v>
      </c>
      <c r="R154" s="7">
        <v>26504</v>
      </c>
      <c r="S154" s="12">
        <f t="shared" ca="1" si="13"/>
        <v>51</v>
      </c>
      <c r="T154" s="13">
        <f t="shared" ca="1" si="14"/>
        <v>51.06666666666667</v>
      </c>
    </row>
    <row r="155" spans="1:20" x14ac:dyDescent="0.25">
      <c r="A155" s="5" t="s">
        <v>224</v>
      </c>
      <c r="B155" s="5" t="s">
        <v>225</v>
      </c>
      <c r="C155" s="5">
        <v>3824</v>
      </c>
      <c r="D155" s="5" t="s">
        <v>466</v>
      </c>
      <c r="E155" s="5" t="s">
        <v>16</v>
      </c>
      <c r="F155" s="10">
        <v>44202</v>
      </c>
      <c r="G155" s="5">
        <v>5</v>
      </c>
      <c r="H155" s="5" t="s">
        <v>445</v>
      </c>
      <c r="I155" s="5">
        <v>8</v>
      </c>
      <c r="J155" s="5">
        <v>2000</v>
      </c>
      <c r="K155" s="5">
        <f t="shared" si="11"/>
        <v>16000</v>
      </c>
      <c r="L155" s="5">
        <v>2</v>
      </c>
      <c r="M155" s="5" t="str">
        <f t="shared" si="10"/>
        <v>Virement</v>
      </c>
      <c r="N155" s="6">
        <v>2629.92</v>
      </c>
      <c r="O155" s="6">
        <f t="shared" si="12"/>
        <v>800</v>
      </c>
      <c r="P155" s="5" t="s">
        <v>11</v>
      </c>
      <c r="Q155" s="5">
        <v>5</v>
      </c>
      <c r="R155" s="7">
        <v>21596</v>
      </c>
      <c r="S155" s="12">
        <f t="shared" ca="1" si="13"/>
        <v>64</v>
      </c>
      <c r="T155" s="13">
        <f t="shared" ca="1" si="14"/>
        <v>64.50833333333334</v>
      </c>
    </row>
    <row r="156" spans="1:20" x14ac:dyDescent="0.25">
      <c r="A156" s="5" t="s">
        <v>222</v>
      </c>
      <c r="B156" s="5" t="s">
        <v>223</v>
      </c>
      <c r="C156" s="5">
        <v>3679</v>
      </c>
      <c r="D156" s="5" t="s">
        <v>466</v>
      </c>
      <c r="E156" s="5" t="s">
        <v>16</v>
      </c>
      <c r="F156" s="10">
        <v>44093</v>
      </c>
      <c r="G156" s="5">
        <v>5</v>
      </c>
      <c r="H156" s="5" t="s">
        <v>445</v>
      </c>
      <c r="I156" s="5">
        <v>1</v>
      </c>
      <c r="J156" s="5">
        <v>2000</v>
      </c>
      <c r="K156" s="5">
        <f t="shared" si="11"/>
        <v>2000</v>
      </c>
      <c r="L156" s="5">
        <v>3</v>
      </c>
      <c r="M156" s="5" t="str">
        <f t="shared" si="10"/>
        <v>Espèce</v>
      </c>
      <c r="N156" s="6">
        <v>2576.3000000000002</v>
      </c>
      <c r="O156" s="6" t="str">
        <f t="shared" si="12"/>
        <v>rien</v>
      </c>
      <c r="P156" s="5" t="s">
        <v>8</v>
      </c>
      <c r="Q156" s="5">
        <v>5</v>
      </c>
      <c r="R156" s="7">
        <v>27097</v>
      </c>
      <c r="S156" s="12">
        <f t="shared" ca="1" si="13"/>
        <v>49</v>
      </c>
      <c r="T156" s="13">
        <f t="shared" ca="1" si="14"/>
        <v>49.44166666666667</v>
      </c>
    </row>
    <row r="157" spans="1:20" x14ac:dyDescent="0.25">
      <c r="A157" s="5" t="s">
        <v>221</v>
      </c>
      <c r="B157" s="5" t="s">
        <v>115</v>
      </c>
      <c r="C157" s="5">
        <v>3085</v>
      </c>
      <c r="D157" s="5" t="s">
        <v>469</v>
      </c>
      <c r="E157" s="5" t="s">
        <v>16</v>
      </c>
      <c r="F157" s="10">
        <v>44200</v>
      </c>
      <c r="G157" s="5">
        <v>5</v>
      </c>
      <c r="H157" s="5" t="s">
        <v>445</v>
      </c>
      <c r="I157" s="5">
        <v>9</v>
      </c>
      <c r="J157" s="5">
        <v>2000</v>
      </c>
      <c r="K157" s="5">
        <f t="shared" si="11"/>
        <v>18000</v>
      </c>
      <c r="L157" s="5">
        <v>3</v>
      </c>
      <c r="M157" s="5" t="str">
        <f t="shared" si="10"/>
        <v>Espèce</v>
      </c>
      <c r="N157" s="6">
        <v>3081.67</v>
      </c>
      <c r="O157" s="6">
        <f t="shared" si="12"/>
        <v>900</v>
      </c>
      <c r="P157" s="5" t="s">
        <v>8</v>
      </c>
      <c r="Q157" s="5">
        <v>1</v>
      </c>
      <c r="R157" s="7">
        <v>21997</v>
      </c>
      <c r="S157" s="12">
        <f t="shared" ca="1" si="13"/>
        <v>63</v>
      </c>
      <c r="T157" s="13">
        <f t="shared" ca="1" si="14"/>
        <v>63.405555555555559</v>
      </c>
    </row>
    <row r="158" spans="1:20" x14ac:dyDescent="0.25">
      <c r="A158" s="5" t="s">
        <v>220</v>
      </c>
      <c r="B158" s="5" t="s">
        <v>18</v>
      </c>
      <c r="C158" s="5">
        <v>3448</v>
      </c>
      <c r="D158" s="5" t="s">
        <v>469</v>
      </c>
      <c r="E158" s="5" t="s">
        <v>16</v>
      </c>
      <c r="F158" s="10">
        <v>44251</v>
      </c>
      <c r="G158" s="5">
        <v>4</v>
      </c>
      <c r="H158" s="5" t="s">
        <v>444</v>
      </c>
      <c r="I158" s="5">
        <v>8</v>
      </c>
      <c r="J158" s="5">
        <v>5000</v>
      </c>
      <c r="K158" s="5">
        <f t="shared" si="11"/>
        <v>40000</v>
      </c>
      <c r="L158" s="5">
        <v>2</v>
      </c>
      <c r="M158" s="5" t="str">
        <f t="shared" si="10"/>
        <v>Virement</v>
      </c>
      <c r="N158" s="6">
        <v>1462.45</v>
      </c>
      <c r="O158" s="6">
        <f t="shared" si="12"/>
        <v>2000</v>
      </c>
      <c r="P158" s="5" t="s">
        <v>11</v>
      </c>
      <c r="Q158" s="5">
        <v>0</v>
      </c>
      <c r="R158" s="7">
        <v>23981</v>
      </c>
      <c r="S158" s="12">
        <f t="shared" ca="1" si="13"/>
        <v>58</v>
      </c>
      <c r="T158" s="13">
        <f t="shared" ca="1" si="14"/>
        <v>57.975000000000001</v>
      </c>
    </row>
    <row r="159" spans="1:20" x14ac:dyDescent="0.25">
      <c r="A159" s="5" t="s">
        <v>218</v>
      </c>
      <c r="B159" s="5" t="s">
        <v>219</v>
      </c>
      <c r="C159" s="5">
        <v>3116</v>
      </c>
      <c r="D159" s="5" t="s">
        <v>469</v>
      </c>
      <c r="E159" s="5" t="s">
        <v>16</v>
      </c>
      <c r="F159" s="10">
        <v>44335</v>
      </c>
      <c r="G159" s="5">
        <v>9</v>
      </c>
      <c r="H159" s="5" t="s">
        <v>449</v>
      </c>
      <c r="I159" s="5">
        <v>7</v>
      </c>
      <c r="J159" s="5">
        <v>500</v>
      </c>
      <c r="K159" s="5">
        <f t="shared" si="11"/>
        <v>3500</v>
      </c>
      <c r="L159" s="5">
        <v>3</v>
      </c>
      <c r="M159" s="5" t="str">
        <f t="shared" si="10"/>
        <v>Espèce</v>
      </c>
      <c r="N159" s="6">
        <v>1750.03</v>
      </c>
      <c r="O159" s="6" t="str">
        <f t="shared" si="12"/>
        <v>rien</v>
      </c>
      <c r="P159" s="5" t="s">
        <v>11</v>
      </c>
      <c r="Q159" s="5">
        <v>1</v>
      </c>
      <c r="R159" s="7">
        <v>21936</v>
      </c>
      <c r="S159" s="12">
        <f t="shared" ca="1" si="13"/>
        <v>63</v>
      </c>
      <c r="T159" s="13">
        <f t="shared" ca="1" si="14"/>
        <v>63.575000000000003</v>
      </c>
    </row>
    <row r="160" spans="1:20" x14ac:dyDescent="0.25">
      <c r="A160" s="5" t="s">
        <v>216</v>
      </c>
      <c r="B160" s="5" t="s">
        <v>217</v>
      </c>
      <c r="C160" s="5">
        <v>3617</v>
      </c>
      <c r="D160" s="5" t="s">
        <v>466</v>
      </c>
      <c r="E160" s="5" t="s">
        <v>16</v>
      </c>
      <c r="F160" s="10">
        <v>44277</v>
      </c>
      <c r="G160" s="5">
        <v>6</v>
      </c>
      <c r="H160" s="5" t="s">
        <v>446</v>
      </c>
      <c r="I160" s="5">
        <v>6</v>
      </c>
      <c r="J160" s="5">
        <v>500</v>
      </c>
      <c r="K160" s="5">
        <f t="shared" si="11"/>
        <v>3000</v>
      </c>
      <c r="L160" s="5">
        <v>1</v>
      </c>
      <c r="M160" s="5" t="str">
        <f t="shared" si="10"/>
        <v>Chèque</v>
      </c>
      <c r="N160" s="6">
        <v>1519</v>
      </c>
      <c r="O160" s="6" t="str">
        <f t="shared" si="12"/>
        <v>rien</v>
      </c>
      <c r="P160" s="5" t="s">
        <v>8</v>
      </c>
      <c r="Q160" s="5">
        <v>1</v>
      </c>
      <c r="R160" s="7">
        <v>21497</v>
      </c>
      <c r="S160" s="12">
        <f t="shared" ca="1" si="13"/>
        <v>65</v>
      </c>
      <c r="T160" s="13">
        <f t="shared" ca="1" si="14"/>
        <v>64.777777777777771</v>
      </c>
    </row>
    <row r="161" spans="1:20" x14ac:dyDescent="0.25">
      <c r="A161" s="5" t="s">
        <v>215</v>
      </c>
      <c r="B161" s="5" t="s">
        <v>117</v>
      </c>
      <c r="C161" s="5">
        <v>3882</v>
      </c>
      <c r="D161" s="5" t="s">
        <v>468</v>
      </c>
      <c r="E161" s="5" t="s">
        <v>16</v>
      </c>
      <c r="F161" s="10">
        <v>44053</v>
      </c>
      <c r="G161" s="5">
        <v>3</v>
      </c>
      <c r="H161" s="5" t="s">
        <v>443</v>
      </c>
      <c r="I161" s="5">
        <v>5</v>
      </c>
      <c r="J161" s="5">
        <v>1300</v>
      </c>
      <c r="K161" s="5">
        <f t="shared" si="11"/>
        <v>6500</v>
      </c>
      <c r="L161" s="5">
        <v>1</v>
      </c>
      <c r="M161" s="5" t="str">
        <f t="shared" si="10"/>
        <v>Chèque</v>
      </c>
      <c r="N161" s="6">
        <v>1445.04</v>
      </c>
      <c r="O161" s="6" t="str">
        <f t="shared" si="12"/>
        <v>rien</v>
      </c>
      <c r="P161" s="5" t="s">
        <v>8</v>
      </c>
      <c r="Q161" s="5">
        <v>5</v>
      </c>
      <c r="R161" s="7">
        <v>20417</v>
      </c>
      <c r="S161" s="12">
        <f t="shared" ca="1" si="13"/>
        <v>68</v>
      </c>
      <c r="T161" s="13">
        <f t="shared" ca="1" si="14"/>
        <v>67.733333333333334</v>
      </c>
    </row>
    <row r="162" spans="1:20" x14ac:dyDescent="0.25">
      <c r="A162" s="5" t="s">
        <v>214</v>
      </c>
      <c r="B162" s="5" t="s">
        <v>89</v>
      </c>
      <c r="C162" s="5">
        <v>3657</v>
      </c>
      <c r="D162" s="5" t="s">
        <v>464</v>
      </c>
      <c r="E162" s="5" t="s">
        <v>16</v>
      </c>
      <c r="F162" s="10">
        <v>44166</v>
      </c>
      <c r="G162" s="5">
        <v>2</v>
      </c>
      <c r="H162" s="5" t="s">
        <v>442</v>
      </c>
      <c r="I162" s="5">
        <v>10</v>
      </c>
      <c r="J162" s="5">
        <v>700</v>
      </c>
      <c r="K162" s="5">
        <f t="shared" si="11"/>
        <v>7000</v>
      </c>
      <c r="L162" s="5">
        <v>1</v>
      </c>
      <c r="M162" s="5" t="str">
        <f t="shared" si="10"/>
        <v>Chèque</v>
      </c>
      <c r="N162" s="6">
        <v>2633.13</v>
      </c>
      <c r="O162" s="6" t="str">
        <f t="shared" si="12"/>
        <v>rien</v>
      </c>
      <c r="P162" s="5" t="s">
        <v>8</v>
      </c>
      <c r="Q162" s="5">
        <v>3</v>
      </c>
      <c r="R162" s="7">
        <v>22067</v>
      </c>
      <c r="S162" s="12">
        <f t="shared" ca="1" si="13"/>
        <v>63</v>
      </c>
      <c r="T162" s="13">
        <f t="shared" ca="1" si="14"/>
        <v>63.216666666666669</v>
      </c>
    </row>
    <row r="163" spans="1:20" x14ac:dyDescent="0.25">
      <c r="A163" s="5" t="s">
        <v>212</v>
      </c>
      <c r="B163" s="5" t="s">
        <v>213</v>
      </c>
      <c r="C163" s="5">
        <v>3099</v>
      </c>
      <c r="D163" s="5" t="s">
        <v>468</v>
      </c>
      <c r="E163" s="5" t="s">
        <v>16</v>
      </c>
      <c r="F163" s="10">
        <v>44153</v>
      </c>
      <c r="G163" s="5">
        <v>7</v>
      </c>
      <c r="H163" s="5" t="s">
        <v>447</v>
      </c>
      <c r="I163" s="5">
        <v>10</v>
      </c>
      <c r="J163" s="5">
        <v>600</v>
      </c>
      <c r="K163" s="5">
        <f t="shared" si="11"/>
        <v>6000</v>
      </c>
      <c r="L163" s="5">
        <v>3</v>
      </c>
      <c r="M163" s="5" t="str">
        <f t="shared" si="10"/>
        <v>Espèce</v>
      </c>
      <c r="N163" s="6">
        <v>2283.9699999999998</v>
      </c>
      <c r="O163" s="6" t="str">
        <f t="shared" si="12"/>
        <v>rien</v>
      </c>
      <c r="P163" s="5" t="s">
        <v>11</v>
      </c>
      <c r="Q163" s="5">
        <v>4</v>
      </c>
      <c r="R163" s="7">
        <v>21238</v>
      </c>
      <c r="S163" s="12">
        <f t="shared" ca="1" si="13"/>
        <v>65</v>
      </c>
      <c r="T163" s="13">
        <f t="shared" ca="1" si="14"/>
        <v>65.488888888888894</v>
      </c>
    </row>
    <row r="164" spans="1:20" x14ac:dyDescent="0.25">
      <c r="A164" s="5" t="s">
        <v>210</v>
      </c>
      <c r="B164" s="5" t="s">
        <v>211</v>
      </c>
      <c r="C164" s="5">
        <v>3581</v>
      </c>
      <c r="D164" s="5" t="s">
        <v>467</v>
      </c>
      <c r="E164" s="5" t="s">
        <v>16</v>
      </c>
      <c r="F164" s="10">
        <v>44304</v>
      </c>
      <c r="G164" s="5">
        <v>2</v>
      </c>
      <c r="H164" s="5" t="s">
        <v>442</v>
      </c>
      <c r="I164" s="5">
        <v>4</v>
      </c>
      <c r="J164" s="5">
        <v>700</v>
      </c>
      <c r="K164" s="5">
        <f t="shared" si="11"/>
        <v>2800</v>
      </c>
      <c r="L164" s="5">
        <v>1</v>
      </c>
      <c r="M164" s="5" t="str">
        <f t="shared" si="10"/>
        <v>Chèque</v>
      </c>
      <c r="N164" s="6">
        <v>1687.8</v>
      </c>
      <c r="O164" s="6" t="str">
        <f t="shared" si="12"/>
        <v>rien</v>
      </c>
      <c r="P164" s="5" t="s">
        <v>8</v>
      </c>
      <c r="Q164" s="5">
        <v>5</v>
      </c>
      <c r="R164" s="7">
        <v>21963</v>
      </c>
      <c r="S164" s="12">
        <f t="shared" ca="1" si="13"/>
        <v>63</v>
      </c>
      <c r="T164" s="13">
        <f t="shared" ca="1" si="14"/>
        <v>63.50277777777778</v>
      </c>
    </row>
    <row r="165" spans="1:20" x14ac:dyDescent="0.25">
      <c r="A165" s="5" t="s">
        <v>208</v>
      </c>
      <c r="B165" s="5" t="s">
        <v>209</v>
      </c>
      <c r="C165" s="5">
        <v>3145</v>
      </c>
      <c r="D165" s="5" t="s">
        <v>464</v>
      </c>
      <c r="E165" s="5" t="s">
        <v>16</v>
      </c>
      <c r="F165" s="10">
        <v>44375</v>
      </c>
      <c r="G165" s="5">
        <v>1</v>
      </c>
      <c r="H165" s="5" t="s">
        <v>441</v>
      </c>
      <c r="I165" s="5">
        <v>3</v>
      </c>
      <c r="J165" s="5">
        <v>1200</v>
      </c>
      <c r="K165" s="5">
        <f t="shared" si="11"/>
        <v>3600</v>
      </c>
      <c r="L165" s="5">
        <v>3</v>
      </c>
      <c r="M165" s="5" t="str">
        <f t="shared" si="10"/>
        <v>Espèce</v>
      </c>
      <c r="N165" s="6">
        <v>3785.68</v>
      </c>
      <c r="O165" s="6" t="str">
        <f t="shared" si="12"/>
        <v>rien</v>
      </c>
      <c r="P165" s="5" t="s">
        <v>11</v>
      </c>
      <c r="Q165" s="5">
        <v>2</v>
      </c>
      <c r="R165" s="7">
        <v>23137</v>
      </c>
      <c r="S165" s="12">
        <f t="shared" ca="1" si="13"/>
        <v>60</v>
      </c>
      <c r="T165" s="13">
        <f t="shared" ca="1" si="14"/>
        <v>60.283333333333331</v>
      </c>
    </row>
    <row r="166" spans="1:20" x14ac:dyDescent="0.25">
      <c r="A166" s="5" t="s">
        <v>206</v>
      </c>
      <c r="B166" s="5" t="s">
        <v>207</v>
      </c>
      <c r="C166" s="5">
        <v>3243</v>
      </c>
      <c r="D166" s="5" t="s">
        <v>464</v>
      </c>
      <c r="E166" s="5" t="s">
        <v>16</v>
      </c>
      <c r="F166" s="10">
        <v>44189</v>
      </c>
      <c r="G166" s="5">
        <v>5</v>
      </c>
      <c r="H166" s="5" t="s">
        <v>445</v>
      </c>
      <c r="I166" s="5">
        <v>9</v>
      </c>
      <c r="J166" s="5">
        <v>2000</v>
      </c>
      <c r="K166" s="5">
        <f t="shared" si="11"/>
        <v>18000</v>
      </c>
      <c r="L166" s="5">
        <v>2</v>
      </c>
      <c r="M166" s="5" t="str">
        <f t="shared" si="10"/>
        <v>Virement</v>
      </c>
      <c r="N166" s="6">
        <v>3034.14</v>
      </c>
      <c r="O166" s="6">
        <f t="shared" si="12"/>
        <v>900</v>
      </c>
      <c r="P166" s="5" t="s">
        <v>8</v>
      </c>
      <c r="Q166" s="5">
        <v>5</v>
      </c>
      <c r="R166" s="7">
        <v>17052</v>
      </c>
      <c r="S166" s="12">
        <f t="shared" ca="1" si="13"/>
        <v>77</v>
      </c>
      <c r="T166" s="13">
        <f t="shared" ca="1" si="14"/>
        <v>76.947222222222223</v>
      </c>
    </row>
    <row r="167" spans="1:20" x14ac:dyDescent="0.25">
      <c r="A167" s="5" t="s">
        <v>205</v>
      </c>
      <c r="B167" s="5" t="s">
        <v>15</v>
      </c>
      <c r="C167" s="5">
        <v>3112</v>
      </c>
      <c r="D167" s="5" t="s">
        <v>466</v>
      </c>
      <c r="E167" s="5" t="s">
        <v>16</v>
      </c>
      <c r="F167" s="10">
        <v>44212</v>
      </c>
      <c r="G167" s="5">
        <v>3</v>
      </c>
      <c r="H167" s="5" t="s">
        <v>443</v>
      </c>
      <c r="I167" s="5">
        <v>10</v>
      </c>
      <c r="J167" s="5">
        <v>1300</v>
      </c>
      <c r="K167" s="5">
        <f t="shared" si="11"/>
        <v>13000</v>
      </c>
      <c r="L167" s="5">
        <v>3</v>
      </c>
      <c r="M167" s="5" t="str">
        <f t="shared" si="10"/>
        <v>Espèce</v>
      </c>
      <c r="N167" s="6">
        <v>951.66</v>
      </c>
      <c r="O167" s="6">
        <f t="shared" si="12"/>
        <v>650</v>
      </c>
      <c r="P167" s="5" t="s">
        <v>8</v>
      </c>
      <c r="Q167" s="5">
        <v>5</v>
      </c>
      <c r="R167" s="7">
        <v>27562</v>
      </c>
      <c r="S167" s="12">
        <f t="shared" ca="1" si="13"/>
        <v>48</v>
      </c>
      <c r="T167" s="13">
        <f t="shared" ca="1" si="14"/>
        <v>48.169444444444444</v>
      </c>
    </row>
    <row r="168" spans="1:20" x14ac:dyDescent="0.25">
      <c r="A168" s="5" t="s">
        <v>203</v>
      </c>
      <c r="B168" s="5" t="s">
        <v>204</v>
      </c>
      <c r="C168" s="5">
        <v>3969</v>
      </c>
      <c r="D168" s="5" t="s">
        <v>469</v>
      </c>
      <c r="E168" s="5" t="s">
        <v>16</v>
      </c>
      <c r="F168" s="10">
        <v>44114</v>
      </c>
      <c r="G168" s="5">
        <v>5</v>
      </c>
      <c r="H168" s="5" t="s">
        <v>445</v>
      </c>
      <c r="I168" s="5">
        <v>4</v>
      </c>
      <c r="J168" s="5">
        <v>2000</v>
      </c>
      <c r="K168" s="5">
        <f t="shared" si="11"/>
        <v>8000</v>
      </c>
      <c r="L168" s="5">
        <v>3</v>
      </c>
      <c r="M168" s="5" t="str">
        <f t="shared" si="10"/>
        <v>Espèce</v>
      </c>
      <c r="N168" s="6">
        <v>1273.2</v>
      </c>
      <c r="O168" s="6" t="str">
        <f t="shared" si="12"/>
        <v>rien</v>
      </c>
      <c r="P168" s="5" t="s">
        <v>11</v>
      </c>
      <c r="Q168" s="5">
        <v>4</v>
      </c>
      <c r="R168" s="7">
        <v>27318</v>
      </c>
      <c r="S168" s="12">
        <f t="shared" ca="1" si="13"/>
        <v>49</v>
      </c>
      <c r="T168" s="13">
        <f t="shared" ca="1" si="14"/>
        <v>48.838888888888889</v>
      </c>
    </row>
    <row r="169" spans="1:20" x14ac:dyDescent="0.25">
      <c r="A169" s="5" t="s">
        <v>202</v>
      </c>
      <c r="B169" s="5" t="s">
        <v>60</v>
      </c>
      <c r="C169" s="5">
        <v>3007</v>
      </c>
      <c r="D169" s="5" t="s">
        <v>469</v>
      </c>
      <c r="E169" s="5" t="s">
        <v>16</v>
      </c>
      <c r="F169" s="10">
        <v>44156</v>
      </c>
      <c r="G169" s="5">
        <v>10</v>
      </c>
      <c r="H169" s="5" t="s">
        <v>450</v>
      </c>
      <c r="I169" s="5">
        <v>3</v>
      </c>
      <c r="J169" s="5">
        <v>1000</v>
      </c>
      <c r="K169" s="5">
        <f t="shared" si="11"/>
        <v>3000</v>
      </c>
      <c r="L169" s="5">
        <v>1</v>
      </c>
      <c r="M169" s="5" t="str">
        <f t="shared" si="10"/>
        <v>Chèque</v>
      </c>
      <c r="N169" s="6">
        <v>3494.59</v>
      </c>
      <c r="O169" s="6" t="str">
        <f t="shared" si="12"/>
        <v>rien</v>
      </c>
      <c r="P169" s="5" t="s">
        <v>8</v>
      </c>
      <c r="Q169" s="5">
        <v>1</v>
      </c>
      <c r="R169" s="7">
        <v>20545</v>
      </c>
      <c r="S169" s="12">
        <f t="shared" ca="1" si="13"/>
        <v>67</v>
      </c>
      <c r="T169" s="13">
        <f t="shared" ca="1" si="14"/>
        <v>67.38333333333334</v>
      </c>
    </row>
    <row r="170" spans="1:20" x14ac:dyDescent="0.25">
      <c r="A170" s="5" t="s">
        <v>201</v>
      </c>
      <c r="B170" s="5" t="s">
        <v>115</v>
      </c>
      <c r="C170" s="5">
        <v>3093</v>
      </c>
      <c r="D170" s="5" t="s">
        <v>469</v>
      </c>
      <c r="E170" s="5" t="s">
        <v>16</v>
      </c>
      <c r="F170" s="10">
        <v>44102</v>
      </c>
      <c r="G170" s="5">
        <v>9</v>
      </c>
      <c r="H170" s="5" t="s">
        <v>449</v>
      </c>
      <c r="I170" s="5">
        <v>4</v>
      </c>
      <c r="J170" s="5">
        <v>500</v>
      </c>
      <c r="K170" s="5">
        <f t="shared" si="11"/>
        <v>2000</v>
      </c>
      <c r="L170" s="5">
        <v>2</v>
      </c>
      <c r="M170" s="5" t="str">
        <f t="shared" si="10"/>
        <v>Virement</v>
      </c>
      <c r="N170" s="6">
        <v>2762.58</v>
      </c>
      <c r="O170" s="6" t="str">
        <f t="shared" si="12"/>
        <v>rien</v>
      </c>
      <c r="P170" s="5" t="s">
        <v>8</v>
      </c>
      <c r="Q170" s="5">
        <v>2</v>
      </c>
      <c r="R170" s="7">
        <v>29921</v>
      </c>
      <c r="S170" s="12">
        <f t="shared" ca="1" si="13"/>
        <v>42</v>
      </c>
      <c r="T170" s="13">
        <f t="shared" ca="1" si="14"/>
        <v>41.713888888888889</v>
      </c>
    </row>
    <row r="171" spans="1:20" x14ac:dyDescent="0.25">
      <c r="A171" s="5" t="s">
        <v>200</v>
      </c>
      <c r="B171" s="5" t="s">
        <v>46</v>
      </c>
      <c r="C171" s="5">
        <v>3182</v>
      </c>
      <c r="D171" s="5" t="s">
        <v>467</v>
      </c>
      <c r="E171" s="5" t="s">
        <v>16</v>
      </c>
      <c r="F171" s="10">
        <v>44164</v>
      </c>
      <c r="G171" s="5">
        <v>2</v>
      </c>
      <c r="H171" s="5" t="s">
        <v>442</v>
      </c>
      <c r="I171" s="5">
        <v>1</v>
      </c>
      <c r="J171" s="5">
        <v>700</v>
      </c>
      <c r="K171" s="5">
        <f t="shared" si="11"/>
        <v>700</v>
      </c>
      <c r="L171" s="5">
        <v>1</v>
      </c>
      <c r="M171" s="5" t="str">
        <f t="shared" si="10"/>
        <v>Chèque</v>
      </c>
      <c r="N171" s="6">
        <v>2761.53</v>
      </c>
      <c r="O171" s="6" t="str">
        <f t="shared" si="12"/>
        <v>rien</v>
      </c>
      <c r="P171" s="5" t="s">
        <v>8</v>
      </c>
      <c r="Q171" s="5">
        <v>1</v>
      </c>
      <c r="R171" s="7">
        <v>26963</v>
      </c>
      <c r="S171" s="12">
        <f t="shared" ca="1" si="13"/>
        <v>50</v>
      </c>
      <c r="T171" s="13">
        <f t="shared" ca="1" si="14"/>
        <v>49.81111111111111</v>
      </c>
    </row>
    <row r="172" spans="1:20" x14ac:dyDescent="0.25">
      <c r="A172" s="5" t="s">
        <v>198</v>
      </c>
      <c r="B172" s="5" t="s">
        <v>199</v>
      </c>
      <c r="C172" s="5">
        <v>3554</v>
      </c>
      <c r="D172" s="5" t="s">
        <v>465</v>
      </c>
      <c r="E172" s="5" t="s">
        <v>16</v>
      </c>
      <c r="F172" s="10">
        <v>44076</v>
      </c>
      <c r="G172" s="5">
        <v>7</v>
      </c>
      <c r="H172" s="5" t="s">
        <v>447</v>
      </c>
      <c r="I172" s="5">
        <v>8</v>
      </c>
      <c r="J172" s="5">
        <v>600</v>
      </c>
      <c r="K172" s="5">
        <f t="shared" si="11"/>
        <v>4800</v>
      </c>
      <c r="L172" s="5">
        <v>3</v>
      </c>
      <c r="M172" s="5" t="str">
        <f t="shared" si="10"/>
        <v>Espèce</v>
      </c>
      <c r="N172" s="6">
        <v>4017.52</v>
      </c>
      <c r="O172" s="6" t="str">
        <f t="shared" si="12"/>
        <v>rien</v>
      </c>
      <c r="P172" s="5" t="s">
        <v>11</v>
      </c>
      <c r="Q172" s="5">
        <v>5</v>
      </c>
      <c r="R172" s="7">
        <v>21657</v>
      </c>
      <c r="S172" s="12">
        <f t="shared" ca="1" si="13"/>
        <v>64</v>
      </c>
      <c r="T172" s="13">
        <f t="shared" ca="1" si="14"/>
        <v>64.336111111111109</v>
      </c>
    </row>
    <row r="173" spans="1:20" x14ac:dyDescent="0.25">
      <c r="A173" s="5" t="s">
        <v>196</v>
      </c>
      <c r="B173" s="5" t="s">
        <v>197</v>
      </c>
      <c r="C173" s="5">
        <v>3137</v>
      </c>
      <c r="D173" s="5" t="s">
        <v>465</v>
      </c>
      <c r="E173" s="5" t="s">
        <v>16</v>
      </c>
      <c r="F173" s="10">
        <v>44285</v>
      </c>
      <c r="G173" s="5">
        <v>4</v>
      </c>
      <c r="H173" s="5" t="s">
        <v>444</v>
      </c>
      <c r="I173" s="5">
        <v>5</v>
      </c>
      <c r="J173" s="5">
        <v>5000</v>
      </c>
      <c r="K173" s="5">
        <f t="shared" si="11"/>
        <v>25000</v>
      </c>
      <c r="L173" s="5">
        <v>3</v>
      </c>
      <c r="M173" s="5" t="str">
        <f t="shared" si="10"/>
        <v>Espèce</v>
      </c>
      <c r="N173" s="6">
        <v>3002.62</v>
      </c>
      <c r="O173" s="6">
        <f t="shared" si="12"/>
        <v>1250</v>
      </c>
      <c r="P173" s="5" t="s">
        <v>8</v>
      </c>
      <c r="Q173" s="5">
        <v>2</v>
      </c>
      <c r="R173" s="7">
        <v>22631</v>
      </c>
      <c r="S173" s="12">
        <f t="shared" ca="1" si="13"/>
        <v>62</v>
      </c>
      <c r="T173" s="13">
        <f t="shared" ca="1" si="14"/>
        <v>61.672222222222224</v>
      </c>
    </row>
    <row r="174" spans="1:20" x14ac:dyDescent="0.25">
      <c r="A174" s="5" t="s">
        <v>194</v>
      </c>
      <c r="B174" s="5" t="s">
        <v>195</v>
      </c>
      <c r="C174" s="5">
        <v>3122</v>
      </c>
      <c r="D174" s="5" t="s">
        <v>469</v>
      </c>
      <c r="E174" s="5" t="s">
        <v>16</v>
      </c>
      <c r="F174" s="10">
        <v>44117</v>
      </c>
      <c r="G174" s="5">
        <v>6</v>
      </c>
      <c r="H174" s="5" t="s">
        <v>446</v>
      </c>
      <c r="I174" s="5">
        <v>3</v>
      </c>
      <c r="J174" s="5">
        <v>500</v>
      </c>
      <c r="K174" s="5">
        <f t="shared" si="11"/>
        <v>1500</v>
      </c>
      <c r="L174" s="5">
        <v>3</v>
      </c>
      <c r="M174" s="5" t="str">
        <f t="shared" si="10"/>
        <v>Espèce</v>
      </c>
      <c r="N174" s="6">
        <v>1841.58</v>
      </c>
      <c r="O174" s="6" t="str">
        <f t="shared" si="12"/>
        <v>rien</v>
      </c>
      <c r="P174" s="5" t="s">
        <v>8</v>
      </c>
      <c r="Q174" s="5">
        <v>0</v>
      </c>
      <c r="R174" s="7">
        <v>29779</v>
      </c>
      <c r="S174" s="12">
        <f t="shared" ca="1" si="13"/>
        <v>42</v>
      </c>
      <c r="T174" s="13">
        <f t="shared" ca="1" si="14"/>
        <v>42.1</v>
      </c>
    </row>
    <row r="175" spans="1:20" x14ac:dyDescent="0.25">
      <c r="A175" s="5" t="s">
        <v>191</v>
      </c>
      <c r="B175" s="5" t="s">
        <v>193</v>
      </c>
      <c r="C175" s="5">
        <v>3736</v>
      </c>
      <c r="D175" s="5" t="s">
        <v>468</v>
      </c>
      <c r="E175" s="5" t="s">
        <v>16</v>
      </c>
      <c r="F175" s="10">
        <v>44199</v>
      </c>
      <c r="G175" s="5">
        <v>6</v>
      </c>
      <c r="H175" s="5" t="s">
        <v>446</v>
      </c>
      <c r="I175" s="5">
        <v>3</v>
      </c>
      <c r="J175" s="5">
        <v>500</v>
      </c>
      <c r="K175" s="5">
        <f t="shared" si="11"/>
        <v>1500</v>
      </c>
      <c r="L175" s="5">
        <v>1</v>
      </c>
      <c r="M175" s="5" t="str">
        <f t="shared" si="10"/>
        <v>Chèque</v>
      </c>
      <c r="N175" s="6">
        <v>2752.62</v>
      </c>
      <c r="O175" s="6" t="str">
        <f t="shared" si="12"/>
        <v>rien</v>
      </c>
      <c r="P175" s="5" t="s">
        <v>8</v>
      </c>
      <c r="Q175" s="5">
        <v>0</v>
      </c>
      <c r="R175" s="7">
        <v>22010</v>
      </c>
      <c r="S175" s="12">
        <f t="shared" ca="1" si="13"/>
        <v>63</v>
      </c>
      <c r="T175" s="13">
        <f t="shared" ca="1" si="14"/>
        <v>63.37222222222222</v>
      </c>
    </row>
    <row r="176" spans="1:20" x14ac:dyDescent="0.25">
      <c r="A176" s="5" t="s">
        <v>191</v>
      </c>
      <c r="B176" s="5" t="s">
        <v>192</v>
      </c>
      <c r="C176" s="5">
        <v>3984</v>
      </c>
      <c r="D176" s="5" t="s">
        <v>468</v>
      </c>
      <c r="E176" s="5" t="s">
        <v>16</v>
      </c>
      <c r="F176" s="10">
        <v>44181</v>
      </c>
      <c r="G176" s="5">
        <v>10</v>
      </c>
      <c r="H176" s="5" t="s">
        <v>450</v>
      </c>
      <c r="I176" s="5">
        <v>6</v>
      </c>
      <c r="J176" s="5">
        <v>1000</v>
      </c>
      <c r="K176" s="5">
        <f t="shared" si="11"/>
        <v>6000</v>
      </c>
      <c r="L176" s="5">
        <v>2</v>
      </c>
      <c r="M176" s="5" t="str">
        <f t="shared" si="10"/>
        <v>Virement</v>
      </c>
      <c r="N176" s="6">
        <v>3691.57</v>
      </c>
      <c r="O176" s="6" t="str">
        <f t="shared" si="12"/>
        <v>rien</v>
      </c>
      <c r="P176" s="5" t="s">
        <v>8</v>
      </c>
      <c r="Q176" s="5">
        <v>2</v>
      </c>
      <c r="R176" s="7">
        <v>18203</v>
      </c>
      <c r="S176" s="12">
        <f t="shared" ca="1" si="13"/>
        <v>74</v>
      </c>
      <c r="T176" s="13">
        <f t="shared" ca="1" si="14"/>
        <v>73.797222222222217</v>
      </c>
    </row>
    <row r="177" spans="1:20" x14ac:dyDescent="0.25">
      <c r="A177" s="5" t="s">
        <v>189</v>
      </c>
      <c r="B177" s="5" t="s">
        <v>190</v>
      </c>
      <c r="C177" s="5">
        <v>3157</v>
      </c>
      <c r="D177" s="5" t="s">
        <v>467</v>
      </c>
      <c r="E177" s="5" t="s">
        <v>16</v>
      </c>
      <c r="F177" s="10">
        <v>44150</v>
      </c>
      <c r="G177" s="5">
        <v>1</v>
      </c>
      <c r="H177" s="5" t="s">
        <v>441</v>
      </c>
      <c r="I177" s="5">
        <v>5</v>
      </c>
      <c r="J177" s="5">
        <v>1200</v>
      </c>
      <c r="K177" s="5">
        <f t="shared" si="11"/>
        <v>6000</v>
      </c>
      <c r="L177" s="5">
        <v>3</v>
      </c>
      <c r="M177" s="5" t="str">
        <f t="shared" si="10"/>
        <v>Espèce</v>
      </c>
      <c r="N177" s="6">
        <v>1285.6600000000001</v>
      </c>
      <c r="O177" s="6" t="str">
        <f t="shared" si="12"/>
        <v>rien</v>
      </c>
      <c r="P177" s="5" t="s">
        <v>8</v>
      </c>
      <c r="Q177" s="5">
        <v>1</v>
      </c>
      <c r="R177" s="7">
        <v>19745</v>
      </c>
      <c r="S177" s="12">
        <f t="shared" ca="1" si="13"/>
        <v>69</v>
      </c>
      <c r="T177" s="13">
        <f t="shared" ca="1" si="14"/>
        <v>69.575000000000003</v>
      </c>
    </row>
    <row r="178" spans="1:20" x14ac:dyDescent="0.25">
      <c r="A178" s="5" t="s">
        <v>187</v>
      </c>
      <c r="B178" s="5" t="s">
        <v>188</v>
      </c>
      <c r="C178" s="5">
        <v>3118</v>
      </c>
      <c r="D178" s="5" t="s">
        <v>469</v>
      </c>
      <c r="E178" s="5" t="s">
        <v>16</v>
      </c>
      <c r="F178" s="10">
        <v>44202</v>
      </c>
      <c r="G178" s="5">
        <v>1</v>
      </c>
      <c r="H178" s="5" t="s">
        <v>441</v>
      </c>
      <c r="I178" s="5">
        <v>3</v>
      </c>
      <c r="J178" s="5">
        <v>1200</v>
      </c>
      <c r="K178" s="5">
        <f t="shared" si="11"/>
        <v>3600</v>
      </c>
      <c r="L178" s="5">
        <v>1</v>
      </c>
      <c r="M178" s="5" t="str">
        <f t="shared" si="10"/>
        <v>Chèque</v>
      </c>
      <c r="N178" s="6">
        <v>2330.92</v>
      </c>
      <c r="O178" s="6" t="str">
        <f t="shared" si="12"/>
        <v>rien</v>
      </c>
      <c r="P178" s="5" t="s">
        <v>8</v>
      </c>
      <c r="Q178" s="5">
        <v>2</v>
      </c>
      <c r="R178" s="7">
        <v>19427</v>
      </c>
      <c r="S178" s="12">
        <f t="shared" ca="1" si="13"/>
        <v>70</v>
      </c>
      <c r="T178" s="13">
        <f t="shared" ca="1" si="14"/>
        <v>70.441666666666663</v>
      </c>
    </row>
    <row r="179" spans="1:20" x14ac:dyDescent="0.25">
      <c r="A179" s="5" t="s">
        <v>185</v>
      </c>
      <c r="B179" s="5" t="s">
        <v>186</v>
      </c>
      <c r="C179" s="5">
        <v>3983</v>
      </c>
      <c r="D179" s="5" t="s">
        <v>465</v>
      </c>
      <c r="E179" s="5" t="s">
        <v>16</v>
      </c>
      <c r="F179" s="10">
        <v>44129</v>
      </c>
      <c r="G179" s="5">
        <v>6</v>
      </c>
      <c r="H179" s="5" t="s">
        <v>446</v>
      </c>
      <c r="I179" s="5">
        <v>9</v>
      </c>
      <c r="J179" s="5">
        <v>500</v>
      </c>
      <c r="K179" s="5">
        <f t="shared" si="11"/>
        <v>4500</v>
      </c>
      <c r="L179" s="5">
        <v>3</v>
      </c>
      <c r="M179" s="5" t="str">
        <f t="shared" si="10"/>
        <v>Espèce</v>
      </c>
      <c r="N179" s="6">
        <v>1114.68</v>
      </c>
      <c r="O179" s="6" t="str">
        <f t="shared" si="12"/>
        <v>rien</v>
      </c>
      <c r="P179" s="5" t="s">
        <v>8</v>
      </c>
      <c r="Q179" s="5">
        <v>5</v>
      </c>
      <c r="R179" s="7">
        <v>18377</v>
      </c>
      <c r="S179" s="12">
        <f t="shared" ca="1" si="13"/>
        <v>73</v>
      </c>
      <c r="T179" s="13">
        <f t="shared" ca="1" si="14"/>
        <v>73.316666666666663</v>
      </c>
    </row>
    <row r="180" spans="1:20" x14ac:dyDescent="0.25">
      <c r="A180" s="5" t="s">
        <v>183</v>
      </c>
      <c r="B180" s="5" t="s">
        <v>184</v>
      </c>
      <c r="C180" s="5">
        <v>3417</v>
      </c>
      <c r="D180" s="5" t="s">
        <v>468</v>
      </c>
      <c r="E180" s="5" t="s">
        <v>16</v>
      </c>
      <c r="F180" s="10">
        <v>44126</v>
      </c>
      <c r="G180" s="5">
        <v>4</v>
      </c>
      <c r="H180" s="5" t="s">
        <v>444</v>
      </c>
      <c r="I180" s="5">
        <v>5</v>
      </c>
      <c r="J180" s="5">
        <v>5000</v>
      </c>
      <c r="K180" s="5">
        <f t="shared" si="11"/>
        <v>25000</v>
      </c>
      <c r="L180" s="5">
        <v>1</v>
      </c>
      <c r="M180" s="5" t="str">
        <f t="shared" si="10"/>
        <v>Chèque</v>
      </c>
      <c r="N180" s="6">
        <v>1942.56</v>
      </c>
      <c r="O180" s="6">
        <f t="shared" si="12"/>
        <v>1250</v>
      </c>
      <c r="P180" s="5" t="s">
        <v>8</v>
      </c>
      <c r="Q180" s="5">
        <v>2</v>
      </c>
      <c r="R180" s="7">
        <v>19643</v>
      </c>
      <c r="S180" s="12">
        <f t="shared" ca="1" si="13"/>
        <v>70</v>
      </c>
      <c r="T180" s="13">
        <f t="shared" ca="1" si="14"/>
        <v>69.852777777777774</v>
      </c>
    </row>
    <row r="181" spans="1:20" x14ac:dyDescent="0.25">
      <c r="A181" s="5" t="s">
        <v>182</v>
      </c>
      <c r="B181" s="5" t="s">
        <v>136</v>
      </c>
      <c r="C181" s="5">
        <v>3557</v>
      </c>
      <c r="D181" s="5" t="s">
        <v>468</v>
      </c>
      <c r="E181" s="5" t="s">
        <v>16</v>
      </c>
      <c r="F181" s="10">
        <v>44034</v>
      </c>
      <c r="G181" s="5">
        <v>1</v>
      </c>
      <c r="H181" s="5" t="s">
        <v>441</v>
      </c>
      <c r="I181" s="5">
        <v>4</v>
      </c>
      <c r="J181" s="5">
        <v>1200</v>
      </c>
      <c r="K181" s="5">
        <f t="shared" si="11"/>
        <v>4800</v>
      </c>
      <c r="L181" s="5">
        <v>1</v>
      </c>
      <c r="M181" s="5" t="str">
        <f t="shared" si="10"/>
        <v>Chèque</v>
      </c>
      <c r="N181" s="6">
        <v>1831.73</v>
      </c>
      <c r="O181" s="6" t="str">
        <f t="shared" si="12"/>
        <v>rien</v>
      </c>
      <c r="P181" s="5" t="s">
        <v>11</v>
      </c>
      <c r="Q181" s="5">
        <v>4</v>
      </c>
      <c r="R181" s="7">
        <v>23434</v>
      </c>
      <c r="S181" s="12">
        <f t="shared" ca="1" si="13"/>
        <v>59</v>
      </c>
      <c r="T181" s="13">
        <f t="shared" ca="1" si="14"/>
        <v>59.475000000000001</v>
      </c>
    </row>
    <row r="182" spans="1:20" x14ac:dyDescent="0.25">
      <c r="A182" s="5" t="s">
        <v>181</v>
      </c>
      <c r="B182" s="5" t="s">
        <v>130</v>
      </c>
      <c r="C182" s="5">
        <v>3861</v>
      </c>
      <c r="D182" s="5" t="s">
        <v>468</v>
      </c>
      <c r="E182" s="5" t="s">
        <v>16</v>
      </c>
      <c r="F182" s="10">
        <v>44279</v>
      </c>
      <c r="G182" s="5">
        <v>4</v>
      </c>
      <c r="H182" s="5" t="s">
        <v>444</v>
      </c>
      <c r="I182" s="5">
        <v>8</v>
      </c>
      <c r="J182" s="5">
        <v>5000</v>
      </c>
      <c r="K182" s="5">
        <f t="shared" si="11"/>
        <v>40000</v>
      </c>
      <c r="L182" s="5">
        <v>1</v>
      </c>
      <c r="M182" s="5" t="str">
        <f t="shared" si="10"/>
        <v>Chèque</v>
      </c>
      <c r="N182" s="6">
        <v>3228.89</v>
      </c>
      <c r="O182" s="6">
        <f t="shared" si="12"/>
        <v>2000</v>
      </c>
      <c r="P182" s="5" t="s">
        <v>8</v>
      </c>
      <c r="Q182" s="5">
        <v>4</v>
      </c>
      <c r="R182" s="7">
        <v>23573</v>
      </c>
      <c r="S182" s="12">
        <f t="shared" ca="1" si="13"/>
        <v>59</v>
      </c>
      <c r="T182" s="13">
        <f t="shared" ca="1" si="14"/>
        <v>59.091666666666669</v>
      </c>
    </row>
    <row r="183" spans="1:20" x14ac:dyDescent="0.25">
      <c r="A183" s="5" t="s">
        <v>179</v>
      </c>
      <c r="B183" s="5" t="s">
        <v>180</v>
      </c>
      <c r="C183" s="5">
        <v>3673</v>
      </c>
      <c r="D183" s="5" t="s">
        <v>468</v>
      </c>
      <c r="E183" s="5" t="s">
        <v>16</v>
      </c>
      <c r="F183" s="10">
        <v>44111</v>
      </c>
      <c r="G183" s="5">
        <v>3</v>
      </c>
      <c r="H183" s="5" t="s">
        <v>443</v>
      </c>
      <c r="I183" s="5">
        <v>2</v>
      </c>
      <c r="J183" s="5">
        <v>1300</v>
      </c>
      <c r="K183" s="5">
        <f t="shared" si="11"/>
        <v>2600</v>
      </c>
      <c r="L183" s="5">
        <v>1</v>
      </c>
      <c r="M183" s="5" t="str">
        <f t="shared" si="10"/>
        <v>Chèque</v>
      </c>
      <c r="N183" s="6">
        <v>1626.76</v>
      </c>
      <c r="O183" s="6" t="str">
        <f t="shared" si="12"/>
        <v>rien</v>
      </c>
      <c r="P183" s="5" t="s">
        <v>8</v>
      </c>
      <c r="Q183" s="5">
        <v>5</v>
      </c>
      <c r="R183" s="7">
        <v>21131</v>
      </c>
      <c r="S183" s="12">
        <f t="shared" ca="1" si="13"/>
        <v>66</v>
      </c>
      <c r="T183" s="13">
        <f t="shared" ca="1" si="14"/>
        <v>65.780555555555551</v>
      </c>
    </row>
    <row r="184" spans="1:20" x14ac:dyDescent="0.25">
      <c r="A184" s="5" t="s">
        <v>177</v>
      </c>
      <c r="B184" s="5" t="s">
        <v>178</v>
      </c>
      <c r="C184" s="5">
        <v>3717</v>
      </c>
      <c r="D184" s="5" t="s">
        <v>464</v>
      </c>
      <c r="E184" s="5" t="s">
        <v>16</v>
      </c>
      <c r="F184" s="10">
        <v>44210</v>
      </c>
      <c r="G184" s="5">
        <v>9</v>
      </c>
      <c r="H184" s="5" t="s">
        <v>449</v>
      </c>
      <c r="I184" s="5">
        <v>1</v>
      </c>
      <c r="J184" s="5">
        <v>500</v>
      </c>
      <c r="K184" s="5">
        <f t="shared" si="11"/>
        <v>500</v>
      </c>
      <c r="L184" s="5">
        <v>1</v>
      </c>
      <c r="M184" s="5" t="str">
        <f t="shared" si="10"/>
        <v>Chèque</v>
      </c>
      <c r="N184" s="6">
        <v>3966.25</v>
      </c>
      <c r="O184" s="6" t="str">
        <f t="shared" si="12"/>
        <v>rien</v>
      </c>
      <c r="P184" s="5" t="s">
        <v>11</v>
      </c>
      <c r="Q184" s="5">
        <v>1</v>
      </c>
      <c r="R184" s="7">
        <v>22819</v>
      </c>
      <c r="S184" s="12">
        <f t="shared" ca="1" si="13"/>
        <v>61</v>
      </c>
      <c r="T184" s="13">
        <f t="shared" ca="1" si="14"/>
        <v>61.155555555555559</v>
      </c>
    </row>
    <row r="185" spans="1:20" x14ac:dyDescent="0.25">
      <c r="A185" s="5" t="s">
        <v>176</v>
      </c>
      <c r="B185" s="5" t="s">
        <v>117</v>
      </c>
      <c r="C185" s="5">
        <v>3172</v>
      </c>
      <c r="D185" s="5" t="s">
        <v>468</v>
      </c>
      <c r="E185" s="5" t="s">
        <v>16</v>
      </c>
      <c r="F185" s="10">
        <v>44070</v>
      </c>
      <c r="G185" s="5">
        <v>8</v>
      </c>
      <c r="H185" s="5" t="s">
        <v>448</v>
      </c>
      <c r="I185" s="5">
        <v>4</v>
      </c>
      <c r="J185" s="5">
        <v>800</v>
      </c>
      <c r="K185" s="5">
        <f t="shared" si="11"/>
        <v>3200</v>
      </c>
      <c r="L185" s="5">
        <v>1</v>
      </c>
      <c r="M185" s="5" t="str">
        <f t="shared" si="10"/>
        <v>Chèque</v>
      </c>
      <c r="N185" s="6">
        <v>2106.5</v>
      </c>
      <c r="O185" s="6" t="str">
        <f t="shared" si="12"/>
        <v>rien</v>
      </c>
      <c r="P185" s="5" t="s">
        <v>8</v>
      </c>
      <c r="Q185" s="5">
        <v>4</v>
      </c>
      <c r="R185" s="7">
        <v>21971</v>
      </c>
      <c r="S185" s="12">
        <f t="shared" ca="1" si="13"/>
        <v>63</v>
      </c>
      <c r="T185" s="13">
        <f t="shared" ca="1" si="14"/>
        <v>63.480555555555554</v>
      </c>
    </row>
    <row r="186" spans="1:20" x14ac:dyDescent="0.25">
      <c r="A186" s="5" t="s">
        <v>174</v>
      </c>
      <c r="B186" s="5" t="s">
        <v>175</v>
      </c>
      <c r="C186" s="5">
        <v>3819</v>
      </c>
      <c r="D186" s="5" t="s">
        <v>466</v>
      </c>
      <c r="E186" s="5" t="s">
        <v>16</v>
      </c>
      <c r="F186" s="10">
        <v>44070</v>
      </c>
      <c r="G186" s="5">
        <v>2</v>
      </c>
      <c r="H186" s="5" t="s">
        <v>442</v>
      </c>
      <c r="I186" s="5">
        <v>7</v>
      </c>
      <c r="J186" s="5">
        <v>700</v>
      </c>
      <c r="K186" s="5">
        <f t="shared" si="11"/>
        <v>4900</v>
      </c>
      <c r="L186" s="5">
        <v>3</v>
      </c>
      <c r="M186" s="5" t="str">
        <f t="shared" si="10"/>
        <v>Espèce</v>
      </c>
      <c r="N186" s="6">
        <v>2568.91</v>
      </c>
      <c r="O186" s="6" t="str">
        <f t="shared" si="12"/>
        <v>rien</v>
      </c>
      <c r="P186" s="5" t="s">
        <v>8</v>
      </c>
      <c r="Q186" s="5">
        <v>0</v>
      </c>
      <c r="R186" s="7">
        <v>18986</v>
      </c>
      <c r="S186" s="12">
        <f t="shared" ca="1" si="13"/>
        <v>72</v>
      </c>
      <c r="T186" s="13">
        <f t="shared" ca="1" si="14"/>
        <v>71.650000000000006</v>
      </c>
    </row>
    <row r="187" spans="1:20" x14ac:dyDescent="0.25">
      <c r="A187" s="5" t="s">
        <v>173</v>
      </c>
      <c r="B187" s="5" t="s">
        <v>165</v>
      </c>
      <c r="C187" s="5">
        <v>3667</v>
      </c>
      <c r="D187" s="5" t="s">
        <v>464</v>
      </c>
      <c r="E187" s="5" t="s">
        <v>16</v>
      </c>
      <c r="F187" s="10">
        <v>44040</v>
      </c>
      <c r="G187" s="5">
        <v>2</v>
      </c>
      <c r="H187" s="5" t="s">
        <v>442</v>
      </c>
      <c r="I187" s="5">
        <v>9</v>
      </c>
      <c r="J187" s="5">
        <v>700</v>
      </c>
      <c r="K187" s="5">
        <f t="shared" si="11"/>
        <v>6300</v>
      </c>
      <c r="L187" s="5">
        <v>2</v>
      </c>
      <c r="M187" s="5" t="str">
        <f t="shared" si="10"/>
        <v>Virement</v>
      </c>
      <c r="N187" s="6">
        <v>2122.38</v>
      </c>
      <c r="O187" s="6" t="str">
        <f t="shared" si="12"/>
        <v>rien</v>
      </c>
      <c r="P187" s="5" t="s">
        <v>11</v>
      </c>
      <c r="Q187" s="5">
        <v>2</v>
      </c>
      <c r="R187" s="7">
        <v>17453</v>
      </c>
      <c r="S187" s="12">
        <f t="shared" ca="1" si="13"/>
        <v>76</v>
      </c>
      <c r="T187" s="13">
        <f t="shared" ca="1" si="14"/>
        <v>75.847222222222229</v>
      </c>
    </row>
    <row r="188" spans="1:20" x14ac:dyDescent="0.25">
      <c r="A188" s="5" t="s">
        <v>172</v>
      </c>
      <c r="B188" s="5" t="s">
        <v>27</v>
      </c>
      <c r="C188" s="5">
        <v>3592</v>
      </c>
      <c r="D188" s="5" t="s">
        <v>464</v>
      </c>
      <c r="E188" s="5" t="s">
        <v>16</v>
      </c>
      <c r="F188" s="10">
        <v>44214</v>
      </c>
      <c r="G188" s="5">
        <v>10</v>
      </c>
      <c r="H188" s="5" t="s">
        <v>450</v>
      </c>
      <c r="I188" s="5">
        <v>10</v>
      </c>
      <c r="J188" s="5">
        <v>1000</v>
      </c>
      <c r="K188" s="5">
        <f t="shared" si="11"/>
        <v>10000</v>
      </c>
      <c r="L188" s="5">
        <v>1</v>
      </c>
      <c r="M188" s="5" t="str">
        <f t="shared" si="10"/>
        <v>Chèque</v>
      </c>
      <c r="N188" s="6">
        <v>1993.66</v>
      </c>
      <c r="O188" s="6">
        <f t="shared" si="12"/>
        <v>500</v>
      </c>
      <c r="P188" s="5" t="s">
        <v>11</v>
      </c>
      <c r="Q188" s="5">
        <v>1</v>
      </c>
      <c r="R188" s="7">
        <v>26802</v>
      </c>
      <c r="S188" s="12">
        <f t="shared" ca="1" si="13"/>
        <v>50</v>
      </c>
      <c r="T188" s="13">
        <f t="shared" ca="1" si="14"/>
        <v>50.25</v>
      </c>
    </row>
    <row r="189" spans="1:20" x14ac:dyDescent="0.25">
      <c r="A189" s="5" t="s">
        <v>172</v>
      </c>
      <c r="B189" s="5" t="s">
        <v>33</v>
      </c>
      <c r="C189" s="5">
        <v>3637</v>
      </c>
      <c r="D189" s="5" t="s">
        <v>464</v>
      </c>
      <c r="E189" s="5" t="s">
        <v>16</v>
      </c>
      <c r="F189" s="10">
        <v>44336</v>
      </c>
      <c r="G189" s="5">
        <v>7</v>
      </c>
      <c r="H189" s="5" t="s">
        <v>447</v>
      </c>
      <c r="I189" s="5">
        <v>4</v>
      </c>
      <c r="J189" s="5">
        <v>600</v>
      </c>
      <c r="K189" s="5">
        <f t="shared" si="11"/>
        <v>2400</v>
      </c>
      <c r="L189" s="5">
        <v>1</v>
      </c>
      <c r="M189" s="5" t="str">
        <f t="shared" si="10"/>
        <v>Chèque</v>
      </c>
      <c r="N189" s="6">
        <v>3398.36</v>
      </c>
      <c r="O189" s="6" t="str">
        <f t="shared" si="12"/>
        <v>rien</v>
      </c>
      <c r="P189" s="5" t="s">
        <v>8</v>
      </c>
      <c r="Q189" s="5">
        <v>3</v>
      </c>
      <c r="R189" s="7">
        <v>21234</v>
      </c>
      <c r="S189" s="12">
        <f t="shared" ca="1" si="13"/>
        <v>65</v>
      </c>
      <c r="T189" s="13">
        <f t="shared" ca="1" si="14"/>
        <v>65.5</v>
      </c>
    </row>
    <row r="190" spans="1:20" x14ac:dyDescent="0.25">
      <c r="A190" s="5" t="s">
        <v>170</v>
      </c>
      <c r="B190" s="5" t="s">
        <v>171</v>
      </c>
      <c r="C190" s="5">
        <v>3075</v>
      </c>
      <c r="D190" s="5" t="s">
        <v>469</v>
      </c>
      <c r="E190" s="5" t="s">
        <v>16</v>
      </c>
      <c r="F190" s="10">
        <v>44133</v>
      </c>
      <c r="G190" s="5">
        <v>10</v>
      </c>
      <c r="H190" s="5" t="s">
        <v>450</v>
      </c>
      <c r="I190" s="5">
        <v>9</v>
      </c>
      <c r="J190" s="5">
        <v>1000</v>
      </c>
      <c r="K190" s="5">
        <f t="shared" si="11"/>
        <v>9000</v>
      </c>
      <c r="L190" s="5">
        <v>3</v>
      </c>
      <c r="M190" s="5" t="str">
        <f t="shared" si="10"/>
        <v>Espèce</v>
      </c>
      <c r="N190" s="6">
        <v>2459.87</v>
      </c>
      <c r="O190" s="6" t="str">
        <f t="shared" si="12"/>
        <v>rien</v>
      </c>
      <c r="P190" s="5" t="s">
        <v>8</v>
      </c>
      <c r="Q190" s="5">
        <v>4</v>
      </c>
      <c r="R190" s="7">
        <v>17436</v>
      </c>
      <c r="S190" s="12">
        <f t="shared" ca="1" si="13"/>
        <v>76</v>
      </c>
      <c r="T190" s="13">
        <f t="shared" ca="1" si="14"/>
        <v>75.894444444444446</v>
      </c>
    </row>
    <row r="191" spans="1:20" x14ac:dyDescent="0.25">
      <c r="A191" s="5" t="s">
        <v>168</v>
      </c>
      <c r="B191" s="5" t="s">
        <v>169</v>
      </c>
      <c r="C191" s="5">
        <v>3114</v>
      </c>
      <c r="D191" s="5" t="s">
        <v>469</v>
      </c>
      <c r="E191" s="5" t="s">
        <v>16</v>
      </c>
      <c r="F191" s="10">
        <v>44157</v>
      </c>
      <c r="G191" s="5">
        <v>6</v>
      </c>
      <c r="H191" s="5" t="s">
        <v>446</v>
      </c>
      <c r="I191" s="5">
        <v>6</v>
      </c>
      <c r="J191" s="5">
        <v>500</v>
      </c>
      <c r="K191" s="5">
        <f t="shared" si="11"/>
        <v>3000</v>
      </c>
      <c r="L191" s="5">
        <v>1</v>
      </c>
      <c r="M191" s="5" t="str">
        <f t="shared" si="10"/>
        <v>Chèque</v>
      </c>
      <c r="N191" s="6">
        <v>1136.8900000000001</v>
      </c>
      <c r="O191" s="6" t="str">
        <f t="shared" si="12"/>
        <v>rien</v>
      </c>
      <c r="P191" s="5" t="s">
        <v>11</v>
      </c>
      <c r="Q191" s="5">
        <v>3</v>
      </c>
      <c r="R191" s="7">
        <v>28125</v>
      </c>
      <c r="S191" s="12">
        <f t="shared" ca="1" si="13"/>
        <v>47</v>
      </c>
      <c r="T191" s="13">
        <f t="shared" ca="1" si="14"/>
        <v>46.633333333333333</v>
      </c>
    </row>
    <row r="192" spans="1:20" x14ac:dyDescent="0.25">
      <c r="A192" s="5" t="s">
        <v>166</v>
      </c>
      <c r="B192" s="5" t="s">
        <v>167</v>
      </c>
      <c r="C192" s="5">
        <v>3647</v>
      </c>
      <c r="D192" s="5" t="s">
        <v>469</v>
      </c>
      <c r="E192" s="5" t="s">
        <v>16</v>
      </c>
      <c r="F192" s="10">
        <v>44356</v>
      </c>
      <c r="G192" s="5">
        <v>8</v>
      </c>
      <c r="H192" s="5" t="s">
        <v>448</v>
      </c>
      <c r="I192" s="5">
        <v>6</v>
      </c>
      <c r="J192" s="5">
        <v>800</v>
      </c>
      <c r="K192" s="5">
        <f t="shared" si="11"/>
        <v>4800</v>
      </c>
      <c r="L192" s="5">
        <v>3</v>
      </c>
      <c r="M192" s="5" t="str">
        <f t="shared" si="10"/>
        <v>Espèce</v>
      </c>
      <c r="N192" s="6">
        <v>2338.21</v>
      </c>
      <c r="O192" s="6" t="str">
        <f t="shared" si="12"/>
        <v>rien</v>
      </c>
      <c r="P192" s="5" t="s">
        <v>8</v>
      </c>
      <c r="Q192" s="5">
        <v>2</v>
      </c>
      <c r="R192" s="7">
        <v>27925</v>
      </c>
      <c r="S192" s="12">
        <f t="shared" ca="1" si="13"/>
        <v>47</v>
      </c>
      <c r="T192" s="13">
        <f t="shared" ca="1" si="14"/>
        <v>47.177777777777777</v>
      </c>
    </row>
    <row r="193" spans="1:20" x14ac:dyDescent="0.25">
      <c r="A193" s="5" t="s">
        <v>164</v>
      </c>
      <c r="B193" s="5" t="s">
        <v>165</v>
      </c>
      <c r="C193" s="5">
        <v>3113</v>
      </c>
      <c r="D193" s="5" t="s">
        <v>466</v>
      </c>
      <c r="E193" s="5" t="s">
        <v>16</v>
      </c>
      <c r="F193" s="10">
        <v>44232</v>
      </c>
      <c r="G193" s="5">
        <v>2</v>
      </c>
      <c r="H193" s="5" t="s">
        <v>442</v>
      </c>
      <c r="I193" s="5">
        <v>1</v>
      </c>
      <c r="J193" s="5">
        <v>700</v>
      </c>
      <c r="K193" s="5">
        <f t="shared" si="11"/>
        <v>700</v>
      </c>
      <c r="L193" s="5">
        <v>1</v>
      </c>
      <c r="M193" s="5" t="str">
        <f t="shared" si="10"/>
        <v>Chèque</v>
      </c>
      <c r="N193" s="6">
        <v>1208.69</v>
      </c>
      <c r="O193" s="6" t="str">
        <f t="shared" si="12"/>
        <v>rien</v>
      </c>
      <c r="P193" s="5" t="s">
        <v>11</v>
      </c>
      <c r="Q193" s="5">
        <v>0</v>
      </c>
      <c r="R193" s="7">
        <v>30932</v>
      </c>
      <c r="S193" s="12">
        <f t="shared" ca="1" si="13"/>
        <v>39</v>
      </c>
      <c r="T193" s="13">
        <f t="shared" ca="1" si="14"/>
        <v>38.947222222222223</v>
      </c>
    </row>
    <row r="194" spans="1:20" x14ac:dyDescent="0.25">
      <c r="A194" s="5" t="s">
        <v>163</v>
      </c>
      <c r="B194" s="5" t="s">
        <v>151</v>
      </c>
      <c r="C194" s="5">
        <v>3727</v>
      </c>
      <c r="D194" s="5" t="s">
        <v>467</v>
      </c>
      <c r="E194" s="5" t="s">
        <v>16</v>
      </c>
      <c r="F194" s="10">
        <v>44279</v>
      </c>
      <c r="G194" s="5">
        <v>3</v>
      </c>
      <c r="H194" s="5" t="s">
        <v>443</v>
      </c>
      <c r="I194" s="5">
        <v>9</v>
      </c>
      <c r="J194" s="5">
        <v>1300</v>
      </c>
      <c r="K194" s="5">
        <f t="shared" si="11"/>
        <v>11700</v>
      </c>
      <c r="L194" s="5">
        <v>1</v>
      </c>
      <c r="M194" s="5" t="str">
        <f t="shared" ref="M194:M257" si="15">VLOOKUP(L194,paiements,2,FALSE)</f>
        <v>Chèque</v>
      </c>
      <c r="N194" s="6">
        <v>1512.91</v>
      </c>
      <c r="O194" s="6">
        <f t="shared" si="12"/>
        <v>585</v>
      </c>
      <c r="P194" s="5" t="s">
        <v>8</v>
      </c>
      <c r="Q194" s="5">
        <v>1</v>
      </c>
      <c r="R194" s="7">
        <v>21300</v>
      </c>
      <c r="S194" s="12">
        <f t="shared" ca="1" si="13"/>
        <v>65</v>
      </c>
      <c r="T194" s="13">
        <f t="shared" ca="1" si="14"/>
        <v>65.313888888888883</v>
      </c>
    </row>
    <row r="195" spans="1:20" x14ac:dyDescent="0.25">
      <c r="A195" s="5" t="s">
        <v>161</v>
      </c>
      <c r="B195" s="5" t="s">
        <v>162</v>
      </c>
      <c r="C195" s="5">
        <v>3259</v>
      </c>
      <c r="D195" s="5" t="s">
        <v>469</v>
      </c>
      <c r="E195" s="5" t="s">
        <v>16</v>
      </c>
      <c r="F195" s="10">
        <v>44130</v>
      </c>
      <c r="G195" s="5">
        <v>9</v>
      </c>
      <c r="H195" s="5" t="s">
        <v>449</v>
      </c>
      <c r="I195" s="5">
        <v>7</v>
      </c>
      <c r="J195" s="5">
        <v>500</v>
      </c>
      <c r="K195" s="5">
        <f t="shared" ref="K195:K258" si="16">I195*J195</f>
        <v>3500</v>
      </c>
      <c r="L195" s="5">
        <v>2</v>
      </c>
      <c r="M195" s="5" t="str">
        <f t="shared" si="15"/>
        <v>Virement</v>
      </c>
      <c r="N195" s="6">
        <v>2192.35</v>
      </c>
      <c r="O195" s="6" t="str">
        <f t="shared" ref="O195:O258" si="17">IF(K195&gt;=10000,0.05*K195,"rien")</f>
        <v>rien</v>
      </c>
      <c r="P195" s="5" t="s">
        <v>8</v>
      </c>
      <c r="Q195" s="5">
        <v>3</v>
      </c>
      <c r="R195" s="7">
        <v>19398</v>
      </c>
      <c r="S195" s="12">
        <f t="shared" ref="S195:S258" ca="1" si="18">YEAR(TODAY()) - YEAR(R195)</f>
        <v>70</v>
      </c>
      <c r="T195" s="13">
        <f t="shared" ref="T195:T258" ca="1" si="19">YEARFRAC(R195,TODAY())</f>
        <v>70.527777777777771</v>
      </c>
    </row>
    <row r="196" spans="1:20" x14ac:dyDescent="0.25">
      <c r="A196" s="5" t="s">
        <v>159</v>
      </c>
      <c r="B196" s="5" t="s">
        <v>160</v>
      </c>
      <c r="C196" s="5">
        <v>3152</v>
      </c>
      <c r="D196" s="5" t="s">
        <v>467</v>
      </c>
      <c r="E196" s="5" t="s">
        <v>16</v>
      </c>
      <c r="F196" s="10">
        <v>44257</v>
      </c>
      <c r="G196" s="5">
        <v>4</v>
      </c>
      <c r="H196" s="5" t="s">
        <v>444</v>
      </c>
      <c r="I196" s="5">
        <v>4</v>
      </c>
      <c r="J196" s="5">
        <v>5000</v>
      </c>
      <c r="K196" s="5">
        <f t="shared" si="16"/>
        <v>20000</v>
      </c>
      <c r="L196" s="5">
        <v>3</v>
      </c>
      <c r="M196" s="5" t="str">
        <f t="shared" si="15"/>
        <v>Espèce</v>
      </c>
      <c r="N196" s="6">
        <v>1946.89</v>
      </c>
      <c r="O196" s="6">
        <f t="shared" si="17"/>
        <v>1000</v>
      </c>
      <c r="P196" s="5" t="s">
        <v>8</v>
      </c>
      <c r="Q196" s="5">
        <v>4</v>
      </c>
      <c r="R196" s="7">
        <v>21608</v>
      </c>
      <c r="S196" s="12">
        <f t="shared" ca="1" si="18"/>
        <v>64</v>
      </c>
      <c r="T196" s="13">
        <f t="shared" ca="1" si="19"/>
        <v>64.474999999999994</v>
      </c>
    </row>
    <row r="197" spans="1:20" x14ac:dyDescent="0.25">
      <c r="A197" s="5" t="s">
        <v>158</v>
      </c>
      <c r="B197" s="5" t="s">
        <v>82</v>
      </c>
      <c r="C197" s="5">
        <v>3119</v>
      </c>
      <c r="D197" s="5" t="s">
        <v>468</v>
      </c>
      <c r="E197" s="5" t="s">
        <v>16</v>
      </c>
      <c r="F197" s="10">
        <v>44306</v>
      </c>
      <c r="G197" s="5">
        <v>10</v>
      </c>
      <c r="H197" s="5" t="s">
        <v>450</v>
      </c>
      <c r="I197" s="5">
        <v>7</v>
      </c>
      <c r="J197" s="5">
        <v>1000</v>
      </c>
      <c r="K197" s="5">
        <f t="shared" si="16"/>
        <v>7000</v>
      </c>
      <c r="L197" s="5">
        <v>1</v>
      </c>
      <c r="M197" s="5" t="str">
        <f t="shared" si="15"/>
        <v>Chèque</v>
      </c>
      <c r="N197" s="6">
        <v>2860.6</v>
      </c>
      <c r="O197" s="6" t="str">
        <f t="shared" si="17"/>
        <v>rien</v>
      </c>
      <c r="P197" s="5" t="s">
        <v>8</v>
      </c>
      <c r="Q197" s="5">
        <v>4</v>
      </c>
      <c r="R197" s="7">
        <v>26080</v>
      </c>
      <c r="S197" s="12">
        <f t="shared" ca="1" si="18"/>
        <v>52</v>
      </c>
      <c r="T197" s="13">
        <f t="shared" ca="1" si="19"/>
        <v>52.225000000000001</v>
      </c>
    </row>
    <row r="198" spans="1:20" x14ac:dyDescent="0.25">
      <c r="A198" s="5" t="s">
        <v>157</v>
      </c>
      <c r="B198" s="5" t="s">
        <v>50</v>
      </c>
      <c r="C198" s="5">
        <v>3822</v>
      </c>
      <c r="D198" s="5" t="s">
        <v>469</v>
      </c>
      <c r="E198" s="5" t="s">
        <v>16</v>
      </c>
      <c r="F198" s="10">
        <v>44021</v>
      </c>
      <c r="G198" s="5">
        <v>6</v>
      </c>
      <c r="H198" s="5" t="s">
        <v>446</v>
      </c>
      <c r="I198" s="5">
        <v>2</v>
      </c>
      <c r="J198" s="5">
        <v>500</v>
      </c>
      <c r="K198" s="5">
        <f t="shared" si="16"/>
        <v>1000</v>
      </c>
      <c r="L198" s="5">
        <v>1</v>
      </c>
      <c r="M198" s="5" t="str">
        <f t="shared" si="15"/>
        <v>Chèque</v>
      </c>
      <c r="N198" s="6">
        <v>1328.38</v>
      </c>
      <c r="O198" s="6" t="str">
        <f t="shared" si="17"/>
        <v>rien</v>
      </c>
      <c r="P198" s="5" t="s">
        <v>8</v>
      </c>
      <c r="Q198" s="5">
        <v>5</v>
      </c>
      <c r="R198" s="7">
        <v>22033</v>
      </c>
      <c r="S198" s="12">
        <f t="shared" ca="1" si="18"/>
        <v>63</v>
      </c>
      <c r="T198" s="13">
        <f t="shared" ca="1" si="19"/>
        <v>63.30833333333333</v>
      </c>
    </row>
    <row r="199" spans="1:20" x14ac:dyDescent="0.25">
      <c r="A199" s="5" t="s">
        <v>155</v>
      </c>
      <c r="B199" s="5" t="s">
        <v>156</v>
      </c>
      <c r="C199" s="5">
        <v>3669</v>
      </c>
      <c r="D199" s="5" t="s">
        <v>469</v>
      </c>
      <c r="E199" s="5" t="s">
        <v>16</v>
      </c>
      <c r="F199" s="10">
        <v>44237</v>
      </c>
      <c r="G199" s="5">
        <v>6</v>
      </c>
      <c r="H199" s="5" t="s">
        <v>446</v>
      </c>
      <c r="I199" s="5">
        <v>2</v>
      </c>
      <c r="J199" s="5">
        <v>500</v>
      </c>
      <c r="K199" s="5">
        <f t="shared" si="16"/>
        <v>1000</v>
      </c>
      <c r="L199" s="5">
        <v>3</v>
      </c>
      <c r="M199" s="5" t="str">
        <f t="shared" si="15"/>
        <v>Espèce</v>
      </c>
      <c r="N199" s="6">
        <v>1240.75</v>
      </c>
      <c r="O199" s="6" t="str">
        <f t="shared" si="17"/>
        <v>rien</v>
      </c>
      <c r="P199" s="5" t="s">
        <v>8</v>
      </c>
      <c r="Q199" s="5">
        <v>5</v>
      </c>
      <c r="R199" s="7">
        <v>23723</v>
      </c>
      <c r="S199" s="12">
        <f t="shared" ca="1" si="18"/>
        <v>59</v>
      </c>
      <c r="T199" s="13">
        <f t="shared" ca="1" si="19"/>
        <v>58.68333333333333</v>
      </c>
    </row>
    <row r="200" spans="1:20" x14ac:dyDescent="0.25">
      <c r="A200" s="5" t="s">
        <v>154</v>
      </c>
      <c r="B200" s="5" t="s">
        <v>56</v>
      </c>
      <c r="C200" s="5">
        <v>3068</v>
      </c>
      <c r="D200" s="5" t="s">
        <v>467</v>
      </c>
      <c r="E200" s="5" t="s">
        <v>16</v>
      </c>
      <c r="F200" s="10">
        <v>44157</v>
      </c>
      <c r="G200" s="5">
        <v>1</v>
      </c>
      <c r="H200" s="5" t="s">
        <v>441</v>
      </c>
      <c r="I200" s="5">
        <v>10</v>
      </c>
      <c r="J200" s="5">
        <v>1200</v>
      </c>
      <c r="K200" s="5">
        <f t="shared" si="16"/>
        <v>12000</v>
      </c>
      <c r="L200" s="5">
        <v>2</v>
      </c>
      <c r="M200" s="5" t="str">
        <f t="shared" si="15"/>
        <v>Virement</v>
      </c>
      <c r="N200" s="6">
        <v>3932.18</v>
      </c>
      <c r="O200" s="6">
        <f t="shared" si="17"/>
        <v>600</v>
      </c>
      <c r="P200" s="5" t="s">
        <v>11</v>
      </c>
      <c r="Q200" s="5">
        <v>1</v>
      </c>
      <c r="R200" s="7">
        <v>20700</v>
      </c>
      <c r="S200" s="12">
        <f t="shared" ca="1" si="18"/>
        <v>67</v>
      </c>
      <c r="T200" s="13">
        <f t="shared" ca="1" si="19"/>
        <v>66.961111111111109</v>
      </c>
    </row>
    <row r="201" spans="1:20" x14ac:dyDescent="0.25">
      <c r="A201" s="5" t="s">
        <v>152</v>
      </c>
      <c r="B201" s="5" t="s">
        <v>153</v>
      </c>
      <c r="C201" s="5">
        <v>3108</v>
      </c>
      <c r="D201" s="5" t="s">
        <v>464</v>
      </c>
      <c r="E201" s="5" t="s">
        <v>16</v>
      </c>
      <c r="F201" s="10">
        <v>44224</v>
      </c>
      <c r="G201" s="5">
        <v>2</v>
      </c>
      <c r="H201" s="5" t="s">
        <v>442</v>
      </c>
      <c r="I201" s="5">
        <v>5</v>
      </c>
      <c r="J201" s="5">
        <v>700</v>
      </c>
      <c r="K201" s="5">
        <f t="shared" si="16"/>
        <v>3500</v>
      </c>
      <c r="L201" s="5">
        <v>2</v>
      </c>
      <c r="M201" s="5" t="str">
        <f t="shared" si="15"/>
        <v>Virement</v>
      </c>
      <c r="N201" s="6">
        <v>1192.17</v>
      </c>
      <c r="O201" s="6" t="str">
        <f t="shared" si="17"/>
        <v>rien</v>
      </c>
      <c r="P201" s="5" t="s">
        <v>11</v>
      </c>
      <c r="Q201" s="5">
        <v>0</v>
      </c>
      <c r="R201" s="7">
        <v>26433</v>
      </c>
      <c r="S201" s="12">
        <f t="shared" ca="1" si="18"/>
        <v>51</v>
      </c>
      <c r="T201" s="13">
        <f t="shared" ca="1" si="19"/>
        <v>51.261111111111113</v>
      </c>
    </row>
    <row r="202" spans="1:20" x14ac:dyDescent="0.25">
      <c r="A202" s="5" t="s">
        <v>150</v>
      </c>
      <c r="B202" s="5" t="s">
        <v>151</v>
      </c>
      <c r="C202" s="5">
        <v>3631</v>
      </c>
      <c r="D202" s="5" t="s">
        <v>467</v>
      </c>
      <c r="E202" s="5" t="s">
        <v>16</v>
      </c>
      <c r="F202" s="10">
        <v>44352</v>
      </c>
      <c r="G202" s="5">
        <v>10</v>
      </c>
      <c r="H202" s="5" t="s">
        <v>450</v>
      </c>
      <c r="I202" s="5">
        <v>9</v>
      </c>
      <c r="J202" s="5">
        <v>1000</v>
      </c>
      <c r="K202" s="5">
        <f t="shared" si="16"/>
        <v>9000</v>
      </c>
      <c r="L202" s="5">
        <v>3</v>
      </c>
      <c r="M202" s="5" t="str">
        <f t="shared" si="15"/>
        <v>Espèce</v>
      </c>
      <c r="N202" s="6">
        <v>1191.97</v>
      </c>
      <c r="O202" s="6" t="str">
        <f t="shared" si="17"/>
        <v>rien</v>
      </c>
      <c r="P202" s="5" t="s">
        <v>8</v>
      </c>
      <c r="Q202" s="5">
        <v>4</v>
      </c>
      <c r="R202" s="7">
        <v>23409</v>
      </c>
      <c r="S202" s="12">
        <f t="shared" ca="1" si="18"/>
        <v>59</v>
      </c>
      <c r="T202" s="13">
        <f t="shared" ca="1" si="19"/>
        <v>59.544444444444444</v>
      </c>
    </row>
    <row r="203" spans="1:20" x14ac:dyDescent="0.25">
      <c r="A203" s="5" t="s">
        <v>148</v>
      </c>
      <c r="B203" s="5" t="s">
        <v>149</v>
      </c>
      <c r="C203" s="5">
        <v>3780</v>
      </c>
      <c r="D203" s="5" t="s">
        <v>469</v>
      </c>
      <c r="E203" s="5" t="s">
        <v>16</v>
      </c>
      <c r="F203" s="10">
        <v>44167</v>
      </c>
      <c r="G203" s="5">
        <v>2</v>
      </c>
      <c r="H203" s="5" t="s">
        <v>442</v>
      </c>
      <c r="I203" s="5">
        <v>1</v>
      </c>
      <c r="J203" s="5">
        <v>700</v>
      </c>
      <c r="K203" s="5">
        <f t="shared" si="16"/>
        <v>700</v>
      </c>
      <c r="L203" s="5">
        <v>1</v>
      </c>
      <c r="M203" s="5" t="str">
        <f t="shared" si="15"/>
        <v>Chèque</v>
      </c>
      <c r="N203" s="6">
        <v>2613.0100000000002</v>
      </c>
      <c r="O203" s="6" t="str">
        <f t="shared" si="17"/>
        <v>rien</v>
      </c>
      <c r="P203" s="5" t="s">
        <v>11</v>
      </c>
      <c r="Q203" s="5">
        <v>0</v>
      </c>
      <c r="R203" s="7">
        <v>28757</v>
      </c>
      <c r="S203" s="12">
        <f t="shared" ca="1" si="18"/>
        <v>45</v>
      </c>
      <c r="T203" s="13">
        <f t="shared" ca="1" si="19"/>
        <v>44.9</v>
      </c>
    </row>
    <row r="204" spans="1:20" x14ac:dyDescent="0.25">
      <c r="A204" s="5" t="s">
        <v>146</v>
      </c>
      <c r="B204" s="5" t="s">
        <v>147</v>
      </c>
      <c r="C204" s="5">
        <v>3005</v>
      </c>
      <c r="D204" s="5" t="s">
        <v>465</v>
      </c>
      <c r="E204" s="5" t="s">
        <v>16</v>
      </c>
      <c r="F204" s="10">
        <v>44042</v>
      </c>
      <c r="G204" s="5">
        <v>8</v>
      </c>
      <c r="H204" s="5" t="s">
        <v>448</v>
      </c>
      <c r="I204" s="5">
        <v>5</v>
      </c>
      <c r="J204" s="5">
        <v>800</v>
      </c>
      <c r="K204" s="5">
        <f t="shared" si="16"/>
        <v>4000</v>
      </c>
      <c r="L204" s="5">
        <v>3</v>
      </c>
      <c r="M204" s="5" t="str">
        <f t="shared" si="15"/>
        <v>Espèce</v>
      </c>
      <c r="N204" s="6">
        <v>2785.03</v>
      </c>
      <c r="O204" s="6" t="str">
        <f t="shared" si="17"/>
        <v>rien</v>
      </c>
      <c r="P204" s="5" t="s">
        <v>8</v>
      </c>
      <c r="Q204" s="5">
        <v>4</v>
      </c>
      <c r="R204" s="7">
        <v>20236</v>
      </c>
      <c r="S204" s="12">
        <f t="shared" ca="1" si="18"/>
        <v>68</v>
      </c>
      <c r="T204" s="13">
        <f t="shared" ca="1" si="19"/>
        <v>68.224999999999994</v>
      </c>
    </row>
    <row r="205" spans="1:20" x14ac:dyDescent="0.25">
      <c r="A205" s="5" t="s">
        <v>144</v>
      </c>
      <c r="B205" s="5" t="s">
        <v>145</v>
      </c>
      <c r="C205" s="5">
        <v>3712</v>
      </c>
      <c r="D205" s="5" t="s">
        <v>466</v>
      </c>
      <c r="E205" s="5" t="s">
        <v>16</v>
      </c>
      <c r="F205" s="10">
        <v>44137</v>
      </c>
      <c r="G205" s="5">
        <v>2</v>
      </c>
      <c r="H205" s="5" t="s">
        <v>442</v>
      </c>
      <c r="I205" s="5">
        <v>8</v>
      </c>
      <c r="J205" s="5">
        <v>700</v>
      </c>
      <c r="K205" s="5">
        <f t="shared" si="16"/>
        <v>5600</v>
      </c>
      <c r="L205" s="5">
        <v>2</v>
      </c>
      <c r="M205" s="5" t="str">
        <f t="shared" si="15"/>
        <v>Virement</v>
      </c>
      <c r="N205" s="6">
        <v>2354.0700000000002</v>
      </c>
      <c r="O205" s="6" t="str">
        <f t="shared" si="17"/>
        <v>rien</v>
      </c>
      <c r="P205" s="5" t="s">
        <v>8</v>
      </c>
      <c r="Q205" s="5">
        <v>3</v>
      </c>
      <c r="R205" s="7">
        <v>28889</v>
      </c>
      <c r="S205" s="12">
        <f t="shared" ca="1" si="18"/>
        <v>44</v>
      </c>
      <c r="T205" s="13">
        <f t="shared" ca="1" si="19"/>
        <v>44.541666666666664</v>
      </c>
    </row>
    <row r="206" spans="1:20" x14ac:dyDescent="0.25">
      <c r="A206" s="5" t="s">
        <v>143</v>
      </c>
      <c r="B206" s="5" t="s">
        <v>102</v>
      </c>
      <c r="C206" s="5">
        <v>3082</v>
      </c>
      <c r="D206" s="5" t="s">
        <v>464</v>
      </c>
      <c r="E206" s="5" t="s">
        <v>16</v>
      </c>
      <c r="F206" s="10">
        <v>44084</v>
      </c>
      <c r="G206" s="5">
        <v>2</v>
      </c>
      <c r="H206" s="5" t="s">
        <v>442</v>
      </c>
      <c r="I206" s="5">
        <v>6</v>
      </c>
      <c r="J206" s="5">
        <v>700</v>
      </c>
      <c r="K206" s="5">
        <f t="shared" si="16"/>
        <v>4200</v>
      </c>
      <c r="L206" s="5">
        <v>3</v>
      </c>
      <c r="M206" s="5" t="str">
        <f t="shared" si="15"/>
        <v>Espèce</v>
      </c>
      <c r="N206" s="6">
        <v>3408.83</v>
      </c>
      <c r="O206" s="6" t="str">
        <f t="shared" si="17"/>
        <v>rien</v>
      </c>
      <c r="P206" s="5" t="s">
        <v>8</v>
      </c>
      <c r="Q206" s="5">
        <v>2</v>
      </c>
      <c r="R206" s="7">
        <v>19997</v>
      </c>
      <c r="S206" s="12">
        <f t="shared" ca="1" si="18"/>
        <v>69</v>
      </c>
      <c r="T206" s="13">
        <f t="shared" ca="1" si="19"/>
        <v>68.88333333333334</v>
      </c>
    </row>
    <row r="207" spans="1:20" x14ac:dyDescent="0.25">
      <c r="A207" s="5" t="s">
        <v>142</v>
      </c>
      <c r="B207" s="5" t="s">
        <v>132</v>
      </c>
      <c r="C207" s="5">
        <v>3633</v>
      </c>
      <c r="D207" s="5" t="s">
        <v>466</v>
      </c>
      <c r="E207" s="5" t="s">
        <v>16</v>
      </c>
      <c r="F207" s="10">
        <v>44021</v>
      </c>
      <c r="G207" s="5">
        <v>10</v>
      </c>
      <c r="H207" s="5" t="s">
        <v>450</v>
      </c>
      <c r="I207" s="5">
        <v>5</v>
      </c>
      <c r="J207" s="5">
        <v>1000</v>
      </c>
      <c r="K207" s="5">
        <f t="shared" si="16"/>
        <v>5000</v>
      </c>
      <c r="L207" s="5">
        <v>3</v>
      </c>
      <c r="M207" s="5" t="str">
        <f t="shared" si="15"/>
        <v>Espèce</v>
      </c>
      <c r="N207" s="6">
        <v>1683.53</v>
      </c>
      <c r="O207" s="6" t="str">
        <f t="shared" si="17"/>
        <v>rien</v>
      </c>
      <c r="P207" s="5" t="s">
        <v>8</v>
      </c>
      <c r="Q207" s="5">
        <v>5</v>
      </c>
      <c r="R207" s="7">
        <v>26883</v>
      </c>
      <c r="S207" s="12">
        <f t="shared" ca="1" si="18"/>
        <v>50</v>
      </c>
      <c r="T207" s="13">
        <f t="shared" ca="1" si="19"/>
        <v>50.030555555555559</v>
      </c>
    </row>
    <row r="208" spans="1:20" x14ac:dyDescent="0.25">
      <c r="A208" s="5" t="s">
        <v>141</v>
      </c>
      <c r="B208" s="5" t="s">
        <v>76</v>
      </c>
      <c r="C208" s="5">
        <v>3076</v>
      </c>
      <c r="D208" s="5" t="s">
        <v>465</v>
      </c>
      <c r="E208" s="5" t="s">
        <v>16</v>
      </c>
      <c r="F208" s="10">
        <v>44076</v>
      </c>
      <c r="G208" s="5">
        <v>8</v>
      </c>
      <c r="H208" s="5" t="s">
        <v>448</v>
      </c>
      <c r="I208" s="5">
        <v>1</v>
      </c>
      <c r="J208" s="5">
        <v>800</v>
      </c>
      <c r="K208" s="5">
        <f t="shared" si="16"/>
        <v>800</v>
      </c>
      <c r="L208" s="5">
        <v>3</v>
      </c>
      <c r="M208" s="5" t="str">
        <f t="shared" si="15"/>
        <v>Espèce</v>
      </c>
      <c r="N208" s="6">
        <v>1562.37</v>
      </c>
      <c r="O208" s="6" t="str">
        <f t="shared" si="17"/>
        <v>rien</v>
      </c>
      <c r="P208" s="5" t="s">
        <v>11</v>
      </c>
      <c r="Q208" s="5">
        <v>0</v>
      </c>
      <c r="R208" s="7">
        <v>23007</v>
      </c>
      <c r="S208" s="12">
        <f t="shared" ca="1" si="18"/>
        <v>61</v>
      </c>
      <c r="T208" s="13">
        <f t="shared" ca="1" si="19"/>
        <v>60.641666666666666</v>
      </c>
    </row>
    <row r="209" spans="1:20" x14ac:dyDescent="0.25">
      <c r="A209" s="5" t="s">
        <v>140</v>
      </c>
      <c r="B209" s="5" t="s">
        <v>48</v>
      </c>
      <c r="C209" s="5">
        <v>3270</v>
      </c>
      <c r="D209" s="5" t="s">
        <v>464</v>
      </c>
      <c r="E209" s="5" t="s">
        <v>16</v>
      </c>
      <c r="F209" s="10">
        <v>44119</v>
      </c>
      <c r="G209" s="5">
        <v>4</v>
      </c>
      <c r="H209" s="5" t="s">
        <v>444</v>
      </c>
      <c r="I209" s="5">
        <v>8</v>
      </c>
      <c r="J209" s="5">
        <v>5000</v>
      </c>
      <c r="K209" s="5">
        <f t="shared" si="16"/>
        <v>40000</v>
      </c>
      <c r="L209" s="5">
        <v>3</v>
      </c>
      <c r="M209" s="5" t="str">
        <f t="shared" si="15"/>
        <v>Espèce</v>
      </c>
      <c r="N209" s="6">
        <v>1355.58</v>
      </c>
      <c r="O209" s="6">
        <f t="shared" si="17"/>
        <v>2000</v>
      </c>
      <c r="P209" s="5" t="s">
        <v>11</v>
      </c>
      <c r="Q209" s="5">
        <v>3</v>
      </c>
      <c r="R209" s="7">
        <v>22031</v>
      </c>
      <c r="S209" s="12">
        <f t="shared" ca="1" si="18"/>
        <v>63</v>
      </c>
      <c r="T209" s="13">
        <f t="shared" ca="1" si="19"/>
        <v>63.31388888888889</v>
      </c>
    </row>
    <row r="210" spans="1:20" x14ac:dyDescent="0.25">
      <c r="A210" s="5" t="s">
        <v>139</v>
      </c>
      <c r="B210" s="5" t="s">
        <v>132</v>
      </c>
      <c r="C210" s="5">
        <v>3794</v>
      </c>
      <c r="D210" s="5" t="s">
        <v>464</v>
      </c>
      <c r="E210" s="5" t="s">
        <v>16</v>
      </c>
      <c r="F210" s="10">
        <v>44375</v>
      </c>
      <c r="G210" s="5">
        <v>8</v>
      </c>
      <c r="H210" s="5" t="s">
        <v>448</v>
      </c>
      <c r="I210" s="5">
        <v>7</v>
      </c>
      <c r="J210" s="5">
        <v>800</v>
      </c>
      <c r="K210" s="5">
        <f t="shared" si="16"/>
        <v>5600</v>
      </c>
      <c r="L210" s="5">
        <v>2</v>
      </c>
      <c r="M210" s="5" t="str">
        <f t="shared" si="15"/>
        <v>Virement</v>
      </c>
      <c r="N210" s="6">
        <v>1771.62</v>
      </c>
      <c r="O210" s="6" t="str">
        <f t="shared" si="17"/>
        <v>rien</v>
      </c>
      <c r="P210" s="5" t="s">
        <v>8</v>
      </c>
      <c r="Q210" s="5">
        <v>5</v>
      </c>
      <c r="R210" s="7">
        <v>26982</v>
      </c>
      <c r="S210" s="12">
        <f t="shared" ca="1" si="18"/>
        <v>50</v>
      </c>
      <c r="T210" s="13">
        <f t="shared" ca="1" si="19"/>
        <v>49.761111111111113</v>
      </c>
    </row>
    <row r="211" spans="1:20" x14ac:dyDescent="0.25">
      <c r="A211" s="5" t="s">
        <v>137</v>
      </c>
      <c r="B211" s="5" t="s">
        <v>138</v>
      </c>
      <c r="C211" s="5">
        <v>3200</v>
      </c>
      <c r="D211" s="5" t="s">
        <v>466</v>
      </c>
      <c r="E211" s="5" t="s">
        <v>16</v>
      </c>
      <c r="F211" s="10">
        <v>44199</v>
      </c>
      <c r="G211" s="5">
        <v>1</v>
      </c>
      <c r="H211" s="5" t="s">
        <v>441</v>
      </c>
      <c r="I211" s="5">
        <v>5</v>
      </c>
      <c r="J211" s="5">
        <v>1200</v>
      </c>
      <c r="K211" s="5">
        <f t="shared" si="16"/>
        <v>6000</v>
      </c>
      <c r="L211" s="5">
        <v>3</v>
      </c>
      <c r="M211" s="5" t="str">
        <f t="shared" si="15"/>
        <v>Espèce</v>
      </c>
      <c r="N211" s="6">
        <v>2447.2600000000002</v>
      </c>
      <c r="O211" s="6" t="str">
        <f t="shared" si="17"/>
        <v>rien</v>
      </c>
      <c r="P211" s="5" t="s">
        <v>8</v>
      </c>
      <c r="Q211" s="5">
        <v>5</v>
      </c>
      <c r="R211" s="7">
        <v>28384</v>
      </c>
      <c r="S211" s="12">
        <f t="shared" ca="1" si="18"/>
        <v>46</v>
      </c>
      <c r="T211" s="13">
        <f t="shared" ca="1" si="19"/>
        <v>45.922222222222224</v>
      </c>
    </row>
    <row r="212" spans="1:20" x14ac:dyDescent="0.25">
      <c r="A212" s="5" t="s">
        <v>135</v>
      </c>
      <c r="B212" s="5" t="s">
        <v>136</v>
      </c>
      <c r="C212" s="5">
        <v>3946</v>
      </c>
      <c r="D212" s="5" t="s">
        <v>467</v>
      </c>
      <c r="E212" s="5" t="s">
        <v>16</v>
      </c>
      <c r="F212" s="10">
        <v>44226</v>
      </c>
      <c r="G212" s="5">
        <v>6</v>
      </c>
      <c r="H212" s="5" t="s">
        <v>446</v>
      </c>
      <c r="I212" s="5">
        <v>6</v>
      </c>
      <c r="J212" s="5">
        <v>500</v>
      </c>
      <c r="K212" s="5">
        <f t="shared" si="16"/>
        <v>3000</v>
      </c>
      <c r="L212" s="5">
        <v>2</v>
      </c>
      <c r="M212" s="5" t="str">
        <f t="shared" si="15"/>
        <v>Virement</v>
      </c>
      <c r="N212" s="6">
        <v>3915.04</v>
      </c>
      <c r="O212" s="6" t="str">
        <f t="shared" si="17"/>
        <v>rien</v>
      </c>
      <c r="P212" s="5" t="s">
        <v>11</v>
      </c>
      <c r="Q212" s="5">
        <v>2</v>
      </c>
      <c r="R212" s="7">
        <v>17916</v>
      </c>
      <c r="S212" s="12">
        <f t="shared" ca="1" si="18"/>
        <v>74</v>
      </c>
      <c r="T212" s="13">
        <f t="shared" ca="1" si="19"/>
        <v>74.583333333333329</v>
      </c>
    </row>
    <row r="213" spans="1:20" x14ac:dyDescent="0.25">
      <c r="A213" s="5" t="s">
        <v>133</v>
      </c>
      <c r="B213" s="5" t="s">
        <v>134</v>
      </c>
      <c r="C213" s="5">
        <v>3730</v>
      </c>
      <c r="D213" s="5" t="s">
        <v>469</v>
      </c>
      <c r="E213" s="5" t="s">
        <v>16</v>
      </c>
      <c r="F213" s="10">
        <v>44020</v>
      </c>
      <c r="G213" s="5">
        <v>4</v>
      </c>
      <c r="H213" s="5" t="s">
        <v>444</v>
      </c>
      <c r="I213" s="5">
        <v>5</v>
      </c>
      <c r="J213" s="5">
        <v>5000</v>
      </c>
      <c r="K213" s="5">
        <f t="shared" si="16"/>
        <v>25000</v>
      </c>
      <c r="L213" s="5">
        <v>1</v>
      </c>
      <c r="M213" s="5" t="str">
        <f t="shared" si="15"/>
        <v>Chèque</v>
      </c>
      <c r="N213" s="6">
        <v>2184.54</v>
      </c>
      <c r="O213" s="6">
        <f t="shared" si="17"/>
        <v>1250</v>
      </c>
      <c r="P213" s="5" t="s">
        <v>8</v>
      </c>
      <c r="Q213" s="5">
        <v>3</v>
      </c>
      <c r="R213" s="7">
        <v>27342</v>
      </c>
      <c r="S213" s="12">
        <f t="shared" ca="1" si="18"/>
        <v>49</v>
      </c>
      <c r="T213" s="13">
        <f t="shared" ca="1" si="19"/>
        <v>48.774999999999999</v>
      </c>
    </row>
    <row r="214" spans="1:20" x14ac:dyDescent="0.25">
      <c r="A214" s="5" t="s">
        <v>131</v>
      </c>
      <c r="B214" s="5" t="s">
        <v>132</v>
      </c>
      <c r="C214" s="5">
        <v>3627</v>
      </c>
      <c r="D214" s="5" t="s">
        <v>464</v>
      </c>
      <c r="E214" s="5" t="s">
        <v>16</v>
      </c>
      <c r="F214" s="10">
        <v>44106</v>
      </c>
      <c r="G214" s="5">
        <v>9</v>
      </c>
      <c r="H214" s="5" t="s">
        <v>449</v>
      </c>
      <c r="I214" s="5">
        <v>9</v>
      </c>
      <c r="J214" s="5">
        <v>500</v>
      </c>
      <c r="K214" s="5">
        <f t="shared" si="16"/>
        <v>4500</v>
      </c>
      <c r="L214" s="5">
        <v>3</v>
      </c>
      <c r="M214" s="5" t="str">
        <f t="shared" si="15"/>
        <v>Espèce</v>
      </c>
      <c r="N214" s="6">
        <v>3146.16</v>
      </c>
      <c r="O214" s="6" t="str">
        <f t="shared" si="17"/>
        <v>rien</v>
      </c>
      <c r="P214" s="5" t="s">
        <v>8</v>
      </c>
      <c r="Q214" s="5">
        <v>1</v>
      </c>
      <c r="R214" s="7">
        <v>23602</v>
      </c>
      <c r="S214" s="12">
        <f t="shared" ca="1" si="18"/>
        <v>59</v>
      </c>
      <c r="T214" s="13">
        <f t="shared" ca="1" si="19"/>
        <v>59.013888888888886</v>
      </c>
    </row>
    <row r="215" spans="1:20" x14ac:dyDescent="0.25">
      <c r="A215" s="5" t="s">
        <v>129</v>
      </c>
      <c r="B215" s="5" t="s">
        <v>130</v>
      </c>
      <c r="C215" s="5">
        <v>3149</v>
      </c>
      <c r="D215" s="5" t="s">
        <v>468</v>
      </c>
      <c r="E215" s="5" t="s">
        <v>16</v>
      </c>
      <c r="F215" s="10">
        <v>44018</v>
      </c>
      <c r="G215" s="5">
        <v>2</v>
      </c>
      <c r="H215" s="5" t="s">
        <v>442</v>
      </c>
      <c r="I215" s="5">
        <v>3</v>
      </c>
      <c r="J215" s="5">
        <v>700</v>
      </c>
      <c r="K215" s="5">
        <f t="shared" si="16"/>
        <v>2100</v>
      </c>
      <c r="L215" s="5">
        <v>3</v>
      </c>
      <c r="M215" s="5" t="str">
        <f t="shared" si="15"/>
        <v>Espèce</v>
      </c>
      <c r="N215" s="6">
        <v>870.69</v>
      </c>
      <c r="O215" s="6" t="str">
        <f t="shared" si="17"/>
        <v>rien</v>
      </c>
      <c r="P215" s="5" t="s">
        <v>8</v>
      </c>
      <c r="Q215" s="5">
        <v>1</v>
      </c>
      <c r="R215" s="7">
        <v>28068</v>
      </c>
      <c r="S215" s="12">
        <f t="shared" ca="1" si="18"/>
        <v>47</v>
      </c>
      <c r="T215" s="13">
        <f t="shared" ca="1" si="19"/>
        <v>46.788888888888891</v>
      </c>
    </row>
    <row r="216" spans="1:20" x14ac:dyDescent="0.25">
      <c r="A216" s="5" t="s">
        <v>127</v>
      </c>
      <c r="B216" s="5" t="s">
        <v>128</v>
      </c>
      <c r="C216" s="5">
        <v>3054</v>
      </c>
      <c r="D216" s="5" t="s">
        <v>468</v>
      </c>
      <c r="E216" s="5" t="s">
        <v>16</v>
      </c>
      <c r="F216" s="10">
        <v>44085</v>
      </c>
      <c r="G216" s="5">
        <v>10</v>
      </c>
      <c r="H216" s="5" t="s">
        <v>450</v>
      </c>
      <c r="I216" s="5">
        <v>3</v>
      </c>
      <c r="J216" s="5">
        <v>1000</v>
      </c>
      <c r="K216" s="5">
        <f t="shared" si="16"/>
        <v>3000</v>
      </c>
      <c r="L216" s="5">
        <v>3</v>
      </c>
      <c r="M216" s="5" t="str">
        <f t="shared" si="15"/>
        <v>Espèce</v>
      </c>
      <c r="N216" s="6">
        <v>1208.1099999999999</v>
      </c>
      <c r="O216" s="6" t="str">
        <f t="shared" si="17"/>
        <v>rien</v>
      </c>
      <c r="P216" s="5" t="s">
        <v>11</v>
      </c>
      <c r="Q216" s="5">
        <v>1</v>
      </c>
      <c r="R216" s="7">
        <v>24356</v>
      </c>
      <c r="S216" s="12">
        <f t="shared" ca="1" si="18"/>
        <v>57</v>
      </c>
      <c r="T216" s="13">
        <f t="shared" ca="1" si="19"/>
        <v>56.95</v>
      </c>
    </row>
    <row r="217" spans="1:20" x14ac:dyDescent="0.25">
      <c r="A217" s="5" t="s">
        <v>125</v>
      </c>
      <c r="B217" s="5" t="s">
        <v>48</v>
      </c>
      <c r="C217" s="5">
        <v>3087</v>
      </c>
      <c r="D217" s="5" t="s">
        <v>469</v>
      </c>
      <c r="E217" s="5" t="s">
        <v>16</v>
      </c>
      <c r="F217" s="10">
        <v>44102</v>
      </c>
      <c r="G217" s="5">
        <v>8</v>
      </c>
      <c r="H217" s="5" t="s">
        <v>448</v>
      </c>
      <c r="I217" s="5">
        <v>5</v>
      </c>
      <c r="J217" s="5">
        <v>800</v>
      </c>
      <c r="K217" s="5">
        <f t="shared" si="16"/>
        <v>4000</v>
      </c>
      <c r="L217" s="5">
        <v>1</v>
      </c>
      <c r="M217" s="5" t="str">
        <f t="shared" si="15"/>
        <v>Chèque</v>
      </c>
      <c r="N217" s="6">
        <v>2572.44</v>
      </c>
      <c r="O217" s="6" t="str">
        <f t="shared" si="17"/>
        <v>rien</v>
      </c>
      <c r="P217" s="5" t="s">
        <v>11</v>
      </c>
      <c r="Q217" s="5">
        <v>3</v>
      </c>
      <c r="R217" s="7">
        <v>28525</v>
      </c>
      <c r="S217" s="12">
        <f t="shared" ca="1" si="18"/>
        <v>45</v>
      </c>
      <c r="T217" s="13">
        <f t="shared" ca="1" si="19"/>
        <v>45.538888888888891</v>
      </c>
    </row>
    <row r="218" spans="1:20" x14ac:dyDescent="0.25">
      <c r="A218" s="5" t="s">
        <v>125</v>
      </c>
      <c r="B218" s="5" t="s">
        <v>126</v>
      </c>
      <c r="C218" s="5">
        <v>3173</v>
      </c>
      <c r="D218" s="5" t="s">
        <v>466</v>
      </c>
      <c r="E218" s="5" t="s">
        <v>16</v>
      </c>
      <c r="F218" s="10">
        <v>44053</v>
      </c>
      <c r="G218" s="5">
        <v>1</v>
      </c>
      <c r="H218" s="5" t="s">
        <v>441</v>
      </c>
      <c r="I218" s="5">
        <v>8</v>
      </c>
      <c r="J218" s="5">
        <v>1200</v>
      </c>
      <c r="K218" s="5">
        <f t="shared" si="16"/>
        <v>9600</v>
      </c>
      <c r="L218" s="5">
        <v>3</v>
      </c>
      <c r="M218" s="5" t="str">
        <f t="shared" si="15"/>
        <v>Espèce</v>
      </c>
      <c r="N218" s="6">
        <v>2276.77</v>
      </c>
      <c r="O218" s="6" t="str">
        <f t="shared" si="17"/>
        <v>rien</v>
      </c>
      <c r="P218" s="5" t="s">
        <v>11</v>
      </c>
      <c r="Q218" s="5">
        <v>4</v>
      </c>
      <c r="R218" s="7">
        <v>25841</v>
      </c>
      <c r="S218" s="12">
        <f t="shared" ca="1" si="18"/>
        <v>53</v>
      </c>
      <c r="T218" s="13">
        <f t="shared" ca="1" si="19"/>
        <v>52.883333333333333</v>
      </c>
    </row>
    <row r="219" spans="1:20" x14ac:dyDescent="0.25">
      <c r="A219" s="5" t="s">
        <v>123</v>
      </c>
      <c r="B219" s="5" t="s">
        <v>124</v>
      </c>
      <c r="C219" s="5">
        <v>3168</v>
      </c>
      <c r="D219" s="5" t="s">
        <v>464</v>
      </c>
      <c r="E219" s="5" t="s">
        <v>16</v>
      </c>
      <c r="F219" s="10">
        <v>44230</v>
      </c>
      <c r="G219" s="5">
        <v>9</v>
      </c>
      <c r="H219" s="5" t="s">
        <v>449</v>
      </c>
      <c r="I219" s="5">
        <v>1</v>
      </c>
      <c r="J219" s="5">
        <v>500</v>
      </c>
      <c r="K219" s="5">
        <f t="shared" si="16"/>
        <v>500</v>
      </c>
      <c r="L219" s="5">
        <v>3</v>
      </c>
      <c r="M219" s="5" t="str">
        <f t="shared" si="15"/>
        <v>Espèce</v>
      </c>
      <c r="N219" s="6">
        <v>2281.23</v>
      </c>
      <c r="O219" s="6" t="str">
        <f t="shared" si="17"/>
        <v>rien</v>
      </c>
      <c r="P219" s="5" t="s">
        <v>8</v>
      </c>
      <c r="Q219" s="5">
        <v>4</v>
      </c>
      <c r="R219" s="7">
        <v>21698</v>
      </c>
      <c r="S219" s="12">
        <f t="shared" ca="1" si="18"/>
        <v>64</v>
      </c>
      <c r="T219" s="13">
        <f t="shared" ca="1" si="19"/>
        <v>64.222222222222229</v>
      </c>
    </row>
    <row r="220" spans="1:20" x14ac:dyDescent="0.25">
      <c r="A220" s="5" t="s">
        <v>122</v>
      </c>
      <c r="B220" s="5" t="s">
        <v>60</v>
      </c>
      <c r="C220" s="5">
        <v>3185</v>
      </c>
      <c r="D220" s="5" t="s">
        <v>464</v>
      </c>
      <c r="E220" s="5" t="s">
        <v>16</v>
      </c>
      <c r="F220" s="10">
        <v>44197</v>
      </c>
      <c r="G220" s="5">
        <v>2</v>
      </c>
      <c r="H220" s="5" t="s">
        <v>442</v>
      </c>
      <c r="I220" s="5">
        <v>5</v>
      </c>
      <c r="J220" s="5">
        <v>700</v>
      </c>
      <c r="K220" s="5">
        <f t="shared" si="16"/>
        <v>3500</v>
      </c>
      <c r="L220" s="5">
        <v>3</v>
      </c>
      <c r="M220" s="5" t="str">
        <f t="shared" si="15"/>
        <v>Espèce</v>
      </c>
      <c r="N220" s="6">
        <v>2359.9499999999998</v>
      </c>
      <c r="O220" s="6" t="str">
        <f t="shared" si="17"/>
        <v>rien</v>
      </c>
      <c r="P220" s="5" t="s">
        <v>8</v>
      </c>
      <c r="Q220" s="5">
        <v>2</v>
      </c>
      <c r="R220" s="7">
        <v>30839</v>
      </c>
      <c r="S220" s="12">
        <f t="shared" ca="1" si="18"/>
        <v>39</v>
      </c>
      <c r="T220" s="13">
        <f t="shared" ca="1" si="19"/>
        <v>39.200000000000003</v>
      </c>
    </row>
    <row r="221" spans="1:20" x14ac:dyDescent="0.25">
      <c r="A221" s="5" t="s">
        <v>120</v>
      </c>
      <c r="B221" s="5" t="s">
        <v>121</v>
      </c>
      <c r="C221" s="5">
        <v>3417</v>
      </c>
      <c r="D221" s="5" t="s">
        <v>464</v>
      </c>
      <c r="E221" s="5" t="s">
        <v>16</v>
      </c>
      <c r="F221" s="10">
        <v>44188</v>
      </c>
      <c r="G221" s="5">
        <v>9</v>
      </c>
      <c r="H221" s="5" t="s">
        <v>449</v>
      </c>
      <c r="I221" s="5">
        <v>6</v>
      </c>
      <c r="J221" s="5">
        <v>500</v>
      </c>
      <c r="K221" s="5">
        <f t="shared" si="16"/>
        <v>3000</v>
      </c>
      <c r="L221" s="5">
        <v>1</v>
      </c>
      <c r="M221" s="5" t="str">
        <f t="shared" si="15"/>
        <v>Chèque</v>
      </c>
      <c r="N221" s="6">
        <v>2801</v>
      </c>
      <c r="O221" s="6" t="str">
        <f t="shared" si="17"/>
        <v>rien</v>
      </c>
      <c r="P221" s="5" t="s">
        <v>8</v>
      </c>
      <c r="Q221" s="5">
        <v>1</v>
      </c>
      <c r="R221" s="7">
        <v>27840</v>
      </c>
      <c r="S221" s="12">
        <f t="shared" ca="1" si="18"/>
        <v>47</v>
      </c>
      <c r="T221" s="13">
        <f t="shared" ca="1" si="19"/>
        <v>47.408333333333331</v>
      </c>
    </row>
    <row r="222" spans="1:20" x14ac:dyDescent="0.25">
      <c r="A222" s="5" t="s">
        <v>118</v>
      </c>
      <c r="B222" s="5" t="s">
        <v>119</v>
      </c>
      <c r="C222" s="5">
        <v>3041</v>
      </c>
      <c r="D222" s="5" t="s">
        <v>467</v>
      </c>
      <c r="E222" s="5" t="s">
        <v>16</v>
      </c>
      <c r="F222" s="10">
        <v>44321</v>
      </c>
      <c r="G222" s="5">
        <v>10</v>
      </c>
      <c r="H222" s="5" t="s">
        <v>450</v>
      </c>
      <c r="I222" s="5">
        <v>10</v>
      </c>
      <c r="J222" s="5">
        <v>1000</v>
      </c>
      <c r="K222" s="5">
        <f t="shared" si="16"/>
        <v>10000</v>
      </c>
      <c r="L222" s="5">
        <v>1</v>
      </c>
      <c r="M222" s="5" t="str">
        <f t="shared" si="15"/>
        <v>Chèque</v>
      </c>
      <c r="N222" s="6">
        <v>3704.49</v>
      </c>
      <c r="O222" s="6">
        <f t="shared" si="17"/>
        <v>500</v>
      </c>
      <c r="P222" s="5" t="s">
        <v>11</v>
      </c>
      <c r="Q222" s="5">
        <v>3</v>
      </c>
      <c r="R222" s="7">
        <v>21830</v>
      </c>
      <c r="S222" s="12">
        <f t="shared" ca="1" si="18"/>
        <v>64</v>
      </c>
      <c r="T222" s="13">
        <f t="shared" ca="1" si="19"/>
        <v>63.863888888888887</v>
      </c>
    </row>
    <row r="223" spans="1:20" x14ac:dyDescent="0.25">
      <c r="A223" s="5" t="s">
        <v>116</v>
      </c>
      <c r="B223" s="5" t="s">
        <v>117</v>
      </c>
      <c r="C223" s="5">
        <v>3778</v>
      </c>
      <c r="D223" s="5" t="s">
        <v>468</v>
      </c>
      <c r="E223" s="5" t="s">
        <v>16</v>
      </c>
      <c r="F223" s="10">
        <v>44071</v>
      </c>
      <c r="G223" s="5">
        <v>2</v>
      </c>
      <c r="H223" s="5" t="s">
        <v>442</v>
      </c>
      <c r="I223" s="5">
        <v>5</v>
      </c>
      <c r="J223" s="5">
        <v>700</v>
      </c>
      <c r="K223" s="5">
        <f t="shared" si="16"/>
        <v>3500</v>
      </c>
      <c r="L223" s="5">
        <v>1</v>
      </c>
      <c r="M223" s="5" t="str">
        <f t="shared" si="15"/>
        <v>Chèque</v>
      </c>
      <c r="N223" s="6">
        <v>2739.1</v>
      </c>
      <c r="O223" s="6" t="str">
        <f t="shared" si="17"/>
        <v>rien</v>
      </c>
      <c r="P223" s="5" t="s">
        <v>8</v>
      </c>
      <c r="Q223" s="5">
        <v>4</v>
      </c>
      <c r="R223" s="7">
        <v>22737</v>
      </c>
      <c r="S223" s="12">
        <f t="shared" ca="1" si="18"/>
        <v>61</v>
      </c>
      <c r="T223" s="13">
        <f t="shared" ca="1" si="19"/>
        <v>61.380555555555553</v>
      </c>
    </row>
    <row r="224" spans="1:20" x14ac:dyDescent="0.25">
      <c r="A224" s="5" t="s">
        <v>114</v>
      </c>
      <c r="B224" s="5" t="s">
        <v>115</v>
      </c>
      <c r="C224" s="5">
        <v>3247</v>
      </c>
      <c r="D224" s="5" t="s">
        <v>469</v>
      </c>
      <c r="E224" s="5" t="s">
        <v>16</v>
      </c>
      <c r="F224" s="10">
        <v>44227</v>
      </c>
      <c r="G224" s="5">
        <v>5</v>
      </c>
      <c r="H224" s="5" t="s">
        <v>445</v>
      </c>
      <c r="I224" s="5">
        <v>5</v>
      </c>
      <c r="J224" s="5">
        <v>2000</v>
      </c>
      <c r="K224" s="5">
        <f t="shared" si="16"/>
        <v>10000</v>
      </c>
      <c r="L224" s="5">
        <v>3</v>
      </c>
      <c r="M224" s="5" t="str">
        <f t="shared" si="15"/>
        <v>Espèce</v>
      </c>
      <c r="N224" s="6">
        <v>3630.04</v>
      </c>
      <c r="O224" s="6">
        <f t="shared" si="17"/>
        <v>500</v>
      </c>
      <c r="P224" s="5" t="s">
        <v>8</v>
      </c>
      <c r="Q224" s="5">
        <v>2</v>
      </c>
      <c r="R224" s="7">
        <v>18507</v>
      </c>
      <c r="S224" s="12">
        <f t="shared" ca="1" si="18"/>
        <v>73</v>
      </c>
      <c r="T224" s="13">
        <f t="shared" ca="1" si="19"/>
        <v>72.963888888888889</v>
      </c>
    </row>
    <row r="225" spans="1:20" x14ac:dyDescent="0.25">
      <c r="A225" s="5" t="s">
        <v>113</v>
      </c>
      <c r="B225" s="5" t="s">
        <v>100</v>
      </c>
      <c r="C225" s="5">
        <v>3062</v>
      </c>
      <c r="D225" s="5" t="s">
        <v>466</v>
      </c>
      <c r="E225" s="5" t="s">
        <v>16</v>
      </c>
      <c r="F225" s="10">
        <v>44211</v>
      </c>
      <c r="G225" s="5">
        <v>1</v>
      </c>
      <c r="H225" s="5" t="s">
        <v>441</v>
      </c>
      <c r="I225" s="5">
        <v>6</v>
      </c>
      <c r="J225" s="5">
        <v>1200</v>
      </c>
      <c r="K225" s="5">
        <f t="shared" si="16"/>
        <v>7200</v>
      </c>
      <c r="L225" s="5">
        <v>2</v>
      </c>
      <c r="M225" s="5" t="str">
        <f t="shared" si="15"/>
        <v>Virement</v>
      </c>
      <c r="N225" s="6">
        <v>2289.6999999999998</v>
      </c>
      <c r="O225" s="6" t="str">
        <f t="shared" si="17"/>
        <v>rien</v>
      </c>
      <c r="P225" s="5" t="s">
        <v>8</v>
      </c>
      <c r="Q225" s="5">
        <v>2</v>
      </c>
      <c r="R225" s="7">
        <v>17238</v>
      </c>
      <c r="S225" s="12">
        <f t="shared" ca="1" si="18"/>
        <v>76</v>
      </c>
      <c r="T225" s="13">
        <f t="shared" ca="1" si="19"/>
        <v>76.433333333333337</v>
      </c>
    </row>
    <row r="226" spans="1:20" x14ac:dyDescent="0.25">
      <c r="A226" s="5" t="s">
        <v>112</v>
      </c>
      <c r="B226" s="5" t="s">
        <v>43</v>
      </c>
      <c r="C226" s="5">
        <v>3879</v>
      </c>
      <c r="D226" s="5" t="s">
        <v>468</v>
      </c>
      <c r="E226" s="5" t="s">
        <v>16</v>
      </c>
      <c r="F226" s="10">
        <v>44078</v>
      </c>
      <c r="G226" s="5">
        <v>6</v>
      </c>
      <c r="H226" s="5" t="s">
        <v>446</v>
      </c>
      <c r="I226" s="5">
        <v>6</v>
      </c>
      <c r="J226" s="5">
        <v>500</v>
      </c>
      <c r="K226" s="5">
        <f t="shared" si="16"/>
        <v>3000</v>
      </c>
      <c r="L226" s="5">
        <v>3</v>
      </c>
      <c r="M226" s="5" t="str">
        <f t="shared" si="15"/>
        <v>Espèce</v>
      </c>
      <c r="N226" s="6">
        <v>2224.27</v>
      </c>
      <c r="O226" s="6" t="str">
        <f t="shared" si="17"/>
        <v>rien</v>
      </c>
      <c r="P226" s="5" t="s">
        <v>11</v>
      </c>
      <c r="Q226" s="5">
        <v>5</v>
      </c>
      <c r="R226" s="7">
        <v>26055</v>
      </c>
      <c r="S226" s="12">
        <f t="shared" ca="1" si="18"/>
        <v>52</v>
      </c>
      <c r="T226" s="13">
        <f t="shared" ca="1" si="19"/>
        <v>52.294444444444444</v>
      </c>
    </row>
    <row r="227" spans="1:20" x14ac:dyDescent="0.25">
      <c r="A227" s="5" t="s">
        <v>110</v>
      </c>
      <c r="B227" s="5" t="s">
        <v>111</v>
      </c>
      <c r="C227" s="5">
        <v>3171</v>
      </c>
      <c r="D227" s="5" t="s">
        <v>466</v>
      </c>
      <c r="E227" s="5" t="s">
        <v>16</v>
      </c>
      <c r="F227" s="10">
        <v>44277</v>
      </c>
      <c r="G227" s="5">
        <v>1</v>
      </c>
      <c r="H227" s="5" t="s">
        <v>441</v>
      </c>
      <c r="I227" s="5">
        <v>1</v>
      </c>
      <c r="J227" s="5">
        <v>1200</v>
      </c>
      <c r="K227" s="5">
        <f t="shared" si="16"/>
        <v>1200</v>
      </c>
      <c r="L227" s="5">
        <v>3</v>
      </c>
      <c r="M227" s="5" t="str">
        <f t="shared" si="15"/>
        <v>Espèce</v>
      </c>
      <c r="N227" s="6">
        <v>2837.3</v>
      </c>
      <c r="O227" s="6" t="str">
        <f t="shared" si="17"/>
        <v>rien</v>
      </c>
      <c r="P227" s="5" t="s">
        <v>11</v>
      </c>
      <c r="Q227" s="5">
        <v>3</v>
      </c>
      <c r="R227" s="7">
        <v>30256</v>
      </c>
      <c r="S227" s="12">
        <f t="shared" ca="1" si="18"/>
        <v>41</v>
      </c>
      <c r="T227" s="13">
        <f t="shared" ca="1" si="19"/>
        <v>40.797222222222224</v>
      </c>
    </row>
    <row r="228" spans="1:20" x14ac:dyDescent="0.25">
      <c r="A228" s="5" t="s">
        <v>108</v>
      </c>
      <c r="B228" s="5" t="s">
        <v>109</v>
      </c>
      <c r="C228" s="5">
        <v>3129</v>
      </c>
      <c r="D228" s="5" t="s">
        <v>469</v>
      </c>
      <c r="E228" s="5" t="s">
        <v>16</v>
      </c>
      <c r="F228" s="10">
        <v>44109</v>
      </c>
      <c r="G228" s="5">
        <v>3</v>
      </c>
      <c r="H228" s="5" t="s">
        <v>443</v>
      </c>
      <c r="I228" s="5">
        <v>5</v>
      </c>
      <c r="J228" s="5">
        <v>1300</v>
      </c>
      <c r="K228" s="5">
        <f t="shared" si="16"/>
        <v>6500</v>
      </c>
      <c r="L228" s="5">
        <v>2</v>
      </c>
      <c r="M228" s="5" t="str">
        <f t="shared" si="15"/>
        <v>Virement</v>
      </c>
      <c r="N228" s="6">
        <v>2340.7199999999998</v>
      </c>
      <c r="O228" s="6" t="str">
        <f t="shared" si="17"/>
        <v>rien</v>
      </c>
      <c r="P228" s="5" t="s">
        <v>8</v>
      </c>
      <c r="Q228" s="5">
        <v>4</v>
      </c>
      <c r="R228" s="7">
        <v>28722</v>
      </c>
      <c r="S228" s="12">
        <f t="shared" ca="1" si="18"/>
        <v>45</v>
      </c>
      <c r="T228" s="13">
        <f t="shared" ca="1" si="19"/>
        <v>44.994444444444447</v>
      </c>
    </row>
    <row r="229" spans="1:20" x14ac:dyDescent="0.25">
      <c r="A229" s="5" t="s">
        <v>107</v>
      </c>
      <c r="B229" s="5" t="s">
        <v>35</v>
      </c>
      <c r="C229" s="5">
        <v>3657</v>
      </c>
      <c r="D229" s="5" t="s">
        <v>468</v>
      </c>
      <c r="E229" s="5" t="s">
        <v>16</v>
      </c>
      <c r="F229" s="10">
        <v>44234</v>
      </c>
      <c r="G229" s="5">
        <v>6</v>
      </c>
      <c r="H229" s="5" t="s">
        <v>446</v>
      </c>
      <c r="I229" s="5">
        <v>8</v>
      </c>
      <c r="J229" s="5">
        <v>500</v>
      </c>
      <c r="K229" s="5">
        <f t="shared" si="16"/>
        <v>4000</v>
      </c>
      <c r="L229" s="5">
        <v>1</v>
      </c>
      <c r="M229" s="5" t="str">
        <f t="shared" si="15"/>
        <v>Chèque</v>
      </c>
      <c r="N229" s="6">
        <v>1516.61</v>
      </c>
      <c r="O229" s="6" t="str">
        <f t="shared" si="17"/>
        <v>rien</v>
      </c>
      <c r="P229" s="5" t="s">
        <v>8</v>
      </c>
      <c r="Q229" s="5">
        <v>4</v>
      </c>
      <c r="R229" s="7">
        <v>27093</v>
      </c>
      <c r="S229" s="12">
        <f t="shared" ca="1" si="18"/>
        <v>49</v>
      </c>
      <c r="T229" s="13">
        <f t="shared" ca="1" si="19"/>
        <v>49.452777777777776</v>
      </c>
    </row>
    <row r="230" spans="1:20" x14ac:dyDescent="0.25">
      <c r="A230" s="5" t="s">
        <v>105</v>
      </c>
      <c r="B230" s="5" t="s">
        <v>106</v>
      </c>
      <c r="C230" s="5">
        <v>3016</v>
      </c>
      <c r="D230" s="5" t="s">
        <v>467</v>
      </c>
      <c r="E230" s="5" t="s">
        <v>16</v>
      </c>
      <c r="F230" s="10">
        <v>44055</v>
      </c>
      <c r="G230" s="5">
        <v>4</v>
      </c>
      <c r="H230" s="5" t="s">
        <v>444</v>
      </c>
      <c r="I230" s="5">
        <v>6</v>
      </c>
      <c r="J230" s="5">
        <v>5000</v>
      </c>
      <c r="K230" s="5">
        <f t="shared" si="16"/>
        <v>30000</v>
      </c>
      <c r="L230" s="5">
        <v>3</v>
      </c>
      <c r="M230" s="5" t="str">
        <f t="shared" si="15"/>
        <v>Espèce</v>
      </c>
      <c r="N230" s="6">
        <v>1474.7</v>
      </c>
      <c r="O230" s="6">
        <f t="shared" si="17"/>
        <v>1500</v>
      </c>
      <c r="P230" s="5" t="s">
        <v>11</v>
      </c>
      <c r="Q230" s="5">
        <v>1</v>
      </c>
      <c r="R230" s="7">
        <v>17979</v>
      </c>
      <c r="S230" s="12">
        <f t="shared" ca="1" si="18"/>
        <v>74</v>
      </c>
      <c r="T230" s="13">
        <f t="shared" ca="1" si="19"/>
        <v>74.405555555555551</v>
      </c>
    </row>
    <row r="231" spans="1:20" x14ac:dyDescent="0.25">
      <c r="A231" s="5" t="s">
        <v>103</v>
      </c>
      <c r="B231" s="5" t="s">
        <v>104</v>
      </c>
      <c r="C231" s="5">
        <v>3162</v>
      </c>
      <c r="D231" s="5" t="s">
        <v>464</v>
      </c>
      <c r="E231" s="5" t="s">
        <v>16</v>
      </c>
      <c r="F231" s="10">
        <v>44115</v>
      </c>
      <c r="G231" s="5">
        <v>6</v>
      </c>
      <c r="H231" s="5" t="s">
        <v>446</v>
      </c>
      <c r="I231" s="5">
        <v>6</v>
      </c>
      <c r="J231" s="5">
        <v>500</v>
      </c>
      <c r="K231" s="5">
        <f t="shared" si="16"/>
        <v>3000</v>
      </c>
      <c r="L231" s="5">
        <v>3</v>
      </c>
      <c r="M231" s="5" t="str">
        <f t="shared" si="15"/>
        <v>Espèce</v>
      </c>
      <c r="N231" s="6">
        <v>3043.17</v>
      </c>
      <c r="O231" s="6" t="str">
        <f t="shared" si="17"/>
        <v>rien</v>
      </c>
      <c r="P231" s="5" t="s">
        <v>11</v>
      </c>
      <c r="Q231" s="5">
        <v>5</v>
      </c>
      <c r="R231" s="7">
        <v>16672</v>
      </c>
      <c r="S231" s="12">
        <f t="shared" ca="1" si="18"/>
        <v>78</v>
      </c>
      <c r="T231" s="13">
        <f t="shared" ca="1" si="19"/>
        <v>77.986111111111114</v>
      </c>
    </row>
    <row r="232" spans="1:20" x14ac:dyDescent="0.25">
      <c r="A232" s="5" t="s">
        <v>101</v>
      </c>
      <c r="B232" s="5" t="s">
        <v>102</v>
      </c>
      <c r="C232" s="5">
        <v>3666</v>
      </c>
      <c r="D232" s="5" t="s">
        <v>466</v>
      </c>
      <c r="E232" s="5" t="s">
        <v>16</v>
      </c>
      <c r="F232" s="10">
        <v>44063</v>
      </c>
      <c r="G232" s="5">
        <v>1</v>
      </c>
      <c r="H232" s="5" t="s">
        <v>441</v>
      </c>
      <c r="I232" s="5">
        <v>9</v>
      </c>
      <c r="J232" s="5">
        <v>1200</v>
      </c>
      <c r="K232" s="5">
        <f t="shared" si="16"/>
        <v>10800</v>
      </c>
      <c r="L232" s="5">
        <v>3</v>
      </c>
      <c r="M232" s="5" t="str">
        <f t="shared" si="15"/>
        <v>Espèce</v>
      </c>
      <c r="N232" s="6">
        <v>2510.19</v>
      </c>
      <c r="O232" s="6">
        <f t="shared" si="17"/>
        <v>540</v>
      </c>
      <c r="P232" s="5" t="s">
        <v>8</v>
      </c>
      <c r="Q232" s="5">
        <v>0</v>
      </c>
      <c r="R232" s="7">
        <v>27486</v>
      </c>
      <c r="S232" s="12">
        <f t="shared" ca="1" si="18"/>
        <v>48</v>
      </c>
      <c r="T232" s="13">
        <f t="shared" ca="1" si="19"/>
        <v>48.37777777777778</v>
      </c>
    </row>
    <row r="233" spans="1:20" x14ac:dyDescent="0.25">
      <c r="A233" s="5" t="s">
        <v>99</v>
      </c>
      <c r="B233" s="5" t="s">
        <v>100</v>
      </c>
      <c r="C233" s="5">
        <v>3021</v>
      </c>
      <c r="D233" s="5" t="s">
        <v>466</v>
      </c>
      <c r="E233" s="5" t="s">
        <v>16</v>
      </c>
      <c r="F233" s="10">
        <v>44118</v>
      </c>
      <c r="G233" s="5">
        <v>1</v>
      </c>
      <c r="H233" s="5" t="s">
        <v>441</v>
      </c>
      <c r="I233" s="5">
        <v>3</v>
      </c>
      <c r="J233" s="5">
        <v>1200</v>
      </c>
      <c r="K233" s="5">
        <f t="shared" si="16"/>
        <v>3600</v>
      </c>
      <c r="L233" s="5">
        <v>2</v>
      </c>
      <c r="M233" s="5" t="str">
        <f t="shared" si="15"/>
        <v>Virement</v>
      </c>
      <c r="N233" s="6">
        <v>2671.42</v>
      </c>
      <c r="O233" s="6" t="str">
        <f t="shared" si="17"/>
        <v>rien</v>
      </c>
      <c r="P233" s="5" t="s">
        <v>8</v>
      </c>
      <c r="Q233" s="5">
        <v>5</v>
      </c>
      <c r="R233" s="7">
        <v>20476</v>
      </c>
      <c r="S233" s="12">
        <f t="shared" ca="1" si="18"/>
        <v>67</v>
      </c>
      <c r="T233" s="13">
        <f t="shared" ca="1" si="19"/>
        <v>67.572222222222223</v>
      </c>
    </row>
    <row r="234" spans="1:20" x14ac:dyDescent="0.25">
      <c r="A234" s="5" t="s">
        <v>97</v>
      </c>
      <c r="B234" s="5" t="s">
        <v>98</v>
      </c>
      <c r="C234" s="5">
        <v>3769</v>
      </c>
      <c r="D234" s="5" t="s">
        <v>468</v>
      </c>
      <c r="E234" s="5" t="s">
        <v>16</v>
      </c>
      <c r="F234" s="10">
        <v>44338</v>
      </c>
      <c r="G234" s="5">
        <v>9</v>
      </c>
      <c r="H234" s="5" t="s">
        <v>449</v>
      </c>
      <c r="I234" s="5">
        <v>10</v>
      </c>
      <c r="J234" s="5">
        <v>500</v>
      </c>
      <c r="K234" s="5">
        <f t="shared" si="16"/>
        <v>5000</v>
      </c>
      <c r="L234" s="5">
        <v>1</v>
      </c>
      <c r="M234" s="5" t="str">
        <f t="shared" si="15"/>
        <v>Chèque</v>
      </c>
      <c r="N234" s="6">
        <v>2193.2600000000002</v>
      </c>
      <c r="O234" s="6" t="str">
        <f t="shared" si="17"/>
        <v>rien</v>
      </c>
      <c r="P234" s="5" t="s">
        <v>8</v>
      </c>
      <c r="Q234" s="5">
        <v>3</v>
      </c>
      <c r="R234" s="7">
        <v>27273</v>
      </c>
      <c r="S234" s="12">
        <f t="shared" ca="1" si="18"/>
        <v>49</v>
      </c>
      <c r="T234" s="13">
        <f t="shared" ca="1" si="19"/>
        <v>48.963888888888889</v>
      </c>
    </row>
    <row r="235" spans="1:20" x14ac:dyDescent="0.25">
      <c r="A235" s="5" t="s">
        <v>95</v>
      </c>
      <c r="B235" s="5" t="s">
        <v>96</v>
      </c>
      <c r="C235" s="5">
        <v>3715</v>
      </c>
      <c r="D235" s="5" t="s">
        <v>464</v>
      </c>
      <c r="E235" s="5" t="s">
        <v>16</v>
      </c>
      <c r="F235" s="10">
        <v>44318</v>
      </c>
      <c r="G235" s="5">
        <v>8</v>
      </c>
      <c r="H235" s="5" t="s">
        <v>448</v>
      </c>
      <c r="I235" s="5">
        <v>6</v>
      </c>
      <c r="J235" s="5">
        <v>800</v>
      </c>
      <c r="K235" s="5">
        <f t="shared" si="16"/>
        <v>4800</v>
      </c>
      <c r="L235" s="5">
        <v>3</v>
      </c>
      <c r="M235" s="5" t="str">
        <f t="shared" si="15"/>
        <v>Espèce</v>
      </c>
      <c r="N235" s="6">
        <v>973.96</v>
      </c>
      <c r="O235" s="6" t="str">
        <f t="shared" si="17"/>
        <v>rien</v>
      </c>
      <c r="P235" s="5" t="s">
        <v>8</v>
      </c>
      <c r="Q235" s="5">
        <v>1</v>
      </c>
      <c r="R235" s="7">
        <v>30235</v>
      </c>
      <c r="S235" s="12">
        <f t="shared" ca="1" si="18"/>
        <v>41</v>
      </c>
      <c r="T235" s="13">
        <f t="shared" ca="1" si="19"/>
        <v>40.852777777777774</v>
      </c>
    </row>
    <row r="236" spans="1:20" x14ac:dyDescent="0.25">
      <c r="A236" s="5" t="s">
        <v>93</v>
      </c>
      <c r="B236" s="5" t="s">
        <v>94</v>
      </c>
      <c r="C236" s="5">
        <v>3009</v>
      </c>
      <c r="D236" s="5" t="s">
        <v>464</v>
      </c>
      <c r="E236" s="5" t="s">
        <v>16</v>
      </c>
      <c r="F236" s="10">
        <v>44282</v>
      </c>
      <c r="G236" s="5">
        <v>4</v>
      </c>
      <c r="H236" s="5" t="s">
        <v>444</v>
      </c>
      <c r="I236" s="5">
        <v>3</v>
      </c>
      <c r="J236" s="5">
        <v>5000</v>
      </c>
      <c r="K236" s="5">
        <f t="shared" si="16"/>
        <v>15000</v>
      </c>
      <c r="L236" s="5">
        <v>3</v>
      </c>
      <c r="M236" s="5" t="str">
        <f t="shared" si="15"/>
        <v>Espèce</v>
      </c>
      <c r="N236" s="6">
        <v>2233.44</v>
      </c>
      <c r="O236" s="6">
        <f t="shared" si="17"/>
        <v>750</v>
      </c>
      <c r="P236" s="5" t="s">
        <v>8</v>
      </c>
      <c r="Q236" s="5">
        <v>0</v>
      </c>
      <c r="R236" s="7">
        <v>23445</v>
      </c>
      <c r="S236" s="12">
        <f t="shared" ca="1" si="18"/>
        <v>59</v>
      </c>
      <c r="T236" s="13">
        <f t="shared" ca="1" si="19"/>
        <v>59.44166666666667</v>
      </c>
    </row>
    <row r="237" spans="1:20" x14ac:dyDescent="0.25">
      <c r="A237" s="5" t="s">
        <v>92</v>
      </c>
      <c r="B237" s="5" t="s">
        <v>70</v>
      </c>
      <c r="C237" s="5">
        <v>3002</v>
      </c>
      <c r="D237" s="5" t="s">
        <v>469</v>
      </c>
      <c r="E237" s="5" t="s">
        <v>16</v>
      </c>
      <c r="F237" s="10">
        <v>44126</v>
      </c>
      <c r="G237" s="5">
        <v>7</v>
      </c>
      <c r="H237" s="5" t="s">
        <v>447</v>
      </c>
      <c r="I237" s="5">
        <v>9</v>
      </c>
      <c r="J237" s="5">
        <v>600</v>
      </c>
      <c r="K237" s="5">
        <f t="shared" si="16"/>
        <v>5400</v>
      </c>
      <c r="L237" s="5">
        <v>2</v>
      </c>
      <c r="M237" s="5" t="str">
        <f t="shared" si="15"/>
        <v>Virement</v>
      </c>
      <c r="N237" s="6">
        <v>2860.27</v>
      </c>
      <c r="O237" s="6" t="str">
        <f t="shared" si="17"/>
        <v>rien</v>
      </c>
      <c r="P237" s="5" t="s">
        <v>11</v>
      </c>
      <c r="Q237" s="5">
        <v>5</v>
      </c>
      <c r="R237" s="7">
        <v>28484</v>
      </c>
      <c r="S237" s="12">
        <f t="shared" ca="1" si="18"/>
        <v>46</v>
      </c>
      <c r="T237" s="13">
        <f t="shared" ca="1" si="19"/>
        <v>45.647222222222226</v>
      </c>
    </row>
    <row r="238" spans="1:20" x14ac:dyDescent="0.25">
      <c r="A238" s="5" t="s">
        <v>90</v>
      </c>
      <c r="B238" s="5" t="s">
        <v>91</v>
      </c>
      <c r="C238" s="5">
        <v>3456</v>
      </c>
      <c r="D238" s="5" t="s">
        <v>464</v>
      </c>
      <c r="E238" s="5" t="s">
        <v>16</v>
      </c>
      <c r="F238" s="10">
        <v>44277</v>
      </c>
      <c r="G238" s="5">
        <v>7</v>
      </c>
      <c r="H238" s="5" t="s">
        <v>447</v>
      </c>
      <c r="I238" s="5">
        <v>4</v>
      </c>
      <c r="J238" s="5">
        <v>600</v>
      </c>
      <c r="K238" s="5">
        <f t="shared" si="16"/>
        <v>2400</v>
      </c>
      <c r="L238" s="5">
        <v>3</v>
      </c>
      <c r="M238" s="5" t="str">
        <f t="shared" si="15"/>
        <v>Espèce</v>
      </c>
      <c r="N238" s="6">
        <v>3392.87</v>
      </c>
      <c r="O238" s="6" t="str">
        <f t="shared" si="17"/>
        <v>rien</v>
      </c>
      <c r="P238" s="5" t="s">
        <v>11</v>
      </c>
      <c r="Q238" s="5">
        <v>1</v>
      </c>
      <c r="R238" s="7">
        <v>21880</v>
      </c>
      <c r="S238" s="12">
        <f t="shared" ca="1" si="18"/>
        <v>64</v>
      </c>
      <c r="T238" s="13">
        <f t="shared" ca="1" si="19"/>
        <v>63.727777777777774</v>
      </c>
    </row>
    <row r="239" spans="1:20" x14ac:dyDescent="0.25">
      <c r="A239" s="5" t="s">
        <v>88</v>
      </c>
      <c r="B239" s="5" t="s">
        <v>89</v>
      </c>
      <c r="C239" s="5">
        <v>3801</v>
      </c>
      <c r="D239" s="5" t="s">
        <v>464</v>
      </c>
      <c r="E239" s="5" t="s">
        <v>16</v>
      </c>
      <c r="F239" s="10">
        <v>44237</v>
      </c>
      <c r="G239" s="5">
        <v>4</v>
      </c>
      <c r="H239" s="5" t="s">
        <v>444</v>
      </c>
      <c r="I239" s="5">
        <v>4</v>
      </c>
      <c r="J239" s="5">
        <v>5000</v>
      </c>
      <c r="K239" s="5">
        <f t="shared" si="16"/>
        <v>20000</v>
      </c>
      <c r="L239" s="5">
        <v>1</v>
      </c>
      <c r="M239" s="5" t="str">
        <f t="shared" si="15"/>
        <v>Chèque</v>
      </c>
      <c r="N239" s="6">
        <v>4172.59</v>
      </c>
      <c r="O239" s="6">
        <f t="shared" si="17"/>
        <v>1000</v>
      </c>
      <c r="P239" s="5" t="s">
        <v>8</v>
      </c>
      <c r="Q239" s="5">
        <v>2</v>
      </c>
      <c r="R239" s="7">
        <v>17741</v>
      </c>
      <c r="S239" s="12">
        <f t="shared" ca="1" si="18"/>
        <v>75</v>
      </c>
      <c r="T239" s="13">
        <f t="shared" ca="1" si="19"/>
        <v>75.058333333333337</v>
      </c>
    </row>
    <row r="240" spans="1:20" x14ac:dyDescent="0.25">
      <c r="A240" s="5" t="s">
        <v>86</v>
      </c>
      <c r="B240" s="5" t="s">
        <v>87</v>
      </c>
      <c r="C240" s="5">
        <v>3111</v>
      </c>
      <c r="D240" s="5" t="s">
        <v>469</v>
      </c>
      <c r="E240" s="5" t="s">
        <v>16</v>
      </c>
      <c r="F240" s="10">
        <v>44023</v>
      </c>
      <c r="G240" s="5">
        <v>6</v>
      </c>
      <c r="H240" s="5" t="s">
        <v>446</v>
      </c>
      <c r="I240" s="5">
        <v>3</v>
      </c>
      <c r="J240" s="5">
        <v>500</v>
      </c>
      <c r="K240" s="5">
        <f t="shared" si="16"/>
        <v>1500</v>
      </c>
      <c r="L240" s="5">
        <v>1</v>
      </c>
      <c r="M240" s="5" t="str">
        <f t="shared" si="15"/>
        <v>Chèque</v>
      </c>
      <c r="N240" s="6">
        <v>1850.98</v>
      </c>
      <c r="O240" s="6" t="str">
        <f t="shared" si="17"/>
        <v>rien</v>
      </c>
      <c r="P240" s="5" t="s">
        <v>11</v>
      </c>
      <c r="Q240" s="5">
        <v>0</v>
      </c>
      <c r="R240" s="7">
        <v>21319</v>
      </c>
      <c r="S240" s="12">
        <f t="shared" ca="1" si="18"/>
        <v>65</v>
      </c>
      <c r="T240" s="13">
        <f t="shared" ca="1" si="19"/>
        <v>65.261111111111106</v>
      </c>
    </row>
    <row r="241" spans="1:20" x14ac:dyDescent="0.25">
      <c r="A241" s="5" t="s">
        <v>85</v>
      </c>
      <c r="B241" s="5" t="s">
        <v>54</v>
      </c>
      <c r="C241" s="5">
        <v>3080</v>
      </c>
      <c r="D241" s="5" t="s">
        <v>467</v>
      </c>
      <c r="E241" s="5" t="s">
        <v>16</v>
      </c>
      <c r="F241" s="10">
        <v>44226</v>
      </c>
      <c r="G241" s="5">
        <v>3</v>
      </c>
      <c r="H241" s="5" t="s">
        <v>443</v>
      </c>
      <c r="I241" s="5">
        <v>2</v>
      </c>
      <c r="J241" s="5">
        <v>1300</v>
      </c>
      <c r="K241" s="5">
        <f t="shared" si="16"/>
        <v>2600</v>
      </c>
      <c r="L241" s="5">
        <v>1</v>
      </c>
      <c r="M241" s="5" t="str">
        <f t="shared" si="15"/>
        <v>Chèque</v>
      </c>
      <c r="N241" s="6">
        <v>2328.06</v>
      </c>
      <c r="O241" s="6" t="str">
        <f t="shared" si="17"/>
        <v>rien</v>
      </c>
      <c r="P241" s="5" t="s">
        <v>8</v>
      </c>
      <c r="Q241" s="5">
        <v>3</v>
      </c>
      <c r="R241" s="7">
        <v>23745</v>
      </c>
      <c r="S241" s="12">
        <f t="shared" ca="1" si="18"/>
        <v>58</v>
      </c>
      <c r="T241" s="13">
        <f t="shared" ca="1" si="19"/>
        <v>58.625</v>
      </c>
    </row>
    <row r="242" spans="1:20" x14ac:dyDescent="0.25">
      <c r="A242" s="5" t="s">
        <v>83</v>
      </c>
      <c r="B242" s="5" t="s">
        <v>84</v>
      </c>
      <c r="C242" s="5">
        <v>3095</v>
      </c>
      <c r="D242" s="5" t="s">
        <v>466</v>
      </c>
      <c r="E242" s="5" t="s">
        <v>16</v>
      </c>
      <c r="F242" s="10">
        <v>44154</v>
      </c>
      <c r="G242" s="5">
        <v>1</v>
      </c>
      <c r="H242" s="5" t="s">
        <v>441</v>
      </c>
      <c r="I242" s="5">
        <v>2</v>
      </c>
      <c r="J242" s="5">
        <v>1200</v>
      </c>
      <c r="K242" s="5">
        <f t="shared" si="16"/>
        <v>2400</v>
      </c>
      <c r="L242" s="5">
        <v>2</v>
      </c>
      <c r="M242" s="5" t="str">
        <f t="shared" si="15"/>
        <v>Virement</v>
      </c>
      <c r="N242" s="6">
        <v>2620.16</v>
      </c>
      <c r="O242" s="6" t="str">
        <f t="shared" si="17"/>
        <v>rien</v>
      </c>
      <c r="P242" s="5" t="s">
        <v>11</v>
      </c>
      <c r="Q242" s="5">
        <v>5</v>
      </c>
      <c r="R242" s="7">
        <v>27696</v>
      </c>
      <c r="S242" s="12">
        <f t="shared" ca="1" si="18"/>
        <v>48</v>
      </c>
      <c r="T242" s="13">
        <f t="shared" ca="1" si="19"/>
        <v>47.802777777777777</v>
      </c>
    </row>
    <row r="243" spans="1:20" x14ac:dyDescent="0.25">
      <c r="A243" s="5" t="s">
        <v>81</v>
      </c>
      <c r="B243" s="5" t="s">
        <v>82</v>
      </c>
      <c r="C243" s="5">
        <v>3586</v>
      </c>
      <c r="D243" s="5" t="s">
        <v>467</v>
      </c>
      <c r="E243" s="5" t="s">
        <v>16</v>
      </c>
      <c r="F243" s="10">
        <v>44219</v>
      </c>
      <c r="G243" s="5">
        <v>7</v>
      </c>
      <c r="H243" s="5" t="s">
        <v>447</v>
      </c>
      <c r="I243" s="5">
        <v>8</v>
      </c>
      <c r="J243" s="5">
        <v>600</v>
      </c>
      <c r="K243" s="5">
        <f t="shared" si="16"/>
        <v>4800</v>
      </c>
      <c r="L243" s="5">
        <v>2</v>
      </c>
      <c r="M243" s="5" t="str">
        <f t="shared" si="15"/>
        <v>Virement</v>
      </c>
      <c r="N243" s="6">
        <v>2878.71</v>
      </c>
      <c r="O243" s="6" t="str">
        <f t="shared" si="17"/>
        <v>rien</v>
      </c>
      <c r="P243" s="5" t="s">
        <v>8</v>
      </c>
      <c r="Q243" s="5">
        <v>3</v>
      </c>
      <c r="R243" s="7">
        <v>28638</v>
      </c>
      <c r="S243" s="12">
        <f t="shared" ca="1" si="18"/>
        <v>45</v>
      </c>
      <c r="T243" s="13">
        <f t="shared" ca="1" si="19"/>
        <v>45.222222222222221</v>
      </c>
    </row>
    <row r="244" spans="1:20" x14ac:dyDescent="0.25">
      <c r="A244" s="5" t="s">
        <v>79</v>
      </c>
      <c r="B244" s="5" t="s">
        <v>78</v>
      </c>
      <c r="C244" s="5">
        <v>3059</v>
      </c>
      <c r="D244" s="5" t="s">
        <v>467</v>
      </c>
      <c r="E244" s="5" t="s">
        <v>16</v>
      </c>
      <c r="F244" s="10">
        <v>44202</v>
      </c>
      <c r="G244" s="5">
        <v>6</v>
      </c>
      <c r="H244" s="5" t="s">
        <v>446</v>
      </c>
      <c r="I244" s="5">
        <v>6</v>
      </c>
      <c r="J244" s="5">
        <v>500</v>
      </c>
      <c r="K244" s="5">
        <f t="shared" si="16"/>
        <v>3000</v>
      </c>
      <c r="L244" s="5">
        <v>3</v>
      </c>
      <c r="M244" s="5" t="str">
        <f t="shared" si="15"/>
        <v>Espèce</v>
      </c>
      <c r="N244" s="6">
        <v>2128.59</v>
      </c>
      <c r="O244" s="6" t="str">
        <f t="shared" si="17"/>
        <v>rien</v>
      </c>
      <c r="P244" s="5" t="s">
        <v>8</v>
      </c>
      <c r="Q244" s="5">
        <v>5</v>
      </c>
      <c r="R244" s="7">
        <v>30457</v>
      </c>
      <c r="S244" s="12">
        <f t="shared" ca="1" si="18"/>
        <v>40</v>
      </c>
      <c r="T244" s="13">
        <f t="shared" ca="1" si="19"/>
        <v>40.241666666666667</v>
      </c>
    </row>
    <row r="245" spans="1:20" x14ac:dyDescent="0.25">
      <c r="A245" s="5" t="s">
        <v>79</v>
      </c>
      <c r="B245" s="5" t="s">
        <v>80</v>
      </c>
      <c r="C245" s="5">
        <v>3170</v>
      </c>
      <c r="D245" s="5" t="s">
        <v>467</v>
      </c>
      <c r="E245" s="5" t="s">
        <v>16</v>
      </c>
      <c r="F245" s="10">
        <v>44177</v>
      </c>
      <c r="G245" s="5">
        <v>6</v>
      </c>
      <c r="H245" s="5" t="s">
        <v>446</v>
      </c>
      <c r="I245" s="5">
        <v>3</v>
      </c>
      <c r="J245" s="5">
        <v>500</v>
      </c>
      <c r="K245" s="5">
        <f t="shared" si="16"/>
        <v>1500</v>
      </c>
      <c r="L245" s="5">
        <v>1</v>
      </c>
      <c r="M245" s="5" t="str">
        <f t="shared" si="15"/>
        <v>Chèque</v>
      </c>
      <c r="N245" s="6">
        <v>2258.7800000000002</v>
      </c>
      <c r="O245" s="6" t="str">
        <f t="shared" si="17"/>
        <v>rien</v>
      </c>
      <c r="P245" s="5" t="s">
        <v>8</v>
      </c>
      <c r="Q245" s="5">
        <v>4</v>
      </c>
      <c r="R245" s="7">
        <v>21904</v>
      </c>
      <c r="S245" s="12">
        <f t="shared" ca="1" si="18"/>
        <v>64</v>
      </c>
      <c r="T245" s="13">
        <f t="shared" ca="1" si="19"/>
        <v>63.661111111111111</v>
      </c>
    </row>
    <row r="246" spans="1:20" x14ac:dyDescent="0.25">
      <c r="A246" s="5" t="s">
        <v>77</v>
      </c>
      <c r="B246" s="5" t="s">
        <v>78</v>
      </c>
      <c r="C246" s="5">
        <v>3214</v>
      </c>
      <c r="D246" s="5" t="s">
        <v>465</v>
      </c>
      <c r="E246" s="5" t="s">
        <v>16</v>
      </c>
      <c r="F246" s="10">
        <v>44142</v>
      </c>
      <c r="G246" s="5">
        <v>6</v>
      </c>
      <c r="H246" s="5" t="s">
        <v>446</v>
      </c>
      <c r="I246" s="5">
        <v>7</v>
      </c>
      <c r="J246" s="5">
        <v>500</v>
      </c>
      <c r="K246" s="5">
        <f t="shared" si="16"/>
        <v>3500</v>
      </c>
      <c r="L246" s="5">
        <v>1</v>
      </c>
      <c r="M246" s="5" t="str">
        <f t="shared" si="15"/>
        <v>Chèque</v>
      </c>
      <c r="N246" s="6">
        <v>1703.72</v>
      </c>
      <c r="O246" s="6" t="str">
        <f t="shared" si="17"/>
        <v>rien</v>
      </c>
      <c r="P246" s="5" t="s">
        <v>8</v>
      </c>
      <c r="Q246" s="5">
        <v>5</v>
      </c>
      <c r="R246" s="7">
        <v>28760</v>
      </c>
      <c r="S246" s="12">
        <f t="shared" ca="1" si="18"/>
        <v>45</v>
      </c>
      <c r="T246" s="13">
        <f t="shared" ca="1" si="19"/>
        <v>44.891666666666666</v>
      </c>
    </row>
    <row r="247" spans="1:20" x14ac:dyDescent="0.25">
      <c r="A247" s="5" t="s">
        <v>75</v>
      </c>
      <c r="B247" s="5" t="s">
        <v>76</v>
      </c>
      <c r="C247" s="5">
        <v>3568</v>
      </c>
      <c r="D247" s="5" t="s">
        <v>464</v>
      </c>
      <c r="E247" s="5" t="s">
        <v>16</v>
      </c>
      <c r="F247" s="10">
        <v>44244</v>
      </c>
      <c r="G247" s="5">
        <v>4</v>
      </c>
      <c r="H247" s="5" t="s">
        <v>444</v>
      </c>
      <c r="I247" s="5">
        <v>2</v>
      </c>
      <c r="J247" s="5">
        <v>5000</v>
      </c>
      <c r="K247" s="5">
        <f t="shared" si="16"/>
        <v>10000</v>
      </c>
      <c r="L247" s="5">
        <v>1</v>
      </c>
      <c r="M247" s="5" t="str">
        <f t="shared" si="15"/>
        <v>Chèque</v>
      </c>
      <c r="N247" s="6">
        <v>1088.1500000000001</v>
      </c>
      <c r="O247" s="6">
        <f t="shared" si="17"/>
        <v>500</v>
      </c>
      <c r="P247" s="5" t="s">
        <v>11</v>
      </c>
      <c r="Q247" s="5">
        <v>5</v>
      </c>
      <c r="R247" s="7">
        <v>26948</v>
      </c>
      <c r="S247" s="12">
        <f t="shared" ca="1" si="18"/>
        <v>50</v>
      </c>
      <c r="T247" s="13">
        <f t="shared" ca="1" si="19"/>
        <v>49.852777777777774</v>
      </c>
    </row>
    <row r="248" spans="1:20" x14ac:dyDescent="0.25">
      <c r="A248" s="5" t="s">
        <v>73</v>
      </c>
      <c r="B248" s="5" t="s">
        <v>74</v>
      </c>
      <c r="C248" s="5">
        <v>3089</v>
      </c>
      <c r="D248" s="5" t="s">
        <v>466</v>
      </c>
      <c r="E248" s="5" t="s">
        <v>16</v>
      </c>
      <c r="F248" s="10">
        <v>44082</v>
      </c>
      <c r="G248" s="5">
        <v>3</v>
      </c>
      <c r="H248" s="5" t="s">
        <v>443</v>
      </c>
      <c r="I248" s="5">
        <v>9</v>
      </c>
      <c r="J248" s="5">
        <v>1300</v>
      </c>
      <c r="K248" s="5">
        <f t="shared" si="16"/>
        <v>11700</v>
      </c>
      <c r="L248" s="5">
        <v>2</v>
      </c>
      <c r="M248" s="5" t="str">
        <f t="shared" si="15"/>
        <v>Virement</v>
      </c>
      <c r="N248" s="6">
        <v>3383.69</v>
      </c>
      <c r="O248" s="6">
        <f t="shared" si="17"/>
        <v>585</v>
      </c>
      <c r="P248" s="5" t="s">
        <v>11</v>
      </c>
      <c r="Q248" s="5">
        <v>2</v>
      </c>
      <c r="R248" s="7">
        <v>19876</v>
      </c>
      <c r="S248" s="12">
        <f t="shared" ca="1" si="18"/>
        <v>69</v>
      </c>
      <c r="T248" s="13">
        <f t="shared" ca="1" si="19"/>
        <v>69.213888888888889</v>
      </c>
    </row>
    <row r="249" spans="1:20" x14ac:dyDescent="0.25">
      <c r="A249" s="5" t="s">
        <v>72</v>
      </c>
      <c r="B249" s="5" t="s">
        <v>60</v>
      </c>
      <c r="C249" s="5">
        <v>3650</v>
      </c>
      <c r="D249" s="5" t="s">
        <v>464</v>
      </c>
      <c r="E249" s="5" t="s">
        <v>16</v>
      </c>
      <c r="F249" s="10">
        <v>44251</v>
      </c>
      <c r="G249" s="5">
        <v>8</v>
      </c>
      <c r="H249" s="5" t="s">
        <v>448</v>
      </c>
      <c r="I249" s="5">
        <v>4</v>
      </c>
      <c r="J249" s="5">
        <v>800</v>
      </c>
      <c r="K249" s="5">
        <f t="shared" si="16"/>
        <v>3200</v>
      </c>
      <c r="L249" s="5">
        <v>3</v>
      </c>
      <c r="M249" s="5" t="str">
        <f t="shared" si="15"/>
        <v>Espèce</v>
      </c>
      <c r="N249" s="6">
        <v>3224.07</v>
      </c>
      <c r="O249" s="6" t="str">
        <f t="shared" si="17"/>
        <v>rien</v>
      </c>
      <c r="P249" s="5" t="s">
        <v>8</v>
      </c>
      <c r="Q249" s="5">
        <v>5</v>
      </c>
      <c r="R249" s="7">
        <v>19041</v>
      </c>
      <c r="S249" s="12">
        <f t="shared" ca="1" si="18"/>
        <v>71</v>
      </c>
      <c r="T249" s="13">
        <f t="shared" ca="1" si="19"/>
        <v>71.50277777777778</v>
      </c>
    </row>
    <row r="250" spans="1:20" x14ac:dyDescent="0.25">
      <c r="A250" s="5" t="s">
        <v>69</v>
      </c>
      <c r="B250" s="5" t="s">
        <v>70</v>
      </c>
      <c r="C250" s="5">
        <v>3023</v>
      </c>
      <c r="D250" s="5" t="s">
        <v>464</v>
      </c>
      <c r="E250" s="5" t="s">
        <v>16</v>
      </c>
      <c r="F250" s="10">
        <v>44022</v>
      </c>
      <c r="G250" s="5">
        <v>4</v>
      </c>
      <c r="H250" s="5" t="s">
        <v>444</v>
      </c>
      <c r="I250" s="5">
        <v>8</v>
      </c>
      <c r="J250" s="5">
        <v>5000</v>
      </c>
      <c r="K250" s="5">
        <f t="shared" si="16"/>
        <v>40000</v>
      </c>
      <c r="L250" s="5">
        <v>1</v>
      </c>
      <c r="M250" s="5" t="str">
        <f t="shared" si="15"/>
        <v>Chèque</v>
      </c>
      <c r="N250" s="6">
        <v>2306.9299999999998</v>
      </c>
      <c r="O250" s="6">
        <f t="shared" si="17"/>
        <v>2000</v>
      </c>
      <c r="P250" s="5" t="s">
        <v>11</v>
      </c>
      <c r="Q250" s="5">
        <v>5</v>
      </c>
      <c r="R250" s="7">
        <v>29789</v>
      </c>
      <c r="S250" s="12">
        <f t="shared" ca="1" si="18"/>
        <v>42</v>
      </c>
      <c r="T250" s="13">
        <f t="shared" ca="1" si="19"/>
        <v>42.072222222222223</v>
      </c>
    </row>
    <row r="251" spans="1:20" x14ac:dyDescent="0.25">
      <c r="A251" s="5" t="s">
        <v>69</v>
      </c>
      <c r="B251" s="5" t="s">
        <v>71</v>
      </c>
      <c r="C251" s="5">
        <v>3703</v>
      </c>
      <c r="D251" s="5" t="s">
        <v>464</v>
      </c>
      <c r="E251" s="5" t="s">
        <v>16</v>
      </c>
      <c r="F251" s="10">
        <v>44120</v>
      </c>
      <c r="G251" s="5">
        <v>3</v>
      </c>
      <c r="H251" s="5" t="s">
        <v>443</v>
      </c>
      <c r="I251" s="5">
        <v>9</v>
      </c>
      <c r="J251" s="5">
        <v>1300</v>
      </c>
      <c r="K251" s="5">
        <f t="shared" si="16"/>
        <v>11700</v>
      </c>
      <c r="L251" s="5">
        <v>1</v>
      </c>
      <c r="M251" s="5" t="str">
        <f t="shared" si="15"/>
        <v>Chèque</v>
      </c>
      <c r="N251" s="6">
        <v>2521.54</v>
      </c>
      <c r="O251" s="6">
        <f t="shared" si="17"/>
        <v>585</v>
      </c>
      <c r="P251" s="5" t="s">
        <v>11</v>
      </c>
      <c r="Q251" s="5">
        <v>3</v>
      </c>
      <c r="R251" s="7">
        <v>20690</v>
      </c>
      <c r="S251" s="12">
        <f t="shared" ca="1" si="18"/>
        <v>67</v>
      </c>
      <c r="T251" s="13">
        <f t="shared" ca="1" si="19"/>
        <v>66.986111111111114</v>
      </c>
    </row>
    <row r="252" spans="1:20" x14ac:dyDescent="0.25">
      <c r="A252" s="5" t="s">
        <v>67</v>
      </c>
      <c r="B252" s="5" t="s">
        <v>68</v>
      </c>
      <c r="C252" s="5">
        <v>3733</v>
      </c>
      <c r="D252" s="5" t="s">
        <v>466</v>
      </c>
      <c r="E252" s="5" t="s">
        <v>16</v>
      </c>
      <c r="F252" s="10">
        <v>44198</v>
      </c>
      <c r="G252" s="5">
        <v>8</v>
      </c>
      <c r="H252" s="5" t="s">
        <v>448</v>
      </c>
      <c r="I252" s="5">
        <v>10</v>
      </c>
      <c r="J252" s="5">
        <v>800</v>
      </c>
      <c r="K252" s="5">
        <f t="shared" si="16"/>
        <v>8000</v>
      </c>
      <c r="L252" s="5">
        <v>2</v>
      </c>
      <c r="M252" s="5" t="str">
        <f t="shared" si="15"/>
        <v>Virement</v>
      </c>
      <c r="N252" s="6">
        <v>2142.83</v>
      </c>
      <c r="O252" s="6" t="str">
        <f t="shared" si="17"/>
        <v>rien</v>
      </c>
      <c r="P252" s="5" t="s">
        <v>8</v>
      </c>
      <c r="Q252" s="5">
        <v>3</v>
      </c>
      <c r="R252" s="7">
        <v>15518</v>
      </c>
      <c r="S252" s="12">
        <f t="shared" ca="1" si="18"/>
        <v>81</v>
      </c>
      <c r="T252" s="13">
        <f t="shared" ca="1" si="19"/>
        <v>81.144444444444446</v>
      </c>
    </row>
    <row r="253" spans="1:20" x14ac:dyDescent="0.25">
      <c r="A253" s="5" t="s">
        <v>65</v>
      </c>
      <c r="B253" s="5" t="s">
        <v>66</v>
      </c>
      <c r="C253" s="5">
        <v>3626</v>
      </c>
      <c r="D253" s="5" t="s">
        <v>465</v>
      </c>
      <c r="E253" s="5" t="s">
        <v>16</v>
      </c>
      <c r="F253" s="10">
        <v>44369</v>
      </c>
      <c r="G253" s="5">
        <v>5</v>
      </c>
      <c r="H253" s="5" t="s">
        <v>445</v>
      </c>
      <c r="I253" s="5">
        <v>10</v>
      </c>
      <c r="J253" s="5">
        <v>2000</v>
      </c>
      <c r="K253" s="5">
        <f t="shared" si="16"/>
        <v>20000</v>
      </c>
      <c r="L253" s="5">
        <v>1</v>
      </c>
      <c r="M253" s="5" t="str">
        <f t="shared" si="15"/>
        <v>Chèque</v>
      </c>
      <c r="N253" s="6">
        <v>2529.6999999999998</v>
      </c>
      <c r="O253" s="6">
        <f t="shared" si="17"/>
        <v>1000</v>
      </c>
      <c r="P253" s="5" t="s">
        <v>11</v>
      </c>
      <c r="Q253" s="5">
        <v>2</v>
      </c>
      <c r="R253" s="7">
        <v>21561</v>
      </c>
      <c r="S253" s="12">
        <f t="shared" ca="1" si="18"/>
        <v>64</v>
      </c>
      <c r="T253" s="13">
        <f t="shared" ca="1" si="19"/>
        <v>64.602777777777774</v>
      </c>
    </row>
    <row r="254" spans="1:20" x14ac:dyDescent="0.25">
      <c r="A254" s="5" t="s">
        <v>63</v>
      </c>
      <c r="B254" s="5" t="s">
        <v>64</v>
      </c>
      <c r="C254" s="5">
        <v>3012</v>
      </c>
      <c r="D254" s="5" t="s">
        <v>464</v>
      </c>
      <c r="E254" s="5" t="s">
        <v>16</v>
      </c>
      <c r="F254" s="10">
        <v>44084</v>
      </c>
      <c r="G254" s="5">
        <v>7</v>
      </c>
      <c r="H254" s="5" t="s">
        <v>447</v>
      </c>
      <c r="I254" s="5">
        <v>1</v>
      </c>
      <c r="J254" s="5">
        <v>600</v>
      </c>
      <c r="K254" s="5">
        <f t="shared" si="16"/>
        <v>600</v>
      </c>
      <c r="L254" s="5">
        <v>2</v>
      </c>
      <c r="M254" s="5" t="str">
        <f t="shared" si="15"/>
        <v>Virement</v>
      </c>
      <c r="N254" s="6">
        <v>1898.66</v>
      </c>
      <c r="O254" s="6" t="str">
        <f t="shared" si="17"/>
        <v>rien</v>
      </c>
      <c r="P254" s="5" t="s">
        <v>8</v>
      </c>
      <c r="Q254" s="5">
        <v>3</v>
      </c>
      <c r="R254" s="7">
        <v>19465</v>
      </c>
      <c r="S254" s="12">
        <f t="shared" ca="1" si="18"/>
        <v>70</v>
      </c>
      <c r="T254" s="13">
        <f t="shared" ca="1" si="19"/>
        <v>70.338888888888889</v>
      </c>
    </row>
    <row r="255" spans="1:20" x14ac:dyDescent="0.25">
      <c r="A255" s="5" t="s">
        <v>61</v>
      </c>
      <c r="B255" s="5" t="s">
        <v>62</v>
      </c>
      <c r="C255" s="5">
        <v>3710</v>
      </c>
      <c r="D255" s="5" t="s">
        <v>466</v>
      </c>
      <c r="E255" s="5" t="s">
        <v>16</v>
      </c>
      <c r="F255" s="10">
        <v>44166</v>
      </c>
      <c r="G255" s="5">
        <v>6</v>
      </c>
      <c r="H255" s="5" t="s">
        <v>446</v>
      </c>
      <c r="I255" s="5">
        <v>10</v>
      </c>
      <c r="J255" s="5">
        <v>500</v>
      </c>
      <c r="K255" s="5">
        <f t="shared" si="16"/>
        <v>5000</v>
      </c>
      <c r="L255" s="5">
        <v>3</v>
      </c>
      <c r="M255" s="5" t="str">
        <f t="shared" si="15"/>
        <v>Espèce</v>
      </c>
      <c r="N255" s="6">
        <v>2658.19</v>
      </c>
      <c r="O255" s="6" t="str">
        <f t="shared" si="17"/>
        <v>rien</v>
      </c>
      <c r="P255" s="5" t="s">
        <v>8</v>
      </c>
      <c r="Q255" s="5">
        <v>3</v>
      </c>
      <c r="R255" s="7">
        <v>16892</v>
      </c>
      <c r="S255" s="12">
        <f t="shared" ca="1" si="18"/>
        <v>77</v>
      </c>
      <c r="T255" s="13">
        <f t="shared" ca="1" si="19"/>
        <v>77.38333333333334</v>
      </c>
    </row>
    <row r="256" spans="1:20" x14ac:dyDescent="0.25">
      <c r="A256" s="5" t="s">
        <v>59</v>
      </c>
      <c r="B256" s="5" t="s">
        <v>60</v>
      </c>
      <c r="C256" s="5">
        <v>3141</v>
      </c>
      <c r="D256" s="5" t="s">
        <v>464</v>
      </c>
      <c r="E256" s="5" t="s">
        <v>16</v>
      </c>
      <c r="F256" s="10">
        <v>44128</v>
      </c>
      <c r="G256" s="5">
        <v>1</v>
      </c>
      <c r="H256" s="5" t="s">
        <v>441</v>
      </c>
      <c r="I256" s="5">
        <v>8</v>
      </c>
      <c r="J256" s="5">
        <v>1200</v>
      </c>
      <c r="K256" s="5">
        <f t="shared" si="16"/>
        <v>9600</v>
      </c>
      <c r="L256" s="5">
        <v>3</v>
      </c>
      <c r="M256" s="5" t="str">
        <f t="shared" si="15"/>
        <v>Espèce</v>
      </c>
      <c r="N256" s="6">
        <v>1624.02</v>
      </c>
      <c r="O256" s="6" t="str">
        <f t="shared" si="17"/>
        <v>rien</v>
      </c>
      <c r="P256" s="5" t="s">
        <v>8</v>
      </c>
      <c r="Q256" s="5">
        <v>4</v>
      </c>
      <c r="R256" s="7">
        <v>27586</v>
      </c>
      <c r="S256" s="12">
        <f t="shared" ca="1" si="18"/>
        <v>48</v>
      </c>
      <c r="T256" s="13">
        <f t="shared" ca="1" si="19"/>
        <v>48.102777777777774</v>
      </c>
    </row>
    <row r="257" spans="1:20" x14ac:dyDescent="0.25">
      <c r="A257" s="5" t="s">
        <v>57</v>
      </c>
      <c r="B257" s="5" t="s">
        <v>58</v>
      </c>
      <c r="C257" s="5">
        <v>3287</v>
      </c>
      <c r="D257" s="5" t="s">
        <v>466</v>
      </c>
      <c r="E257" s="5" t="s">
        <v>16</v>
      </c>
      <c r="F257" s="10">
        <v>44248</v>
      </c>
      <c r="G257" s="5">
        <v>2</v>
      </c>
      <c r="H257" s="5" t="s">
        <v>442</v>
      </c>
      <c r="I257" s="5">
        <v>7</v>
      </c>
      <c r="J257" s="5">
        <v>700</v>
      </c>
      <c r="K257" s="5">
        <f t="shared" si="16"/>
        <v>4900</v>
      </c>
      <c r="L257" s="5">
        <v>1</v>
      </c>
      <c r="M257" s="5" t="str">
        <f t="shared" si="15"/>
        <v>Chèque</v>
      </c>
      <c r="N257" s="6">
        <v>2347.59</v>
      </c>
      <c r="O257" s="6" t="str">
        <f t="shared" si="17"/>
        <v>rien</v>
      </c>
      <c r="P257" s="5" t="s">
        <v>8</v>
      </c>
      <c r="Q257" s="5">
        <v>0</v>
      </c>
      <c r="R257" s="7">
        <v>17279</v>
      </c>
      <c r="S257" s="12">
        <f t="shared" ca="1" si="18"/>
        <v>76</v>
      </c>
      <c r="T257" s="13">
        <f t="shared" ca="1" si="19"/>
        <v>76.322222222222223</v>
      </c>
    </row>
    <row r="258" spans="1:20" x14ac:dyDescent="0.25">
      <c r="A258" s="5" t="s">
        <v>55</v>
      </c>
      <c r="B258" s="5" t="s">
        <v>56</v>
      </c>
      <c r="C258" s="5">
        <v>3636</v>
      </c>
      <c r="D258" s="5" t="s">
        <v>468</v>
      </c>
      <c r="E258" s="5" t="s">
        <v>16</v>
      </c>
      <c r="F258" s="10">
        <v>44099</v>
      </c>
      <c r="G258" s="5">
        <v>6</v>
      </c>
      <c r="H258" s="5" t="s">
        <v>446</v>
      </c>
      <c r="I258" s="5">
        <v>9</v>
      </c>
      <c r="J258" s="5">
        <v>500</v>
      </c>
      <c r="K258" s="5">
        <f t="shared" si="16"/>
        <v>4500</v>
      </c>
      <c r="L258" s="5">
        <v>3</v>
      </c>
      <c r="M258" s="5" t="str">
        <f t="shared" ref="M258:M318" si="20">VLOOKUP(L258,paiements,2,FALSE)</f>
        <v>Espèce</v>
      </c>
      <c r="N258" s="6">
        <v>3123.4</v>
      </c>
      <c r="O258" s="6" t="str">
        <f t="shared" si="17"/>
        <v>rien</v>
      </c>
      <c r="P258" s="5" t="s">
        <v>11</v>
      </c>
      <c r="Q258" s="5">
        <v>3</v>
      </c>
      <c r="R258" s="7">
        <v>20696</v>
      </c>
      <c r="S258" s="12">
        <f t="shared" ca="1" si="18"/>
        <v>67</v>
      </c>
      <c r="T258" s="13">
        <f t="shared" ca="1" si="19"/>
        <v>66.969444444444449</v>
      </c>
    </row>
    <row r="259" spans="1:20" x14ac:dyDescent="0.25">
      <c r="A259" s="5" t="s">
        <v>53</v>
      </c>
      <c r="B259" s="5" t="s">
        <v>54</v>
      </c>
      <c r="C259" s="5">
        <v>3486</v>
      </c>
      <c r="D259" s="5" t="s">
        <v>464</v>
      </c>
      <c r="E259" s="5" t="s">
        <v>16</v>
      </c>
      <c r="F259" s="10">
        <v>44226</v>
      </c>
      <c r="G259" s="5">
        <v>7</v>
      </c>
      <c r="H259" s="5" t="s">
        <v>447</v>
      </c>
      <c r="I259" s="5">
        <v>9</v>
      </c>
      <c r="J259" s="5">
        <v>600</v>
      </c>
      <c r="K259" s="5">
        <f t="shared" ref="K259:K318" si="21">I259*J259</f>
        <v>5400</v>
      </c>
      <c r="L259" s="5">
        <v>1</v>
      </c>
      <c r="M259" s="5" t="str">
        <f t="shared" si="20"/>
        <v>Chèque</v>
      </c>
      <c r="N259" s="6">
        <v>1971.84</v>
      </c>
      <c r="O259" s="6" t="str">
        <f t="shared" ref="O259:O318" si="22">IF(K259&gt;=10000,0.05*K259,"rien")</f>
        <v>rien</v>
      </c>
      <c r="P259" s="5" t="s">
        <v>8</v>
      </c>
      <c r="Q259" s="5">
        <v>2</v>
      </c>
      <c r="R259" s="7">
        <v>25773</v>
      </c>
      <c r="S259" s="12">
        <f t="shared" ref="S259:S318" ca="1" si="23">YEAR(TODAY()) - YEAR(R259)</f>
        <v>53</v>
      </c>
      <c r="T259" s="13">
        <f t="shared" ref="T259:T318" ca="1" si="24">YEARFRAC(R259,TODAY())</f>
        <v>53.06666666666667</v>
      </c>
    </row>
    <row r="260" spans="1:20" x14ac:dyDescent="0.25">
      <c r="A260" s="5" t="s">
        <v>52</v>
      </c>
      <c r="B260" s="5" t="s">
        <v>46</v>
      </c>
      <c r="C260" s="5">
        <v>3013</v>
      </c>
      <c r="D260" s="5" t="s">
        <v>465</v>
      </c>
      <c r="E260" s="5" t="s">
        <v>16</v>
      </c>
      <c r="F260" s="10">
        <v>44258</v>
      </c>
      <c r="G260" s="5">
        <v>6</v>
      </c>
      <c r="H260" s="5" t="s">
        <v>446</v>
      </c>
      <c r="I260" s="5">
        <v>2</v>
      </c>
      <c r="J260" s="5">
        <v>500</v>
      </c>
      <c r="K260" s="5">
        <f t="shared" si="21"/>
        <v>1000</v>
      </c>
      <c r="L260" s="5">
        <v>2</v>
      </c>
      <c r="M260" s="5" t="str">
        <f t="shared" si="20"/>
        <v>Virement</v>
      </c>
      <c r="N260" s="6">
        <v>1240.06</v>
      </c>
      <c r="O260" s="6" t="str">
        <f t="shared" si="22"/>
        <v>rien</v>
      </c>
      <c r="P260" s="5" t="s">
        <v>8</v>
      </c>
      <c r="Q260" s="5">
        <v>0</v>
      </c>
      <c r="R260" s="7">
        <v>20874</v>
      </c>
      <c r="S260" s="12">
        <f t="shared" ca="1" si="23"/>
        <v>66</v>
      </c>
      <c r="T260" s="13">
        <f t="shared" ca="1" si="24"/>
        <v>66.486111111111114</v>
      </c>
    </row>
    <row r="261" spans="1:20" x14ac:dyDescent="0.25">
      <c r="A261" s="5" t="s">
        <v>51</v>
      </c>
      <c r="B261" s="5" t="s">
        <v>18</v>
      </c>
      <c r="C261" s="5">
        <v>3008</v>
      </c>
      <c r="D261" s="5" t="s">
        <v>469</v>
      </c>
      <c r="E261" s="5" t="s">
        <v>16</v>
      </c>
      <c r="F261" s="10">
        <v>44078</v>
      </c>
      <c r="G261" s="5">
        <v>3</v>
      </c>
      <c r="H261" s="5" t="s">
        <v>443</v>
      </c>
      <c r="I261" s="5">
        <v>6</v>
      </c>
      <c r="J261" s="5">
        <v>1300</v>
      </c>
      <c r="K261" s="5">
        <f t="shared" si="21"/>
        <v>7800</v>
      </c>
      <c r="L261" s="5">
        <v>3</v>
      </c>
      <c r="M261" s="5" t="str">
        <f t="shared" si="20"/>
        <v>Espèce</v>
      </c>
      <c r="N261" s="6">
        <v>1580.22</v>
      </c>
      <c r="O261" s="6" t="str">
        <f t="shared" si="22"/>
        <v>rien</v>
      </c>
      <c r="P261" s="5" t="s">
        <v>11</v>
      </c>
      <c r="Q261" s="5">
        <v>1</v>
      </c>
      <c r="R261" s="7">
        <v>28734</v>
      </c>
      <c r="S261" s="12">
        <f t="shared" ca="1" si="23"/>
        <v>45</v>
      </c>
      <c r="T261" s="13">
        <f t="shared" ca="1" si="24"/>
        <v>44.963888888888889</v>
      </c>
    </row>
    <row r="262" spans="1:20" x14ac:dyDescent="0.25">
      <c r="A262" s="5" t="s">
        <v>49</v>
      </c>
      <c r="B262" s="5" t="s">
        <v>50</v>
      </c>
      <c r="C262" s="5">
        <v>3595</v>
      </c>
      <c r="D262" s="5" t="s">
        <v>469</v>
      </c>
      <c r="E262" s="5" t="s">
        <v>16</v>
      </c>
      <c r="F262" s="10">
        <v>44340</v>
      </c>
      <c r="G262" s="5">
        <v>9</v>
      </c>
      <c r="H262" s="5" t="s">
        <v>449</v>
      </c>
      <c r="I262" s="5">
        <v>1</v>
      </c>
      <c r="J262" s="5">
        <v>500</v>
      </c>
      <c r="K262" s="5">
        <f t="shared" si="21"/>
        <v>500</v>
      </c>
      <c r="L262" s="5">
        <v>2</v>
      </c>
      <c r="M262" s="5" t="str">
        <f t="shared" si="20"/>
        <v>Virement</v>
      </c>
      <c r="N262" s="6">
        <v>1275.6400000000001</v>
      </c>
      <c r="O262" s="6" t="str">
        <f t="shared" si="22"/>
        <v>rien</v>
      </c>
      <c r="P262" s="5" t="s">
        <v>8</v>
      </c>
      <c r="Q262" s="5">
        <v>4</v>
      </c>
      <c r="R262" s="7">
        <v>26276</v>
      </c>
      <c r="S262" s="12">
        <f t="shared" ca="1" si="23"/>
        <v>52</v>
      </c>
      <c r="T262" s="13">
        <f t="shared" ca="1" si="24"/>
        <v>51.69166666666667</v>
      </c>
    </row>
    <row r="263" spans="1:20" x14ac:dyDescent="0.25">
      <c r="A263" s="5" t="s">
        <v>47</v>
      </c>
      <c r="B263" s="5" t="s">
        <v>48</v>
      </c>
      <c r="C263" s="5">
        <v>3541</v>
      </c>
      <c r="D263" s="5" t="s">
        <v>469</v>
      </c>
      <c r="E263" s="5" t="s">
        <v>16</v>
      </c>
      <c r="F263" s="10">
        <v>44202</v>
      </c>
      <c r="G263" s="5">
        <v>5</v>
      </c>
      <c r="H263" s="5" t="s">
        <v>445</v>
      </c>
      <c r="I263" s="5">
        <v>4</v>
      </c>
      <c r="J263" s="5">
        <v>2000</v>
      </c>
      <c r="K263" s="5">
        <f t="shared" si="21"/>
        <v>8000</v>
      </c>
      <c r="L263" s="5">
        <v>1</v>
      </c>
      <c r="M263" s="5" t="str">
        <f t="shared" si="20"/>
        <v>Chèque</v>
      </c>
      <c r="N263" s="6">
        <v>1541.11</v>
      </c>
      <c r="O263" s="6" t="str">
        <f t="shared" si="22"/>
        <v>rien</v>
      </c>
      <c r="P263" s="5" t="s">
        <v>11</v>
      </c>
      <c r="Q263" s="5">
        <v>4</v>
      </c>
      <c r="R263" s="7">
        <v>28584</v>
      </c>
      <c r="S263" s="12">
        <f t="shared" ca="1" si="23"/>
        <v>45</v>
      </c>
      <c r="T263" s="13">
        <f t="shared" ca="1" si="24"/>
        <v>45.37222222222222</v>
      </c>
    </row>
    <row r="264" spans="1:20" x14ac:dyDescent="0.25">
      <c r="A264" s="5" t="s">
        <v>44</v>
      </c>
      <c r="B264" s="5" t="s">
        <v>45</v>
      </c>
      <c r="C264" s="5">
        <v>3632</v>
      </c>
      <c r="D264" s="5" t="s">
        <v>466</v>
      </c>
      <c r="E264" s="5" t="s">
        <v>16</v>
      </c>
      <c r="F264" s="10">
        <v>44071</v>
      </c>
      <c r="G264" s="5">
        <v>6</v>
      </c>
      <c r="H264" s="5" t="s">
        <v>446</v>
      </c>
      <c r="I264" s="5">
        <v>6</v>
      </c>
      <c r="J264" s="5">
        <v>500</v>
      </c>
      <c r="K264" s="5">
        <f t="shared" si="21"/>
        <v>3000</v>
      </c>
      <c r="L264" s="5">
        <v>2</v>
      </c>
      <c r="M264" s="5" t="str">
        <f t="shared" si="20"/>
        <v>Virement</v>
      </c>
      <c r="N264" s="6">
        <v>3092.88</v>
      </c>
      <c r="O264" s="6" t="str">
        <f t="shared" si="22"/>
        <v>rien</v>
      </c>
      <c r="P264" s="5" t="s">
        <v>8</v>
      </c>
      <c r="Q264" s="5">
        <v>3</v>
      </c>
      <c r="R264" s="7">
        <v>21895</v>
      </c>
      <c r="S264" s="12">
        <f t="shared" ca="1" si="23"/>
        <v>64</v>
      </c>
      <c r="T264" s="13">
        <f t="shared" ca="1" si="24"/>
        <v>63.68611111111111</v>
      </c>
    </row>
    <row r="265" spans="1:20" x14ac:dyDescent="0.25">
      <c r="A265" s="5" t="s">
        <v>44</v>
      </c>
      <c r="B265" s="5" t="s">
        <v>46</v>
      </c>
      <c r="C265" s="5">
        <v>3880</v>
      </c>
      <c r="D265" s="5" t="s">
        <v>467</v>
      </c>
      <c r="E265" s="5" t="s">
        <v>16</v>
      </c>
      <c r="F265" s="10">
        <v>44122</v>
      </c>
      <c r="G265" s="5">
        <v>4</v>
      </c>
      <c r="H265" s="5" t="s">
        <v>444</v>
      </c>
      <c r="I265" s="5">
        <v>10</v>
      </c>
      <c r="J265" s="5">
        <v>5000</v>
      </c>
      <c r="K265" s="5">
        <f t="shared" si="21"/>
        <v>50000</v>
      </c>
      <c r="L265" s="5">
        <v>2</v>
      </c>
      <c r="M265" s="5" t="str">
        <f t="shared" si="20"/>
        <v>Virement</v>
      </c>
      <c r="N265" s="6">
        <v>3018.26</v>
      </c>
      <c r="O265" s="6">
        <f t="shared" si="22"/>
        <v>2500</v>
      </c>
      <c r="P265" s="5" t="s">
        <v>8</v>
      </c>
      <c r="Q265" s="5">
        <v>1</v>
      </c>
      <c r="R265" s="7">
        <v>24566</v>
      </c>
      <c r="S265" s="12">
        <f t="shared" ca="1" si="23"/>
        <v>56</v>
      </c>
      <c r="T265" s="13">
        <f t="shared" ca="1" si="24"/>
        <v>56.37222222222222</v>
      </c>
    </row>
    <row r="266" spans="1:20" x14ac:dyDescent="0.25">
      <c r="A266" s="5" t="s">
        <v>42</v>
      </c>
      <c r="B266" s="5" t="s">
        <v>43</v>
      </c>
      <c r="C266" s="5">
        <v>3090</v>
      </c>
      <c r="D266" s="5" t="s">
        <v>467</v>
      </c>
      <c r="E266" s="5" t="s">
        <v>16</v>
      </c>
      <c r="F266" s="10">
        <v>44221</v>
      </c>
      <c r="G266" s="5">
        <v>2</v>
      </c>
      <c r="H266" s="5" t="s">
        <v>442</v>
      </c>
      <c r="I266" s="5">
        <v>4</v>
      </c>
      <c r="J266" s="5">
        <v>700</v>
      </c>
      <c r="K266" s="5">
        <f t="shared" si="21"/>
        <v>2800</v>
      </c>
      <c r="L266" s="5">
        <v>2</v>
      </c>
      <c r="M266" s="5" t="str">
        <f t="shared" si="20"/>
        <v>Virement</v>
      </c>
      <c r="N266" s="6">
        <v>2271.34</v>
      </c>
      <c r="O266" s="6" t="str">
        <f t="shared" si="22"/>
        <v>rien</v>
      </c>
      <c r="P266" s="5" t="s">
        <v>11</v>
      </c>
      <c r="Q266" s="5">
        <v>5</v>
      </c>
      <c r="R266" s="7">
        <v>23411</v>
      </c>
      <c r="S266" s="12">
        <f t="shared" ca="1" si="23"/>
        <v>59</v>
      </c>
      <c r="T266" s="13">
        <f t="shared" ca="1" si="24"/>
        <v>59.538888888888891</v>
      </c>
    </row>
    <row r="267" spans="1:20" x14ac:dyDescent="0.25">
      <c r="A267" s="5" t="s">
        <v>40</v>
      </c>
      <c r="B267" s="5" t="s">
        <v>41</v>
      </c>
      <c r="C267" s="5">
        <v>3280</v>
      </c>
      <c r="D267" s="5" t="s">
        <v>466</v>
      </c>
      <c r="E267" s="5" t="s">
        <v>16</v>
      </c>
      <c r="F267" s="10">
        <v>44150</v>
      </c>
      <c r="G267" s="5">
        <v>1</v>
      </c>
      <c r="H267" s="5" t="s">
        <v>441</v>
      </c>
      <c r="I267" s="5">
        <v>8</v>
      </c>
      <c r="J267" s="5">
        <v>1200</v>
      </c>
      <c r="K267" s="5">
        <f t="shared" si="21"/>
        <v>9600</v>
      </c>
      <c r="L267" s="5">
        <v>3</v>
      </c>
      <c r="M267" s="5" t="str">
        <f t="shared" si="20"/>
        <v>Espèce</v>
      </c>
      <c r="N267" s="6">
        <v>1586.58</v>
      </c>
      <c r="O267" s="6" t="str">
        <f t="shared" si="22"/>
        <v>rien</v>
      </c>
      <c r="P267" s="5" t="s">
        <v>8</v>
      </c>
      <c r="Q267" s="5">
        <v>5</v>
      </c>
      <c r="R267" s="7">
        <v>31073</v>
      </c>
      <c r="S267" s="12">
        <f t="shared" ca="1" si="23"/>
        <v>38</v>
      </c>
      <c r="T267" s="13">
        <f t="shared" ca="1" si="24"/>
        <v>38.56111111111111</v>
      </c>
    </row>
    <row r="268" spans="1:20" x14ac:dyDescent="0.25">
      <c r="A268" s="5" t="s">
        <v>38</v>
      </c>
      <c r="B268" s="5" t="s">
        <v>39</v>
      </c>
      <c r="C268" s="5">
        <v>3070</v>
      </c>
      <c r="D268" s="5" t="s">
        <v>465</v>
      </c>
      <c r="E268" s="5" t="s">
        <v>16</v>
      </c>
      <c r="F268" s="10">
        <v>44041</v>
      </c>
      <c r="G268" s="5">
        <v>7</v>
      </c>
      <c r="H268" s="5" t="s">
        <v>447</v>
      </c>
      <c r="I268" s="5">
        <v>5</v>
      </c>
      <c r="J268" s="5">
        <v>600</v>
      </c>
      <c r="K268" s="5">
        <f t="shared" si="21"/>
        <v>3000</v>
      </c>
      <c r="L268" s="5">
        <v>2</v>
      </c>
      <c r="M268" s="5" t="str">
        <f t="shared" si="20"/>
        <v>Virement</v>
      </c>
      <c r="N268" s="6">
        <v>1624.94</v>
      </c>
      <c r="O268" s="6" t="str">
        <f t="shared" si="22"/>
        <v>rien</v>
      </c>
      <c r="P268" s="5" t="s">
        <v>8</v>
      </c>
      <c r="Q268" s="5">
        <v>0</v>
      </c>
      <c r="R268" s="7">
        <v>24627</v>
      </c>
      <c r="S268" s="12">
        <f t="shared" ca="1" si="23"/>
        <v>56</v>
      </c>
      <c r="T268" s="13">
        <f t="shared" ca="1" si="24"/>
        <v>56.205555555555556</v>
      </c>
    </row>
    <row r="269" spans="1:20" x14ac:dyDescent="0.25">
      <c r="A269" s="5" t="s">
        <v>36</v>
      </c>
      <c r="B269" s="5" t="s">
        <v>37</v>
      </c>
      <c r="C269" s="5">
        <v>3725</v>
      </c>
      <c r="D269" s="5" t="s">
        <v>469</v>
      </c>
      <c r="E269" s="5" t="s">
        <v>16</v>
      </c>
      <c r="F269" s="10">
        <v>44264</v>
      </c>
      <c r="G269" s="5">
        <v>2</v>
      </c>
      <c r="H269" s="5" t="s">
        <v>442</v>
      </c>
      <c r="I269" s="5">
        <v>10</v>
      </c>
      <c r="J269" s="5">
        <v>700</v>
      </c>
      <c r="K269" s="5">
        <f t="shared" si="21"/>
        <v>7000</v>
      </c>
      <c r="L269" s="5">
        <v>1</v>
      </c>
      <c r="M269" s="5" t="str">
        <f t="shared" si="20"/>
        <v>Chèque</v>
      </c>
      <c r="N269" s="6">
        <v>2362.52</v>
      </c>
      <c r="O269" s="6" t="str">
        <f t="shared" si="22"/>
        <v>rien</v>
      </c>
      <c r="P269" s="5" t="s">
        <v>8</v>
      </c>
      <c r="Q269" s="5">
        <v>5</v>
      </c>
      <c r="R269" s="7">
        <v>17463</v>
      </c>
      <c r="S269" s="12">
        <f t="shared" ca="1" si="23"/>
        <v>76</v>
      </c>
      <c r="T269" s="13">
        <f t="shared" ca="1" si="24"/>
        <v>75.819444444444443</v>
      </c>
    </row>
    <row r="270" spans="1:20" x14ac:dyDescent="0.25">
      <c r="A270" s="5" t="s">
        <v>34</v>
      </c>
      <c r="B270" s="5" t="s">
        <v>35</v>
      </c>
      <c r="C270" s="5">
        <v>3795</v>
      </c>
      <c r="D270" s="5" t="s">
        <v>468</v>
      </c>
      <c r="E270" s="5" t="s">
        <v>16</v>
      </c>
      <c r="F270" s="10">
        <v>44063</v>
      </c>
      <c r="G270" s="5">
        <v>5</v>
      </c>
      <c r="H270" s="5" t="s">
        <v>445</v>
      </c>
      <c r="I270" s="5">
        <v>3</v>
      </c>
      <c r="J270" s="5">
        <v>2000</v>
      </c>
      <c r="K270" s="5">
        <f t="shared" si="21"/>
        <v>6000</v>
      </c>
      <c r="L270" s="5">
        <v>1</v>
      </c>
      <c r="M270" s="5" t="str">
        <f t="shared" si="20"/>
        <v>Chèque</v>
      </c>
      <c r="N270" s="6">
        <v>1187.42</v>
      </c>
      <c r="O270" s="6" t="str">
        <f t="shared" si="22"/>
        <v>rien</v>
      </c>
      <c r="P270" s="5" t="s">
        <v>8</v>
      </c>
      <c r="Q270" s="5">
        <v>1</v>
      </c>
      <c r="R270" s="7">
        <v>21883</v>
      </c>
      <c r="S270" s="12">
        <f t="shared" ca="1" si="23"/>
        <v>64</v>
      </c>
      <c r="T270" s="13">
        <f t="shared" ca="1" si="24"/>
        <v>63.719444444444441</v>
      </c>
    </row>
    <row r="271" spans="1:20" x14ac:dyDescent="0.25">
      <c r="A271" s="5" t="s">
        <v>32</v>
      </c>
      <c r="B271" s="5" t="s">
        <v>33</v>
      </c>
      <c r="C271" s="5">
        <v>3147</v>
      </c>
      <c r="D271" s="5" t="s">
        <v>464</v>
      </c>
      <c r="E271" s="5" t="s">
        <v>16</v>
      </c>
      <c r="F271" s="10">
        <v>44025</v>
      </c>
      <c r="G271" s="5">
        <v>1</v>
      </c>
      <c r="H271" s="5" t="s">
        <v>441</v>
      </c>
      <c r="I271" s="5">
        <v>10</v>
      </c>
      <c r="J271" s="5">
        <v>1200</v>
      </c>
      <c r="K271" s="5">
        <f t="shared" si="21"/>
        <v>12000</v>
      </c>
      <c r="L271" s="5">
        <v>3</v>
      </c>
      <c r="M271" s="5" t="str">
        <f t="shared" si="20"/>
        <v>Espèce</v>
      </c>
      <c r="N271" s="6">
        <v>3114.45</v>
      </c>
      <c r="O271" s="6">
        <f t="shared" si="22"/>
        <v>600</v>
      </c>
      <c r="P271" s="5" t="s">
        <v>8</v>
      </c>
      <c r="Q271" s="5">
        <v>4</v>
      </c>
      <c r="R271" s="7">
        <v>21570</v>
      </c>
      <c r="S271" s="12">
        <f t="shared" ca="1" si="23"/>
        <v>64</v>
      </c>
      <c r="T271" s="13">
        <f t="shared" ca="1" si="24"/>
        <v>64.577777777777783</v>
      </c>
    </row>
    <row r="272" spans="1:20" x14ac:dyDescent="0.25">
      <c r="A272" s="5" t="s">
        <v>30</v>
      </c>
      <c r="B272" s="5" t="s">
        <v>31</v>
      </c>
      <c r="C272" s="5">
        <v>3060</v>
      </c>
      <c r="D272" s="5" t="s">
        <v>465</v>
      </c>
      <c r="E272" s="5" t="s">
        <v>16</v>
      </c>
      <c r="F272" s="10">
        <v>44347</v>
      </c>
      <c r="G272" s="5">
        <v>1</v>
      </c>
      <c r="H272" s="5" t="s">
        <v>441</v>
      </c>
      <c r="I272" s="5">
        <v>2</v>
      </c>
      <c r="J272" s="5">
        <v>1200</v>
      </c>
      <c r="K272" s="5">
        <f t="shared" si="21"/>
        <v>2400</v>
      </c>
      <c r="L272" s="5">
        <v>2</v>
      </c>
      <c r="M272" s="5" t="str">
        <f t="shared" si="20"/>
        <v>Virement</v>
      </c>
      <c r="N272" s="6">
        <v>1767.37</v>
      </c>
      <c r="O272" s="6" t="str">
        <f t="shared" si="22"/>
        <v>rien</v>
      </c>
      <c r="P272" s="5" t="s">
        <v>8</v>
      </c>
      <c r="Q272" s="5">
        <v>3</v>
      </c>
      <c r="R272" s="7">
        <v>21937</v>
      </c>
      <c r="S272" s="12">
        <f t="shared" ca="1" si="23"/>
        <v>63</v>
      </c>
      <c r="T272" s="13">
        <f t="shared" ca="1" si="24"/>
        <v>63.572222222222223</v>
      </c>
    </row>
    <row r="273" spans="1:20" x14ac:dyDescent="0.25">
      <c r="A273" s="5" t="s">
        <v>28</v>
      </c>
      <c r="B273" s="5" t="s">
        <v>29</v>
      </c>
      <c r="C273" s="5">
        <v>3127</v>
      </c>
      <c r="D273" s="5" t="s">
        <v>467</v>
      </c>
      <c r="E273" s="5" t="s">
        <v>16</v>
      </c>
      <c r="F273" s="10">
        <v>44339</v>
      </c>
      <c r="G273" s="5">
        <v>4</v>
      </c>
      <c r="H273" s="5" t="s">
        <v>444</v>
      </c>
      <c r="I273" s="5">
        <v>7</v>
      </c>
      <c r="J273" s="5">
        <v>5000</v>
      </c>
      <c r="K273" s="5">
        <f t="shared" si="21"/>
        <v>35000</v>
      </c>
      <c r="L273" s="5">
        <v>2</v>
      </c>
      <c r="M273" s="5" t="str">
        <f t="shared" si="20"/>
        <v>Virement</v>
      </c>
      <c r="N273" s="6">
        <v>3342.41</v>
      </c>
      <c r="O273" s="6">
        <f t="shared" si="22"/>
        <v>1750</v>
      </c>
      <c r="P273" s="5" t="s">
        <v>8</v>
      </c>
      <c r="Q273" s="5">
        <v>5</v>
      </c>
      <c r="R273" s="7">
        <v>22383</v>
      </c>
      <c r="S273" s="12">
        <f t="shared" ca="1" si="23"/>
        <v>62</v>
      </c>
      <c r="T273" s="13">
        <f t="shared" ca="1" si="24"/>
        <v>62.35</v>
      </c>
    </row>
    <row r="274" spans="1:20" x14ac:dyDescent="0.25">
      <c r="A274" s="5" t="s">
        <v>26</v>
      </c>
      <c r="B274" s="5" t="s">
        <v>27</v>
      </c>
      <c r="C274" s="5">
        <v>3419</v>
      </c>
      <c r="D274" s="5" t="s">
        <v>466</v>
      </c>
      <c r="E274" s="5" t="s">
        <v>16</v>
      </c>
      <c r="F274" s="10">
        <v>44181</v>
      </c>
      <c r="G274" s="5">
        <v>8</v>
      </c>
      <c r="H274" s="5" t="s">
        <v>448</v>
      </c>
      <c r="I274" s="5">
        <v>5</v>
      </c>
      <c r="J274" s="5">
        <v>800</v>
      </c>
      <c r="K274" s="5">
        <f t="shared" si="21"/>
        <v>4000</v>
      </c>
      <c r="L274" s="5">
        <v>2</v>
      </c>
      <c r="M274" s="5" t="str">
        <f t="shared" si="20"/>
        <v>Virement</v>
      </c>
      <c r="N274" s="6">
        <v>2990.65</v>
      </c>
      <c r="O274" s="6" t="str">
        <f t="shared" si="22"/>
        <v>rien</v>
      </c>
      <c r="P274" s="5" t="s">
        <v>11</v>
      </c>
      <c r="Q274" s="5">
        <v>5</v>
      </c>
      <c r="R274" s="7">
        <v>21447</v>
      </c>
      <c r="S274" s="12">
        <f t="shared" ca="1" si="23"/>
        <v>65</v>
      </c>
      <c r="T274" s="13">
        <f t="shared" ca="1" si="24"/>
        <v>64.913888888888891</v>
      </c>
    </row>
    <row r="275" spans="1:20" x14ac:dyDescent="0.25">
      <c r="A275" s="5" t="s">
        <v>21</v>
      </c>
      <c r="B275" s="5" t="s">
        <v>25</v>
      </c>
      <c r="C275" s="5">
        <v>3132</v>
      </c>
      <c r="D275" s="5" t="s">
        <v>464</v>
      </c>
      <c r="E275" s="5" t="s">
        <v>16</v>
      </c>
      <c r="F275" s="10">
        <v>44228</v>
      </c>
      <c r="G275" s="5">
        <v>7</v>
      </c>
      <c r="H275" s="5" t="s">
        <v>447</v>
      </c>
      <c r="I275" s="5">
        <v>2</v>
      </c>
      <c r="J275" s="5">
        <v>600</v>
      </c>
      <c r="K275" s="5">
        <f t="shared" si="21"/>
        <v>1200</v>
      </c>
      <c r="L275" s="5">
        <v>3</v>
      </c>
      <c r="M275" s="5" t="str">
        <f t="shared" si="20"/>
        <v>Espèce</v>
      </c>
      <c r="N275" s="6">
        <v>4417.57</v>
      </c>
      <c r="O275" s="6" t="str">
        <f t="shared" si="22"/>
        <v>rien</v>
      </c>
      <c r="P275" s="5" t="s">
        <v>11</v>
      </c>
      <c r="Q275" s="5">
        <v>5</v>
      </c>
      <c r="R275" s="7">
        <v>17526</v>
      </c>
      <c r="S275" s="12">
        <f t="shared" ca="1" si="23"/>
        <v>76</v>
      </c>
      <c r="T275" s="13">
        <f t="shared" ca="1" si="24"/>
        <v>75.647222222222226</v>
      </c>
    </row>
    <row r="276" spans="1:20" x14ac:dyDescent="0.25">
      <c r="A276" s="5" t="s">
        <v>21</v>
      </c>
      <c r="B276" s="5" t="s">
        <v>23</v>
      </c>
      <c r="C276" s="5">
        <v>3421</v>
      </c>
      <c r="D276" s="5" t="s">
        <v>467</v>
      </c>
      <c r="E276" s="5" t="s">
        <v>16</v>
      </c>
      <c r="F276" s="10">
        <v>44270</v>
      </c>
      <c r="G276" s="5">
        <v>7</v>
      </c>
      <c r="H276" s="5" t="s">
        <v>447</v>
      </c>
      <c r="I276" s="5">
        <v>6</v>
      </c>
      <c r="J276" s="5">
        <v>600</v>
      </c>
      <c r="K276" s="5">
        <f t="shared" si="21"/>
        <v>3600</v>
      </c>
      <c r="L276" s="5">
        <v>1</v>
      </c>
      <c r="M276" s="5" t="str">
        <f t="shared" si="20"/>
        <v>Chèque</v>
      </c>
      <c r="N276" s="6">
        <v>2808.82</v>
      </c>
      <c r="O276" s="6" t="str">
        <f t="shared" si="22"/>
        <v>rien</v>
      </c>
      <c r="P276" s="5" t="s">
        <v>8</v>
      </c>
      <c r="Q276" s="5">
        <v>2</v>
      </c>
      <c r="R276" s="7">
        <v>22786</v>
      </c>
      <c r="S276" s="12">
        <f t="shared" ca="1" si="23"/>
        <v>61</v>
      </c>
      <c r="T276" s="13">
        <f t="shared" ca="1" si="24"/>
        <v>61.244444444444447</v>
      </c>
    </row>
    <row r="277" spans="1:20" x14ac:dyDescent="0.25">
      <c r="A277" s="5" t="s">
        <v>21</v>
      </c>
      <c r="B277" s="5" t="s">
        <v>22</v>
      </c>
      <c r="C277" s="5">
        <v>3766</v>
      </c>
      <c r="D277" s="5" t="s">
        <v>464</v>
      </c>
      <c r="E277" s="5" t="s">
        <v>16</v>
      </c>
      <c r="F277" s="10">
        <v>44066</v>
      </c>
      <c r="G277" s="5">
        <v>4</v>
      </c>
      <c r="H277" s="5" t="s">
        <v>444</v>
      </c>
      <c r="I277" s="5">
        <v>1</v>
      </c>
      <c r="J277" s="5">
        <v>5000</v>
      </c>
      <c r="K277" s="5">
        <f t="shared" si="21"/>
        <v>5000</v>
      </c>
      <c r="L277" s="5">
        <v>3</v>
      </c>
      <c r="M277" s="5" t="str">
        <f t="shared" si="20"/>
        <v>Espèce</v>
      </c>
      <c r="N277" s="6">
        <v>2051.91</v>
      </c>
      <c r="O277" s="6" t="str">
        <f t="shared" si="22"/>
        <v>rien</v>
      </c>
      <c r="P277" s="5" t="s">
        <v>11</v>
      </c>
      <c r="Q277" s="5">
        <v>5</v>
      </c>
      <c r="R277" s="7">
        <v>21569</v>
      </c>
      <c r="S277" s="12">
        <f t="shared" ca="1" si="23"/>
        <v>64</v>
      </c>
      <c r="T277" s="13">
        <f t="shared" ca="1" si="24"/>
        <v>64.580555555555549</v>
      </c>
    </row>
    <row r="278" spans="1:20" x14ac:dyDescent="0.25">
      <c r="A278" s="5" t="s">
        <v>19</v>
      </c>
      <c r="B278" s="5" t="s">
        <v>20</v>
      </c>
      <c r="C278" s="5">
        <v>3098</v>
      </c>
      <c r="D278" s="5" t="s">
        <v>468</v>
      </c>
      <c r="E278" s="5" t="s">
        <v>16</v>
      </c>
      <c r="F278" s="10">
        <v>44112</v>
      </c>
      <c r="G278" s="5">
        <v>2</v>
      </c>
      <c r="H278" s="5" t="s">
        <v>442</v>
      </c>
      <c r="I278" s="5">
        <v>10</v>
      </c>
      <c r="J278" s="5">
        <v>700</v>
      </c>
      <c r="K278" s="5">
        <f t="shared" si="21"/>
        <v>7000</v>
      </c>
      <c r="L278" s="5">
        <v>1</v>
      </c>
      <c r="M278" s="5" t="str">
        <f t="shared" si="20"/>
        <v>Chèque</v>
      </c>
      <c r="N278" s="6">
        <v>5646.65</v>
      </c>
      <c r="O278" s="6" t="str">
        <f t="shared" si="22"/>
        <v>rien</v>
      </c>
      <c r="P278" s="5" t="s">
        <v>11</v>
      </c>
      <c r="Q278" s="5">
        <v>5</v>
      </c>
      <c r="R278" s="7">
        <v>18191</v>
      </c>
      <c r="S278" s="12">
        <f t="shared" ca="1" si="23"/>
        <v>74</v>
      </c>
      <c r="T278" s="13">
        <f t="shared" ca="1" si="24"/>
        <v>73.827777777777783</v>
      </c>
    </row>
    <row r="279" spans="1:20" x14ac:dyDescent="0.25">
      <c r="A279" s="5" t="s">
        <v>17</v>
      </c>
      <c r="B279" s="5" t="s">
        <v>18</v>
      </c>
      <c r="C279" s="5">
        <v>3408</v>
      </c>
      <c r="D279" s="5" t="s">
        <v>467</v>
      </c>
      <c r="E279" s="5" t="s">
        <v>16</v>
      </c>
      <c r="F279" s="10">
        <v>44074</v>
      </c>
      <c r="G279" s="5">
        <v>1</v>
      </c>
      <c r="H279" s="5" t="s">
        <v>441</v>
      </c>
      <c r="I279" s="5">
        <v>2</v>
      </c>
      <c r="J279" s="5">
        <v>1200</v>
      </c>
      <c r="K279" s="5">
        <f t="shared" si="21"/>
        <v>2400</v>
      </c>
      <c r="L279" s="5">
        <v>1</v>
      </c>
      <c r="M279" s="5" t="str">
        <f t="shared" si="20"/>
        <v>Chèque</v>
      </c>
      <c r="N279" s="6">
        <v>1325.97</v>
      </c>
      <c r="O279" s="6" t="str">
        <f t="shared" si="22"/>
        <v>rien</v>
      </c>
      <c r="P279" s="5" t="s">
        <v>11</v>
      </c>
      <c r="Q279" s="5">
        <v>2</v>
      </c>
      <c r="R279" s="7">
        <v>27041</v>
      </c>
      <c r="S279" s="12">
        <f t="shared" ca="1" si="23"/>
        <v>49</v>
      </c>
      <c r="T279" s="13">
        <f t="shared" ca="1" si="24"/>
        <v>49.6</v>
      </c>
    </row>
    <row r="280" spans="1:20" x14ac:dyDescent="0.25">
      <c r="A280" s="5" t="s">
        <v>14</v>
      </c>
      <c r="B280" s="5" t="s">
        <v>15</v>
      </c>
      <c r="C280" s="5">
        <v>3033</v>
      </c>
      <c r="D280" s="5" t="s">
        <v>464</v>
      </c>
      <c r="E280" s="5" t="s">
        <v>16</v>
      </c>
      <c r="F280" s="10">
        <v>44306</v>
      </c>
      <c r="G280" s="5">
        <v>3</v>
      </c>
      <c r="H280" s="5" t="s">
        <v>443</v>
      </c>
      <c r="I280" s="5">
        <v>7</v>
      </c>
      <c r="J280" s="5">
        <v>1300</v>
      </c>
      <c r="K280" s="5">
        <f t="shared" si="21"/>
        <v>9100</v>
      </c>
      <c r="L280" s="5">
        <v>3</v>
      </c>
      <c r="M280" s="5" t="str">
        <f t="shared" si="20"/>
        <v>Espèce</v>
      </c>
      <c r="N280" s="6">
        <v>926.67</v>
      </c>
      <c r="O280" s="6" t="str">
        <f t="shared" si="22"/>
        <v>rien</v>
      </c>
      <c r="P280" s="5" t="s">
        <v>8</v>
      </c>
      <c r="Q280" s="5">
        <v>3</v>
      </c>
      <c r="R280" s="7">
        <v>27843</v>
      </c>
      <c r="S280" s="12">
        <f t="shared" ca="1" si="23"/>
        <v>47</v>
      </c>
      <c r="T280" s="13">
        <f t="shared" ca="1" si="24"/>
        <v>47.4</v>
      </c>
    </row>
    <row r="281" spans="1:20" x14ac:dyDescent="0.25">
      <c r="A281" s="5" t="s">
        <v>12</v>
      </c>
      <c r="B281" s="5" t="s">
        <v>13</v>
      </c>
      <c r="C281" s="5">
        <v>3055</v>
      </c>
      <c r="D281" s="5" t="s">
        <v>465</v>
      </c>
      <c r="E281" s="5" t="s">
        <v>393</v>
      </c>
      <c r="F281" s="10">
        <v>44298</v>
      </c>
      <c r="G281" s="5">
        <v>5</v>
      </c>
      <c r="H281" s="5" t="s">
        <v>445</v>
      </c>
      <c r="I281" s="5">
        <v>2</v>
      </c>
      <c r="J281" s="5">
        <v>2000</v>
      </c>
      <c r="K281" s="5">
        <f t="shared" si="21"/>
        <v>4000</v>
      </c>
      <c r="L281" s="5">
        <v>2</v>
      </c>
      <c r="M281" s="5" t="str">
        <f t="shared" si="20"/>
        <v>Virement</v>
      </c>
      <c r="N281" s="6">
        <v>2982.68</v>
      </c>
      <c r="O281" s="6" t="str">
        <f t="shared" si="22"/>
        <v>rien</v>
      </c>
      <c r="P281" s="5" t="s">
        <v>11</v>
      </c>
      <c r="Q281" s="5">
        <v>5</v>
      </c>
      <c r="R281" s="7">
        <v>23361</v>
      </c>
      <c r="S281" s="12">
        <f t="shared" ca="1" si="23"/>
        <v>60</v>
      </c>
      <c r="T281" s="13">
        <f t="shared" ca="1" si="24"/>
        <v>59.672222222222224</v>
      </c>
    </row>
    <row r="282" spans="1:20" x14ac:dyDescent="0.25">
      <c r="A282" s="5" t="s">
        <v>9</v>
      </c>
      <c r="B282" s="5" t="s">
        <v>10</v>
      </c>
      <c r="C282" s="5">
        <v>3186</v>
      </c>
      <c r="D282" s="5" t="s">
        <v>468</v>
      </c>
      <c r="E282" s="5" t="s">
        <v>393</v>
      </c>
      <c r="F282" s="10">
        <v>44232</v>
      </c>
      <c r="G282" s="5">
        <v>3</v>
      </c>
      <c r="H282" s="5" t="s">
        <v>443</v>
      </c>
      <c r="I282" s="5">
        <v>5</v>
      </c>
      <c r="J282" s="5">
        <v>1300</v>
      </c>
      <c r="K282" s="5">
        <f t="shared" si="21"/>
        <v>6500</v>
      </c>
      <c r="L282" s="5">
        <v>3</v>
      </c>
      <c r="M282" s="5" t="str">
        <f t="shared" si="20"/>
        <v>Espèce</v>
      </c>
      <c r="N282" s="6">
        <v>2746.46</v>
      </c>
      <c r="O282" s="6" t="str">
        <f t="shared" si="22"/>
        <v>rien</v>
      </c>
      <c r="P282" s="5" t="s">
        <v>11</v>
      </c>
      <c r="Q282" s="5">
        <v>1</v>
      </c>
      <c r="R282" s="7">
        <v>27344</v>
      </c>
      <c r="S282" s="12">
        <f t="shared" ca="1" si="23"/>
        <v>49</v>
      </c>
      <c r="T282" s="13">
        <f t="shared" ca="1" si="24"/>
        <v>48.769444444444446</v>
      </c>
    </row>
    <row r="283" spans="1:20" x14ac:dyDescent="0.25">
      <c r="A283" s="5" t="s">
        <v>5</v>
      </c>
      <c r="B283" s="5" t="s">
        <v>6</v>
      </c>
      <c r="C283" s="5">
        <v>3091</v>
      </c>
      <c r="D283" s="5" t="s">
        <v>467</v>
      </c>
      <c r="E283" s="5" t="s">
        <v>393</v>
      </c>
      <c r="F283" s="10">
        <v>44149</v>
      </c>
      <c r="G283" s="5">
        <v>6</v>
      </c>
      <c r="H283" s="5" t="s">
        <v>446</v>
      </c>
      <c r="I283" s="5">
        <v>9</v>
      </c>
      <c r="J283" s="5">
        <v>500</v>
      </c>
      <c r="K283" s="5">
        <f t="shared" si="21"/>
        <v>4500</v>
      </c>
      <c r="L283" s="5">
        <v>3</v>
      </c>
      <c r="M283" s="5" t="str">
        <f t="shared" si="20"/>
        <v>Espèce</v>
      </c>
      <c r="N283" s="6">
        <v>2257.4</v>
      </c>
      <c r="O283" s="6" t="str">
        <f t="shared" si="22"/>
        <v>rien</v>
      </c>
      <c r="P283" s="5" t="s">
        <v>8</v>
      </c>
      <c r="Q283" s="5">
        <v>3</v>
      </c>
      <c r="R283" s="7">
        <v>19661</v>
      </c>
      <c r="S283" s="12">
        <f t="shared" ca="1" si="23"/>
        <v>70</v>
      </c>
      <c r="T283" s="13">
        <f t="shared" ca="1" si="24"/>
        <v>69.802777777777777</v>
      </c>
    </row>
    <row r="284" spans="1:20" x14ac:dyDescent="0.25">
      <c r="A284" s="5" t="s">
        <v>435</v>
      </c>
      <c r="B284" s="5" t="s">
        <v>338</v>
      </c>
      <c r="C284" s="5">
        <v>3703</v>
      </c>
      <c r="D284" s="5" t="s">
        <v>465</v>
      </c>
      <c r="E284" s="5" t="s">
        <v>24</v>
      </c>
      <c r="F284" s="10">
        <v>44183</v>
      </c>
      <c r="G284" s="5">
        <v>1</v>
      </c>
      <c r="H284" s="5" t="s">
        <v>441</v>
      </c>
      <c r="I284" s="5">
        <v>7</v>
      </c>
      <c r="J284" s="5">
        <v>1200</v>
      </c>
      <c r="K284" s="5">
        <f t="shared" si="21"/>
        <v>8400</v>
      </c>
      <c r="L284" s="5">
        <v>1</v>
      </c>
      <c r="M284" s="5" t="str">
        <f t="shared" si="20"/>
        <v>Chèque</v>
      </c>
      <c r="N284" s="6">
        <v>2189.39</v>
      </c>
      <c r="O284" s="6" t="str">
        <f t="shared" si="22"/>
        <v>rien</v>
      </c>
      <c r="P284" s="5" t="s">
        <v>11</v>
      </c>
      <c r="Q284" s="5">
        <v>3</v>
      </c>
      <c r="R284" s="7">
        <v>20235</v>
      </c>
      <c r="S284" s="12">
        <f t="shared" ca="1" si="23"/>
        <v>68</v>
      </c>
      <c r="T284" s="13">
        <f t="shared" ca="1" si="24"/>
        <v>68.227777777777774</v>
      </c>
    </row>
    <row r="285" spans="1:20" x14ac:dyDescent="0.25">
      <c r="A285" s="5" t="s">
        <v>433</v>
      </c>
      <c r="B285" s="5" t="s">
        <v>434</v>
      </c>
      <c r="C285" s="5">
        <v>3096</v>
      </c>
      <c r="D285" s="5" t="s">
        <v>466</v>
      </c>
      <c r="E285" s="5" t="s">
        <v>24</v>
      </c>
      <c r="F285" s="10">
        <v>44181</v>
      </c>
      <c r="G285" s="5">
        <v>4</v>
      </c>
      <c r="H285" s="5" t="s">
        <v>444</v>
      </c>
      <c r="I285" s="5">
        <v>1</v>
      </c>
      <c r="J285" s="5">
        <v>5000</v>
      </c>
      <c r="K285" s="5">
        <f t="shared" si="21"/>
        <v>5000</v>
      </c>
      <c r="L285" s="5">
        <v>2</v>
      </c>
      <c r="M285" s="5" t="str">
        <f t="shared" si="20"/>
        <v>Virement</v>
      </c>
      <c r="N285" s="6">
        <v>1602.13</v>
      </c>
      <c r="O285" s="6" t="str">
        <f t="shared" si="22"/>
        <v>rien</v>
      </c>
      <c r="P285" s="5" t="s">
        <v>8</v>
      </c>
      <c r="Q285" s="5">
        <v>1</v>
      </c>
      <c r="R285" s="7">
        <v>18179</v>
      </c>
      <c r="S285" s="12">
        <f t="shared" ca="1" si="23"/>
        <v>74</v>
      </c>
      <c r="T285" s="13">
        <f t="shared" ca="1" si="24"/>
        <v>73.861111111111114</v>
      </c>
    </row>
    <row r="286" spans="1:20" x14ac:dyDescent="0.25">
      <c r="A286" s="5" t="s">
        <v>432</v>
      </c>
      <c r="B286" s="5" t="s">
        <v>39</v>
      </c>
      <c r="C286" s="5">
        <v>3161</v>
      </c>
      <c r="D286" s="5" t="s">
        <v>465</v>
      </c>
      <c r="E286" s="5" t="s">
        <v>24</v>
      </c>
      <c r="F286" s="10">
        <v>44327</v>
      </c>
      <c r="G286" s="5">
        <v>4</v>
      </c>
      <c r="H286" s="5" t="s">
        <v>444</v>
      </c>
      <c r="I286" s="5">
        <v>3</v>
      </c>
      <c r="J286" s="5">
        <v>5000</v>
      </c>
      <c r="K286" s="5">
        <f t="shared" si="21"/>
        <v>15000</v>
      </c>
      <c r="L286" s="5">
        <v>3</v>
      </c>
      <c r="M286" s="5" t="str">
        <f t="shared" si="20"/>
        <v>Espèce</v>
      </c>
      <c r="N286" s="6">
        <v>2720.17</v>
      </c>
      <c r="O286" s="6">
        <f t="shared" si="22"/>
        <v>750</v>
      </c>
      <c r="P286" s="5" t="s">
        <v>8</v>
      </c>
      <c r="Q286" s="5">
        <v>5</v>
      </c>
      <c r="R286" s="7">
        <v>17018</v>
      </c>
      <c r="S286" s="12">
        <f t="shared" ca="1" si="23"/>
        <v>77</v>
      </c>
      <c r="T286" s="13">
        <f t="shared" ca="1" si="24"/>
        <v>77.038888888888891</v>
      </c>
    </row>
    <row r="287" spans="1:20" x14ac:dyDescent="0.25">
      <c r="A287" s="5" t="s">
        <v>430</v>
      </c>
      <c r="B287" s="5" t="s">
        <v>431</v>
      </c>
      <c r="C287" s="5">
        <v>3559</v>
      </c>
      <c r="D287" s="5" t="s">
        <v>467</v>
      </c>
      <c r="E287" s="5" t="s">
        <v>24</v>
      </c>
      <c r="F287" s="10">
        <v>44334</v>
      </c>
      <c r="G287" s="5">
        <v>3</v>
      </c>
      <c r="H287" s="5" t="s">
        <v>443</v>
      </c>
      <c r="I287" s="5">
        <v>2</v>
      </c>
      <c r="J287" s="5">
        <v>1300</v>
      </c>
      <c r="K287" s="5">
        <f t="shared" si="21"/>
        <v>2600</v>
      </c>
      <c r="L287" s="5">
        <v>1</v>
      </c>
      <c r="M287" s="5" t="str">
        <f t="shared" si="20"/>
        <v>Chèque</v>
      </c>
      <c r="N287" s="6">
        <v>3465.59</v>
      </c>
      <c r="O287" s="6" t="str">
        <f t="shared" si="22"/>
        <v>rien</v>
      </c>
      <c r="P287" s="5" t="s">
        <v>8</v>
      </c>
      <c r="Q287" s="5">
        <v>1</v>
      </c>
      <c r="R287" s="7">
        <v>17827</v>
      </c>
      <c r="S287" s="12">
        <f t="shared" ca="1" si="23"/>
        <v>75</v>
      </c>
      <c r="T287" s="13">
        <f t="shared" ca="1" si="24"/>
        <v>74.825000000000003</v>
      </c>
    </row>
    <row r="288" spans="1:20" x14ac:dyDescent="0.25">
      <c r="A288" s="5" t="s">
        <v>429</v>
      </c>
      <c r="B288" s="5" t="s">
        <v>132</v>
      </c>
      <c r="C288" s="5">
        <v>3018</v>
      </c>
      <c r="D288" s="5" t="s">
        <v>466</v>
      </c>
      <c r="E288" s="5" t="s">
        <v>24</v>
      </c>
      <c r="F288" s="10">
        <v>44051</v>
      </c>
      <c r="G288" s="5">
        <v>1</v>
      </c>
      <c r="H288" s="5" t="s">
        <v>441</v>
      </c>
      <c r="I288" s="5">
        <v>7</v>
      </c>
      <c r="J288" s="5">
        <v>1200</v>
      </c>
      <c r="K288" s="5">
        <f t="shared" si="21"/>
        <v>8400</v>
      </c>
      <c r="L288" s="5">
        <v>2</v>
      </c>
      <c r="M288" s="5" t="str">
        <f t="shared" si="20"/>
        <v>Virement</v>
      </c>
      <c r="N288" s="6">
        <v>1994.49</v>
      </c>
      <c r="O288" s="6" t="str">
        <f t="shared" si="22"/>
        <v>rien</v>
      </c>
      <c r="P288" s="5" t="s">
        <v>8</v>
      </c>
      <c r="Q288" s="5">
        <v>1</v>
      </c>
      <c r="R288" s="7">
        <v>16785</v>
      </c>
      <c r="S288" s="12">
        <f t="shared" ca="1" si="23"/>
        <v>78</v>
      </c>
      <c r="T288" s="13">
        <f t="shared" ca="1" si="24"/>
        <v>77.677777777777777</v>
      </c>
    </row>
    <row r="289" spans="1:20" x14ac:dyDescent="0.25">
      <c r="A289" s="5" t="s">
        <v>428</v>
      </c>
      <c r="B289" s="5" t="s">
        <v>39</v>
      </c>
      <c r="C289" s="5">
        <v>3081</v>
      </c>
      <c r="D289" s="5" t="s">
        <v>466</v>
      </c>
      <c r="E289" s="5" t="s">
        <v>24</v>
      </c>
      <c r="F289" s="10">
        <v>44197</v>
      </c>
      <c r="G289" s="5">
        <v>2</v>
      </c>
      <c r="H289" s="5" t="s">
        <v>442</v>
      </c>
      <c r="I289" s="5">
        <v>3</v>
      </c>
      <c r="J289" s="5">
        <v>700</v>
      </c>
      <c r="K289" s="5">
        <f t="shared" si="21"/>
        <v>2100</v>
      </c>
      <c r="L289" s="5">
        <v>1</v>
      </c>
      <c r="M289" s="5" t="str">
        <f t="shared" si="20"/>
        <v>Chèque</v>
      </c>
      <c r="N289" s="6">
        <v>1891.47</v>
      </c>
      <c r="O289" s="6" t="str">
        <f t="shared" si="22"/>
        <v>rien</v>
      </c>
      <c r="P289" s="5" t="s">
        <v>8</v>
      </c>
      <c r="Q289" s="5">
        <v>4</v>
      </c>
      <c r="R289" s="7">
        <v>17213</v>
      </c>
      <c r="S289" s="12">
        <f t="shared" ca="1" si="23"/>
        <v>76</v>
      </c>
      <c r="T289" s="13">
        <f t="shared" ca="1" si="24"/>
        <v>76.50833333333334</v>
      </c>
    </row>
    <row r="290" spans="1:20" x14ac:dyDescent="0.25">
      <c r="A290" s="5" t="s">
        <v>427</v>
      </c>
      <c r="B290" s="5" t="s">
        <v>298</v>
      </c>
      <c r="C290" s="5">
        <v>3064</v>
      </c>
      <c r="D290" s="5" t="s">
        <v>466</v>
      </c>
      <c r="E290" s="5" t="s">
        <v>24</v>
      </c>
      <c r="F290" s="10">
        <v>44085</v>
      </c>
      <c r="G290" s="5">
        <v>2</v>
      </c>
      <c r="H290" s="5" t="s">
        <v>442</v>
      </c>
      <c r="I290" s="5">
        <v>7</v>
      </c>
      <c r="J290" s="5">
        <v>700</v>
      </c>
      <c r="K290" s="5">
        <f t="shared" si="21"/>
        <v>4900</v>
      </c>
      <c r="L290" s="5">
        <v>3</v>
      </c>
      <c r="M290" s="5" t="str">
        <f t="shared" si="20"/>
        <v>Espèce</v>
      </c>
      <c r="N290" s="6">
        <v>2181.9</v>
      </c>
      <c r="O290" s="6" t="str">
        <f t="shared" si="22"/>
        <v>rien</v>
      </c>
      <c r="P290" s="5" t="s">
        <v>8</v>
      </c>
      <c r="Q290" s="5">
        <v>4</v>
      </c>
      <c r="R290" s="7">
        <v>22035</v>
      </c>
      <c r="S290" s="12">
        <f t="shared" ca="1" si="23"/>
        <v>63</v>
      </c>
      <c r="T290" s="13">
        <f t="shared" ca="1" si="24"/>
        <v>63.302777777777777</v>
      </c>
    </row>
    <row r="291" spans="1:20" x14ac:dyDescent="0.25">
      <c r="A291" s="5" t="s">
        <v>426</v>
      </c>
      <c r="B291" s="5" t="s">
        <v>234</v>
      </c>
      <c r="C291" s="5">
        <v>3333</v>
      </c>
      <c r="D291" s="5" t="s">
        <v>464</v>
      </c>
      <c r="E291" s="5" t="s">
        <v>24</v>
      </c>
      <c r="F291" s="10">
        <v>44053</v>
      </c>
      <c r="G291" s="5">
        <v>2</v>
      </c>
      <c r="H291" s="5" t="s">
        <v>442</v>
      </c>
      <c r="I291" s="5">
        <v>9</v>
      </c>
      <c r="J291" s="5">
        <v>700</v>
      </c>
      <c r="K291" s="5">
        <f t="shared" si="21"/>
        <v>6300</v>
      </c>
      <c r="L291" s="5">
        <v>1</v>
      </c>
      <c r="M291" s="5" t="str">
        <f t="shared" si="20"/>
        <v>Chèque</v>
      </c>
      <c r="N291" s="6">
        <v>3578.47</v>
      </c>
      <c r="O291" s="6" t="str">
        <f t="shared" si="22"/>
        <v>rien</v>
      </c>
      <c r="P291" s="5" t="s">
        <v>11</v>
      </c>
      <c r="Q291" s="5">
        <v>5</v>
      </c>
      <c r="R291" s="7">
        <v>22471</v>
      </c>
      <c r="S291" s="12">
        <f t="shared" ca="1" si="23"/>
        <v>62</v>
      </c>
      <c r="T291" s="13">
        <f t="shared" ca="1" si="24"/>
        <v>62.108333333333334</v>
      </c>
    </row>
    <row r="292" spans="1:20" x14ac:dyDescent="0.25">
      <c r="A292" s="5" t="s">
        <v>53</v>
      </c>
      <c r="B292" s="5" t="s">
        <v>54</v>
      </c>
      <c r="C292" s="5">
        <v>3486</v>
      </c>
      <c r="D292" s="5" t="s">
        <v>464</v>
      </c>
      <c r="E292" s="5" t="s">
        <v>16</v>
      </c>
      <c r="F292" s="10">
        <v>44053</v>
      </c>
      <c r="G292" s="5">
        <v>4</v>
      </c>
      <c r="H292" s="5" t="s">
        <v>444</v>
      </c>
      <c r="I292" s="5">
        <v>1</v>
      </c>
      <c r="J292" s="5">
        <v>5000</v>
      </c>
      <c r="K292" s="5">
        <f t="shared" si="21"/>
        <v>5000</v>
      </c>
      <c r="L292" s="5">
        <v>1</v>
      </c>
      <c r="M292" s="5" t="str">
        <f t="shared" si="20"/>
        <v>Chèque</v>
      </c>
      <c r="N292" s="6">
        <v>1971.84</v>
      </c>
      <c r="O292" s="6" t="str">
        <f t="shared" si="22"/>
        <v>rien</v>
      </c>
      <c r="P292" s="5" t="s">
        <v>8</v>
      </c>
      <c r="Q292" s="5">
        <v>2</v>
      </c>
      <c r="R292" s="7">
        <v>25773</v>
      </c>
      <c r="S292" s="12">
        <f t="shared" ca="1" si="23"/>
        <v>53</v>
      </c>
      <c r="T292" s="13">
        <f t="shared" ca="1" si="24"/>
        <v>53.06666666666667</v>
      </c>
    </row>
    <row r="293" spans="1:20" x14ac:dyDescent="0.25">
      <c r="A293" s="5" t="s">
        <v>52</v>
      </c>
      <c r="B293" s="5" t="s">
        <v>46</v>
      </c>
      <c r="C293" s="5">
        <v>3013</v>
      </c>
      <c r="D293" s="5" t="s">
        <v>465</v>
      </c>
      <c r="E293" s="5" t="s">
        <v>16</v>
      </c>
      <c r="F293" s="10">
        <v>44266</v>
      </c>
      <c r="G293" s="5">
        <v>5</v>
      </c>
      <c r="H293" s="5" t="s">
        <v>445</v>
      </c>
      <c r="I293" s="5">
        <v>9</v>
      </c>
      <c r="J293" s="5">
        <v>2000</v>
      </c>
      <c r="K293" s="5">
        <f t="shared" si="21"/>
        <v>18000</v>
      </c>
      <c r="L293" s="5">
        <v>3</v>
      </c>
      <c r="M293" s="5" t="str">
        <f t="shared" si="20"/>
        <v>Espèce</v>
      </c>
      <c r="N293" s="6">
        <v>1240.06</v>
      </c>
      <c r="O293" s="6">
        <f t="shared" si="22"/>
        <v>900</v>
      </c>
      <c r="P293" s="5" t="s">
        <v>8</v>
      </c>
      <c r="Q293" s="5">
        <v>2</v>
      </c>
      <c r="R293" s="7">
        <v>20874</v>
      </c>
      <c r="S293" s="12">
        <f t="shared" ca="1" si="23"/>
        <v>66</v>
      </c>
      <c r="T293" s="13">
        <f t="shared" ca="1" si="24"/>
        <v>66.486111111111114</v>
      </c>
    </row>
    <row r="294" spans="1:20" x14ac:dyDescent="0.25">
      <c r="A294" s="5" t="s">
        <v>51</v>
      </c>
      <c r="B294" s="5" t="s">
        <v>18</v>
      </c>
      <c r="C294" s="5">
        <v>3008</v>
      </c>
      <c r="D294" s="5" t="s">
        <v>469</v>
      </c>
      <c r="E294" s="5" t="s">
        <v>16</v>
      </c>
      <c r="F294" s="10">
        <v>44310</v>
      </c>
      <c r="G294" s="5">
        <v>5</v>
      </c>
      <c r="H294" s="5" t="s">
        <v>445</v>
      </c>
      <c r="I294" s="5">
        <v>1</v>
      </c>
      <c r="J294" s="5">
        <v>2000</v>
      </c>
      <c r="K294" s="5">
        <f t="shared" si="21"/>
        <v>2000</v>
      </c>
      <c r="L294" s="5">
        <v>1</v>
      </c>
      <c r="M294" s="5" t="str">
        <f t="shared" si="20"/>
        <v>Chèque</v>
      </c>
      <c r="N294" s="6">
        <v>1580.22</v>
      </c>
      <c r="O294" s="6" t="str">
        <f t="shared" si="22"/>
        <v>rien</v>
      </c>
      <c r="P294" s="5" t="s">
        <v>11</v>
      </c>
      <c r="Q294" s="5">
        <v>5</v>
      </c>
      <c r="R294" s="7">
        <v>28734</v>
      </c>
      <c r="S294" s="12">
        <f t="shared" ca="1" si="23"/>
        <v>45</v>
      </c>
      <c r="T294" s="13">
        <f t="shared" ca="1" si="24"/>
        <v>44.963888888888889</v>
      </c>
    </row>
    <row r="295" spans="1:20" x14ac:dyDescent="0.25">
      <c r="A295" s="5" t="s">
        <v>49</v>
      </c>
      <c r="B295" s="5" t="s">
        <v>50</v>
      </c>
      <c r="C295" s="5">
        <v>3595</v>
      </c>
      <c r="D295" s="5" t="s">
        <v>469</v>
      </c>
      <c r="E295" s="5" t="s">
        <v>16</v>
      </c>
      <c r="F295" s="10">
        <v>44160</v>
      </c>
      <c r="G295" s="5">
        <v>5</v>
      </c>
      <c r="H295" s="5" t="s">
        <v>445</v>
      </c>
      <c r="I295" s="5">
        <v>9</v>
      </c>
      <c r="J295" s="5">
        <v>2000</v>
      </c>
      <c r="K295" s="5">
        <f t="shared" si="21"/>
        <v>18000</v>
      </c>
      <c r="L295" s="5">
        <v>1</v>
      </c>
      <c r="M295" s="5" t="str">
        <f t="shared" si="20"/>
        <v>Chèque</v>
      </c>
      <c r="N295" s="6">
        <v>1275.6400000000001</v>
      </c>
      <c r="O295" s="6">
        <f t="shared" si="22"/>
        <v>900</v>
      </c>
      <c r="P295" s="5" t="s">
        <v>8</v>
      </c>
      <c r="Q295" s="5">
        <v>4</v>
      </c>
      <c r="R295" s="7">
        <v>26276</v>
      </c>
      <c r="S295" s="12">
        <f t="shared" ca="1" si="23"/>
        <v>52</v>
      </c>
      <c r="T295" s="13">
        <f t="shared" ca="1" si="24"/>
        <v>51.69166666666667</v>
      </c>
    </row>
    <row r="296" spans="1:20" x14ac:dyDescent="0.25">
      <c r="A296" s="5" t="s">
        <v>47</v>
      </c>
      <c r="B296" s="5" t="s">
        <v>48</v>
      </c>
      <c r="C296" s="5">
        <v>3541</v>
      </c>
      <c r="D296" s="5" t="s">
        <v>469</v>
      </c>
      <c r="E296" s="5" t="s">
        <v>16</v>
      </c>
      <c r="F296" s="10">
        <v>44246</v>
      </c>
      <c r="G296" s="5">
        <v>9</v>
      </c>
      <c r="H296" s="5" t="s">
        <v>449</v>
      </c>
      <c r="I296" s="5">
        <v>9</v>
      </c>
      <c r="J296" s="5">
        <v>500</v>
      </c>
      <c r="K296" s="5">
        <f t="shared" si="21"/>
        <v>4500</v>
      </c>
      <c r="L296" s="5">
        <v>1</v>
      </c>
      <c r="M296" s="5" t="str">
        <f t="shared" si="20"/>
        <v>Chèque</v>
      </c>
      <c r="N296" s="6">
        <v>1541.11</v>
      </c>
      <c r="O296" s="6" t="str">
        <f t="shared" si="22"/>
        <v>rien</v>
      </c>
      <c r="P296" s="5" t="s">
        <v>11</v>
      </c>
      <c r="Q296" s="5">
        <v>3</v>
      </c>
      <c r="R296" s="7">
        <v>28584</v>
      </c>
      <c r="S296" s="12">
        <f t="shared" ca="1" si="23"/>
        <v>45</v>
      </c>
      <c r="T296" s="13">
        <f t="shared" ca="1" si="24"/>
        <v>45.37222222222222</v>
      </c>
    </row>
    <row r="297" spans="1:20" x14ac:dyDescent="0.25">
      <c r="A297" s="5" t="s">
        <v>44</v>
      </c>
      <c r="B297" s="5" t="s">
        <v>45</v>
      </c>
      <c r="C297" s="5">
        <v>3632</v>
      </c>
      <c r="D297" s="5" t="s">
        <v>466</v>
      </c>
      <c r="E297" s="5" t="s">
        <v>16</v>
      </c>
      <c r="F297" s="10">
        <v>44341</v>
      </c>
      <c r="G297" s="5">
        <v>2</v>
      </c>
      <c r="H297" s="5" t="s">
        <v>442</v>
      </c>
      <c r="I297" s="5">
        <v>7</v>
      </c>
      <c r="J297" s="5">
        <v>700</v>
      </c>
      <c r="K297" s="5">
        <f t="shared" si="21"/>
        <v>4900</v>
      </c>
      <c r="L297" s="5">
        <v>3</v>
      </c>
      <c r="M297" s="5" t="str">
        <f t="shared" si="20"/>
        <v>Espèce</v>
      </c>
      <c r="N297" s="6">
        <v>3092.88</v>
      </c>
      <c r="O297" s="6" t="str">
        <f t="shared" si="22"/>
        <v>rien</v>
      </c>
      <c r="P297" s="5" t="s">
        <v>8</v>
      </c>
      <c r="Q297" s="5">
        <v>4</v>
      </c>
      <c r="R297" s="7">
        <v>21895</v>
      </c>
      <c r="S297" s="12">
        <f t="shared" ca="1" si="23"/>
        <v>64</v>
      </c>
      <c r="T297" s="13">
        <f t="shared" ca="1" si="24"/>
        <v>63.68611111111111</v>
      </c>
    </row>
    <row r="298" spans="1:20" x14ac:dyDescent="0.25">
      <c r="A298" s="5" t="s">
        <v>44</v>
      </c>
      <c r="B298" s="5" t="s">
        <v>46</v>
      </c>
      <c r="C298" s="5">
        <v>3880</v>
      </c>
      <c r="D298" s="5" t="s">
        <v>467</v>
      </c>
      <c r="E298" s="5" t="s">
        <v>16</v>
      </c>
      <c r="F298" s="10">
        <v>44104</v>
      </c>
      <c r="G298" s="5">
        <v>2</v>
      </c>
      <c r="H298" s="5" t="s">
        <v>442</v>
      </c>
      <c r="I298" s="5">
        <v>2</v>
      </c>
      <c r="J298" s="5">
        <v>700</v>
      </c>
      <c r="K298" s="5">
        <f t="shared" si="21"/>
        <v>1400</v>
      </c>
      <c r="L298" s="5">
        <v>3</v>
      </c>
      <c r="M298" s="5" t="str">
        <f t="shared" si="20"/>
        <v>Espèce</v>
      </c>
      <c r="N298" s="6">
        <v>3018.26</v>
      </c>
      <c r="O298" s="6" t="str">
        <f t="shared" si="22"/>
        <v>rien</v>
      </c>
      <c r="P298" s="5" t="s">
        <v>8</v>
      </c>
      <c r="Q298" s="5">
        <v>3</v>
      </c>
      <c r="R298" s="7">
        <v>24566</v>
      </c>
      <c r="S298" s="12">
        <f t="shared" ca="1" si="23"/>
        <v>56</v>
      </c>
      <c r="T298" s="13">
        <f t="shared" ca="1" si="24"/>
        <v>56.37222222222222</v>
      </c>
    </row>
    <row r="299" spans="1:20" x14ac:dyDescent="0.25">
      <c r="A299" s="5" t="s">
        <v>42</v>
      </c>
      <c r="B299" s="5" t="s">
        <v>43</v>
      </c>
      <c r="C299" s="5">
        <v>3090</v>
      </c>
      <c r="D299" s="5" t="s">
        <v>467</v>
      </c>
      <c r="E299" s="5" t="s">
        <v>16</v>
      </c>
      <c r="F299" s="10">
        <v>44274</v>
      </c>
      <c r="G299" s="5">
        <v>5</v>
      </c>
      <c r="H299" s="5" t="s">
        <v>445</v>
      </c>
      <c r="I299" s="5">
        <v>3</v>
      </c>
      <c r="J299" s="5">
        <v>2000</v>
      </c>
      <c r="K299" s="5">
        <f t="shared" si="21"/>
        <v>6000</v>
      </c>
      <c r="L299" s="5">
        <v>3</v>
      </c>
      <c r="M299" s="5" t="str">
        <f t="shared" si="20"/>
        <v>Espèce</v>
      </c>
      <c r="N299" s="6">
        <v>2271.34</v>
      </c>
      <c r="O299" s="6" t="str">
        <f t="shared" si="22"/>
        <v>rien</v>
      </c>
      <c r="P299" s="5" t="s">
        <v>11</v>
      </c>
      <c r="Q299" s="5">
        <v>3</v>
      </c>
      <c r="R299" s="7">
        <v>23411</v>
      </c>
      <c r="S299" s="12">
        <f t="shared" ca="1" si="23"/>
        <v>59</v>
      </c>
      <c r="T299" s="13">
        <f t="shared" ca="1" si="24"/>
        <v>59.538888888888891</v>
      </c>
    </row>
    <row r="300" spans="1:20" x14ac:dyDescent="0.25">
      <c r="A300" s="5" t="s">
        <v>40</v>
      </c>
      <c r="B300" s="5" t="s">
        <v>41</v>
      </c>
      <c r="C300" s="5">
        <v>3280</v>
      </c>
      <c r="D300" s="5" t="s">
        <v>466</v>
      </c>
      <c r="E300" s="5" t="s">
        <v>16</v>
      </c>
      <c r="F300" s="10">
        <v>44143</v>
      </c>
      <c r="G300" s="5">
        <v>3</v>
      </c>
      <c r="H300" s="5" t="s">
        <v>443</v>
      </c>
      <c r="I300" s="5">
        <v>6</v>
      </c>
      <c r="J300" s="5">
        <v>1300</v>
      </c>
      <c r="K300" s="5">
        <f t="shared" si="21"/>
        <v>7800</v>
      </c>
      <c r="L300" s="5">
        <v>2</v>
      </c>
      <c r="M300" s="5" t="str">
        <f t="shared" si="20"/>
        <v>Virement</v>
      </c>
      <c r="N300" s="6">
        <v>1586.58</v>
      </c>
      <c r="O300" s="6" t="str">
        <f t="shared" si="22"/>
        <v>rien</v>
      </c>
      <c r="P300" s="5" t="s">
        <v>8</v>
      </c>
      <c r="Q300" s="5">
        <v>4</v>
      </c>
      <c r="R300" s="7">
        <v>31073</v>
      </c>
      <c r="S300" s="12">
        <f t="shared" ca="1" si="23"/>
        <v>38</v>
      </c>
      <c r="T300" s="13">
        <f t="shared" ca="1" si="24"/>
        <v>38.56111111111111</v>
      </c>
    </row>
    <row r="301" spans="1:20" x14ac:dyDescent="0.25">
      <c r="A301" s="5" t="s">
        <v>326</v>
      </c>
      <c r="B301" s="5" t="s">
        <v>327</v>
      </c>
      <c r="C301" s="5">
        <v>3584</v>
      </c>
      <c r="D301" s="5" t="s">
        <v>469</v>
      </c>
      <c r="E301" s="5" t="s">
        <v>7</v>
      </c>
      <c r="F301" s="10">
        <v>44047</v>
      </c>
      <c r="G301" s="5">
        <v>3</v>
      </c>
      <c r="H301" s="5" t="s">
        <v>443</v>
      </c>
      <c r="I301" s="5">
        <v>3</v>
      </c>
      <c r="J301" s="5">
        <v>1300</v>
      </c>
      <c r="K301" s="5">
        <f t="shared" si="21"/>
        <v>3900</v>
      </c>
      <c r="L301" s="5">
        <v>1</v>
      </c>
      <c r="M301" s="5" t="str">
        <f t="shared" si="20"/>
        <v>Chèque</v>
      </c>
      <c r="N301" s="6">
        <v>2273.6</v>
      </c>
      <c r="O301" s="6" t="str">
        <f t="shared" si="22"/>
        <v>rien</v>
      </c>
      <c r="P301" s="5" t="s">
        <v>11</v>
      </c>
      <c r="Q301" s="5">
        <v>2</v>
      </c>
      <c r="R301" s="7">
        <v>20652</v>
      </c>
      <c r="S301" s="12">
        <f t="shared" ca="1" si="23"/>
        <v>67</v>
      </c>
      <c r="T301" s="13">
        <f t="shared" ca="1" si="24"/>
        <v>67.088888888888889</v>
      </c>
    </row>
    <row r="302" spans="1:20" x14ac:dyDescent="0.25">
      <c r="A302" s="5" t="s">
        <v>324</v>
      </c>
      <c r="B302" s="5" t="s">
        <v>325</v>
      </c>
      <c r="C302" s="5">
        <v>3626</v>
      </c>
      <c r="D302" s="5" t="s">
        <v>467</v>
      </c>
      <c r="E302" s="5" t="s">
        <v>7</v>
      </c>
      <c r="F302" s="10">
        <v>44254</v>
      </c>
      <c r="G302" s="5">
        <v>9</v>
      </c>
      <c r="H302" s="5" t="s">
        <v>449</v>
      </c>
      <c r="I302" s="5">
        <v>1</v>
      </c>
      <c r="J302" s="5">
        <v>500</v>
      </c>
      <c r="K302" s="5">
        <f t="shared" si="21"/>
        <v>500</v>
      </c>
      <c r="L302" s="5">
        <v>3</v>
      </c>
      <c r="M302" s="5" t="str">
        <f t="shared" si="20"/>
        <v>Espèce</v>
      </c>
      <c r="N302" s="6">
        <v>1658.65</v>
      </c>
      <c r="O302" s="6" t="str">
        <f t="shared" si="22"/>
        <v>rien</v>
      </c>
      <c r="P302" s="5" t="s">
        <v>8</v>
      </c>
      <c r="Q302" s="5">
        <v>3</v>
      </c>
      <c r="R302" s="7">
        <v>21302</v>
      </c>
      <c r="S302" s="12">
        <f t="shared" ca="1" si="23"/>
        <v>65</v>
      </c>
      <c r="T302" s="13">
        <f t="shared" ca="1" si="24"/>
        <v>65.308333333333337</v>
      </c>
    </row>
    <row r="303" spans="1:20" x14ac:dyDescent="0.25">
      <c r="A303" s="5" t="s">
        <v>322</v>
      </c>
      <c r="B303" s="5" t="s">
        <v>323</v>
      </c>
      <c r="C303" s="5">
        <v>3150</v>
      </c>
      <c r="D303" s="5" t="s">
        <v>464</v>
      </c>
      <c r="E303" s="5" t="s">
        <v>7</v>
      </c>
      <c r="F303" s="10">
        <v>44080</v>
      </c>
      <c r="G303" s="5">
        <v>5</v>
      </c>
      <c r="H303" s="5" t="s">
        <v>445</v>
      </c>
      <c r="I303" s="5">
        <v>3</v>
      </c>
      <c r="J303" s="5">
        <v>2000</v>
      </c>
      <c r="K303" s="5">
        <f t="shared" si="21"/>
        <v>6000</v>
      </c>
      <c r="L303" s="5">
        <v>3</v>
      </c>
      <c r="M303" s="5" t="str">
        <f t="shared" si="20"/>
        <v>Espèce</v>
      </c>
      <c r="N303" s="6">
        <v>2113.58</v>
      </c>
      <c r="O303" s="6" t="str">
        <f t="shared" si="22"/>
        <v>rien</v>
      </c>
      <c r="P303" s="5" t="s">
        <v>11</v>
      </c>
      <c r="Q303" s="5">
        <v>5</v>
      </c>
      <c r="R303" s="7">
        <v>22603</v>
      </c>
      <c r="S303" s="12">
        <f t="shared" ca="1" si="23"/>
        <v>62</v>
      </c>
      <c r="T303" s="13">
        <f t="shared" ca="1" si="24"/>
        <v>61.75</v>
      </c>
    </row>
    <row r="304" spans="1:20" x14ac:dyDescent="0.25">
      <c r="A304" s="5" t="s">
        <v>320</v>
      </c>
      <c r="B304" s="5" t="s">
        <v>321</v>
      </c>
      <c r="C304" s="5">
        <v>3618</v>
      </c>
      <c r="D304" s="5" t="s">
        <v>468</v>
      </c>
      <c r="E304" s="5" t="s">
        <v>7</v>
      </c>
      <c r="F304" s="10">
        <v>44356</v>
      </c>
      <c r="G304" s="5">
        <v>10</v>
      </c>
      <c r="H304" s="5" t="s">
        <v>450</v>
      </c>
      <c r="I304" s="5">
        <v>6</v>
      </c>
      <c r="J304" s="5">
        <v>1000</v>
      </c>
      <c r="K304" s="5">
        <f t="shared" si="21"/>
        <v>6000</v>
      </c>
      <c r="L304" s="5">
        <v>3</v>
      </c>
      <c r="M304" s="5" t="str">
        <f t="shared" si="20"/>
        <v>Espèce</v>
      </c>
      <c r="N304" s="6">
        <v>2355</v>
      </c>
      <c r="O304" s="6" t="str">
        <f t="shared" si="22"/>
        <v>rien</v>
      </c>
      <c r="P304" s="5" t="s">
        <v>11</v>
      </c>
      <c r="Q304" s="5">
        <v>0</v>
      </c>
      <c r="R304" s="7">
        <v>22301</v>
      </c>
      <c r="S304" s="12">
        <f t="shared" ca="1" si="23"/>
        <v>62</v>
      </c>
      <c r="T304" s="13">
        <f t="shared" ca="1" si="24"/>
        <v>62.577777777777776</v>
      </c>
    </row>
    <row r="305" spans="1:20" x14ac:dyDescent="0.25">
      <c r="A305" s="5" t="s">
        <v>319</v>
      </c>
      <c r="B305" s="5" t="s">
        <v>13</v>
      </c>
      <c r="C305" s="5">
        <v>3588</v>
      </c>
      <c r="D305" s="5" t="s">
        <v>465</v>
      </c>
      <c r="E305" s="5" t="s">
        <v>7</v>
      </c>
      <c r="F305" s="10">
        <v>44252</v>
      </c>
      <c r="G305" s="5">
        <v>5</v>
      </c>
      <c r="H305" s="5" t="s">
        <v>445</v>
      </c>
      <c r="I305" s="5">
        <v>5</v>
      </c>
      <c r="J305" s="5">
        <v>2000</v>
      </c>
      <c r="K305" s="5">
        <f t="shared" si="21"/>
        <v>10000</v>
      </c>
      <c r="L305" s="5">
        <v>3</v>
      </c>
      <c r="M305" s="5" t="str">
        <f t="shared" si="20"/>
        <v>Espèce</v>
      </c>
      <c r="N305" s="6">
        <v>2748.01</v>
      </c>
      <c r="O305" s="6">
        <f t="shared" si="22"/>
        <v>500</v>
      </c>
      <c r="P305" s="5" t="s">
        <v>11</v>
      </c>
      <c r="Q305" s="5">
        <v>3</v>
      </c>
      <c r="R305" s="7">
        <v>24980</v>
      </c>
      <c r="S305" s="12">
        <f t="shared" ca="1" si="23"/>
        <v>55</v>
      </c>
      <c r="T305" s="13">
        <f t="shared" ca="1" si="24"/>
        <v>55.238888888888887</v>
      </c>
    </row>
    <row r="306" spans="1:20" x14ac:dyDescent="0.25">
      <c r="A306" s="5" t="s">
        <v>317</v>
      </c>
      <c r="B306" s="5" t="s">
        <v>318</v>
      </c>
      <c r="C306" s="5">
        <v>3110</v>
      </c>
      <c r="D306" s="5" t="s">
        <v>466</v>
      </c>
      <c r="E306" s="5" t="s">
        <v>7</v>
      </c>
      <c r="F306" s="10">
        <v>44155</v>
      </c>
      <c r="G306" s="5">
        <v>3</v>
      </c>
      <c r="H306" s="5" t="s">
        <v>443</v>
      </c>
      <c r="I306" s="5">
        <v>8</v>
      </c>
      <c r="J306" s="5">
        <v>1300</v>
      </c>
      <c r="K306" s="5">
        <f t="shared" si="21"/>
        <v>10400</v>
      </c>
      <c r="L306" s="5">
        <v>3</v>
      </c>
      <c r="M306" s="5" t="str">
        <f t="shared" si="20"/>
        <v>Espèce</v>
      </c>
      <c r="N306" s="6">
        <v>3733.85</v>
      </c>
      <c r="O306" s="6">
        <f t="shared" si="22"/>
        <v>520</v>
      </c>
      <c r="P306" s="5" t="s">
        <v>11</v>
      </c>
      <c r="Q306" s="5">
        <v>1</v>
      </c>
      <c r="R306" s="7">
        <v>18377</v>
      </c>
      <c r="S306" s="12">
        <f t="shared" ca="1" si="23"/>
        <v>73</v>
      </c>
      <c r="T306" s="13">
        <f t="shared" ca="1" si="24"/>
        <v>73.316666666666663</v>
      </c>
    </row>
    <row r="307" spans="1:20" x14ac:dyDescent="0.25">
      <c r="A307" s="5" t="s">
        <v>317</v>
      </c>
      <c r="B307" s="5" t="s">
        <v>130</v>
      </c>
      <c r="C307" s="5">
        <v>3148</v>
      </c>
      <c r="D307" s="5" t="s">
        <v>468</v>
      </c>
      <c r="E307" s="5" t="s">
        <v>7</v>
      </c>
      <c r="F307" s="10">
        <v>44122</v>
      </c>
      <c r="G307" s="5">
        <v>3</v>
      </c>
      <c r="H307" s="5" t="s">
        <v>443</v>
      </c>
      <c r="I307" s="5">
        <v>5</v>
      </c>
      <c r="J307" s="5">
        <v>1300</v>
      </c>
      <c r="K307" s="5">
        <f t="shared" si="21"/>
        <v>6500</v>
      </c>
      <c r="L307" s="5">
        <v>3</v>
      </c>
      <c r="M307" s="5" t="str">
        <f t="shared" si="20"/>
        <v>Espèce</v>
      </c>
      <c r="N307" s="6">
        <v>1039.52</v>
      </c>
      <c r="O307" s="6" t="str">
        <f t="shared" si="22"/>
        <v>rien</v>
      </c>
      <c r="P307" s="5" t="s">
        <v>8</v>
      </c>
      <c r="Q307" s="5">
        <v>3</v>
      </c>
      <c r="R307" s="7">
        <v>20681</v>
      </c>
      <c r="S307" s="12">
        <f t="shared" ca="1" si="23"/>
        <v>67</v>
      </c>
      <c r="T307" s="13">
        <f t="shared" ca="1" si="24"/>
        <v>67.011111111111106</v>
      </c>
    </row>
    <row r="308" spans="1:20" x14ac:dyDescent="0.25">
      <c r="A308" s="5" t="s">
        <v>315</v>
      </c>
      <c r="B308" s="5" t="s">
        <v>316</v>
      </c>
      <c r="C308" s="5">
        <v>3154</v>
      </c>
      <c r="D308" s="5" t="s">
        <v>464</v>
      </c>
      <c r="E308" s="5" t="s">
        <v>7</v>
      </c>
      <c r="F308" s="10">
        <v>44168</v>
      </c>
      <c r="G308" s="5">
        <v>2</v>
      </c>
      <c r="H308" s="5" t="s">
        <v>442</v>
      </c>
      <c r="I308" s="5">
        <v>2</v>
      </c>
      <c r="J308" s="5">
        <v>700</v>
      </c>
      <c r="K308" s="5">
        <f t="shared" si="21"/>
        <v>1400</v>
      </c>
      <c r="L308" s="5">
        <v>3</v>
      </c>
      <c r="M308" s="5" t="str">
        <f t="shared" si="20"/>
        <v>Espèce</v>
      </c>
      <c r="N308" s="6">
        <v>1407.03</v>
      </c>
      <c r="O308" s="6" t="str">
        <f t="shared" si="22"/>
        <v>rien</v>
      </c>
      <c r="P308" s="5" t="s">
        <v>11</v>
      </c>
      <c r="Q308" s="5">
        <v>0</v>
      </c>
      <c r="R308" s="7">
        <v>21192</v>
      </c>
      <c r="S308" s="12">
        <f t="shared" ca="1" si="23"/>
        <v>65</v>
      </c>
      <c r="T308" s="13">
        <f t="shared" ca="1" si="24"/>
        <v>65.613888888888894</v>
      </c>
    </row>
    <row r="309" spans="1:20" x14ac:dyDescent="0.25">
      <c r="A309" s="5" t="s">
        <v>314</v>
      </c>
      <c r="B309" s="5" t="s">
        <v>309</v>
      </c>
      <c r="C309" s="5">
        <v>3057</v>
      </c>
      <c r="D309" s="5" t="s">
        <v>469</v>
      </c>
      <c r="E309" s="5" t="s">
        <v>7</v>
      </c>
      <c r="F309" s="10">
        <v>44018</v>
      </c>
      <c r="G309" s="5">
        <v>4</v>
      </c>
      <c r="H309" s="5" t="s">
        <v>444</v>
      </c>
      <c r="I309" s="5">
        <v>7</v>
      </c>
      <c r="J309" s="5">
        <v>5000</v>
      </c>
      <c r="K309" s="5">
        <f t="shared" si="21"/>
        <v>35000</v>
      </c>
      <c r="L309" s="5">
        <v>1</v>
      </c>
      <c r="M309" s="5" t="str">
        <f t="shared" si="20"/>
        <v>Chèque</v>
      </c>
      <c r="N309" s="6">
        <v>1124.03</v>
      </c>
      <c r="O309" s="6">
        <f t="shared" si="22"/>
        <v>1750</v>
      </c>
      <c r="P309" s="5" t="s">
        <v>8</v>
      </c>
      <c r="Q309" s="5">
        <v>2</v>
      </c>
      <c r="R309" s="7">
        <v>19687</v>
      </c>
      <c r="S309" s="12">
        <f t="shared" ca="1" si="23"/>
        <v>70</v>
      </c>
      <c r="T309" s="13">
        <f t="shared" ca="1" si="24"/>
        <v>69.733333333333334</v>
      </c>
    </row>
    <row r="310" spans="1:20" x14ac:dyDescent="0.25">
      <c r="A310" s="5" t="s">
        <v>326</v>
      </c>
      <c r="B310" s="5" t="s">
        <v>327</v>
      </c>
      <c r="C310" s="5">
        <v>3584</v>
      </c>
      <c r="D310" s="5" t="s">
        <v>469</v>
      </c>
      <c r="E310" s="5" t="s">
        <v>7</v>
      </c>
      <c r="F310" s="10">
        <v>44059</v>
      </c>
      <c r="G310" s="5">
        <v>2</v>
      </c>
      <c r="H310" s="5" t="s">
        <v>442</v>
      </c>
      <c r="I310" s="5">
        <v>8</v>
      </c>
      <c r="J310" s="5">
        <v>700</v>
      </c>
      <c r="K310" s="5">
        <f t="shared" si="21"/>
        <v>5600</v>
      </c>
      <c r="L310" s="5">
        <v>1</v>
      </c>
      <c r="M310" s="5" t="str">
        <f t="shared" si="20"/>
        <v>Chèque</v>
      </c>
      <c r="N310" s="6">
        <v>2273.6</v>
      </c>
      <c r="O310" s="6" t="str">
        <f t="shared" si="22"/>
        <v>rien</v>
      </c>
      <c r="P310" s="5" t="s">
        <v>11</v>
      </c>
      <c r="Q310" s="5">
        <v>3</v>
      </c>
      <c r="R310" s="7">
        <v>20652</v>
      </c>
      <c r="S310" s="12">
        <f t="shared" ca="1" si="23"/>
        <v>67</v>
      </c>
      <c r="T310" s="13">
        <f t="shared" ca="1" si="24"/>
        <v>67.088888888888889</v>
      </c>
    </row>
    <row r="311" spans="1:20" x14ac:dyDescent="0.25">
      <c r="A311" s="5" t="s">
        <v>324</v>
      </c>
      <c r="B311" s="5" t="s">
        <v>325</v>
      </c>
      <c r="C311" s="5">
        <v>3626</v>
      </c>
      <c r="D311" s="5" t="s">
        <v>467</v>
      </c>
      <c r="E311" s="5" t="s">
        <v>7</v>
      </c>
      <c r="F311" s="10">
        <v>44293</v>
      </c>
      <c r="G311" s="5">
        <v>6</v>
      </c>
      <c r="H311" s="5" t="s">
        <v>446</v>
      </c>
      <c r="I311" s="5">
        <v>8</v>
      </c>
      <c r="J311" s="5">
        <v>500</v>
      </c>
      <c r="K311" s="5">
        <f t="shared" si="21"/>
        <v>4000</v>
      </c>
      <c r="L311" s="5">
        <v>1</v>
      </c>
      <c r="M311" s="5" t="str">
        <f t="shared" si="20"/>
        <v>Chèque</v>
      </c>
      <c r="N311" s="6">
        <v>1658.65</v>
      </c>
      <c r="O311" s="6" t="str">
        <f t="shared" si="22"/>
        <v>rien</v>
      </c>
      <c r="P311" s="5" t="s">
        <v>8</v>
      </c>
      <c r="Q311" s="5">
        <v>5</v>
      </c>
      <c r="R311" s="7">
        <v>21302</v>
      </c>
      <c r="S311" s="12">
        <f t="shared" ca="1" si="23"/>
        <v>65</v>
      </c>
      <c r="T311" s="13">
        <f t="shared" ca="1" si="24"/>
        <v>65.308333333333337</v>
      </c>
    </row>
    <row r="312" spans="1:20" x14ac:dyDescent="0.25">
      <c r="A312" s="5" t="s">
        <v>322</v>
      </c>
      <c r="B312" s="5" t="s">
        <v>323</v>
      </c>
      <c r="C312" s="5">
        <v>3150</v>
      </c>
      <c r="D312" s="5" t="s">
        <v>464</v>
      </c>
      <c r="E312" s="5" t="s">
        <v>7</v>
      </c>
      <c r="F312" s="10">
        <v>44332</v>
      </c>
      <c r="G312" s="5">
        <v>5</v>
      </c>
      <c r="H312" s="5" t="s">
        <v>445</v>
      </c>
      <c r="I312" s="5">
        <v>4</v>
      </c>
      <c r="J312" s="5">
        <v>2000</v>
      </c>
      <c r="K312" s="5">
        <f t="shared" si="21"/>
        <v>8000</v>
      </c>
      <c r="L312" s="5">
        <v>1</v>
      </c>
      <c r="M312" s="5" t="str">
        <f t="shared" si="20"/>
        <v>Chèque</v>
      </c>
      <c r="N312" s="6">
        <v>2113.58</v>
      </c>
      <c r="O312" s="6" t="str">
        <f t="shared" si="22"/>
        <v>rien</v>
      </c>
      <c r="P312" s="5" t="s">
        <v>11</v>
      </c>
      <c r="Q312" s="5">
        <v>0</v>
      </c>
      <c r="R312" s="7">
        <v>22603</v>
      </c>
      <c r="S312" s="12">
        <f t="shared" ca="1" si="23"/>
        <v>62</v>
      </c>
      <c r="T312" s="13">
        <f t="shared" ca="1" si="24"/>
        <v>61.75</v>
      </c>
    </row>
    <row r="313" spans="1:20" x14ac:dyDescent="0.25">
      <c r="A313" s="5" t="s">
        <v>320</v>
      </c>
      <c r="B313" s="5" t="s">
        <v>321</v>
      </c>
      <c r="C313" s="5">
        <v>3618</v>
      </c>
      <c r="D313" s="5" t="s">
        <v>468</v>
      </c>
      <c r="E313" s="5" t="s">
        <v>7</v>
      </c>
      <c r="F313" s="10">
        <v>44285</v>
      </c>
      <c r="G313" s="5">
        <v>5</v>
      </c>
      <c r="H313" s="5" t="s">
        <v>445</v>
      </c>
      <c r="I313" s="5">
        <v>8</v>
      </c>
      <c r="J313" s="5">
        <v>2000</v>
      </c>
      <c r="K313" s="5">
        <f t="shared" si="21"/>
        <v>16000</v>
      </c>
      <c r="L313" s="5">
        <v>1</v>
      </c>
      <c r="M313" s="5" t="str">
        <f t="shared" si="20"/>
        <v>Chèque</v>
      </c>
      <c r="N313" s="6">
        <v>2355</v>
      </c>
      <c r="O313" s="6">
        <f t="shared" si="22"/>
        <v>800</v>
      </c>
      <c r="P313" s="5" t="s">
        <v>11</v>
      </c>
      <c r="Q313" s="5">
        <v>2</v>
      </c>
      <c r="R313" s="7">
        <v>22301</v>
      </c>
      <c r="S313" s="12">
        <f t="shared" ca="1" si="23"/>
        <v>62</v>
      </c>
      <c r="T313" s="13">
        <f t="shared" ca="1" si="24"/>
        <v>62.577777777777776</v>
      </c>
    </row>
    <row r="314" spans="1:20" x14ac:dyDescent="0.25">
      <c r="A314" s="5" t="s">
        <v>319</v>
      </c>
      <c r="B314" s="5" t="s">
        <v>13</v>
      </c>
      <c r="C314" s="5">
        <v>3588</v>
      </c>
      <c r="D314" s="5" t="s">
        <v>465</v>
      </c>
      <c r="E314" s="5" t="s">
        <v>7</v>
      </c>
      <c r="F314" s="10">
        <v>44160</v>
      </c>
      <c r="G314" s="5">
        <v>6</v>
      </c>
      <c r="H314" s="5" t="s">
        <v>446</v>
      </c>
      <c r="I314" s="5">
        <v>3</v>
      </c>
      <c r="J314" s="5">
        <v>500</v>
      </c>
      <c r="K314" s="5">
        <f t="shared" si="21"/>
        <v>1500</v>
      </c>
      <c r="L314" s="5">
        <v>2</v>
      </c>
      <c r="M314" s="5" t="str">
        <f t="shared" si="20"/>
        <v>Virement</v>
      </c>
      <c r="N314" s="6">
        <v>2748.01</v>
      </c>
      <c r="O314" s="6" t="str">
        <f t="shared" si="22"/>
        <v>rien</v>
      </c>
      <c r="P314" s="5" t="s">
        <v>11</v>
      </c>
      <c r="Q314" s="5">
        <v>4</v>
      </c>
      <c r="R314" s="7">
        <v>24980</v>
      </c>
      <c r="S314" s="12">
        <f t="shared" ca="1" si="23"/>
        <v>55</v>
      </c>
      <c r="T314" s="13">
        <f t="shared" ca="1" si="24"/>
        <v>55.238888888888887</v>
      </c>
    </row>
    <row r="315" spans="1:20" x14ac:dyDescent="0.25">
      <c r="A315" s="5" t="s">
        <v>317</v>
      </c>
      <c r="B315" s="5" t="s">
        <v>318</v>
      </c>
      <c r="C315" s="5">
        <v>3110</v>
      </c>
      <c r="D315" s="5" t="s">
        <v>466</v>
      </c>
      <c r="E315" s="5" t="s">
        <v>7</v>
      </c>
      <c r="F315" s="10">
        <v>44356</v>
      </c>
      <c r="G315" s="5">
        <v>8</v>
      </c>
      <c r="H315" s="5" t="s">
        <v>448</v>
      </c>
      <c r="I315" s="5">
        <v>1</v>
      </c>
      <c r="J315" s="5">
        <v>800</v>
      </c>
      <c r="K315" s="5">
        <f t="shared" si="21"/>
        <v>800</v>
      </c>
      <c r="L315" s="5">
        <v>2</v>
      </c>
      <c r="M315" s="5" t="str">
        <f t="shared" si="20"/>
        <v>Virement</v>
      </c>
      <c r="N315" s="6">
        <v>3733.85</v>
      </c>
      <c r="O315" s="6" t="str">
        <f t="shared" si="22"/>
        <v>rien</v>
      </c>
      <c r="P315" s="5" t="s">
        <v>11</v>
      </c>
      <c r="Q315" s="5">
        <v>3</v>
      </c>
      <c r="R315" s="7">
        <v>18377</v>
      </c>
      <c r="S315" s="12">
        <f t="shared" ca="1" si="23"/>
        <v>73</v>
      </c>
      <c r="T315" s="13">
        <f t="shared" ca="1" si="24"/>
        <v>73.316666666666663</v>
      </c>
    </row>
    <row r="316" spans="1:20" x14ac:dyDescent="0.25">
      <c r="A316" s="5" t="s">
        <v>317</v>
      </c>
      <c r="B316" s="5" t="s">
        <v>130</v>
      </c>
      <c r="C316" s="5">
        <v>3148</v>
      </c>
      <c r="D316" s="5" t="s">
        <v>468</v>
      </c>
      <c r="E316" s="5" t="s">
        <v>7</v>
      </c>
      <c r="F316" s="10">
        <v>44345</v>
      </c>
      <c r="G316" s="5">
        <v>5</v>
      </c>
      <c r="H316" s="5" t="s">
        <v>445</v>
      </c>
      <c r="I316" s="5">
        <v>2</v>
      </c>
      <c r="J316" s="5">
        <v>2000</v>
      </c>
      <c r="K316" s="5">
        <f t="shared" si="21"/>
        <v>4000</v>
      </c>
      <c r="L316" s="5">
        <v>3</v>
      </c>
      <c r="M316" s="5" t="str">
        <f t="shared" si="20"/>
        <v>Espèce</v>
      </c>
      <c r="N316" s="6">
        <v>1039.52</v>
      </c>
      <c r="O316" s="6" t="str">
        <f t="shared" si="22"/>
        <v>rien</v>
      </c>
      <c r="P316" s="5" t="s">
        <v>8</v>
      </c>
      <c r="Q316" s="5">
        <v>5</v>
      </c>
      <c r="R316" s="7">
        <v>20681</v>
      </c>
      <c r="S316" s="12">
        <f t="shared" ca="1" si="23"/>
        <v>67</v>
      </c>
      <c r="T316" s="13">
        <f t="shared" ca="1" si="24"/>
        <v>67.011111111111106</v>
      </c>
    </row>
    <row r="317" spans="1:20" x14ac:dyDescent="0.25">
      <c r="A317" s="5" t="s">
        <v>315</v>
      </c>
      <c r="B317" s="5" t="s">
        <v>316</v>
      </c>
      <c r="C317" s="5">
        <v>3154</v>
      </c>
      <c r="D317" s="5" t="s">
        <v>464</v>
      </c>
      <c r="E317" s="5" t="s">
        <v>7</v>
      </c>
      <c r="F317" s="10">
        <v>44315</v>
      </c>
      <c r="G317" s="5">
        <v>9</v>
      </c>
      <c r="H317" s="5" t="s">
        <v>449</v>
      </c>
      <c r="I317" s="5">
        <v>5</v>
      </c>
      <c r="J317" s="5">
        <v>500</v>
      </c>
      <c r="K317" s="5">
        <f t="shared" si="21"/>
        <v>2500</v>
      </c>
      <c r="L317" s="5">
        <v>3</v>
      </c>
      <c r="M317" s="5" t="str">
        <f t="shared" si="20"/>
        <v>Espèce</v>
      </c>
      <c r="N317" s="6">
        <v>1407.03</v>
      </c>
      <c r="O317" s="6" t="str">
        <f t="shared" si="22"/>
        <v>rien</v>
      </c>
      <c r="P317" s="5" t="s">
        <v>11</v>
      </c>
      <c r="Q317" s="5">
        <v>1</v>
      </c>
      <c r="R317" s="7">
        <v>21192</v>
      </c>
      <c r="S317" s="12">
        <f t="shared" ca="1" si="23"/>
        <v>65</v>
      </c>
      <c r="T317" s="13">
        <f t="shared" ca="1" si="24"/>
        <v>65.613888888888894</v>
      </c>
    </row>
    <row r="318" spans="1:20" x14ac:dyDescent="0.25">
      <c r="A318" s="5" t="s">
        <v>314</v>
      </c>
      <c r="B318" s="5" t="s">
        <v>309</v>
      </c>
      <c r="C318" s="5">
        <v>3057</v>
      </c>
      <c r="D318" s="5" t="s">
        <v>469</v>
      </c>
      <c r="E318" s="5" t="s">
        <v>7</v>
      </c>
      <c r="F318" s="10">
        <v>44146</v>
      </c>
      <c r="G318" s="5">
        <v>1</v>
      </c>
      <c r="H318" s="5" t="s">
        <v>441</v>
      </c>
      <c r="I318" s="5">
        <v>6</v>
      </c>
      <c r="J318" s="5">
        <v>1200</v>
      </c>
      <c r="K318" s="5">
        <f t="shared" si="21"/>
        <v>7200</v>
      </c>
      <c r="L318" s="5">
        <v>2</v>
      </c>
      <c r="M318" s="5" t="str">
        <f t="shared" si="20"/>
        <v>Virement</v>
      </c>
      <c r="N318" s="6">
        <v>1124.03</v>
      </c>
      <c r="O318" s="6" t="str">
        <f t="shared" si="22"/>
        <v>rien</v>
      </c>
      <c r="P318" s="5" t="s">
        <v>8</v>
      </c>
      <c r="Q318" s="5">
        <v>3</v>
      </c>
      <c r="R318" s="7">
        <v>19687</v>
      </c>
      <c r="S318" s="12">
        <f t="shared" ca="1" si="23"/>
        <v>70</v>
      </c>
      <c r="T318" s="13">
        <f t="shared" ca="1" si="24"/>
        <v>69.733333333333334</v>
      </c>
    </row>
  </sheetData>
  <phoneticPr fontId="0" type="noConversion"/>
  <dataValidations count="1">
    <dataValidation type="list" allowBlank="1" showInputMessage="1" showErrorMessage="1" sqref="L1 L319:L1048576" xr:uid="{CDD07ED7-A513-404C-BC48-EDC5254D744E}">
      <formula1>$L$2:$L$318</formula1>
    </dataValidation>
  </dataValidations>
  <printOptions horizontalCentered="1"/>
  <pageMargins left="0.4" right="0.4" top="0.89999999999999991" bottom="0.6" header="0.5" footer="0.26"/>
  <pageSetup paperSize="9" scale="41" fitToHeight="2" orientation="portrait" horizontalDpi="300" verticalDpi="300" r:id="rId1"/>
  <headerFooter alignWithMargins="0">
    <oddHeader>&amp;Lhttp://doublevez.com&amp;C&amp;"Arial,Gras"&amp;14&amp;A&amp;R&amp;6jeanmarc.stoeffler</oddHeader>
    <oddFooter>&amp;L&amp;8imprimé le &amp;D à &amp;T&amp;Cpage &amp;P/&amp;N&amp;R&amp;8fichier : &amp;F
feuille : &amp;A</oddFooter>
  </headerFooter>
  <rowBreaks count="2" manualBreakCount="2">
    <brk id="99" max="16383" man="1"/>
    <brk id="197" max="16383" man="1"/>
  </rowBreaks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1D0A89B-3CC0-425A-92F4-1F4DF671E4A6}">
          <x14:formula1>
            <xm:f>Feuil1!$A$12:$A$14</xm:f>
          </x14:formula1>
          <xm:sqref>L2:L318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16692-2BA5-4D91-A461-57AC4747493C}">
  <dimension ref="A1:H18"/>
  <sheetViews>
    <sheetView workbookViewId="0"/>
  </sheetViews>
  <sheetFormatPr baseColWidth="10" defaultRowHeight="13.2" x14ac:dyDescent="0.25"/>
  <cols>
    <col min="2" max="2" width="19.5546875" bestFit="1" customWidth="1"/>
    <col min="6" max="6" width="12.88671875" bestFit="1" customWidth="1"/>
  </cols>
  <sheetData>
    <row r="1" spans="1:8" x14ac:dyDescent="0.25">
      <c r="A1">
        <v>1</v>
      </c>
      <c r="B1" t="s">
        <v>441</v>
      </c>
      <c r="C1">
        <v>1200</v>
      </c>
      <c r="F1" s="1" t="s">
        <v>464</v>
      </c>
      <c r="G1">
        <f>SUMIF(Tableau2[DIRECTION],Feuil1!F1,'base de données'!K:K)</f>
        <v>443500</v>
      </c>
    </row>
    <row r="2" spans="1:8" x14ac:dyDescent="0.25">
      <c r="A2">
        <v>2</v>
      </c>
      <c r="B2" t="s">
        <v>442</v>
      </c>
      <c r="C2">
        <v>700</v>
      </c>
      <c r="F2" s="1" t="s">
        <v>7</v>
      </c>
      <c r="G2">
        <f>AVERAGEIF(Tableau2[SITE],Feuil1!F2,Tableau1[FACTURATION])</f>
        <v>7460</v>
      </c>
    </row>
    <row r="3" spans="1:8" x14ac:dyDescent="0.25">
      <c r="A3">
        <v>3</v>
      </c>
      <c r="B3" t="s">
        <v>443</v>
      </c>
      <c r="C3">
        <v>1300</v>
      </c>
      <c r="F3" s="1" t="s">
        <v>474</v>
      </c>
      <c r="G3">
        <f>SUMIFS('base de données'!K:K,'base de données'!D:D,Feuil1!F1,'base de données'!E:E,Feuil1!F2,'base de données'!L:L,Feuil1!F4)</f>
        <v>41400</v>
      </c>
    </row>
    <row r="4" spans="1:8" x14ac:dyDescent="0.25">
      <c r="A4">
        <v>4</v>
      </c>
      <c r="B4" t="s">
        <v>444</v>
      </c>
      <c r="C4">
        <v>5000</v>
      </c>
      <c r="F4">
        <v>3</v>
      </c>
      <c r="G4">
        <f>SUMIF(Tableau1[PAIEMENT],Feuil1!F4,Tableau1[FACTURATION])</f>
        <v>856100</v>
      </c>
    </row>
    <row r="5" spans="1:8" x14ac:dyDescent="0.25">
      <c r="A5">
        <v>5</v>
      </c>
      <c r="B5" t="s">
        <v>445</v>
      </c>
      <c r="C5">
        <v>2000</v>
      </c>
    </row>
    <row r="6" spans="1:8" x14ac:dyDescent="0.25">
      <c r="A6">
        <v>6</v>
      </c>
      <c r="B6" t="s">
        <v>446</v>
      </c>
      <c r="C6">
        <v>500</v>
      </c>
    </row>
    <row r="7" spans="1:8" x14ac:dyDescent="0.25">
      <c r="A7">
        <v>7</v>
      </c>
      <c r="B7" t="s">
        <v>447</v>
      </c>
      <c r="C7">
        <v>600</v>
      </c>
    </row>
    <row r="8" spans="1:8" x14ac:dyDescent="0.25">
      <c r="A8">
        <v>8</v>
      </c>
      <c r="B8" t="s">
        <v>448</v>
      </c>
      <c r="C8">
        <v>800</v>
      </c>
    </row>
    <row r="9" spans="1:8" x14ac:dyDescent="0.25">
      <c r="A9">
        <v>9</v>
      </c>
      <c r="B9" t="s">
        <v>449</v>
      </c>
      <c r="C9">
        <v>500</v>
      </c>
    </row>
    <row r="10" spans="1:8" x14ac:dyDescent="0.25">
      <c r="A10">
        <v>10</v>
      </c>
      <c r="B10" t="s">
        <v>450</v>
      </c>
      <c r="C10">
        <v>1000</v>
      </c>
    </row>
    <row r="12" spans="1:8" x14ac:dyDescent="0.25">
      <c r="A12">
        <v>1</v>
      </c>
      <c r="B12" s="1" t="s">
        <v>458</v>
      </c>
    </row>
    <row r="13" spans="1:8" x14ac:dyDescent="0.25">
      <c r="A13">
        <v>2</v>
      </c>
      <c r="B13" s="1" t="s">
        <v>459</v>
      </c>
      <c r="G13" s="8">
        <v>44014</v>
      </c>
      <c r="H13">
        <f>G13</f>
        <v>44014</v>
      </c>
    </row>
    <row r="14" spans="1:8" x14ac:dyDescent="0.25">
      <c r="A14">
        <v>3</v>
      </c>
      <c r="B14" s="1" t="s">
        <v>460</v>
      </c>
      <c r="G14" s="8">
        <v>44377</v>
      </c>
      <c r="H14">
        <f>G14</f>
        <v>44377</v>
      </c>
    </row>
    <row r="17" spans="7:7" x14ac:dyDescent="0.25">
      <c r="G17" s="8">
        <v>35796</v>
      </c>
    </row>
    <row r="18" spans="7:7" x14ac:dyDescent="0.25">
      <c r="G18" s="8">
        <v>44197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base de données</vt:lpstr>
      <vt:lpstr>Feuil1</vt:lpstr>
      <vt:lpstr>'base de données'!Impression_des_titres</vt:lpstr>
      <vt:lpstr>paiements</vt:lpstr>
      <vt:lpstr>prestas</vt:lpstr>
      <vt:lpstr>'base de données'!Zone_d_impression</vt:lpstr>
    </vt:vector>
  </TitlesOfParts>
  <Company>doublevez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Base de Données type</dc:title>
  <dc:creator>JeanMarc.Stoeffler@doublevez.com</dc:creator>
  <dc:description>http://doublevez.com</dc:description>
  <cp:lastModifiedBy>Mohamad Ali Ghaddar</cp:lastModifiedBy>
  <cp:lastPrinted>2003-12-07T23:00:10Z</cp:lastPrinted>
  <dcterms:created xsi:type="dcterms:W3CDTF">2002-05-16T09:03:22Z</dcterms:created>
  <dcterms:modified xsi:type="dcterms:W3CDTF">2023-08-18T11:50:00Z</dcterms:modified>
</cp:coreProperties>
</file>